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ey\Desktop\Classwork\Module 1. CrowdFund Analysis\"/>
    </mc:Choice>
  </mc:AlternateContent>
  <xr:revisionPtr revIDLastSave="0" documentId="8_{936C244C-D96B-4715-8B82-295480EA8DF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heater Outcomes by Launch Date" sheetId="13" r:id="rId1"/>
    <sheet name="Outcomes Based on Goals" sheetId="14" r:id="rId2"/>
    <sheet name="Kickstarter" sheetId="1" r:id="rId3"/>
  </sheets>
  <definedNames>
    <definedName name="_xlnm._FilterDatabase" localSheetId="2" hidden="1">Kickstarter!$A$1:$S$4115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4" l="1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D2" i="14"/>
  <c r="C3" i="14"/>
  <c r="C2" i="14"/>
  <c r="B12" i="14"/>
  <c r="B11" i="14"/>
  <c r="B13" i="14"/>
  <c r="B10" i="14"/>
  <c r="B9" i="14"/>
  <c r="B7" i="14"/>
  <c r="B6" i="14"/>
  <c r="B5" i="14"/>
  <c r="B4" i="14"/>
  <c r="B3" i="14"/>
  <c r="B2" i="14"/>
  <c r="B8" i="1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2829" i="1"/>
  <c r="R2833" i="1"/>
  <c r="R2935" i="1"/>
  <c r="R2942" i="1"/>
  <c r="R2960" i="1"/>
  <c r="R3102" i="1"/>
  <c r="R3195" i="1"/>
  <c r="R3204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3830" i="1"/>
  <c r="R3834" i="1"/>
  <c r="R3900" i="1"/>
  <c r="R3937" i="1"/>
  <c r="R2711" i="1"/>
  <c r="R4010" i="1"/>
  <c r="R4011" i="1"/>
  <c r="R4016" i="1"/>
  <c r="R4018" i="1"/>
  <c r="R4057" i="1"/>
  <c r="R4078" i="1"/>
  <c r="R4081" i="1"/>
  <c r="R4085" i="1"/>
  <c r="R4091" i="1"/>
  <c r="R4092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904" i="1"/>
  <c r="R2967" i="1"/>
  <c r="R2998" i="1"/>
  <c r="R3180" i="1"/>
  <c r="R3250" i="1"/>
  <c r="R3847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3939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3846" i="1"/>
  <c r="R3958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3196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3979" i="1"/>
  <c r="R405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05" i="1"/>
  <c r="R2926" i="1"/>
  <c r="R2831" i="1"/>
  <c r="R2928" i="1"/>
  <c r="R2929" i="1"/>
  <c r="R2930" i="1"/>
  <c r="R2931" i="1"/>
  <c r="R2932" i="1"/>
  <c r="R2933" i="1"/>
  <c r="R2934" i="1"/>
  <c r="R4001" i="1"/>
  <c r="R2936" i="1"/>
  <c r="R2937" i="1"/>
  <c r="R2938" i="1"/>
  <c r="R2720" i="1"/>
  <c r="R2940" i="1"/>
  <c r="R2941" i="1"/>
  <c r="R3265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3836" i="1"/>
  <c r="R4104" i="1"/>
  <c r="R2961" i="1"/>
  <c r="R2962" i="1"/>
  <c r="R2963" i="1"/>
  <c r="R2964" i="1"/>
  <c r="R2965" i="1"/>
  <c r="R2966" i="1"/>
  <c r="R3194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39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2832" i="1"/>
  <c r="R3022" i="1"/>
  <c r="R3023" i="1"/>
  <c r="R3024" i="1"/>
  <c r="R3025" i="1"/>
  <c r="R3026" i="1"/>
  <c r="R3027" i="1"/>
  <c r="R3028" i="1"/>
  <c r="R3029" i="1"/>
  <c r="R3030" i="1"/>
  <c r="R4073" i="1"/>
  <c r="R3032" i="1"/>
  <c r="R3033" i="1"/>
  <c r="R3034" i="1"/>
  <c r="R3035" i="1"/>
  <c r="R3036" i="1"/>
  <c r="R3037" i="1"/>
  <c r="R3038" i="1"/>
  <c r="R3039" i="1"/>
  <c r="R3040" i="1"/>
  <c r="R3041" i="1"/>
  <c r="R3042" i="1"/>
  <c r="R3361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80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1300" i="1"/>
  <c r="R3098" i="1"/>
  <c r="R3099" i="1"/>
  <c r="R3100" i="1"/>
  <c r="R3101" i="1"/>
  <c r="R3986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802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2716" i="1"/>
  <c r="R3176" i="1"/>
  <c r="R3177" i="1"/>
  <c r="R3178" i="1"/>
  <c r="R3179" i="1"/>
  <c r="R2863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2715" i="1"/>
  <c r="R3337" i="1"/>
  <c r="R2830" i="1"/>
  <c r="R3197" i="1"/>
  <c r="R3198" i="1"/>
  <c r="R3199" i="1"/>
  <c r="R3200" i="1"/>
  <c r="R3201" i="1"/>
  <c r="R3202" i="1"/>
  <c r="R3203" i="1"/>
  <c r="R3632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1305" i="1"/>
  <c r="R3249" i="1"/>
  <c r="R2927" i="1"/>
  <c r="R3251" i="1"/>
  <c r="R3252" i="1"/>
  <c r="R3253" i="1"/>
  <c r="R3573" i="1"/>
  <c r="R3255" i="1"/>
  <c r="R3256" i="1"/>
  <c r="R3257" i="1"/>
  <c r="R3258" i="1"/>
  <c r="R3259" i="1"/>
  <c r="R3260" i="1"/>
  <c r="R3261" i="1"/>
  <c r="R3262" i="1"/>
  <c r="R3263" i="1"/>
  <c r="R3264" i="1"/>
  <c r="R1298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4020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894" i="1"/>
  <c r="R3324" i="1"/>
  <c r="R3470" i="1"/>
  <c r="R3326" i="1"/>
  <c r="R2712" i="1"/>
  <c r="R3328" i="1"/>
  <c r="R3329" i="1"/>
  <c r="R3330" i="1"/>
  <c r="R3331" i="1"/>
  <c r="R3332" i="1"/>
  <c r="R3333" i="1"/>
  <c r="R3334" i="1"/>
  <c r="R3335" i="1"/>
  <c r="R3336" i="1"/>
  <c r="R3671" i="1"/>
  <c r="R3338" i="1"/>
  <c r="R3339" i="1"/>
  <c r="R3340" i="1"/>
  <c r="R3341" i="1"/>
  <c r="R2884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838" i="1"/>
  <c r="R3357" i="1"/>
  <c r="R3358" i="1"/>
  <c r="R3359" i="1"/>
  <c r="R3360" i="1"/>
  <c r="R3439" i="1"/>
  <c r="R3362" i="1"/>
  <c r="R3363" i="1"/>
  <c r="R3364" i="1"/>
  <c r="R3365" i="1"/>
  <c r="R3366" i="1"/>
  <c r="R3367" i="1"/>
  <c r="R3368" i="1"/>
  <c r="R3369" i="1"/>
  <c r="R3370" i="1"/>
  <c r="R3976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2834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892" i="1"/>
  <c r="R3435" i="1"/>
  <c r="R3436" i="1"/>
  <c r="R3437" i="1"/>
  <c r="R3438" i="1"/>
  <c r="R3441" i="1"/>
  <c r="R3440" i="1"/>
  <c r="R3490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043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4062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919" i="1"/>
  <c r="R3488" i="1"/>
  <c r="R3489" i="1"/>
  <c r="R3434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25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766" i="1"/>
  <c r="R3567" i="1"/>
  <c r="R3568" i="1"/>
  <c r="R3569" i="1"/>
  <c r="R3570" i="1"/>
  <c r="R3571" i="1"/>
  <c r="R3572" i="1"/>
  <c r="R3487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15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248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76" i="1"/>
  <c r="R3623" i="1"/>
  <c r="R3624" i="1"/>
  <c r="R3625" i="1"/>
  <c r="R3626" i="1"/>
  <c r="R3627" i="1"/>
  <c r="R3628" i="1"/>
  <c r="R3629" i="1"/>
  <c r="R3630" i="1"/>
  <c r="R3631" i="1"/>
  <c r="R2959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2713" i="1"/>
  <c r="R3655" i="1"/>
  <c r="R3656" i="1"/>
  <c r="R3657" i="1"/>
  <c r="R3609" i="1"/>
  <c r="R3659" i="1"/>
  <c r="R3660" i="1"/>
  <c r="R3661" i="1"/>
  <c r="R3662" i="1"/>
  <c r="R3663" i="1"/>
  <c r="R3664" i="1"/>
  <c r="R3504" i="1"/>
  <c r="R3587" i="1"/>
  <c r="R3667" i="1"/>
  <c r="R3668" i="1"/>
  <c r="R3669" i="1"/>
  <c r="R1303" i="1"/>
  <c r="R3323" i="1"/>
  <c r="R3672" i="1"/>
  <c r="R3673" i="1"/>
  <c r="R3674" i="1"/>
  <c r="R3675" i="1"/>
  <c r="R3755" i="1"/>
  <c r="R3677" i="1"/>
  <c r="R3678" i="1"/>
  <c r="R3679" i="1"/>
  <c r="R341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2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129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2710" i="1"/>
  <c r="R3756" i="1"/>
  <c r="R3757" i="1"/>
  <c r="R3758" i="1"/>
  <c r="R3759" i="1"/>
  <c r="R3760" i="1"/>
  <c r="R3761" i="1"/>
  <c r="R3762" i="1"/>
  <c r="R3763" i="1"/>
  <c r="R3764" i="1"/>
  <c r="R3765" i="1"/>
  <c r="R2709" i="1"/>
  <c r="R3767" i="1"/>
  <c r="R3768" i="1"/>
  <c r="R3769" i="1"/>
  <c r="R4023" i="1"/>
  <c r="R3771" i="1"/>
  <c r="R3772" i="1"/>
  <c r="R3773" i="1"/>
  <c r="R3774" i="1"/>
  <c r="R3775" i="1"/>
  <c r="R3776" i="1"/>
  <c r="R3777" i="1"/>
  <c r="R3778" i="1"/>
  <c r="R3779" i="1"/>
  <c r="R3780" i="1"/>
  <c r="R3781" i="1"/>
  <c r="R2714" i="1"/>
  <c r="R3783" i="1"/>
  <c r="R3784" i="1"/>
  <c r="R3670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785" i="1"/>
  <c r="R3803" i="1"/>
  <c r="R3804" i="1"/>
  <c r="R3805" i="1"/>
  <c r="R3806" i="1"/>
  <c r="R3807" i="1"/>
  <c r="R3739" i="1"/>
  <c r="R3658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286" i="1"/>
  <c r="R3831" i="1"/>
  <c r="R3832" i="1"/>
  <c r="R3833" i="1"/>
  <c r="R3031" i="1"/>
  <c r="R3835" i="1"/>
  <c r="R3622" i="1"/>
  <c r="R3665" i="1"/>
  <c r="R3719" i="1"/>
  <c r="R3839" i="1"/>
  <c r="R3840" i="1"/>
  <c r="R3841" i="1"/>
  <c r="R3842" i="1"/>
  <c r="R3843" i="1"/>
  <c r="R3844" i="1"/>
  <c r="R3845" i="1"/>
  <c r="R3782" i="1"/>
  <c r="R3881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566" i="1"/>
  <c r="R3871" i="1"/>
  <c r="R3872" i="1"/>
  <c r="R3873" i="1"/>
  <c r="R3874" i="1"/>
  <c r="R3875" i="1"/>
  <c r="R3175" i="1"/>
  <c r="R3877" i="1"/>
  <c r="R3878" i="1"/>
  <c r="R3879" i="1"/>
  <c r="R3880" i="1"/>
  <c r="R2925" i="1"/>
  <c r="R3882" i="1"/>
  <c r="R3883" i="1"/>
  <c r="R3884" i="1"/>
  <c r="R3885" i="1"/>
  <c r="R3886" i="1"/>
  <c r="R3887" i="1"/>
  <c r="R3888" i="1"/>
  <c r="R3889" i="1"/>
  <c r="R3890" i="1"/>
  <c r="R3891" i="1"/>
  <c r="R3356" i="1"/>
  <c r="R3893" i="1"/>
  <c r="R1304" i="1"/>
  <c r="R3895" i="1"/>
  <c r="R3896" i="1"/>
  <c r="R3897" i="1"/>
  <c r="R3898" i="1"/>
  <c r="R3899" i="1"/>
  <c r="R377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327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2717" i="1"/>
  <c r="R3938" i="1"/>
  <c r="R3097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680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666" i="1"/>
  <c r="R3977" i="1"/>
  <c r="R3978" i="1"/>
  <c r="R3870" i="1"/>
  <c r="R3980" i="1"/>
  <c r="R3981" i="1"/>
  <c r="R3982" i="1"/>
  <c r="R3983" i="1"/>
  <c r="R3984" i="1"/>
  <c r="R3985" i="1"/>
  <c r="R3021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2708" i="1"/>
  <c r="R4002" i="1"/>
  <c r="R4003" i="1"/>
  <c r="R4004" i="1"/>
  <c r="R4005" i="1"/>
  <c r="R4006" i="1"/>
  <c r="R4007" i="1"/>
  <c r="R4008" i="1"/>
  <c r="R4009" i="1"/>
  <c r="R3455" i="1"/>
  <c r="R3654" i="1"/>
  <c r="R4012" i="1"/>
  <c r="R4013" i="1"/>
  <c r="R4014" i="1"/>
  <c r="R4015" i="1"/>
  <c r="R3342" i="1"/>
  <c r="R4017" i="1"/>
  <c r="R3837" i="1"/>
  <c r="R4019" i="1"/>
  <c r="R1301" i="1"/>
  <c r="R4021" i="1"/>
  <c r="R4022" i="1"/>
  <c r="R3079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3876" i="1"/>
  <c r="R4056" i="1"/>
  <c r="R3325" i="1"/>
  <c r="R4058" i="1"/>
  <c r="R4059" i="1"/>
  <c r="R4060" i="1"/>
  <c r="R4061" i="1"/>
  <c r="R1302" i="1"/>
  <c r="R4063" i="1"/>
  <c r="R4064" i="1"/>
  <c r="R4065" i="1"/>
  <c r="R4066" i="1"/>
  <c r="R4067" i="1"/>
  <c r="R4068" i="1"/>
  <c r="R4069" i="1"/>
  <c r="R4070" i="1"/>
  <c r="R4071" i="1"/>
  <c r="R4072" i="1"/>
  <c r="R2707" i="1"/>
  <c r="R4074" i="1"/>
  <c r="R4075" i="1"/>
  <c r="R4076" i="1"/>
  <c r="R4077" i="1"/>
  <c r="R3371" i="1"/>
  <c r="R4079" i="1"/>
  <c r="R4080" i="1"/>
  <c r="R2862" i="1"/>
  <c r="R4082" i="1"/>
  <c r="R4083" i="1"/>
  <c r="R4084" i="1"/>
  <c r="R2847" i="1"/>
  <c r="R4086" i="1"/>
  <c r="R4087" i="1"/>
  <c r="R4088" i="1"/>
  <c r="R4089" i="1"/>
  <c r="R4090" i="1"/>
  <c r="R2718" i="1"/>
  <c r="R2721" i="1"/>
  <c r="R4093" i="1"/>
  <c r="R4094" i="1"/>
  <c r="R4095" i="1"/>
  <c r="R4096" i="1"/>
  <c r="R4097" i="1"/>
  <c r="R4098" i="1"/>
  <c r="R4099" i="1"/>
  <c r="R4100" i="1"/>
  <c r="R4101" i="1"/>
  <c r="R4102" i="1"/>
  <c r="R4103" i="1"/>
  <c r="R3808" i="1"/>
  <c r="R4105" i="1"/>
  <c r="R4106" i="1"/>
  <c r="R4107" i="1"/>
  <c r="R4108" i="1"/>
  <c r="R4109" i="1"/>
  <c r="R4110" i="1"/>
  <c r="R4111" i="1"/>
  <c r="R4112" i="1"/>
  <c r="R4113" i="1"/>
  <c r="R4114" i="1"/>
  <c r="R4115" i="1"/>
  <c r="S4115" i="1"/>
  <c r="T4115" i="1" s="1"/>
  <c r="S4114" i="1"/>
  <c r="T4114" i="1" s="1"/>
  <c r="S4113" i="1"/>
  <c r="T4113" i="1" s="1"/>
  <c r="S4112" i="1"/>
  <c r="T4112" i="1" s="1"/>
  <c r="S4111" i="1"/>
  <c r="T4111" i="1" s="1"/>
  <c r="S4110" i="1"/>
  <c r="T4110" i="1" s="1"/>
  <c r="S4109" i="1"/>
  <c r="T4109" i="1" s="1"/>
  <c r="S4108" i="1"/>
  <c r="T4108" i="1" s="1"/>
  <c r="S4107" i="1"/>
  <c r="T4107" i="1" s="1"/>
  <c r="S4106" i="1"/>
  <c r="T4106" i="1" s="1"/>
  <c r="S4105" i="1"/>
  <c r="T4105" i="1" s="1"/>
  <c r="S3808" i="1"/>
  <c r="T3808" i="1" s="1"/>
  <c r="S4103" i="1"/>
  <c r="T4103" i="1" s="1"/>
  <c r="S4102" i="1"/>
  <c r="T4102" i="1" s="1"/>
  <c r="S4101" i="1"/>
  <c r="T4101" i="1" s="1"/>
  <c r="S4100" i="1"/>
  <c r="T4100" i="1" s="1"/>
  <c r="S4099" i="1"/>
  <c r="T4099" i="1" s="1"/>
  <c r="S4098" i="1"/>
  <c r="T4098" i="1" s="1"/>
  <c r="S4097" i="1"/>
  <c r="T4097" i="1" s="1"/>
  <c r="S4096" i="1"/>
  <c r="T4096" i="1" s="1"/>
  <c r="S4095" i="1"/>
  <c r="T4095" i="1" s="1"/>
  <c r="S4094" i="1"/>
  <c r="T4094" i="1" s="1"/>
  <c r="S4093" i="1"/>
  <c r="T4093" i="1" s="1"/>
  <c r="S2721" i="1"/>
  <c r="T2721" i="1" s="1"/>
  <c r="S2718" i="1"/>
  <c r="T2718" i="1" s="1"/>
  <c r="S4090" i="1"/>
  <c r="T4090" i="1" s="1"/>
  <c r="S4089" i="1"/>
  <c r="T4089" i="1" s="1"/>
  <c r="S4088" i="1"/>
  <c r="T4088" i="1" s="1"/>
  <c r="S4087" i="1"/>
  <c r="T4087" i="1" s="1"/>
  <c r="S4086" i="1"/>
  <c r="T4086" i="1" s="1"/>
  <c r="S2847" i="1"/>
  <c r="T2847" i="1" s="1"/>
  <c r="S4084" i="1"/>
  <c r="T4084" i="1" s="1"/>
  <c r="S4083" i="1"/>
  <c r="T4083" i="1" s="1"/>
  <c r="S4082" i="1"/>
  <c r="T4082" i="1" s="1"/>
  <c r="S2862" i="1"/>
  <c r="T2862" i="1" s="1"/>
  <c r="S4080" i="1"/>
  <c r="T4080" i="1" s="1"/>
  <c r="S4079" i="1"/>
  <c r="T4079" i="1" s="1"/>
  <c r="S3371" i="1"/>
  <c r="T3371" i="1" s="1"/>
  <c r="S4077" i="1"/>
  <c r="T4077" i="1" s="1"/>
  <c r="S4076" i="1"/>
  <c r="T4076" i="1" s="1"/>
  <c r="S4075" i="1"/>
  <c r="T4075" i="1" s="1"/>
  <c r="S4074" i="1"/>
  <c r="T4074" i="1" s="1"/>
  <c r="S2707" i="1"/>
  <c r="T2707" i="1" s="1"/>
  <c r="S4072" i="1"/>
  <c r="T4072" i="1" s="1"/>
  <c r="S4071" i="1"/>
  <c r="T4071" i="1" s="1"/>
  <c r="S4070" i="1"/>
  <c r="T4070" i="1" s="1"/>
  <c r="S4069" i="1"/>
  <c r="T4069" i="1" s="1"/>
  <c r="S4068" i="1"/>
  <c r="T4068" i="1" s="1"/>
  <c r="S4067" i="1"/>
  <c r="T4067" i="1" s="1"/>
  <c r="S4066" i="1"/>
  <c r="T4066" i="1" s="1"/>
  <c r="S4065" i="1"/>
  <c r="T4065" i="1" s="1"/>
  <c r="S4064" i="1"/>
  <c r="T4064" i="1" s="1"/>
  <c r="S4063" i="1"/>
  <c r="T4063" i="1" s="1"/>
  <c r="S1302" i="1"/>
  <c r="T1302" i="1" s="1"/>
  <c r="S4061" i="1"/>
  <c r="T4061" i="1" s="1"/>
  <c r="S4060" i="1"/>
  <c r="T4060" i="1" s="1"/>
  <c r="S4059" i="1"/>
  <c r="T4059" i="1" s="1"/>
  <c r="S4058" i="1"/>
  <c r="T4058" i="1" s="1"/>
  <c r="S3325" i="1"/>
  <c r="T3325" i="1" s="1"/>
  <c r="S4056" i="1"/>
  <c r="T4056" i="1" s="1"/>
  <c r="S3876" i="1"/>
  <c r="T3876" i="1" s="1"/>
  <c r="S4054" i="1"/>
  <c r="T4054" i="1" s="1"/>
  <c r="S4053" i="1"/>
  <c r="T4053" i="1" s="1"/>
  <c r="S4052" i="1"/>
  <c r="T4052" i="1" s="1"/>
  <c r="S4051" i="1"/>
  <c r="T4051" i="1" s="1"/>
  <c r="S4050" i="1"/>
  <c r="T4050" i="1" s="1"/>
  <c r="S4049" i="1"/>
  <c r="T4049" i="1" s="1"/>
  <c r="S4048" i="1"/>
  <c r="T4048" i="1" s="1"/>
  <c r="S4047" i="1"/>
  <c r="T4047" i="1" s="1"/>
  <c r="S4046" i="1"/>
  <c r="T4046" i="1" s="1"/>
  <c r="S4045" i="1"/>
  <c r="T4045" i="1" s="1"/>
  <c r="S4044" i="1"/>
  <c r="T4044" i="1" s="1"/>
  <c r="S4043" i="1"/>
  <c r="T4043" i="1" s="1"/>
  <c r="S4042" i="1"/>
  <c r="T4042" i="1" s="1"/>
  <c r="S4041" i="1"/>
  <c r="T4041" i="1" s="1"/>
  <c r="S4040" i="1"/>
  <c r="T4040" i="1" s="1"/>
  <c r="S4039" i="1"/>
  <c r="T4039" i="1" s="1"/>
  <c r="S4038" i="1"/>
  <c r="T4038" i="1" s="1"/>
  <c r="S4037" i="1"/>
  <c r="T4037" i="1" s="1"/>
  <c r="S4036" i="1"/>
  <c r="T4036" i="1" s="1"/>
  <c r="S4035" i="1"/>
  <c r="T4035" i="1" s="1"/>
  <c r="S4034" i="1"/>
  <c r="T4034" i="1" s="1"/>
  <c r="S4033" i="1"/>
  <c r="T4033" i="1" s="1"/>
  <c r="S4032" i="1"/>
  <c r="T4032" i="1" s="1"/>
  <c r="S4031" i="1"/>
  <c r="T4031" i="1" s="1"/>
  <c r="S4030" i="1"/>
  <c r="T4030" i="1" s="1"/>
  <c r="S4029" i="1"/>
  <c r="T4029" i="1" s="1"/>
  <c r="S4028" i="1"/>
  <c r="T4028" i="1" s="1"/>
  <c r="S4027" i="1"/>
  <c r="T4027" i="1" s="1"/>
  <c r="S4026" i="1"/>
  <c r="T4026" i="1" s="1"/>
  <c r="S4025" i="1"/>
  <c r="T4025" i="1" s="1"/>
  <c r="S4024" i="1"/>
  <c r="T4024" i="1" s="1"/>
  <c r="S3079" i="1"/>
  <c r="T3079" i="1" s="1"/>
  <c r="S4022" i="1"/>
  <c r="T4022" i="1" s="1"/>
  <c r="S4021" i="1"/>
  <c r="T4021" i="1" s="1"/>
  <c r="S1301" i="1"/>
  <c r="T1301" i="1" s="1"/>
  <c r="S4019" i="1"/>
  <c r="T4019" i="1" s="1"/>
  <c r="S3837" i="1"/>
  <c r="T3837" i="1" s="1"/>
  <c r="S4017" i="1"/>
  <c r="T4017" i="1" s="1"/>
  <c r="S3342" i="1"/>
  <c r="T3342" i="1" s="1"/>
  <c r="S4015" i="1"/>
  <c r="T4015" i="1" s="1"/>
  <c r="S4014" i="1"/>
  <c r="T4014" i="1" s="1"/>
  <c r="S4013" i="1"/>
  <c r="T4013" i="1" s="1"/>
  <c r="S4012" i="1"/>
  <c r="T4012" i="1" s="1"/>
  <c r="S3654" i="1"/>
  <c r="T3654" i="1" s="1"/>
  <c r="S3455" i="1"/>
  <c r="T3455" i="1" s="1"/>
  <c r="S4009" i="1"/>
  <c r="T4009" i="1" s="1"/>
  <c r="S4008" i="1"/>
  <c r="T4008" i="1" s="1"/>
  <c r="S4007" i="1"/>
  <c r="T4007" i="1" s="1"/>
  <c r="S4006" i="1"/>
  <c r="T4006" i="1" s="1"/>
  <c r="S4005" i="1"/>
  <c r="T4005" i="1" s="1"/>
  <c r="S4004" i="1"/>
  <c r="T4004" i="1" s="1"/>
  <c r="S4003" i="1"/>
  <c r="T4003" i="1" s="1"/>
  <c r="S4002" i="1"/>
  <c r="T4002" i="1" s="1"/>
  <c r="S2708" i="1"/>
  <c r="T2708" i="1" s="1"/>
  <c r="S4000" i="1"/>
  <c r="T4000" i="1" s="1"/>
  <c r="S3999" i="1"/>
  <c r="T3999" i="1" s="1"/>
  <c r="S3998" i="1"/>
  <c r="T3998" i="1" s="1"/>
  <c r="S3997" i="1"/>
  <c r="T3997" i="1" s="1"/>
  <c r="S3996" i="1"/>
  <c r="T3996" i="1" s="1"/>
  <c r="S3995" i="1"/>
  <c r="T3995" i="1" s="1"/>
  <c r="S3994" i="1"/>
  <c r="T3994" i="1" s="1"/>
  <c r="S3993" i="1"/>
  <c r="T3993" i="1" s="1"/>
  <c r="S3992" i="1"/>
  <c r="T3992" i="1" s="1"/>
  <c r="S3991" i="1"/>
  <c r="T3991" i="1" s="1"/>
  <c r="S3990" i="1"/>
  <c r="T3990" i="1" s="1"/>
  <c r="S3989" i="1"/>
  <c r="T3989" i="1" s="1"/>
  <c r="S3988" i="1"/>
  <c r="T3988" i="1" s="1"/>
  <c r="S3987" i="1"/>
  <c r="T3987" i="1" s="1"/>
  <c r="S3021" i="1"/>
  <c r="T3021" i="1" s="1"/>
  <c r="S3985" i="1"/>
  <c r="T3985" i="1" s="1"/>
  <c r="S3984" i="1"/>
  <c r="T3984" i="1" s="1"/>
  <c r="S3983" i="1"/>
  <c r="T3983" i="1" s="1"/>
  <c r="S3982" i="1"/>
  <c r="T3982" i="1" s="1"/>
  <c r="S3981" i="1"/>
  <c r="T3981" i="1" s="1"/>
  <c r="S3980" i="1"/>
  <c r="T3980" i="1" s="1"/>
  <c r="S3870" i="1"/>
  <c r="T3870" i="1" s="1"/>
  <c r="S3978" i="1"/>
  <c r="T3978" i="1" s="1"/>
  <c r="S3977" i="1"/>
  <c r="T3977" i="1" s="1"/>
  <c r="S3666" i="1"/>
  <c r="T3666" i="1" s="1"/>
  <c r="S3975" i="1"/>
  <c r="T3975" i="1" s="1"/>
  <c r="S3974" i="1"/>
  <c r="T3974" i="1" s="1"/>
  <c r="S3973" i="1"/>
  <c r="T3973" i="1" s="1"/>
  <c r="S3972" i="1"/>
  <c r="T3972" i="1" s="1"/>
  <c r="S3971" i="1"/>
  <c r="T3971" i="1" s="1"/>
  <c r="S3970" i="1"/>
  <c r="T3970" i="1" s="1"/>
  <c r="S3969" i="1"/>
  <c r="T3969" i="1" s="1"/>
  <c r="S3968" i="1"/>
  <c r="T3968" i="1" s="1"/>
  <c r="S3967" i="1"/>
  <c r="T3967" i="1" s="1"/>
  <c r="S3966" i="1"/>
  <c r="T3966" i="1" s="1"/>
  <c r="S3965" i="1"/>
  <c r="T3965" i="1" s="1"/>
  <c r="S3964" i="1"/>
  <c r="T3964" i="1" s="1"/>
  <c r="S3963" i="1"/>
  <c r="T3963" i="1" s="1"/>
  <c r="S3962" i="1"/>
  <c r="T3962" i="1" s="1"/>
  <c r="S3961" i="1"/>
  <c r="T3961" i="1" s="1"/>
  <c r="S3960" i="1"/>
  <c r="T3960" i="1" s="1"/>
  <c r="S3959" i="1"/>
  <c r="T3959" i="1" s="1"/>
  <c r="S3680" i="1"/>
  <c r="T3680" i="1" s="1"/>
  <c r="S3957" i="1"/>
  <c r="T3957" i="1" s="1"/>
  <c r="S3956" i="1"/>
  <c r="T3956" i="1" s="1"/>
  <c r="S3955" i="1"/>
  <c r="T3955" i="1" s="1"/>
  <c r="S3954" i="1"/>
  <c r="T3954" i="1" s="1"/>
  <c r="S3953" i="1"/>
  <c r="T3953" i="1" s="1"/>
  <c r="S3952" i="1"/>
  <c r="T3952" i="1" s="1"/>
  <c r="S3951" i="1"/>
  <c r="T3951" i="1" s="1"/>
  <c r="S3950" i="1"/>
  <c r="T3950" i="1" s="1"/>
  <c r="S3949" i="1"/>
  <c r="T3949" i="1" s="1"/>
  <c r="S3948" i="1"/>
  <c r="T3948" i="1" s="1"/>
  <c r="S3947" i="1"/>
  <c r="T3947" i="1" s="1"/>
  <c r="S3946" i="1"/>
  <c r="T3946" i="1" s="1"/>
  <c r="S3945" i="1"/>
  <c r="T3945" i="1" s="1"/>
  <c r="S3944" i="1"/>
  <c r="T3944" i="1" s="1"/>
  <c r="S3943" i="1"/>
  <c r="T3943" i="1" s="1"/>
  <c r="S3942" i="1"/>
  <c r="T3942" i="1" s="1"/>
  <c r="S3941" i="1"/>
  <c r="T3941" i="1" s="1"/>
  <c r="S3940" i="1"/>
  <c r="T3940" i="1" s="1"/>
  <c r="S3097" i="1"/>
  <c r="T3097" i="1" s="1"/>
  <c r="S3938" i="1"/>
  <c r="T3938" i="1" s="1"/>
  <c r="S2717" i="1"/>
  <c r="T2717" i="1" s="1"/>
  <c r="S3936" i="1"/>
  <c r="T3936" i="1" s="1"/>
  <c r="S3935" i="1"/>
  <c r="T3935" i="1" s="1"/>
  <c r="S3934" i="1"/>
  <c r="T3934" i="1" s="1"/>
  <c r="S3933" i="1"/>
  <c r="T3933" i="1" s="1"/>
  <c r="S3932" i="1"/>
  <c r="T3932" i="1" s="1"/>
  <c r="S3931" i="1"/>
  <c r="T3931" i="1" s="1"/>
  <c r="S3930" i="1"/>
  <c r="T3930" i="1" s="1"/>
  <c r="S3929" i="1"/>
  <c r="T3929" i="1" s="1"/>
  <c r="S3928" i="1"/>
  <c r="T3928" i="1" s="1"/>
  <c r="S3927" i="1"/>
  <c r="T3927" i="1" s="1"/>
  <c r="S3926" i="1"/>
  <c r="T3926" i="1" s="1"/>
  <c r="S3925" i="1"/>
  <c r="T3925" i="1" s="1"/>
  <c r="S3924" i="1"/>
  <c r="T3924" i="1" s="1"/>
  <c r="S3923" i="1"/>
  <c r="T3923" i="1" s="1"/>
  <c r="S3922" i="1"/>
  <c r="T3922" i="1" s="1"/>
  <c r="S3921" i="1"/>
  <c r="T3921" i="1" s="1"/>
  <c r="S3920" i="1"/>
  <c r="T3920" i="1" s="1"/>
  <c r="S3327" i="1"/>
  <c r="T3327" i="1" s="1"/>
  <c r="S3918" i="1"/>
  <c r="T3918" i="1" s="1"/>
  <c r="S3917" i="1"/>
  <c r="T3917" i="1" s="1"/>
  <c r="S3916" i="1"/>
  <c r="T3916" i="1" s="1"/>
  <c r="S3915" i="1"/>
  <c r="T3915" i="1" s="1"/>
  <c r="S3914" i="1"/>
  <c r="T3914" i="1" s="1"/>
  <c r="S3913" i="1"/>
  <c r="T3913" i="1" s="1"/>
  <c r="S3912" i="1"/>
  <c r="T3912" i="1" s="1"/>
  <c r="S3911" i="1"/>
  <c r="T3911" i="1" s="1"/>
  <c r="S3910" i="1"/>
  <c r="T3910" i="1" s="1"/>
  <c r="S3909" i="1"/>
  <c r="T3909" i="1" s="1"/>
  <c r="S3908" i="1"/>
  <c r="T3908" i="1" s="1"/>
  <c r="S3907" i="1"/>
  <c r="T3907" i="1" s="1"/>
  <c r="S3906" i="1"/>
  <c r="T3906" i="1" s="1"/>
  <c r="S3905" i="1"/>
  <c r="T3905" i="1" s="1"/>
  <c r="S3904" i="1"/>
  <c r="T3904" i="1" s="1"/>
  <c r="S3903" i="1"/>
  <c r="T3903" i="1" s="1"/>
  <c r="S3902" i="1"/>
  <c r="T3902" i="1" s="1"/>
  <c r="S3901" i="1"/>
  <c r="T3901" i="1" s="1"/>
  <c r="S3770" i="1"/>
  <c r="T3770" i="1" s="1"/>
  <c r="S3899" i="1"/>
  <c r="T3899" i="1" s="1"/>
  <c r="S3898" i="1"/>
  <c r="T3898" i="1" s="1"/>
  <c r="S3897" i="1"/>
  <c r="T3897" i="1" s="1"/>
  <c r="S3896" i="1"/>
  <c r="T3896" i="1" s="1"/>
  <c r="S3895" i="1"/>
  <c r="T3895" i="1" s="1"/>
  <c r="S1304" i="1"/>
  <c r="T1304" i="1" s="1"/>
  <c r="S3893" i="1"/>
  <c r="T3893" i="1" s="1"/>
  <c r="S3356" i="1"/>
  <c r="T3356" i="1" s="1"/>
  <c r="S3891" i="1"/>
  <c r="T3891" i="1" s="1"/>
  <c r="S3890" i="1"/>
  <c r="T3890" i="1" s="1"/>
  <c r="S3889" i="1"/>
  <c r="T3889" i="1" s="1"/>
  <c r="S3888" i="1"/>
  <c r="T3888" i="1" s="1"/>
  <c r="S3887" i="1"/>
  <c r="T3887" i="1" s="1"/>
  <c r="S3886" i="1"/>
  <c r="T3886" i="1" s="1"/>
  <c r="S3885" i="1"/>
  <c r="T3885" i="1" s="1"/>
  <c r="S3884" i="1"/>
  <c r="T3884" i="1" s="1"/>
  <c r="S3883" i="1"/>
  <c r="T3883" i="1" s="1"/>
  <c r="S3882" i="1"/>
  <c r="T3882" i="1" s="1"/>
  <c r="S2925" i="1"/>
  <c r="T2925" i="1" s="1"/>
  <c r="S3880" i="1"/>
  <c r="T3880" i="1" s="1"/>
  <c r="S3879" i="1"/>
  <c r="T3879" i="1" s="1"/>
  <c r="S3878" i="1"/>
  <c r="T3878" i="1" s="1"/>
  <c r="S3877" i="1"/>
  <c r="T3877" i="1" s="1"/>
  <c r="S3175" i="1"/>
  <c r="T3175" i="1" s="1"/>
  <c r="S3875" i="1"/>
  <c r="T3875" i="1" s="1"/>
  <c r="S3874" i="1"/>
  <c r="T3874" i="1" s="1"/>
  <c r="S3873" i="1"/>
  <c r="T3873" i="1" s="1"/>
  <c r="S3872" i="1"/>
  <c r="T3872" i="1" s="1"/>
  <c r="S3871" i="1"/>
  <c r="T3871" i="1" s="1"/>
  <c r="S3566" i="1"/>
  <c r="T3566" i="1" s="1"/>
  <c r="S3869" i="1"/>
  <c r="T3869" i="1" s="1"/>
  <c r="S3868" i="1"/>
  <c r="T3868" i="1" s="1"/>
  <c r="S3867" i="1"/>
  <c r="T3867" i="1" s="1"/>
  <c r="S3866" i="1"/>
  <c r="T3866" i="1" s="1"/>
  <c r="S3865" i="1"/>
  <c r="T3865" i="1" s="1"/>
  <c r="S3864" i="1"/>
  <c r="T3864" i="1" s="1"/>
  <c r="S3863" i="1"/>
  <c r="T3863" i="1" s="1"/>
  <c r="S3862" i="1"/>
  <c r="T3862" i="1" s="1"/>
  <c r="S3861" i="1"/>
  <c r="T3861" i="1" s="1"/>
  <c r="S3860" i="1"/>
  <c r="T3860" i="1" s="1"/>
  <c r="S3859" i="1"/>
  <c r="T3859" i="1" s="1"/>
  <c r="S3858" i="1"/>
  <c r="T3858" i="1" s="1"/>
  <c r="S3857" i="1"/>
  <c r="T3857" i="1" s="1"/>
  <c r="S3856" i="1"/>
  <c r="T3856" i="1" s="1"/>
  <c r="S3855" i="1"/>
  <c r="T3855" i="1" s="1"/>
  <c r="S3854" i="1"/>
  <c r="T3854" i="1" s="1"/>
  <c r="S3853" i="1"/>
  <c r="T3853" i="1" s="1"/>
  <c r="S3852" i="1"/>
  <c r="T3852" i="1" s="1"/>
  <c r="S3851" i="1"/>
  <c r="T3851" i="1" s="1"/>
  <c r="S3850" i="1"/>
  <c r="T3850" i="1" s="1"/>
  <c r="S3849" i="1"/>
  <c r="T3849" i="1" s="1"/>
  <c r="S3848" i="1"/>
  <c r="T3848" i="1" s="1"/>
  <c r="S3881" i="1"/>
  <c r="T3881" i="1" s="1"/>
  <c r="S3782" i="1"/>
  <c r="T3782" i="1" s="1"/>
  <c r="S3845" i="1"/>
  <c r="T3845" i="1" s="1"/>
  <c r="S3844" i="1"/>
  <c r="T3844" i="1" s="1"/>
  <c r="S3843" i="1"/>
  <c r="T3843" i="1" s="1"/>
  <c r="S3842" i="1"/>
  <c r="T3842" i="1" s="1"/>
  <c r="S3841" i="1"/>
  <c r="T3841" i="1" s="1"/>
  <c r="S3840" i="1"/>
  <c r="T3840" i="1" s="1"/>
  <c r="S3839" i="1"/>
  <c r="T3839" i="1" s="1"/>
  <c r="S3719" i="1"/>
  <c r="T3719" i="1" s="1"/>
  <c r="S3665" i="1"/>
  <c r="T3665" i="1" s="1"/>
  <c r="S3622" i="1"/>
  <c r="T3622" i="1" s="1"/>
  <c r="S3835" i="1"/>
  <c r="T3835" i="1" s="1"/>
  <c r="S3031" i="1"/>
  <c r="T3031" i="1" s="1"/>
  <c r="S3833" i="1"/>
  <c r="T3833" i="1" s="1"/>
  <c r="S3832" i="1"/>
  <c r="T3832" i="1" s="1"/>
  <c r="S3831" i="1"/>
  <c r="T3831" i="1" s="1"/>
  <c r="S3286" i="1"/>
  <c r="T3286" i="1" s="1"/>
  <c r="S3829" i="1"/>
  <c r="T3829" i="1" s="1"/>
  <c r="S3828" i="1"/>
  <c r="T3828" i="1" s="1"/>
  <c r="S3827" i="1"/>
  <c r="T3827" i="1" s="1"/>
  <c r="S3826" i="1"/>
  <c r="T3826" i="1" s="1"/>
  <c r="S3825" i="1"/>
  <c r="T3825" i="1" s="1"/>
  <c r="S3824" i="1"/>
  <c r="T3824" i="1" s="1"/>
  <c r="S3823" i="1"/>
  <c r="T3823" i="1" s="1"/>
  <c r="S3822" i="1"/>
  <c r="T3822" i="1" s="1"/>
  <c r="S3821" i="1"/>
  <c r="T3821" i="1" s="1"/>
  <c r="S3820" i="1"/>
  <c r="T3820" i="1" s="1"/>
  <c r="S3819" i="1"/>
  <c r="T3819" i="1" s="1"/>
  <c r="S3818" i="1"/>
  <c r="T3818" i="1" s="1"/>
  <c r="S3817" i="1"/>
  <c r="T3817" i="1" s="1"/>
  <c r="S3816" i="1"/>
  <c r="T3816" i="1" s="1"/>
  <c r="S3815" i="1"/>
  <c r="T3815" i="1" s="1"/>
  <c r="S3814" i="1"/>
  <c r="T3814" i="1" s="1"/>
  <c r="S3813" i="1"/>
  <c r="T3813" i="1" s="1"/>
  <c r="S3812" i="1"/>
  <c r="T3812" i="1" s="1"/>
  <c r="S3811" i="1"/>
  <c r="T3811" i="1" s="1"/>
  <c r="S3810" i="1"/>
  <c r="T3810" i="1" s="1"/>
  <c r="S3658" i="1"/>
  <c r="T3658" i="1" s="1"/>
  <c r="S3739" i="1"/>
  <c r="T3739" i="1" s="1"/>
  <c r="S3807" i="1"/>
  <c r="T3807" i="1" s="1"/>
  <c r="S3806" i="1"/>
  <c r="T3806" i="1" s="1"/>
  <c r="S3805" i="1"/>
  <c r="T3805" i="1" s="1"/>
  <c r="S3804" i="1"/>
  <c r="T3804" i="1" s="1"/>
  <c r="S3803" i="1"/>
  <c r="T3803" i="1" s="1"/>
  <c r="S3785" i="1"/>
  <c r="T3785" i="1" s="1"/>
  <c r="S3801" i="1"/>
  <c r="T3801" i="1" s="1"/>
  <c r="S3800" i="1"/>
  <c r="T3800" i="1" s="1"/>
  <c r="S3799" i="1"/>
  <c r="T3799" i="1" s="1"/>
  <c r="S3798" i="1"/>
  <c r="T3798" i="1" s="1"/>
  <c r="S3797" i="1"/>
  <c r="T3797" i="1" s="1"/>
  <c r="S3796" i="1"/>
  <c r="T3796" i="1" s="1"/>
  <c r="S3795" i="1"/>
  <c r="T3795" i="1" s="1"/>
  <c r="S3794" i="1"/>
  <c r="T3794" i="1" s="1"/>
  <c r="S3793" i="1"/>
  <c r="T3793" i="1" s="1"/>
  <c r="S3792" i="1"/>
  <c r="T3792" i="1" s="1"/>
  <c r="S3791" i="1"/>
  <c r="T3791" i="1" s="1"/>
  <c r="S3790" i="1"/>
  <c r="T3790" i="1" s="1"/>
  <c r="S3789" i="1"/>
  <c r="T3789" i="1" s="1"/>
  <c r="S3788" i="1"/>
  <c r="T3788" i="1" s="1"/>
  <c r="S3787" i="1"/>
  <c r="T3787" i="1" s="1"/>
  <c r="S3786" i="1"/>
  <c r="T3786" i="1" s="1"/>
  <c r="S3670" i="1"/>
  <c r="T3670" i="1" s="1"/>
  <c r="S3784" i="1"/>
  <c r="T3784" i="1" s="1"/>
  <c r="S3783" i="1"/>
  <c r="T3783" i="1" s="1"/>
  <c r="S2714" i="1"/>
  <c r="T2714" i="1" s="1"/>
  <c r="S3781" i="1"/>
  <c r="T3781" i="1" s="1"/>
  <c r="S3780" i="1"/>
  <c r="T3780" i="1" s="1"/>
  <c r="S3779" i="1"/>
  <c r="T3779" i="1" s="1"/>
  <c r="S3778" i="1"/>
  <c r="T3778" i="1" s="1"/>
  <c r="S3777" i="1"/>
  <c r="T3777" i="1" s="1"/>
  <c r="S3776" i="1"/>
  <c r="T3776" i="1" s="1"/>
  <c r="S3775" i="1"/>
  <c r="T3775" i="1" s="1"/>
  <c r="S3774" i="1"/>
  <c r="T3774" i="1" s="1"/>
  <c r="S3773" i="1"/>
  <c r="T3773" i="1" s="1"/>
  <c r="S3772" i="1"/>
  <c r="T3772" i="1" s="1"/>
  <c r="S3771" i="1"/>
  <c r="T3771" i="1" s="1"/>
  <c r="S4023" i="1"/>
  <c r="T4023" i="1" s="1"/>
  <c r="S3769" i="1"/>
  <c r="T3769" i="1" s="1"/>
  <c r="S3768" i="1"/>
  <c r="T3768" i="1" s="1"/>
  <c r="S3767" i="1"/>
  <c r="T3767" i="1" s="1"/>
  <c r="S2709" i="1"/>
  <c r="T2709" i="1" s="1"/>
  <c r="S3765" i="1"/>
  <c r="T3765" i="1" s="1"/>
  <c r="S3764" i="1"/>
  <c r="T3764" i="1" s="1"/>
  <c r="S3763" i="1"/>
  <c r="T3763" i="1" s="1"/>
  <c r="S3762" i="1"/>
  <c r="T3762" i="1" s="1"/>
  <c r="S3761" i="1"/>
  <c r="T3761" i="1" s="1"/>
  <c r="S3760" i="1"/>
  <c r="T3760" i="1" s="1"/>
  <c r="S3759" i="1"/>
  <c r="T3759" i="1" s="1"/>
  <c r="S3758" i="1"/>
  <c r="T3758" i="1" s="1"/>
  <c r="S3757" i="1"/>
  <c r="T3757" i="1" s="1"/>
  <c r="S3756" i="1"/>
  <c r="T3756" i="1" s="1"/>
  <c r="S2710" i="1"/>
  <c r="T2710" i="1" s="1"/>
  <c r="S3754" i="1"/>
  <c r="T3754" i="1" s="1"/>
  <c r="S3753" i="1"/>
  <c r="T3753" i="1" s="1"/>
  <c r="S3752" i="1"/>
  <c r="T3752" i="1" s="1"/>
  <c r="S3751" i="1"/>
  <c r="T3751" i="1" s="1"/>
  <c r="S3750" i="1"/>
  <c r="T3750" i="1" s="1"/>
  <c r="S3749" i="1"/>
  <c r="T3749" i="1" s="1"/>
  <c r="S3748" i="1"/>
  <c r="T3748" i="1" s="1"/>
  <c r="S3747" i="1"/>
  <c r="T3747" i="1" s="1"/>
  <c r="S3746" i="1"/>
  <c r="T3746" i="1" s="1"/>
  <c r="S3745" i="1"/>
  <c r="T3745" i="1" s="1"/>
  <c r="S3744" i="1"/>
  <c r="T3744" i="1" s="1"/>
  <c r="S3743" i="1"/>
  <c r="T3743" i="1" s="1"/>
  <c r="S3742" i="1"/>
  <c r="T3742" i="1" s="1"/>
  <c r="S3741" i="1"/>
  <c r="T3741" i="1" s="1"/>
  <c r="S3740" i="1"/>
  <c r="T3740" i="1" s="1"/>
  <c r="S1299" i="1"/>
  <c r="T1299" i="1" s="1"/>
  <c r="S3738" i="1"/>
  <c r="T3738" i="1" s="1"/>
  <c r="S3737" i="1"/>
  <c r="T3737" i="1" s="1"/>
  <c r="S3736" i="1"/>
  <c r="T3736" i="1" s="1"/>
  <c r="S3735" i="1"/>
  <c r="T3735" i="1" s="1"/>
  <c r="S3734" i="1"/>
  <c r="T3734" i="1" s="1"/>
  <c r="S3733" i="1"/>
  <c r="T3733" i="1" s="1"/>
  <c r="S3732" i="1"/>
  <c r="T3732" i="1" s="1"/>
  <c r="S3731" i="1"/>
  <c r="T3731" i="1" s="1"/>
  <c r="S3730" i="1"/>
  <c r="T3730" i="1" s="1"/>
  <c r="S3729" i="1"/>
  <c r="T3729" i="1" s="1"/>
  <c r="S3728" i="1"/>
  <c r="T3728" i="1" s="1"/>
  <c r="S3727" i="1"/>
  <c r="T3727" i="1" s="1"/>
  <c r="S3726" i="1"/>
  <c r="T3726" i="1" s="1"/>
  <c r="S3725" i="1"/>
  <c r="T3725" i="1" s="1"/>
  <c r="S3724" i="1"/>
  <c r="T3724" i="1" s="1"/>
  <c r="S3723" i="1"/>
  <c r="T3723" i="1" s="1"/>
  <c r="S3722" i="1"/>
  <c r="T3722" i="1" s="1"/>
  <c r="S3721" i="1"/>
  <c r="T3721" i="1" s="1"/>
  <c r="S3720" i="1"/>
  <c r="T3720" i="1" s="1"/>
  <c r="S2719" i="1"/>
  <c r="T2719" i="1" s="1"/>
  <c r="S3718" i="1"/>
  <c r="T3718" i="1" s="1"/>
  <c r="S3717" i="1"/>
  <c r="T3717" i="1" s="1"/>
  <c r="S3716" i="1"/>
  <c r="T3716" i="1" s="1"/>
  <c r="S3715" i="1"/>
  <c r="T3715" i="1" s="1"/>
  <c r="S3714" i="1"/>
  <c r="T3714" i="1" s="1"/>
  <c r="S3713" i="1"/>
  <c r="T3713" i="1" s="1"/>
  <c r="S3712" i="1"/>
  <c r="T3712" i="1" s="1"/>
  <c r="S3711" i="1"/>
  <c r="T3711" i="1" s="1"/>
  <c r="S3710" i="1"/>
  <c r="T3710" i="1" s="1"/>
  <c r="S3709" i="1"/>
  <c r="T3709" i="1" s="1"/>
  <c r="S3708" i="1"/>
  <c r="T3708" i="1" s="1"/>
  <c r="S3707" i="1"/>
  <c r="T3707" i="1" s="1"/>
  <c r="S3706" i="1"/>
  <c r="T3706" i="1" s="1"/>
  <c r="S3705" i="1"/>
  <c r="T3705" i="1" s="1"/>
  <c r="S3704" i="1"/>
  <c r="T3704" i="1" s="1"/>
  <c r="S3703" i="1"/>
  <c r="T3703" i="1" s="1"/>
  <c r="S3702" i="1"/>
  <c r="T3702" i="1" s="1"/>
  <c r="S3701" i="1"/>
  <c r="T3701" i="1" s="1"/>
  <c r="S3700" i="1"/>
  <c r="T3700" i="1" s="1"/>
  <c r="S3699" i="1"/>
  <c r="T3699" i="1" s="1"/>
  <c r="S3698" i="1"/>
  <c r="T3698" i="1" s="1"/>
  <c r="S3697" i="1"/>
  <c r="T3697" i="1" s="1"/>
  <c r="S3696" i="1"/>
  <c r="T3696" i="1" s="1"/>
  <c r="S3695" i="1"/>
  <c r="T3695" i="1" s="1"/>
  <c r="S3694" i="1"/>
  <c r="T3694" i="1" s="1"/>
  <c r="S3693" i="1"/>
  <c r="T3693" i="1" s="1"/>
  <c r="S3692" i="1"/>
  <c r="T3692" i="1" s="1"/>
  <c r="S3691" i="1"/>
  <c r="T3691" i="1" s="1"/>
  <c r="S3690" i="1"/>
  <c r="T3690" i="1" s="1"/>
  <c r="S3689" i="1"/>
  <c r="T3689" i="1" s="1"/>
  <c r="S3688" i="1"/>
  <c r="T3688" i="1" s="1"/>
  <c r="S3687" i="1"/>
  <c r="T3687" i="1" s="1"/>
  <c r="S3686" i="1"/>
  <c r="T3686" i="1" s="1"/>
  <c r="S3685" i="1"/>
  <c r="T3685" i="1" s="1"/>
  <c r="S3684" i="1"/>
  <c r="T3684" i="1" s="1"/>
  <c r="S3683" i="1"/>
  <c r="T3683" i="1" s="1"/>
  <c r="S3682" i="1"/>
  <c r="T3682" i="1" s="1"/>
  <c r="S3681" i="1"/>
  <c r="T3681" i="1" s="1"/>
  <c r="S3410" i="1"/>
  <c r="T3410" i="1" s="1"/>
  <c r="S3679" i="1"/>
  <c r="T3679" i="1" s="1"/>
  <c r="S3678" i="1"/>
  <c r="T3678" i="1" s="1"/>
  <c r="S3677" i="1"/>
  <c r="T3677" i="1" s="1"/>
  <c r="S3755" i="1"/>
  <c r="T3755" i="1" s="1"/>
  <c r="S3675" i="1"/>
  <c r="T3675" i="1" s="1"/>
  <c r="S3674" i="1"/>
  <c r="T3674" i="1" s="1"/>
  <c r="S3673" i="1"/>
  <c r="T3673" i="1" s="1"/>
  <c r="S3672" i="1"/>
  <c r="T3672" i="1" s="1"/>
  <c r="S3323" i="1"/>
  <c r="T3323" i="1" s="1"/>
  <c r="S1303" i="1"/>
  <c r="T1303" i="1" s="1"/>
  <c r="S3669" i="1"/>
  <c r="T3669" i="1" s="1"/>
  <c r="S3668" i="1"/>
  <c r="T3668" i="1" s="1"/>
  <c r="S3667" i="1"/>
  <c r="T3667" i="1" s="1"/>
  <c r="S3587" i="1"/>
  <c r="T3587" i="1" s="1"/>
  <c r="S3504" i="1"/>
  <c r="T3504" i="1" s="1"/>
  <c r="S3664" i="1"/>
  <c r="T3664" i="1" s="1"/>
  <c r="S3663" i="1"/>
  <c r="T3663" i="1" s="1"/>
  <c r="S3662" i="1"/>
  <c r="T3662" i="1" s="1"/>
  <c r="S3661" i="1"/>
  <c r="T3661" i="1" s="1"/>
  <c r="S3660" i="1"/>
  <c r="T3660" i="1" s="1"/>
  <c r="S3659" i="1"/>
  <c r="T3659" i="1" s="1"/>
  <c r="S3609" i="1"/>
  <c r="T3609" i="1" s="1"/>
  <c r="S3657" i="1"/>
  <c r="T3657" i="1" s="1"/>
  <c r="S3656" i="1"/>
  <c r="T3656" i="1" s="1"/>
  <c r="S3655" i="1"/>
  <c r="T3655" i="1" s="1"/>
  <c r="S2713" i="1"/>
  <c r="T2713" i="1" s="1"/>
  <c r="S3653" i="1"/>
  <c r="T3653" i="1" s="1"/>
  <c r="S3652" i="1"/>
  <c r="T3652" i="1" s="1"/>
  <c r="S3651" i="1"/>
  <c r="T3651" i="1" s="1"/>
  <c r="S3650" i="1"/>
  <c r="T3650" i="1" s="1"/>
  <c r="S3649" i="1"/>
  <c r="T3649" i="1" s="1"/>
  <c r="S3648" i="1"/>
  <c r="T3648" i="1" s="1"/>
  <c r="S3647" i="1"/>
  <c r="T3647" i="1" s="1"/>
  <c r="S3646" i="1"/>
  <c r="T3646" i="1" s="1"/>
  <c r="S3645" i="1"/>
  <c r="T3645" i="1" s="1"/>
  <c r="S3644" i="1"/>
  <c r="T3644" i="1" s="1"/>
  <c r="S3643" i="1"/>
  <c r="T3643" i="1" s="1"/>
  <c r="S3642" i="1"/>
  <c r="T3642" i="1" s="1"/>
  <c r="S3641" i="1"/>
  <c r="T3641" i="1" s="1"/>
  <c r="S3640" i="1"/>
  <c r="T3640" i="1" s="1"/>
  <c r="S3639" i="1"/>
  <c r="T3639" i="1" s="1"/>
  <c r="S3638" i="1"/>
  <c r="T3638" i="1" s="1"/>
  <c r="S3637" i="1"/>
  <c r="T3637" i="1" s="1"/>
  <c r="S3636" i="1"/>
  <c r="T3636" i="1" s="1"/>
  <c r="S3635" i="1"/>
  <c r="T3635" i="1" s="1"/>
  <c r="S3634" i="1"/>
  <c r="T3634" i="1" s="1"/>
  <c r="S3633" i="1"/>
  <c r="T3633" i="1" s="1"/>
  <c r="S2959" i="1"/>
  <c r="T2959" i="1" s="1"/>
  <c r="S3631" i="1"/>
  <c r="T3631" i="1" s="1"/>
  <c r="S3630" i="1"/>
  <c r="T3630" i="1" s="1"/>
  <c r="S3629" i="1"/>
  <c r="T3629" i="1" s="1"/>
  <c r="S3628" i="1"/>
  <c r="T3628" i="1" s="1"/>
  <c r="S3627" i="1"/>
  <c r="T3627" i="1" s="1"/>
  <c r="S3626" i="1"/>
  <c r="T3626" i="1" s="1"/>
  <c r="S3625" i="1"/>
  <c r="T3625" i="1" s="1"/>
  <c r="S3624" i="1"/>
  <c r="T3624" i="1" s="1"/>
  <c r="S3623" i="1"/>
  <c r="T3623" i="1" s="1"/>
  <c r="S3676" i="1"/>
  <c r="T3676" i="1" s="1"/>
  <c r="S3621" i="1"/>
  <c r="T3621" i="1" s="1"/>
  <c r="S3620" i="1"/>
  <c r="T3620" i="1" s="1"/>
  <c r="S3619" i="1"/>
  <c r="T3619" i="1" s="1"/>
  <c r="S3618" i="1"/>
  <c r="T3618" i="1" s="1"/>
  <c r="S3617" i="1"/>
  <c r="T3617" i="1" s="1"/>
  <c r="S3616" i="1"/>
  <c r="T3616" i="1" s="1"/>
  <c r="S3615" i="1"/>
  <c r="T3615" i="1" s="1"/>
  <c r="S3614" i="1"/>
  <c r="T3614" i="1" s="1"/>
  <c r="S3613" i="1"/>
  <c r="T3613" i="1" s="1"/>
  <c r="S3612" i="1"/>
  <c r="T3612" i="1" s="1"/>
  <c r="S3611" i="1"/>
  <c r="T3611" i="1" s="1"/>
  <c r="S3610" i="1"/>
  <c r="T3610" i="1" s="1"/>
  <c r="S3248" i="1"/>
  <c r="T3248" i="1" s="1"/>
  <c r="S3608" i="1"/>
  <c r="T3608" i="1" s="1"/>
  <c r="S3607" i="1"/>
  <c r="T3607" i="1" s="1"/>
  <c r="S3606" i="1"/>
  <c r="T3606" i="1" s="1"/>
  <c r="S3605" i="1"/>
  <c r="T3605" i="1" s="1"/>
  <c r="S3604" i="1"/>
  <c r="T3604" i="1" s="1"/>
  <c r="S3603" i="1"/>
  <c r="T3603" i="1" s="1"/>
  <c r="S3602" i="1"/>
  <c r="T3602" i="1" s="1"/>
  <c r="S3601" i="1"/>
  <c r="T3601" i="1" s="1"/>
  <c r="S3600" i="1"/>
  <c r="T3600" i="1" s="1"/>
  <c r="S3599" i="1"/>
  <c r="T3599" i="1" s="1"/>
  <c r="S3598" i="1"/>
  <c r="T3598" i="1" s="1"/>
  <c r="S3597" i="1"/>
  <c r="T3597" i="1" s="1"/>
  <c r="S3596" i="1"/>
  <c r="T3596" i="1" s="1"/>
  <c r="S3595" i="1"/>
  <c r="T3595" i="1" s="1"/>
  <c r="S3594" i="1"/>
  <c r="T3594" i="1" s="1"/>
  <c r="S3593" i="1"/>
  <c r="T3593" i="1" s="1"/>
  <c r="S3592" i="1"/>
  <c r="T3592" i="1" s="1"/>
  <c r="S3591" i="1"/>
  <c r="T3591" i="1" s="1"/>
  <c r="S3590" i="1"/>
  <c r="T3590" i="1" s="1"/>
  <c r="S3589" i="1"/>
  <c r="T3589" i="1" s="1"/>
  <c r="S3588" i="1"/>
  <c r="T3588" i="1" s="1"/>
  <c r="S3157" i="1"/>
  <c r="T3157" i="1" s="1"/>
  <c r="S3586" i="1"/>
  <c r="T3586" i="1" s="1"/>
  <c r="S3585" i="1"/>
  <c r="T3585" i="1" s="1"/>
  <c r="S3584" i="1"/>
  <c r="T3584" i="1" s="1"/>
  <c r="S3583" i="1"/>
  <c r="T3583" i="1" s="1"/>
  <c r="S3582" i="1"/>
  <c r="T3582" i="1" s="1"/>
  <c r="S3581" i="1"/>
  <c r="T3581" i="1" s="1"/>
  <c r="S3580" i="1"/>
  <c r="T3580" i="1" s="1"/>
  <c r="S3579" i="1"/>
  <c r="T3579" i="1" s="1"/>
  <c r="S3578" i="1"/>
  <c r="T3578" i="1" s="1"/>
  <c r="S3577" i="1"/>
  <c r="T3577" i="1" s="1"/>
  <c r="S3576" i="1"/>
  <c r="T3576" i="1" s="1"/>
  <c r="S3575" i="1"/>
  <c r="T3575" i="1" s="1"/>
  <c r="S3574" i="1"/>
  <c r="T3574" i="1" s="1"/>
  <c r="S3487" i="1"/>
  <c r="T3487" i="1" s="1"/>
  <c r="S3572" i="1"/>
  <c r="T3572" i="1" s="1"/>
  <c r="S3571" i="1"/>
  <c r="T3571" i="1" s="1"/>
  <c r="S3570" i="1"/>
  <c r="T3570" i="1" s="1"/>
  <c r="S3569" i="1"/>
  <c r="T3569" i="1" s="1"/>
  <c r="S3568" i="1"/>
  <c r="T3568" i="1" s="1"/>
  <c r="S3567" i="1"/>
  <c r="T3567" i="1" s="1"/>
  <c r="S3766" i="1"/>
  <c r="T3766" i="1" s="1"/>
  <c r="S3565" i="1"/>
  <c r="T3565" i="1" s="1"/>
  <c r="S3564" i="1"/>
  <c r="T3564" i="1" s="1"/>
  <c r="S3563" i="1"/>
  <c r="T3563" i="1" s="1"/>
  <c r="S3562" i="1"/>
  <c r="T3562" i="1" s="1"/>
  <c r="S3561" i="1"/>
  <c r="T3561" i="1" s="1"/>
  <c r="S3560" i="1"/>
  <c r="T3560" i="1" s="1"/>
  <c r="S3559" i="1"/>
  <c r="T3559" i="1" s="1"/>
  <c r="S3558" i="1"/>
  <c r="T3558" i="1" s="1"/>
  <c r="S3557" i="1"/>
  <c r="T3557" i="1" s="1"/>
  <c r="S3556" i="1"/>
  <c r="T3556" i="1" s="1"/>
  <c r="S3555" i="1"/>
  <c r="T3555" i="1" s="1"/>
  <c r="S3554" i="1"/>
  <c r="T3554" i="1" s="1"/>
  <c r="S3553" i="1"/>
  <c r="T3553" i="1" s="1"/>
  <c r="S3552" i="1"/>
  <c r="T3552" i="1" s="1"/>
  <c r="S3551" i="1"/>
  <c r="T3551" i="1" s="1"/>
  <c r="S3550" i="1"/>
  <c r="T3550" i="1" s="1"/>
  <c r="S3549" i="1"/>
  <c r="T3549" i="1" s="1"/>
  <c r="S3548" i="1"/>
  <c r="T3548" i="1" s="1"/>
  <c r="S3547" i="1"/>
  <c r="T3547" i="1" s="1"/>
  <c r="S3546" i="1"/>
  <c r="T3546" i="1" s="1"/>
  <c r="S3545" i="1"/>
  <c r="T3545" i="1" s="1"/>
  <c r="S3544" i="1"/>
  <c r="T3544" i="1" s="1"/>
  <c r="S3543" i="1"/>
  <c r="T3543" i="1" s="1"/>
  <c r="S3542" i="1"/>
  <c r="T3542" i="1" s="1"/>
  <c r="S3541" i="1"/>
  <c r="T3541" i="1" s="1"/>
  <c r="S3540" i="1"/>
  <c r="T3540" i="1" s="1"/>
  <c r="S3539" i="1"/>
  <c r="T3539" i="1" s="1"/>
  <c r="S3538" i="1"/>
  <c r="T3538" i="1" s="1"/>
  <c r="S3537" i="1"/>
  <c r="T3537" i="1" s="1"/>
  <c r="S3536" i="1"/>
  <c r="T3536" i="1" s="1"/>
  <c r="S3535" i="1"/>
  <c r="T3535" i="1" s="1"/>
  <c r="S3534" i="1"/>
  <c r="T3534" i="1" s="1"/>
  <c r="S3533" i="1"/>
  <c r="T3533" i="1" s="1"/>
  <c r="S3532" i="1"/>
  <c r="T3532" i="1" s="1"/>
  <c r="S3531" i="1"/>
  <c r="T3531" i="1" s="1"/>
  <c r="S3530" i="1"/>
  <c r="T3530" i="1" s="1"/>
  <c r="S3529" i="1"/>
  <c r="T3529" i="1" s="1"/>
  <c r="S3528" i="1"/>
  <c r="T3528" i="1" s="1"/>
  <c r="S3527" i="1"/>
  <c r="T3527" i="1" s="1"/>
  <c r="S3526" i="1"/>
  <c r="T3526" i="1" s="1"/>
  <c r="S3525" i="1"/>
  <c r="T3525" i="1" s="1"/>
  <c r="S3524" i="1"/>
  <c r="T3524" i="1" s="1"/>
  <c r="S3523" i="1"/>
  <c r="T3523" i="1" s="1"/>
  <c r="S3522" i="1"/>
  <c r="T3522" i="1" s="1"/>
  <c r="S3521" i="1"/>
  <c r="T3521" i="1" s="1"/>
  <c r="S3520" i="1"/>
  <c r="T3520" i="1" s="1"/>
  <c r="S3519" i="1"/>
  <c r="T3519" i="1" s="1"/>
  <c r="S3518" i="1"/>
  <c r="T3518" i="1" s="1"/>
  <c r="S3517" i="1"/>
  <c r="T3517" i="1" s="1"/>
  <c r="S3516" i="1"/>
  <c r="T3516" i="1" s="1"/>
  <c r="S3515" i="1"/>
  <c r="T3515" i="1" s="1"/>
  <c r="S3514" i="1"/>
  <c r="T3514" i="1" s="1"/>
  <c r="S3513" i="1"/>
  <c r="T3513" i="1" s="1"/>
  <c r="S3512" i="1"/>
  <c r="T3512" i="1" s="1"/>
  <c r="S3511" i="1"/>
  <c r="T3511" i="1" s="1"/>
  <c r="S3510" i="1"/>
  <c r="T3510" i="1" s="1"/>
  <c r="S3509" i="1"/>
  <c r="T3509" i="1" s="1"/>
  <c r="S3508" i="1"/>
  <c r="T3508" i="1" s="1"/>
  <c r="S3507" i="1"/>
  <c r="T3507" i="1" s="1"/>
  <c r="S3506" i="1"/>
  <c r="T3506" i="1" s="1"/>
  <c r="S3505" i="1"/>
  <c r="T3505" i="1" s="1"/>
  <c r="S3254" i="1"/>
  <c r="T3254" i="1" s="1"/>
  <c r="S3503" i="1"/>
  <c r="T3503" i="1" s="1"/>
  <c r="S3502" i="1"/>
  <c r="T3502" i="1" s="1"/>
  <c r="S3501" i="1"/>
  <c r="T3501" i="1" s="1"/>
  <c r="S3500" i="1"/>
  <c r="T3500" i="1" s="1"/>
  <c r="S3499" i="1"/>
  <c r="T3499" i="1" s="1"/>
  <c r="S3498" i="1"/>
  <c r="T3498" i="1" s="1"/>
  <c r="S3497" i="1"/>
  <c r="T3497" i="1" s="1"/>
  <c r="S3496" i="1"/>
  <c r="T3496" i="1" s="1"/>
  <c r="S3495" i="1"/>
  <c r="T3495" i="1" s="1"/>
  <c r="S3494" i="1"/>
  <c r="T3494" i="1" s="1"/>
  <c r="S3493" i="1"/>
  <c r="T3493" i="1" s="1"/>
  <c r="S3492" i="1"/>
  <c r="T3492" i="1" s="1"/>
  <c r="S3491" i="1"/>
  <c r="T3491" i="1" s="1"/>
  <c r="S3434" i="1"/>
  <c r="T3434" i="1" s="1"/>
  <c r="S3489" i="1"/>
  <c r="T3489" i="1" s="1"/>
  <c r="S3488" i="1"/>
  <c r="T3488" i="1" s="1"/>
  <c r="S3919" i="1"/>
  <c r="T3919" i="1" s="1"/>
  <c r="S3486" i="1"/>
  <c r="T3486" i="1" s="1"/>
  <c r="S3485" i="1"/>
  <c r="T3485" i="1" s="1"/>
  <c r="S3484" i="1"/>
  <c r="T3484" i="1" s="1"/>
  <c r="S3483" i="1"/>
  <c r="T3483" i="1" s="1"/>
  <c r="S3482" i="1"/>
  <c r="T3482" i="1" s="1"/>
  <c r="S3481" i="1"/>
  <c r="T3481" i="1" s="1"/>
  <c r="S3480" i="1"/>
  <c r="T3480" i="1" s="1"/>
  <c r="S3479" i="1"/>
  <c r="T3479" i="1" s="1"/>
  <c r="S3478" i="1"/>
  <c r="T3478" i="1" s="1"/>
  <c r="S3477" i="1"/>
  <c r="T3477" i="1" s="1"/>
  <c r="S3476" i="1"/>
  <c r="T3476" i="1" s="1"/>
  <c r="S3475" i="1"/>
  <c r="T3475" i="1" s="1"/>
  <c r="S3474" i="1"/>
  <c r="T3474" i="1" s="1"/>
  <c r="S3473" i="1"/>
  <c r="T3473" i="1" s="1"/>
  <c r="S3472" i="1"/>
  <c r="T3472" i="1" s="1"/>
  <c r="S3471" i="1"/>
  <c r="T3471" i="1" s="1"/>
  <c r="S4062" i="1"/>
  <c r="T4062" i="1" s="1"/>
  <c r="S3469" i="1"/>
  <c r="T3469" i="1" s="1"/>
  <c r="S3468" i="1"/>
  <c r="T3468" i="1" s="1"/>
  <c r="S3467" i="1"/>
  <c r="T3467" i="1" s="1"/>
  <c r="S3466" i="1"/>
  <c r="T3466" i="1" s="1"/>
  <c r="S3465" i="1"/>
  <c r="T3465" i="1" s="1"/>
  <c r="S3464" i="1"/>
  <c r="T3464" i="1" s="1"/>
  <c r="S3463" i="1"/>
  <c r="T3463" i="1" s="1"/>
  <c r="S3462" i="1"/>
  <c r="T3462" i="1" s="1"/>
  <c r="S3461" i="1"/>
  <c r="T3461" i="1" s="1"/>
  <c r="S3460" i="1"/>
  <c r="T3460" i="1" s="1"/>
  <c r="S3459" i="1"/>
  <c r="T3459" i="1" s="1"/>
  <c r="S3458" i="1"/>
  <c r="T3458" i="1" s="1"/>
  <c r="S3457" i="1"/>
  <c r="T3457" i="1" s="1"/>
  <c r="S3456" i="1"/>
  <c r="T3456" i="1" s="1"/>
  <c r="S3043" i="1"/>
  <c r="T3043" i="1" s="1"/>
  <c r="S3454" i="1"/>
  <c r="T3454" i="1" s="1"/>
  <c r="S3453" i="1"/>
  <c r="T3453" i="1" s="1"/>
  <c r="S3452" i="1"/>
  <c r="T3452" i="1" s="1"/>
  <c r="S3451" i="1"/>
  <c r="T3451" i="1" s="1"/>
  <c r="S3450" i="1"/>
  <c r="T3450" i="1" s="1"/>
  <c r="S3449" i="1"/>
  <c r="T3449" i="1" s="1"/>
  <c r="S3448" i="1"/>
  <c r="T3448" i="1" s="1"/>
  <c r="S3447" i="1"/>
  <c r="T3447" i="1" s="1"/>
  <c r="S3446" i="1"/>
  <c r="T3446" i="1" s="1"/>
  <c r="S3445" i="1"/>
  <c r="T3445" i="1" s="1"/>
  <c r="S3444" i="1"/>
  <c r="T3444" i="1" s="1"/>
  <c r="S3443" i="1"/>
  <c r="T3443" i="1" s="1"/>
  <c r="S3442" i="1"/>
  <c r="T3442" i="1" s="1"/>
  <c r="S3490" i="1"/>
  <c r="T3490" i="1" s="1"/>
  <c r="S3440" i="1"/>
  <c r="T3440" i="1" s="1"/>
  <c r="S3441" i="1"/>
  <c r="T3441" i="1" s="1"/>
  <c r="S3438" i="1"/>
  <c r="T3438" i="1" s="1"/>
  <c r="S3437" i="1"/>
  <c r="T3437" i="1" s="1"/>
  <c r="S3436" i="1"/>
  <c r="T3436" i="1" s="1"/>
  <c r="S3435" i="1"/>
  <c r="T3435" i="1" s="1"/>
  <c r="S3892" i="1"/>
  <c r="T3892" i="1" s="1"/>
  <c r="S3433" i="1"/>
  <c r="T3433" i="1" s="1"/>
  <c r="S3432" i="1"/>
  <c r="T3432" i="1" s="1"/>
  <c r="S3431" i="1"/>
  <c r="T3431" i="1" s="1"/>
  <c r="S3430" i="1"/>
  <c r="T3430" i="1" s="1"/>
  <c r="S3429" i="1"/>
  <c r="T3429" i="1" s="1"/>
  <c r="S3428" i="1"/>
  <c r="T3428" i="1" s="1"/>
  <c r="S3427" i="1"/>
  <c r="T3427" i="1" s="1"/>
  <c r="S3426" i="1"/>
  <c r="T3426" i="1" s="1"/>
  <c r="S3425" i="1"/>
  <c r="T3425" i="1" s="1"/>
  <c r="S3424" i="1"/>
  <c r="T3424" i="1" s="1"/>
  <c r="S3423" i="1"/>
  <c r="T3423" i="1" s="1"/>
  <c r="S3422" i="1"/>
  <c r="T3422" i="1" s="1"/>
  <c r="S3421" i="1"/>
  <c r="T3421" i="1" s="1"/>
  <c r="S3420" i="1"/>
  <c r="T3420" i="1" s="1"/>
  <c r="S3419" i="1"/>
  <c r="T3419" i="1" s="1"/>
  <c r="S3418" i="1"/>
  <c r="T3418" i="1" s="1"/>
  <c r="S3417" i="1"/>
  <c r="T3417" i="1" s="1"/>
  <c r="S3416" i="1"/>
  <c r="T3416" i="1" s="1"/>
  <c r="S3415" i="1"/>
  <c r="T3415" i="1" s="1"/>
  <c r="S3414" i="1"/>
  <c r="T3414" i="1" s="1"/>
  <c r="S3413" i="1"/>
  <c r="T3413" i="1" s="1"/>
  <c r="S3412" i="1"/>
  <c r="T3412" i="1" s="1"/>
  <c r="S3411" i="1"/>
  <c r="T3411" i="1" s="1"/>
  <c r="S2834" i="1"/>
  <c r="T2834" i="1" s="1"/>
  <c r="S3409" i="1"/>
  <c r="T3409" i="1" s="1"/>
  <c r="S3408" i="1"/>
  <c r="T3408" i="1" s="1"/>
  <c r="S3407" i="1"/>
  <c r="T3407" i="1" s="1"/>
  <c r="S3406" i="1"/>
  <c r="T3406" i="1" s="1"/>
  <c r="S3405" i="1"/>
  <c r="T3405" i="1" s="1"/>
  <c r="S3404" i="1"/>
  <c r="T3404" i="1" s="1"/>
  <c r="S3403" i="1"/>
  <c r="T3403" i="1" s="1"/>
  <c r="S3402" i="1"/>
  <c r="T3402" i="1" s="1"/>
  <c r="S3401" i="1"/>
  <c r="T3401" i="1" s="1"/>
  <c r="S3400" i="1"/>
  <c r="T3400" i="1" s="1"/>
  <c r="S3399" i="1"/>
  <c r="T3399" i="1" s="1"/>
  <c r="S3398" i="1"/>
  <c r="T3398" i="1" s="1"/>
  <c r="S3397" i="1"/>
  <c r="T3397" i="1" s="1"/>
  <c r="S3396" i="1"/>
  <c r="T3396" i="1" s="1"/>
  <c r="S3395" i="1"/>
  <c r="T3395" i="1" s="1"/>
  <c r="S3394" i="1"/>
  <c r="T3394" i="1" s="1"/>
  <c r="S3393" i="1"/>
  <c r="T3393" i="1" s="1"/>
  <c r="S3392" i="1"/>
  <c r="T3392" i="1" s="1"/>
  <c r="S3391" i="1"/>
  <c r="T3391" i="1" s="1"/>
  <c r="S3390" i="1"/>
  <c r="T3390" i="1" s="1"/>
  <c r="S3389" i="1"/>
  <c r="T3389" i="1" s="1"/>
  <c r="S3388" i="1"/>
  <c r="T3388" i="1" s="1"/>
  <c r="S3387" i="1"/>
  <c r="T3387" i="1" s="1"/>
  <c r="S3386" i="1"/>
  <c r="T3386" i="1" s="1"/>
  <c r="S3385" i="1"/>
  <c r="T3385" i="1" s="1"/>
  <c r="S3384" i="1"/>
  <c r="T3384" i="1" s="1"/>
  <c r="S3383" i="1"/>
  <c r="T3383" i="1" s="1"/>
  <c r="S3382" i="1"/>
  <c r="T3382" i="1" s="1"/>
  <c r="S3381" i="1"/>
  <c r="T3381" i="1" s="1"/>
  <c r="S3380" i="1"/>
  <c r="T3380" i="1" s="1"/>
  <c r="S3379" i="1"/>
  <c r="T3379" i="1" s="1"/>
  <c r="S3378" i="1"/>
  <c r="T3378" i="1" s="1"/>
  <c r="S3377" i="1"/>
  <c r="T3377" i="1" s="1"/>
  <c r="S3376" i="1"/>
  <c r="T3376" i="1" s="1"/>
  <c r="S3375" i="1"/>
  <c r="T3375" i="1" s="1"/>
  <c r="S3374" i="1"/>
  <c r="T3374" i="1" s="1"/>
  <c r="S3373" i="1"/>
  <c r="T3373" i="1" s="1"/>
  <c r="S3372" i="1"/>
  <c r="T3372" i="1" s="1"/>
  <c r="S3976" i="1"/>
  <c r="T3976" i="1" s="1"/>
  <c r="S3370" i="1"/>
  <c r="T3370" i="1" s="1"/>
  <c r="S3369" i="1"/>
  <c r="T3369" i="1" s="1"/>
  <c r="S3368" i="1"/>
  <c r="T3368" i="1" s="1"/>
  <c r="S3367" i="1"/>
  <c r="T3367" i="1" s="1"/>
  <c r="S3366" i="1"/>
  <c r="T3366" i="1" s="1"/>
  <c r="S3365" i="1"/>
  <c r="T3365" i="1" s="1"/>
  <c r="S3364" i="1"/>
  <c r="T3364" i="1" s="1"/>
  <c r="S3363" i="1"/>
  <c r="T3363" i="1" s="1"/>
  <c r="S3362" i="1"/>
  <c r="T3362" i="1" s="1"/>
  <c r="S3439" i="1"/>
  <c r="T3439" i="1" s="1"/>
  <c r="S3360" i="1"/>
  <c r="T3360" i="1" s="1"/>
  <c r="S3359" i="1"/>
  <c r="T3359" i="1" s="1"/>
  <c r="S3358" i="1"/>
  <c r="T3358" i="1" s="1"/>
  <c r="S3357" i="1"/>
  <c r="T3357" i="1" s="1"/>
  <c r="S3838" i="1"/>
  <c r="T3838" i="1" s="1"/>
  <c r="S3355" i="1"/>
  <c r="T3355" i="1" s="1"/>
  <c r="S3354" i="1"/>
  <c r="T3354" i="1" s="1"/>
  <c r="S3353" i="1"/>
  <c r="T3353" i="1" s="1"/>
  <c r="S3352" i="1"/>
  <c r="T3352" i="1" s="1"/>
  <c r="S3351" i="1"/>
  <c r="T3351" i="1" s="1"/>
  <c r="S3350" i="1"/>
  <c r="T3350" i="1" s="1"/>
  <c r="S3349" i="1"/>
  <c r="T3349" i="1" s="1"/>
  <c r="S3348" i="1"/>
  <c r="T3348" i="1" s="1"/>
  <c r="S3347" i="1"/>
  <c r="T3347" i="1" s="1"/>
  <c r="S3346" i="1"/>
  <c r="T3346" i="1" s="1"/>
  <c r="S3345" i="1"/>
  <c r="T3345" i="1" s="1"/>
  <c r="S3344" i="1"/>
  <c r="T3344" i="1" s="1"/>
  <c r="S3343" i="1"/>
  <c r="T3343" i="1" s="1"/>
  <c r="S2884" i="1"/>
  <c r="T2884" i="1" s="1"/>
  <c r="S3341" i="1"/>
  <c r="T3341" i="1" s="1"/>
  <c r="S3340" i="1"/>
  <c r="T3340" i="1" s="1"/>
  <c r="S3339" i="1"/>
  <c r="T3339" i="1" s="1"/>
  <c r="S3338" i="1"/>
  <c r="T3338" i="1" s="1"/>
  <c r="S3671" i="1"/>
  <c r="T3671" i="1" s="1"/>
  <c r="S3336" i="1"/>
  <c r="T3336" i="1" s="1"/>
  <c r="S3335" i="1"/>
  <c r="T3335" i="1" s="1"/>
  <c r="S3334" i="1"/>
  <c r="T3334" i="1" s="1"/>
  <c r="S3333" i="1"/>
  <c r="T3333" i="1" s="1"/>
  <c r="S3332" i="1"/>
  <c r="T3332" i="1" s="1"/>
  <c r="S3331" i="1"/>
  <c r="T3331" i="1" s="1"/>
  <c r="S3330" i="1"/>
  <c r="T3330" i="1" s="1"/>
  <c r="S3329" i="1"/>
  <c r="T3329" i="1" s="1"/>
  <c r="S3328" i="1"/>
  <c r="T3328" i="1" s="1"/>
  <c r="S2712" i="1"/>
  <c r="T2712" i="1" s="1"/>
  <c r="S3326" i="1"/>
  <c r="T3326" i="1" s="1"/>
  <c r="S3470" i="1"/>
  <c r="T3470" i="1" s="1"/>
  <c r="S3324" i="1"/>
  <c r="T3324" i="1" s="1"/>
  <c r="S3894" i="1"/>
  <c r="T3894" i="1" s="1"/>
  <c r="S3322" i="1"/>
  <c r="T3322" i="1" s="1"/>
  <c r="S3321" i="1"/>
  <c r="T3321" i="1" s="1"/>
  <c r="S3320" i="1"/>
  <c r="T3320" i="1" s="1"/>
  <c r="S3319" i="1"/>
  <c r="T3319" i="1" s="1"/>
  <c r="S3318" i="1"/>
  <c r="T3318" i="1" s="1"/>
  <c r="S3317" i="1"/>
  <c r="T3317" i="1" s="1"/>
  <c r="S3316" i="1"/>
  <c r="T3316" i="1" s="1"/>
  <c r="S3315" i="1"/>
  <c r="T3315" i="1" s="1"/>
  <c r="S3314" i="1"/>
  <c r="T3314" i="1" s="1"/>
  <c r="S3313" i="1"/>
  <c r="T3313" i="1" s="1"/>
  <c r="S3312" i="1"/>
  <c r="T3312" i="1" s="1"/>
  <c r="S3311" i="1"/>
  <c r="T3311" i="1" s="1"/>
  <c r="S3310" i="1"/>
  <c r="T3310" i="1" s="1"/>
  <c r="S3309" i="1"/>
  <c r="T3309" i="1" s="1"/>
  <c r="S3308" i="1"/>
  <c r="T3308" i="1" s="1"/>
  <c r="S3307" i="1"/>
  <c r="T3307" i="1" s="1"/>
  <c r="S3306" i="1"/>
  <c r="T3306" i="1" s="1"/>
  <c r="S3305" i="1"/>
  <c r="T3305" i="1" s="1"/>
  <c r="S3304" i="1"/>
  <c r="T3304" i="1" s="1"/>
  <c r="S3303" i="1"/>
  <c r="T3303" i="1" s="1"/>
  <c r="S3302" i="1"/>
  <c r="T3302" i="1" s="1"/>
  <c r="S3301" i="1"/>
  <c r="T3301" i="1" s="1"/>
  <c r="S3300" i="1"/>
  <c r="T3300" i="1" s="1"/>
  <c r="S3299" i="1"/>
  <c r="T3299" i="1" s="1"/>
  <c r="S3298" i="1"/>
  <c r="T3298" i="1" s="1"/>
  <c r="S3297" i="1"/>
  <c r="T3297" i="1" s="1"/>
  <c r="S3296" i="1"/>
  <c r="T3296" i="1" s="1"/>
  <c r="S3295" i="1"/>
  <c r="T3295" i="1" s="1"/>
  <c r="S3294" i="1"/>
  <c r="T3294" i="1" s="1"/>
  <c r="S3293" i="1"/>
  <c r="T3293" i="1" s="1"/>
  <c r="S3292" i="1"/>
  <c r="T3292" i="1" s="1"/>
  <c r="S3291" i="1"/>
  <c r="T3291" i="1" s="1"/>
  <c r="S3290" i="1"/>
  <c r="T3290" i="1" s="1"/>
  <c r="S3289" i="1"/>
  <c r="T3289" i="1" s="1"/>
  <c r="S3288" i="1"/>
  <c r="T3288" i="1" s="1"/>
  <c r="S3287" i="1"/>
  <c r="T3287" i="1" s="1"/>
  <c r="S4020" i="1"/>
  <c r="T4020" i="1" s="1"/>
  <c r="S3285" i="1"/>
  <c r="T3285" i="1" s="1"/>
  <c r="S3284" i="1"/>
  <c r="T3284" i="1" s="1"/>
  <c r="S3283" i="1"/>
  <c r="T3283" i="1" s="1"/>
  <c r="S3282" i="1"/>
  <c r="T3282" i="1" s="1"/>
  <c r="S3281" i="1"/>
  <c r="T3281" i="1" s="1"/>
  <c r="S3280" i="1"/>
  <c r="T3280" i="1" s="1"/>
  <c r="S3279" i="1"/>
  <c r="T3279" i="1" s="1"/>
  <c r="S3278" i="1"/>
  <c r="T3278" i="1" s="1"/>
  <c r="S3277" i="1"/>
  <c r="T3277" i="1" s="1"/>
  <c r="S3276" i="1"/>
  <c r="T3276" i="1" s="1"/>
  <c r="S3275" i="1"/>
  <c r="T3275" i="1" s="1"/>
  <c r="S3274" i="1"/>
  <c r="T3274" i="1" s="1"/>
  <c r="S3273" i="1"/>
  <c r="T3273" i="1" s="1"/>
  <c r="S3272" i="1"/>
  <c r="T3272" i="1" s="1"/>
  <c r="S3271" i="1"/>
  <c r="T3271" i="1" s="1"/>
  <c r="S3270" i="1"/>
  <c r="T3270" i="1" s="1"/>
  <c r="S3269" i="1"/>
  <c r="T3269" i="1" s="1"/>
  <c r="S3268" i="1"/>
  <c r="T3268" i="1" s="1"/>
  <c r="S3267" i="1"/>
  <c r="T3267" i="1" s="1"/>
  <c r="S3266" i="1"/>
  <c r="T3266" i="1" s="1"/>
  <c r="S1298" i="1"/>
  <c r="T1298" i="1" s="1"/>
  <c r="S3264" i="1"/>
  <c r="T3264" i="1" s="1"/>
  <c r="S3263" i="1"/>
  <c r="T3263" i="1" s="1"/>
  <c r="S3262" i="1"/>
  <c r="T3262" i="1" s="1"/>
  <c r="S3261" i="1"/>
  <c r="T3261" i="1" s="1"/>
  <c r="S3260" i="1"/>
  <c r="T3260" i="1" s="1"/>
  <c r="S3259" i="1"/>
  <c r="T3259" i="1" s="1"/>
  <c r="S3258" i="1"/>
  <c r="T3258" i="1" s="1"/>
  <c r="S3257" i="1"/>
  <c r="T3257" i="1" s="1"/>
  <c r="S3256" i="1"/>
  <c r="T3256" i="1" s="1"/>
  <c r="S3255" i="1"/>
  <c r="T3255" i="1" s="1"/>
  <c r="S3573" i="1"/>
  <c r="T3573" i="1" s="1"/>
  <c r="S3253" i="1"/>
  <c r="T3253" i="1" s="1"/>
  <c r="S3252" i="1"/>
  <c r="T3252" i="1" s="1"/>
  <c r="S3251" i="1"/>
  <c r="T3251" i="1" s="1"/>
  <c r="S2927" i="1"/>
  <c r="T2927" i="1" s="1"/>
  <c r="S3249" i="1"/>
  <c r="T3249" i="1" s="1"/>
  <c r="S1305" i="1"/>
  <c r="T1305" i="1" s="1"/>
  <c r="S3247" i="1"/>
  <c r="T3247" i="1" s="1"/>
  <c r="S3246" i="1"/>
  <c r="T3246" i="1" s="1"/>
  <c r="S3245" i="1"/>
  <c r="T3245" i="1" s="1"/>
  <c r="S3244" i="1"/>
  <c r="T3244" i="1" s="1"/>
  <c r="S3243" i="1"/>
  <c r="T3243" i="1" s="1"/>
  <c r="S3242" i="1"/>
  <c r="T3242" i="1" s="1"/>
  <c r="S3241" i="1"/>
  <c r="T3241" i="1" s="1"/>
  <c r="S3240" i="1"/>
  <c r="T3240" i="1" s="1"/>
  <c r="S3239" i="1"/>
  <c r="T3239" i="1" s="1"/>
  <c r="S3238" i="1"/>
  <c r="T3238" i="1" s="1"/>
  <c r="S3237" i="1"/>
  <c r="T3237" i="1" s="1"/>
  <c r="S3236" i="1"/>
  <c r="T3236" i="1" s="1"/>
  <c r="S3235" i="1"/>
  <c r="T3235" i="1" s="1"/>
  <c r="S3234" i="1"/>
  <c r="T3234" i="1" s="1"/>
  <c r="S3233" i="1"/>
  <c r="T3233" i="1" s="1"/>
  <c r="S3232" i="1"/>
  <c r="T3232" i="1" s="1"/>
  <c r="S3231" i="1"/>
  <c r="T3231" i="1" s="1"/>
  <c r="S3230" i="1"/>
  <c r="T3230" i="1" s="1"/>
  <c r="S3229" i="1"/>
  <c r="T3229" i="1" s="1"/>
  <c r="S3228" i="1"/>
  <c r="T3228" i="1" s="1"/>
  <c r="S3227" i="1"/>
  <c r="T3227" i="1" s="1"/>
  <c r="S3226" i="1"/>
  <c r="T3226" i="1" s="1"/>
  <c r="S3225" i="1"/>
  <c r="T3225" i="1" s="1"/>
  <c r="S3224" i="1"/>
  <c r="T3224" i="1" s="1"/>
  <c r="S3223" i="1"/>
  <c r="T3223" i="1" s="1"/>
  <c r="S3222" i="1"/>
  <c r="T3222" i="1" s="1"/>
  <c r="S3221" i="1"/>
  <c r="T3221" i="1" s="1"/>
  <c r="S3220" i="1"/>
  <c r="T3220" i="1" s="1"/>
  <c r="S3219" i="1"/>
  <c r="T3219" i="1" s="1"/>
  <c r="S3218" i="1"/>
  <c r="T3218" i="1" s="1"/>
  <c r="S3217" i="1"/>
  <c r="T3217" i="1" s="1"/>
  <c r="S3216" i="1"/>
  <c r="T3216" i="1" s="1"/>
  <c r="S3215" i="1"/>
  <c r="T3215" i="1" s="1"/>
  <c r="S3214" i="1"/>
  <c r="T3214" i="1" s="1"/>
  <c r="S3213" i="1"/>
  <c r="T3213" i="1" s="1"/>
  <c r="S3212" i="1"/>
  <c r="T3212" i="1" s="1"/>
  <c r="S3211" i="1"/>
  <c r="T3211" i="1" s="1"/>
  <c r="S3210" i="1"/>
  <c r="T3210" i="1" s="1"/>
  <c r="S3209" i="1"/>
  <c r="T3209" i="1" s="1"/>
  <c r="S3208" i="1"/>
  <c r="T3208" i="1" s="1"/>
  <c r="S3207" i="1"/>
  <c r="T3207" i="1" s="1"/>
  <c r="S3206" i="1"/>
  <c r="T3206" i="1" s="1"/>
  <c r="S3205" i="1"/>
  <c r="T3205" i="1" s="1"/>
  <c r="S3632" i="1"/>
  <c r="T3632" i="1" s="1"/>
  <c r="S3203" i="1"/>
  <c r="T3203" i="1" s="1"/>
  <c r="S3202" i="1"/>
  <c r="T3202" i="1" s="1"/>
  <c r="S3201" i="1"/>
  <c r="T3201" i="1" s="1"/>
  <c r="S3200" i="1"/>
  <c r="T3200" i="1" s="1"/>
  <c r="S3199" i="1"/>
  <c r="T3199" i="1" s="1"/>
  <c r="S3198" i="1"/>
  <c r="T3198" i="1" s="1"/>
  <c r="S3197" i="1"/>
  <c r="T3197" i="1" s="1"/>
  <c r="S2830" i="1"/>
  <c r="T2830" i="1" s="1"/>
  <c r="S3337" i="1"/>
  <c r="T3337" i="1" s="1"/>
  <c r="S2715" i="1"/>
  <c r="T2715" i="1" s="1"/>
  <c r="S3193" i="1"/>
  <c r="T3193" i="1" s="1"/>
  <c r="S3192" i="1"/>
  <c r="T3192" i="1" s="1"/>
  <c r="S3191" i="1"/>
  <c r="T3191" i="1" s="1"/>
  <c r="S3190" i="1"/>
  <c r="T3190" i="1" s="1"/>
  <c r="S3189" i="1"/>
  <c r="T3189" i="1" s="1"/>
  <c r="S3188" i="1"/>
  <c r="T3188" i="1" s="1"/>
  <c r="S3187" i="1"/>
  <c r="T3187" i="1" s="1"/>
  <c r="S3186" i="1"/>
  <c r="T3186" i="1" s="1"/>
  <c r="S3185" i="1"/>
  <c r="T3185" i="1" s="1"/>
  <c r="S3184" i="1"/>
  <c r="T3184" i="1" s="1"/>
  <c r="S3183" i="1"/>
  <c r="T3183" i="1" s="1"/>
  <c r="S3182" i="1"/>
  <c r="T3182" i="1" s="1"/>
  <c r="S3181" i="1"/>
  <c r="T3181" i="1" s="1"/>
  <c r="S2863" i="1"/>
  <c r="T2863" i="1" s="1"/>
  <c r="S3179" i="1"/>
  <c r="T3179" i="1" s="1"/>
  <c r="S3178" i="1"/>
  <c r="T3178" i="1" s="1"/>
  <c r="S3177" i="1"/>
  <c r="T3177" i="1" s="1"/>
  <c r="S3176" i="1"/>
  <c r="T3176" i="1" s="1"/>
  <c r="S2716" i="1"/>
  <c r="T2716" i="1" s="1"/>
  <c r="S3174" i="1"/>
  <c r="T3174" i="1" s="1"/>
  <c r="S3173" i="1"/>
  <c r="T3173" i="1" s="1"/>
  <c r="S3172" i="1"/>
  <c r="T3172" i="1" s="1"/>
  <c r="S3171" i="1"/>
  <c r="T3171" i="1" s="1"/>
  <c r="S3170" i="1"/>
  <c r="T3170" i="1" s="1"/>
  <c r="S3169" i="1"/>
  <c r="T3169" i="1" s="1"/>
  <c r="S3168" i="1"/>
  <c r="T3168" i="1" s="1"/>
  <c r="S3167" i="1"/>
  <c r="T3167" i="1" s="1"/>
  <c r="S3166" i="1"/>
  <c r="T3166" i="1" s="1"/>
  <c r="S3165" i="1"/>
  <c r="T3165" i="1" s="1"/>
  <c r="S3164" i="1"/>
  <c r="T3164" i="1" s="1"/>
  <c r="S3163" i="1"/>
  <c r="T3163" i="1" s="1"/>
  <c r="S3162" i="1"/>
  <c r="T3162" i="1" s="1"/>
  <c r="S3161" i="1"/>
  <c r="T3161" i="1" s="1"/>
  <c r="S3160" i="1"/>
  <c r="T3160" i="1" s="1"/>
  <c r="S3159" i="1"/>
  <c r="T3159" i="1" s="1"/>
  <c r="S3158" i="1"/>
  <c r="T3158" i="1" s="1"/>
  <c r="S3802" i="1"/>
  <c r="T3802" i="1" s="1"/>
  <c r="S3156" i="1"/>
  <c r="T3156" i="1" s="1"/>
  <c r="S3155" i="1"/>
  <c r="T3155" i="1" s="1"/>
  <c r="S3154" i="1"/>
  <c r="T3154" i="1" s="1"/>
  <c r="S3153" i="1"/>
  <c r="T3153" i="1" s="1"/>
  <c r="S3152" i="1"/>
  <c r="T3152" i="1" s="1"/>
  <c r="S3151" i="1"/>
  <c r="T3151" i="1" s="1"/>
  <c r="S3150" i="1"/>
  <c r="T3150" i="1" s="1"/>
  <c r="S3149" i="1"/>
  <c r="T3149" i="1" s="1"/>
  <c r="S3148" i="1"/>
  <c r="T3148" i="1" s="1"/>
  <c r="S3147" i="1"/>
  <c r="T3147" i="1" s="1"/>
  <c r="S3146" i="1"/>
  <c r="T3146" i="1" s="1"/>
  <c r="S3145" i="1"/>
  <c r="T3145" i="1" s="1"/>
  <c r="S3144" i="1"/>
  <c r="T3144" i="1" s="1"/>
  <c r="S3143" i="1"/>
  <c r="T3143" i="1" s="1"/>
  <c r="S3142" i="1"/>
  <c r="T3142" i="1" s="1"/>
  <c r="S3141" i="1"/>
  <c r="T3141" i="1" s="1"/>
  <c r="S3140" i="1"/>
  <c r="T3140" i="1" s="1"/>
  <c r="S3139" i="1"/>
  <c r="T3139" i="1" s="1"/>
  <c r="S3138" i="1"/>
  <c r="T3138" i="1" s="1"/>
  <c r="S3137" i="1"/>
  <c r="T3137" i="1" s="1"/>
  <c r="S3136" i="1"/>
  <c r="T3136" i="1" s="1"/>
  <c r="S3135" i="1"/>
  <c r="T3135" i="1" s="1"/>
  <c r="S3134" i="1"/>
  <c r="T3134" i="1" s="1"/>
  <c r="S3133" i="1"/>
  <c r="T3133" i="1" s="1"/>
  <c r="S3132" i="1"/>
  <c r="T3132" i="1" s="1"/>
  <c r="S3131" i="1"/>
  <c r="T3131" i="1" s="1"/>
  <c r="S3130" i="1"/>
  <c r="T3130" i="1" s="1"/>
  <c r="S3129" i="1"/>
  <c r="T3129" i="1" s="1"/>
  <c r="S3128" i="1"/>
  <c r="T3128" i="1" s="1"/>
  <c r="S3127" i="1"/>
  <c r="T3127" i="1" s="1"/>
  <c r="S3126" i="1"/>
  <c r="T3126" i="1" s="1"/>
  <c r="S3125" i="1"/>
  <c r="T3125" i="1" s="1"/>
  <c r="S3124" i="1"/>
  <c r="T3124" i="1" s="1"/>
  <c r="S3123" i="1"/>
  <c r="T3123" i="1" s="1"/>
  <c r="S3122" i="1"/>
  <c r="T3122" i="1" s="1"/>
  <c r="S3121" i="1"/>
  <c r="T3121" i="1" s="1"/>
  <c r="S3120" i="1"/>
  <c r="T3120" i="1" s="1"/>
  <c r="S3119" i="1"/>
  <c r="T3119" i="1" s="1"/>
  <c r="S3118" i="1"/>
  <c r="T3118" i="1" s="1"/>
  <c r="S3117" i="1"/>
  <c r="T3117" i="1" s="1"/>
  <c r="S3116" i="1"/>
  <c r="T3116" i="1" s="1"/>
  <c r="S3115" i="1"/>
  <c r="T3115" i="1" s="1"/>
  <c r="S3114" i="1"/>
  <c r="T3114" i="1" s="1"/>
  <c r="S3113" i="1"/>
  <c r="T3113" i="1" s="1"/>
  <c r="S3112" i="1"/>
  <c r="T3112" i="1" s="1"/>
  <c r="S3111" i="1"/>
  <c r="T3111" i="1" s="1"/>
  <c r="S3110" i="1"/>
  <c r="T3110" i="1" s="1"/>
  <c r="S3109" i="1"/>
  <c r="T3109" i="1" s="1"/>
  <c r="S3108" i="1"/>
  <c r="T3108" i="1" s="1"/>
  <c r="S3107" i="1"/>
  <c r="T3107" i="1" s="1"/>
  <c r="S3106" i="1"/>
  <c r="T3106" i="1" s="1"/>
  <c r="S3105" i="1"/>
  <c r="T3105" i="1" s="1"/>
  <c r="S3104" i="1"/>
  <c r="T3104" i="1" s="1"/>
  <c r="S3103" i="1"/>
  <c r="T3103" i="1" s="1"/>
  <c r="S3986" i="1"/>
  <c r="T3986" i="1" s="1"/>
  <c r="S3101" i="1"/>
  <c r="T3101" i="1" s="1"/>
  <c r="S3100" i="1"/>
  <c r="T3100" i="1" s="1"/>
  <c r="S3099" i="1"/>
  <c r="T3099" i="1" s="1"/>
  <c r="S3098" i="1"/>
  <c r="T3098" i="1" s="1"/>
  <c r="S1300" i="1"/>
  <c r="T1300" i="1" s="1"/>
  <c r="S3096" i="1"/>
  <c r="T3096" i="1" s="1"/>
  <c r="S3095" i="1"/>
  <c r="T3095" i="1" s="1"/>
  <c r="S3094" i="1"/>
  <c r="T3094" i="1" s="1"/>
  <c r="S3093" i="1"/>
  <c r="T3093" i="1" s="1"/>
  <c r="S3092" i="1"/>
  <c r="T3092" i="1" s="1"/>
  <c r="S3091" i="1"/>
  <c r="T3091" i="1" s="1"/>
  <c r="S3090" i="1"/>
  <c r="T3090" i="1" s="1"/>
  <c r="S3089" i="1"/>
  <c r="T3089" i="1" s="1"/>
  <c r="S3088" i="1"/>
  <c r="T3088" i="1" s="1"/>
  <c r="S3087" i="1"/>
  <c r="T3087" i="1" s="1"/>
  <c r="S3086" i="1"/>
  <c r="T3086" i="1" s="1"/>
  <c r="S3085" i="1"/>
  <c r="T3085" i="1" s="1"/>
  <c r="S3084" i="1"/>
  <c r="T3084" i="1" s="1"/>
  <c r="S3083" i="1"/>
  <c r="T3083" i="1" s="1"/>
  <c r="S3082" i="1"/>
  <c r="T3082" i="1" s="1"/>
  <c r="S3081" i="1"/>
  <c r="T3081" i="1" s="1"/>
  <c r="S3080" i="1"/>
  <c r="T3080" i="1" s="1"/>
  <c r="S3809" i="1"/>
  <c r="T3809" i="1" s="1"/>
  <c r="S3078" i="1"/>
  <c r="T3078" i="1" s="1"/>
  <c r="S3077" i="1"/>
  <c r="T3077" i="1" s="1"/>
  <c r="S3076" i="1"/>
  <c r="T3076" i="1" s="1"/>
  <c r="S3075" i="1"/>
  <c r="T3075" i="1" s="1"/>
  <c r="S3074" i="1"/>
  <c r="T3074" i="1" s="1"/>
  <c r="S3073" i="1"/>
  <c r="T3073" i="1" s="1"/>
  <c r="S3072" i="1"/>
  <c r="T3072" i="1" s="1"/>
  <c r="S3071" i="1"/>
  <c r="T3071" i="1" s="1"/>
  <c r="S3070" i="1"/>
  <c r="T3070" i="1" s="1"/>
  <c r="S3069" i="1"/>
  <c r="T3069" i="1" s="1"/>
  <c r="S3068" i="1"/>
  <c r="T3068" i="1" s="1"/>
  <c r="S3067" i="1"/>
  <c r="T3067" i="1" s="1"/>
  <c r="S3066" i="1"/>
  <c r="T3066" i="1" s="1"/>
  <c r="S3065" i="1"/>
  <c r="T3065" i="1" s="1"/>
  <c r="S3064" i="1"/>
  <c r="T3064" i="1" s="1"/>
  <c r="S3063" i="1"/>
  <c r="T3063" i="1" s="1"/>
  <c r="S3062" i="1"/>
  <c r="T3062" i="1" s="1"/>
  <c r="S3061" i="1"/>
  <c r="T3061" i="1" s="1"/>
  <c r="S3060" i="1"/>
  <c r="T3060" i="1" s="1"/>
  <c r="S3059" i="1"/>
  <c r="T3059" i="1" s="1"/>
  <c r="S3058" i="1"/>
  <c r="T3058" i="1" s="1"/>
  <c r="S3057" i="1"/>
  <c r="T3057" i="1" s="1"/>
  <c r="S3056" i="1"/>
  <c r="T3056" i="1" s="1"/>
  <c r="S3055" i="1"/>
  <c r="T3055" i="1" s="1"/>
  <c r="S3054" i="1"/>
  <c r="T3054" i="1" s="1"/>
  <c r="S3053" i="1"/>
  <c r="T3053" i="1" s="1"/>
  <c r="S3052" i="1"/>
  <c r="T3052" i="1" s="1"/>
  <c r="S3051" i="1"/>
  <c r="T3051" i="1" s="1"/>
  <c r="S3050" i="1"/>
  <c r="T3050" i="1" s="1"/>
  <c r="S3049" i="1"/>
  <c r="T3049" i="1" s="1"/>
  <c r="S3048" i="1"/>
  <c r="T3048" i="1" s="1"/>
  <c r="S3047" i="1"/>
  <c r="T3047" i="1" s="1"/>
  <c r="S3046" i="1"/>
  <c r="T3046" i="1" s="1"/>
  <c r="S3045" i="1"/>
  <c r="T3045" i="1" s="1"/>
  <c r="S3044" i="1"/>
  <c r="T3044" i="1" s="1"/>
  <c r="S3361" i="1"/>
  <c r="T3361" i="1" s="1"/>
  <c r="S3042" i="1"/>
  <c r="T3042" i="1" s="1"/>
  <c r="S3041" i="1"/>
  <c r="T3041" i="1" s="1"/>
  <c r="S3040" i="1"/>
  <c r="T3040" i="1" s="1"/>
  <c r="S3039" i="1"/>
  <c r="T3039" i="1" s="1"/>
  <c r="S3038" i="1"/>
  <c r="T3038" i="1" s="1"/>
  <c r="S3037" i="1"/>
  <c r="T3037" i="1" s="1"/>
  <c r="S3036" i="1"/>
  <c r="T3036" i="1" s="1"/>
  <c r="S3035" i="1"/>
  <c r="T3035" i="1" s="1"/>
  <c r="S3034" i="1"/>
  <c r="T3034" i="1" s="1"/>
  <c r="S3033" i="1"/>
  <c r="T3033" i="1" s="1"/>
  <c r="S3032" i="1"/>
  <c r="T3032" i="1" s="1"/>
  <c r="S4073" i="1"/>
  <c r="T4073" i="1" s="1"/>
  <c r="S3030" i="1"/>
  <c r="T3030" i="1" s="1"/>
  <c r="S3029" i="1"/>
  <c r="T3029" i="1" s="1"/>
  <c r="S3028" i="1"/>
  <c r="T3028" i="1" s="1"/>
  <c r="S3027" i="1"/>
  <c r="T3027" i="1" s="1"/>
  <c r="S3026" i="1"/>
  <c r="T3026" i="1" s="1"/>
  <c r="S3025" i="1"/>
  <c r="T3025" i="1" s="1"/>
  <c r="S3024" i="1"/>
  <c r="T3024" i="1" s="1"/>
  <c r="S3023" i="1"/>
  <c r="T3023" i="1" s="1"/>
  <c r="S3022" i="1"/>
  <c r="T3022" i="1" s="1"/>
  <c r="S2832" i="1"/>
  <c r="T2832" i="1" s="1"/>
  <c r="S3020" i="1"/>
  <c r="T3020" i="1" s="1"/>
  <c r="S3019" i="1"/>
  <c r="T3019" i="1" s="1"/>
  <c r="S3018" i="1"/>
  <c r="T3018" i="1" s="1"/>
  <c r="S3017" i="1"/>
  <c r="T3017" i="1" s="1"/>
  <c r="S3016" i="1"/>
  <c r="T3016" i="1" s="1"/>
  <c r="S3015" i="1"/>
  <c r="T3015" i="1" s="1"/>
  <c r="S3014" i="1"/>
  <c r="T3014" i="1" s="1"/>
  <c r="S3013" i="1"/>
  <c r="T3013" i="1" s="1"/>
  <c r="S3012" i="1"/>
  <c r="T3012" i="1" s="1"/>
  <c r="S3011" i="1"/>
  <c r="T3011" i="1" s="1"/>
  <c r="S3010" i="1"/>
  <c r="T3010" i="1" s="1"/>
  <c r="S3009" i="1"/>
  <c r="T3009" i="1" s="1"/>
  <c r="S3008" i="1"/>
  <c r="T3008" i="1" s="1"/>
  <c r="S3007" i="1"/>
  <c r="T3007" i="1" s="1"/>
  <c r="S3006" i="1"/>
  <c r="T3006" i="1" s="1"/>
  <c r="S3005" i="1"/>
  <c r="T3005" i="1" s="1"/>
  <c r="S3004" i="1"/>
  <c r="T3004" i="1" s="1"/>
  <c r="S3003" i="1"/>
  <c r="T3003" i="1" s="1"/>
  <c r="S3002" i="1"/>
  <c r="T3002" i="1" s="1"/>
  <c r="S3001" i="1"/>
  <c r="T3001" i="1" s="1"/>
  <c r="S3000" i="1"/>
  <c r="T3000" i="1" s="1"/>
  <c r="S2999" i="1"/>
  <c r="T2999" i="1" s="1"/>
  <c r="S2939" i="1"/>
  <c r="T2939" i="1" s="1"/>
  <c r="S2997" i="1"/>
  <c r="T2997" i="1" s="1"/>
  <c r="S2996" i="1"/>
  <c r="T2996" i="1" s="1"/>
  <c r="S2995" i="1"/>
  <c r="T2995" i="1" s="1"/>
  <c r="S2994" i="1"/>
  <c r="T2994" i="1" s="1"/>
  <c r="S2993" i="1"/>
  <c r="T2993" i="1" s="1"/>
  <c r="S2992" i="1"/>
  <c r="T2992" i="1" s="1"/>
  <c r="S2991" i="1"/>
  <c r="T2991" i="1" s="1"/>
  <c r="S2990" i="1"/>
  <c r="T2990" i="1" s="1"/>
  <c r="S2989" i="1"/>
  <c r="T2989" i="1" s="1"/>
  <c r="S2988" i="1"/>
  <c r="T2988" i="1" s="1"/>
  <c r="S2987" i="1"/>
  <c r="T2987" i="1" s="1"/>
  <c r="S2986" i="1"/>
  <c r="T2986" i="1" s="1"/>
  <c r="S2985" i="1"/>
  <c r="T2985" i="1" s="1"/>
  <c r="S2984" i="1"/>
  <c r="T2984" i="1" s="1"/>
  <c r="S2983" i="1"/>
  <c r="T2983" i="1" s="1"/>
  <c r="S2982" i="1"/>
  <c r="T2982" i="1" s="1"/>
  <c r="S2981" i="1"/>
  <c r="T2981" i="1" s="1"/>
  <c r="S2980" i="1"/>
  <c r="T2980" i="1" s="1"/>
  <c r="S2979" i="1"/>
  <c r="T2979" i="1" s="1"/>
  <c r="S2978" i="1"/>
  <c r="T2978" i="1" s="1"/>
  <c r="S2977" i="1"/>
  <c r="T2977" i="1" s="1"/>
  <c r="S2976" i="1"/>
  <c r="T2976" i="1" s="1"/>
  <c r="S2975" i="1"/>
  <c r="T2975" i="1" s="1"/>
  <c r="S2974" i="1"/>
  <c r="T2974" i="1" s="1"/>
  <c r="S2973" i="1"/>
  <c r="T2973" i="1" s="1"/>
  <c r="S2972" i="1"/>
  <c r="T2972" i="1" s="1"/>
  <c r="S2971" i="1"/>
  <c r="T2971" i="1" s="1"/>
  <c r="S2970" i="1"/>
  <c r="T2970" i="1" s="1"/>
  <c r="S2969" i="1"/>
  <c r="T2969" i="1" s="1"/>
  <c r="S2968" i="1"/>
  <c r="T2968" i="1" s="1"/>
  <c r="S3194" i="1"/>
  <c r="T3194" i="1" s="1"/>
  <c r="S2966" i="1"/>
  <c r="T2966" i="1" s="1"/>
  <c r="S2965" i="1"/>
  <c r="T2965" i="1" s="1"/>
  <c r="S2964" i="1"/>
  <c r="T2964" i="1" s="1"/>
  <c r="S2963" i="1"/>
  <c r="T2963" i="1" s="1"/>
  <c r="S2962" i="1"/>
  <c r="T2962" i="1" s="1"/>
  <c r="S2961" i="1"/>
  <c r="T2961" i="1" s="1"/>
  <c r="S4104" i="1"/>
  <c r="T4104" i="1" s="1"/>
  <c r="S3836" i="1"/>
  <c r="T3836" i="1" s="1"/>
  <c r="S2958" i="1"/>
  <c r="T2958" i="1" s="1"/>
  <c r="S2957" i="1"/>
  <c r="T2957" i="1" s="1"/>
  <c r="S2956" i="1"/>
  <c r="T2956" i="1" s="1"/>
  <c r="S2955" i="1"/>
  <c r="T2955" i="1" s="1"/>
  <c r="S2954" i="1"/>
  <c r="T2954" i="1" s="1"/>
  <c r="S2953" i="1"/>
  <c r="T2953" i="1" s="1"/>
  <c r="S2952" i="1"/>
  <c r="T2952" i="1" s="1"/>
  <c r="S2951" i="1"/>
  <c r="T2951" i="1" s="1"/>
  <c r="S2950" i="1"/>
  <c r="T2950" i="1" s="1"/>
  <c r="S2949" i="1"/>
  <c r="T2949" i="1" s="1"/>
  <c r="S2948" i="1"/>
  <c r="T2948" i="1" s="1"/>
  <c r="S2947" i="1"/>
  <c r="T2947" i="1" s="1"/>
  <c r="S2946" i="1"/>
  <c r="T2946" i="1" s="1"/>
  <c r="S2945" i="1"/>
  <c r="T2945" i="1" s="1"/>
  <c r="S2944" i="1"/>
  <c r="T2944" i="1" s="1"/>
  <c r="S2943" i="1"/>
  <c r="T2943" i="1" s="1"/>
  <c r="S3265" i="1"/>
  <c r="T3265" i="1" s="1"/>
  <c r="S2941" i="1"/>
  <c r="T2941" i="1" s="1"/>
  <c r="S2940" i="1"/>
  <c r="T2940" i="1" s="1"/>
  <c r="S2720" i="1"/>
  <c r="T2720" i="1" s="1"/>
  <c r="S2938" i="1"/>
  <c r="T2938" i="1" s="1"/>
  <c r="S2937" i="1"/>
  <c r="T2937" i="1" s="1"/>
  <c r="S2936" i="1"/>
  <c r="T2936" i="1" s="1"/>
  <c r="S4001" i="1"/>
  <c r="T4001" i="1" s="1"/>
  <c r="S2934" i="1"/>
  <c r="T2934" i="1" s="1"/>
  <c r="S2933" i="1"/>
  <c r="T2933" i="1" s="1"/>
  <c r="S2932" i="1"/>
  <c r="T2932" i="1" s="1"/>
  <c r="S2931" i="1"/>
  <c r="T2931" i="1" s="1"/>
  <c r="S2930" i="1"/>
  <c r="T2930" i="1" s="1"/>
  <c r="S2929" i="1"/>
  <c r="T2929" i="1" s="1"/>
  <c r="S2928" i="1"/>
  <c r="T2928" i="1" s="1"/>
  <c r="S2831" i="1"/>
  <c r="T2831" i="1" s="1"/>
  <c r="S2926" i="1"/>
  <c r="T2926" i="1" s="1"/>
  <c r="S2905" i="1"/>
  <c r="T2905" i="1" s="1"/>
  <c r="S2924" i="1"/>
  <c r="T2924" i="1" s="1"/>
  <c r="S2923" i="1"/>
  <c r="T2923" i="1" s="1"/>
  <c r="S2922" i="1"/>
  <c r="T2922" i="1" s="1"/>
  <c r="S2921" i="1"/>
  <c r="T2921" i="1" s="1"/>
  <c r="S2920" i="1"/>
  <c r="T2920" i="1" s="1"/>
  <c r="S2919" i="1"/>
  <c r="T2919" i="1" s="1"/>
  <c r="S2918" i="1"/>
  <c r="T2918" i="1" s="1"/>
  <c r="S2917" i="1"/>
  <c r="T2917" i="1" s="1"/>
  <c r="S2916" i="1"/>
  <c r="T2916" i="1" s="1"/>
  <c r="S2915" i="1"/>
  <c r="T2915" i="1" s="1"/>
  <c r="S2914" i="1"/>
  <c r="T2914" i="1" s="1"/>
  <c r="S2913" i="1"/>
  <c r="T2913" i="1" s="1"/>
  <c r="S2912" i="1"/>
  <c r="T2912" i="1" s="1"/>
  <c r="S2911" i="1"/>
  <c r="T2911" i="1" s="1"/>
  <c r="S2910" i="1"/>
  <c r="T2910" i="1" s="1"/>
  <c r="S2909" i="1"/>
  <c r="T2909" i="1" s="1"/>
  <c r="S2908" i="1"/>
  <c r="T2908" i="1" s="1"/>
  <c r="S2907" i="1"/>
  <c r="T2907" i="1" s="1"/>
  <c r="S2906" i="1"/>
  <c r="T2906" i="1" s="1"/>
  <c r="S4055" i="1"/>
  <c r="T4055" i="1" s="1"/>
  <c r="S3979" i="1"/>
  <c r="T3979" i="1" s="1"/>
  <c r="S2903" i="1"/>
  <c r="T2903" i="1" s="1"/>
  <c r="S2902" i="1"/>
  <c r="T2902" i="1" s="1"/>
  <c r="S2901" i="1"/>
  <c r="T2901" i="1" s="1"/>
  <c r="S2900" i="1"/>
  <c r="T2900" i="1" s="1"/>
  <c r="S2899" i="1"/>
  <c r="T2899" i="1" s="1"/>
  <c r="S2898" i="1"/>
  <c r="T2898" i="1" s="1"/>
  <c r="S2897" i="1"/>
  <c r="T2897" i="1" s="1"/>
  <c r="S2896" i="1"/>
  <c r="T2896" i="1" s="1"/>
  <c r="S2895" i="1"/>
  <c r="T2895" i="1" s="1"/>
  <c r="S2894" i="1"/>
  <c r="T2894" i="1" s="1"/>
  <c r="S2893" i="1"/>
  <c r="T2893" i="1" s="1"/>
  <c r="S2892" i="1"/>
  <c r="T2892" i="1" s="1"/>
  <c r="S2891" i="1"/>
  <c r="T2891" i="1" s="1"/>
  <c r="S2890" i="1"/>
  <c r="T2890" i="1" s="1"/>
  <c r="S2889" i="1"/>
  <c r="T2889" i="1" s="1"/>
  <c r="S2888" i="1"/>
  <c r="T2888" i="1" s="1"/>
  <c r="S2887" i="1"/>
  <c r="T2887" i="1" s="1"/>
  <c r="S2886" i="1"/>
  <c r="T2886" i="1" s="1"/>
  <c r="S2885" i="1"/>
  <c r="T2885" i="1" s="1"/>
  <c r="S3196" i="1"/>
  <c r="T3196" i="1" s="1"/>
  <c r="S2883" i="1"/>
  <c r="T2883" i="1" s="1"/>
  <c r="S2882" i="1"/>
  <c r="T2882" i="1" s="1"/>
  <c r="S2881" i="1"/>
  <c r="T2881" i="1" s="1"/>
  <c r="S2880" i="1"/>
  <c r="T2880" i="1" s="1"/>
  <c r="S2879" i="1"/>
  <c r="T2879" i="1" s="1"/>
  <c r="S2878" i="1"/>
  <c r="T2878" i="1" s="1"/>
  <c r="S2877" i="1"/>
  <c r="T2877" i="1" s="1"/>
  <c r="S2876" i="1"/>
  <c r="T2876" i="1" s="1"/>
  <c r="S2875" i="1"/>
  <c r="T2875" i="1" s="1"/>
  <c r="S2874" i="1"/>
  <c r="T2874" i="1" s="1"/>
  <c r="S2873" i="1"/>
  <c r="T2873" i="1" s="1"/>
  <c r="S2872" i="1"/>
  <c r="T2872" i="1" s="1"/>
  <c r="S2871" i="1"/>
  <c r="T2871" i="1" s="1"/>
  <c r="S2870" i="1"/>
  <c r="T2870" i="1" s="1"/>
  <c r="S2869" i="1"/>
  <c r="T2869" i="1" s="1"/>
  <c r="S2868" i="1"/>
  <c r="T2868" i="1" s="1"/>
  <c r="S2867" i="1"/>
  <c r="T2867" i="1" s="1"/>
  <c r="S2866" i="1"/>
  <c r="T2866" i="1" s="1"/>
  <c r="S2865" i="1"/>
  <c r="T2865" i="1" s="1"/>
  <c r="S2864" i="1"/>
  <c r="T2864" i="1" s="1"/>
  <c r="S3958" i="1"/>
  <c r="T3958" i="1" s="1"/>
  <c r="S3846" i="1"/>
  <c r="T3846" i="1" s="1"/>
  <c r="S2861" i="1"/>
  <c r="T2861" i="1" s="1"/>
  <c r="S2860" i="1"/>
  <c r="T2860" i="1" s="1"/>
  <c r="S2859" i="1"/>
  <c r="T2859" i="1" s="1"/>
  <c r="S2858" i="1"/>
  <c r="T2858" i="1" s="1"/>
  <c r="S2857" i="1"/>
  <c r="T2857" i="1" s="1"/>
  <c r="S2856" i="1"/>
  <c r="T2856" i="1" s="1"/>
  <c r="S2855" i="1"/>
  <c r="T2855" i="1" s="1"/>
  <c r="S2854" i="1"/>
  <c r="T2854" i="1" s="1"/>
  <c r="S2853" i="1"/>
  <c r="T2853" i="1" s="1"/>
  <c r="S2852" i="1"/>
  <c r="T2852" i="1" s="1"/>
  <c r="S2851" i="1"/>
  <c r="T2851" i="1" s="1"/>
  <c r="S2850" i="1"/>
  <c r="T2850" i="1" s="1"/>
  <c r="S2849" i="1"/>
  <c r="T2849" i="1" s="1"/>
  <c r="S2848" i="1"/>
  <c r="T2848" i="1" s="1"/>
  <c r="S3939" i="1"/>
  <c r="T3939" i="1" s="1"/>
  <c r="S2846" i="1"/>
  <c r="T2846" i="1" s="1"/>
  <c r="S2845" i="1"/>
  <c r="T2845" i="1" s="1"/>
  <c r="S2844" i="1"/>
  <c r="T2844" i="1" s="1"/>
  <c r="S2843" i="1"/>
  <c r="T2843" i="1" s="1"/>
  <c r="S2842" i="1"/>
  <c r="T2842" i="1" s="1"/>
  <c r="S2841" i="1"/>
  <c r="T2841" i="1" s="1"/>
  <c r="S2840" i="1"/>
  <c r="T2840" i="1" s="1"/>
  <c r="S2839" i="1"/>
  <c r="T2839" i="1" s="1"/>
  <c r="S2838" i="1"/>
  <c r="T2838" i="1" s="1"/>
  <c r="S2837" i="1"/>
  <c r="T2837" i="1" s="1"/>
  <c r="S2836" i="1"/>
  <c r="T2836" i="1" s="1"/>
  <c r="S2835" i="1"/>
  <c r="T2835" i="1" s="1"/>
  <c r="S3847" i="1"/>
  <c r="T3847" i="1" s="1"/>
  <c r="S3250" i="1"/>
  <c r="T3250" i="1" s="1"/>
  <c r="S3180" i="1"/>
  <c r="T3180" i="1" s="1"/>
  <c r="S2998" i="1"/>
  <c r="T2998" i="1" s="1"/>
  <c r="S2967" i="1"/>
  <c r="T2967" i="1" s="1"/>
  <c r="S2904" i="1"/>
  <c r="T2904" i="1" s="1"/>
  <c r="S2828" i="1"/>
  <c r="T2828" i="1" s="1"/>
  <c r="S2827" i="1"/>
  <c r="T2827" i="1" s="1"/>
  <c r="S2826" i="1"/>
  <c r="T2826" i="1" s="1"/>
  <c r="S2825" i="1"/>
  <c r="T2825" i="1" s="1"/>
  <c r="S2824" i="1"/>
  <c r="T2824" i="1" s="1"/>
  <c r="S2823" i="1"/>
  <c r="T2823" i="1" s="1"/>
  <c r="S2822" i="1"/>
  <c r="T2822" i="1" s="1"/>
  <c r="S2821" i="1"/>
  <c r="T2821" i="1" s="1"/>
  <c r="S2820" i="1"/>
  <c r="T2820" i="1" s="1"/>
  <c r="S2819" i="1"/>
  <c r="T2819" i="1" s="1"/>
  <c r="S2818" i="1"/>
  <c r="T2818" i="1" s="1"/>
  <c r="S2817" i="1"/>
  <c r="T2817" i="1" s="1"/>
  <c r="S2816" i="1"/>
  <c r="T2816" i="1" s="1"/>
  <c r="S2815" i="1"/>
  <c r="T2815" i="1" s="1"/>
  <c r="S2814" i="1"/>
  <c r="T2814" i="1" s="1"/>
  <c r="S2813" i="1"/>
  <c r="T2813" i="1" s="1"/>
  <c r="S2812" i="1"/>
  <c r="T2812" i="1" s="1"/>
  <c r="S2811" i="1"/>
  <c r="T2811" i="1" s="1"/>
  <c r="S2810" i="1"/>
  <c r="T2810" i="1" s="1"/>
  <c r="S2809" i="1"/>
  <c r="T2809" i="1" s="1"/>
  <c r="S2808" i="1"/>
  <c r="T2808" i="1" s="1"/>
  <c r="S2807" i="1"/>
  <c r="T2807" i="1" s="1"/>
  <c r="S2806" i="1"/>
  <c r="T2806" i="1" s="1"/>
  <c r="S2805" i="1"/>
  <c r="T2805" i="1" s="1"/>
  <c r="S2804" i="1"/>
  <c r="T2804" i="1" s="1"/>
  <c r="S2803" i="1"/>
  <c r="T2803" i="1" s="1"/>
  <c r="S2802" i="1"/>
  <c r="T2802" i="1" s="1"/>
  <c r="S2801" i="1"/>
  <c r="T2801" i="1" s="1"/>
  <c r="S2800" i="1"/>
  <c r="T2800" i="1" s="1"/>
  <c r="S2799" i="1"/>
  <c r="T2799" i="1" s="1"/>
  <c r="S2798" i="1"/>
  <c r="T2798" i="1" s="1"/>
  <c r="S2797" i="1"/>
  <c r="T2797" i="1" s="1"/>
  <c r="S2796" i="1"/>
  <c r="T2796" i="1" s="1"/>
  <c r="S2795" i="1"/>
  <c r="T2795" i="1" s="1"/>
  <c r="S2794" i="1"/>
  <c r="T2794" i="1" s="1"/>
  <c r="S2793" i="1"/>
  <c r="T2793" i="1" s="1"/>
  <c r="S2792" i="1"/>
  <c r="T2792" i="1" s="1"/>
  <c r="S2791" i="1"/>
  <c r="T2791" i="1" s="1"/>
  <c r="S2790" i="1"/>
  <c r="T2790" i="1" s="1"/>
  <c r="S2789" i="1"/>
  <c r="T2789" i="1" s="1"/>
  <c r="S2788" i="1"/>
  <c r="T2788" i="1" s="1"/>
  <c r="S2787" i="1"/>
  <c r="T2787" i="1" s="1"/>
  <c r="S2786" i="1"/>
  <c r="T2786" i="1" s="1"/>
  <c r="S2785" i="1"/>
  <c r="T2785" i="1" s="1"/>
  <c r="S2784" i="1"/>
  <c r="T2784" i="1" s="1"/>
  <c r="S2783" i="1"/>
  <c r="T2783" i="1" s="1"/>
  <c r="S2782" i="1"/>
  <c r="T2782" i="1" s="1"/>
  <c r="S2781" i="1"/>
  <c r="T2781" i="1" s="1"/>
  <c r="S2780" i="1"/>
  <c r="T2780" i="1" s="1"/>
  <c r="S2779" i="1"/>
  <c r="T2779" i="1" s="1"/>
  <c r="S2778" i="1"/>
  <c r="T2778" i="1" s="1"/>
  <c r="S2777" i="1"/>
  <c r="T2777" i="1" s="1"/>
  <c r="S2776" i="1"/>
  <c r="T2776" i="1" s="1"/>
  <c r="S2775" i="1"/>
  <c r="T2775" i="1" s="1"/>
  <c r="S2774" i="1"/>
  <c r="T2774" i="1" s="1"/>
  <c r="S2773" i="1"/>
  <c r="T2773" i="1" s="1"/>
  <c r="S2772" i="1"/>
  <c r="T2772" i="1" s="1"/>
  <c r="S2771" i="1"/>
  <c r="T2771" i="1" s="1"/>
  <c r="S2770" i="1"/>
  <c r="T2770" i="1" s="1"/>
  <c r="S2769" i="1"/>
  <c r="T2769" i="1" s="1"/>
  <c r="S2768" i="1"/>
  <c r="T2768" i="1" s="1"/>
  <c r="S2767" i="1"/>
  <c r="T2767" i="1" s="1"/>
  <c r="S2766" i="1"/>
  <c r="T2766" i="1" s="1"/>
  <c r="S2765" i="1"/>
  <c r="T2765" i="1" s="1"/>
  <c r="S2764" i="1"/>
  <c r="T2764" i="1" s="1"/>
  <c r="S2763" i="1"/>
  <c r="T2763" i="1" s="1"/>
  <c r="S2762" i="1"/>
  <c r="T2762" i="1" s="1"/>
  <c r="S2761" i="1"/>
  <c r="T2761" i="1" s="1"/>
  <c r="S2760" i="1"/>
  <c r="T2760" i="1" s="1"/>
  <c r="S2759" i="1"/>
  <c r="T2759" i="1" s="1"/>
  <c r="S2758" i="1"/>
  <c r="T2758" i="1" s="1"/>
  <c r="S2757" i="1"/>
  <c r="T2757" i="1" s="1"/>
  <c r="S2756" i="1"/>
  <c r="T2756" i="1" s="1"/>
  <c r="S2755" i="1"/>
  <c r="T2755" i="1" s="1"/>
  <c r="S2754" i="1"/>
  <c r="T2754" i="1" s="1"/>
  <c r="S2753" i="1"/>
  <c r="T2753" i="1" s="1"/>
  <c r="S2752" i="1"/>
  <c r="T2752" i="1" s="1"/>
  <c r="S2751" i="1"/>
  <c r="T2751" i="1" s="1"/>
  <c r="S2750" i="1"/>
  <c r="T2750" i="1" s="1"/>
  <c r="S2749" i="1"/>
  <c r="T2749" i="1" s="1"/>
  <c r="S2748" i="1"/>
  <c r="T2748" i="1" s="1"/>
  <c r="S2747" i="1"/>
  <c r="T2747" i="1" s="1"/>
  <c r="S2746" i="1"/>
  <c r="T2746" i="1" s="1"/>
  <c r="S2745" i="1"/>
  <c r="T2745" i="1" s="1"/>
  <c r="S2744" i="1"/>
  <c r="T2744" i="1" s="1"/>
  <c r="S2743" i="1"/>
  <c r="T2743" i="1" s="1"/>
  <c r="S2742" i="1"/>
  <c r="T2742" i="1" s="1"/>
  <c r="S2741" i="1"/>
  <c r="T2741" i="1" s="1"/>
  <c r="S2740" i="1"/>
  <c r="T2740" i="1" s="1"/>
  <c r="S2739" i="1"/>
  <c r="T2739" i="1" s="1"/>
  <c r="S2738" i="1"/>
  <c r="T2738" i="1" s="1"/>
  <c r="S2737" i="1"/>
  <c r="T2737" i="1" s="1"/>
  <c r="S2736" i="1"/>
  <c r="T2736" i="1" s="1"/>
  <c r="S2735" i="1"/>
  <c r="T2735" i="1" s="1"/>
  <c r="S2734" i="1"/>
  <c r="T2734" i="1" s="1"/>
  <c r="S2733" i="1"/>
  <c r="T2733" i="1" s="1"/>
  <c r="S2732" i="1"/>
  <c r="T2732" i="1" s="1"/>
  <c r="S2731" i="1"/>
  <c r="T2731" i="1" s="1"/>
  <c r="S2730" i="1"/>
  <c r="T2730" i="1" s="1"/>
  <c r="S2729" i="1"/>
  <c r="T2729" i="1" s="1"/>
  <c r="S2728" i="1"/>
  <c r="T2728" i="1" s="1"/>
  <c r="S2727" i="1"/>
  <c r="T2727" i="1" s="1"/>
  <c r="S2726" i="1"/>
  <c r="T2726" i="1" s="1"/>
  <c r="S2725" i="1"/>
  <c r="T2725" i="1" s="1"/>
  <c r="S2724" i="1"/>
  <c r="T2724" i="1" s="1"/>
  <c r="S2723" i="1"/>
  <c r="T2723" i="1" s="1"/>
  <c r="S2722" i="1"/>
  <c r="T2722" i="1" s="1"/>
  <c r="S4092" i="1"/>
  <c r="T4092" i="1" s="1"/>
  <c r="S4091" i="1"/>
  <c r="T4091" i="1" s="1"/>
  <c r="S4085" i="1"/>
  <c r="T4085" i="1" s="1"/>
  <c r="S4081" i="1"/>
  <c r="T4081" i="1" s="1"/>
  <c r="S4078" i="1"/>
  <c r="T4078" i="1" s="1"/>
  <c r="S4057" i="1"/>
  <c r="T4057" i="1" s="1"/>
  <c r="S4018" i="1"/>
  <c r="T4018" i="1" s="1"/>
  <c r="S4016" i="1"/>
  <c r="T4016" i="1" s="1"/>
  <c r="S4011" i="1"/>
  <c r="T4011" i="1" s="1"/>
  <c r="S4010" i="1"/>
  <c r="T4010" i="1" s="1"/>
  <c r="S2711" i="1"/>
  <c r="T2711" i="1" s="1"/>
  <c r="S3937" i="1"/>
  <c r="T3937" i="1" s="1"/>
  <c r="S3900" i="1"/>
  <c r="T3900" i="1" s="1"/>
  <c r="S3834" i="1"/>
  <c r="T3834" i="1" s="1"/>
  <c r="S3830" i="1"/>
  <c r="T3830" i="1" s="1"/>
  <c r="S2706" i="1"/>
  <c r="T2706" i="1" s="1"/>
  <c r="S2705" i="1"/>
  <c r="T2705" i="1" s="1"/>
  <c r="S2704" i="1"/>
  <c r="T2704" i="1" s="1"/>
  <c r="S2703" i="1"/>
  <c r="T2703" i="1" s="1"/>
  <c r="S2702" i="1"/>
  <c r="T2702" i="1" s="1"/>
  <c r="S2701" i="1"/>
  <c r="T2701" i="1" s="1"/>
  <c r="S2700" i="1"/>
  <c r="T2700" i="1" s="1"/>
  <c r="S2699" i="1"/>
  <c r="T2699" i="1" s="1"/>
  <c r="S2698" i="1"/>
  <c r="T2698" i="1" s="1"/>
  <c r="S2697" i="1"/>
  <c r="T2697" i="1" s="1"/>
  <c r="S2696" i="1"/>
  <c r="T2696" i="1" s="1"/>
  <c r="S2695" i="1"/>
  <c r="T2695" i="1" s="1"/>
  <c r="S2694" i="1"/>
  <c r="T2694" i="1" s="1"/>
  <c r="S2693" i="1"/>
  <c r="T2693" i="1" s="1"/>
  <c r="S2692" i="1"/>
  <c r="T2692" i="1" s="1"/>
  <c r="S2691" i="1"/>
  <c r="T2691" i="1" s="1"/>
  <c r="S2690" i="1"/>
  <c r="T2690" i="1" s="1"/>
  <c r="S2689" i="1"/>
  <c r="T2689" i="1" s="1"/>
  <c r="S2688" i="1"/>
  <c r="T2688" i="1" s="1"/>
  <c r="S2687" i="1"/>
  <c r="T2687" i="1" s="1"/>
  <c r="S2686" i="1"/>
  <c r="T2686" i="1" s="1"/>
  <c r="S2685" i="1"/>
  <c r="T2685" i="1" s="1"/>
  <c r="S2684" i="1"/>
  <c r="T2684" i="1" s="1"/>
  <c r="S2683" i="1"/>
  <c r="T2683" i="1" s="1"/>
  <c r="S2682" i="1"/>
  <c r="T2682" i="1" s="1"/>
  <c r="S2681" i="1"/>
  <c r="T2681" i="1" s="1"/>
  <c r="S2680" i="1"/>
  <c r="T2680" i="1" s="1"/>
  <c r="S2679" i="1"/>
  <c r="T2679" i="1" s="1"/>
  <c r="S2678" i="1"/>
  <c r="T2678" i="1" s="1"/>
  <c r="S2677" i="1"/>
  <c r="T2677" i="1" s="1"/>
  <c r="S2676" i="1"/>
  <c r="T2676" i="1" s="1"/>
  <c r="S2675" i="1"/>
  <c r="T2675" i="1" s="1"/>
  <c r="S2674" i="1"/>
  <c r="T2674" i="1" s="1"/>
  <c r="S2673" i="1"/>
  <c r="T2673" i="1" s="1"/>
  <c r="S2672" i="1"/>
  <c r="T2672" i="1" s="1"/>
  <c r="S2671" i="1"/>
  <c r="T2671" i="1" s="1"/>
  <c r="S2670" i="1"/>
  <c r="T2670" i="1" s="1"/>
  <c r="S2669" i="1"/>
  <c r="T2669" i="1" s="1"/>
  <c r="S2668" i="1"/>
  <c r="T2668" i="1" s="1"/>
  <c r="S2667" i="1"/>
  <c r="T2667" i="1" s="1"/>
  <c r="S2666" i="1"/>
  <c r="T2666" i="1" s="1"/>
  <c r="S2665" i="1"/>
  <c r="T2665" i="1" s="1"/>
  <c r="S2664" i="1"/>
  <c r="T2664" i="1" s="1"/>
  <c r="S2663" i="1"/>
  <c r="T2663" i="1" s="1"/>
  <c r="S2662" i="1"/>
  <c r="T2662" i="1" s="1"/>
  <c r="S2661" i="1"/>
  <c r="T2661" i="1" s="1"/>
  <c r="S2660" i="1"/>
  <c r="T2660" i="1" s="1"/>
  <c r="S2659" i="1"/>
  <c r="T2659" i="1" s="1"/>
  <c r="S2658" i="1"/>
  <c r="T2658" i="1" s="1"/>
  <c r="S2657" i="1"/>
  <c r="T2657" i="1" s="1"/>
  <c r="S2656" i="1"/>
  <c r="T2656" i="1" s="1"/>
  <c r="S2655" i="1"/>
  <c r="T2655" i="1" s="1"/>
  <c r="S2654" i="1"/>
  <c r="T2654" i="1" s="1"/>
  <c r="S2653" i="1"/>
  <c r="T2653" i="1" s="1"/>
  <c r="S2652" i="1"/>
  <c r="T2652" i="1" s="1"/>
  <c r="S2651" i="1"/>
  <c r="T2651" i="1" s="1"/>
  <c r="S2650" i="1"/>
  <c r="T2650" i="1" s="1"/>
  <c r="S2649" i="1"/>
  <c r="T2649" i="1" s="1"/>
  <c r="S2648" i="1"/>
  <c r="T2648" i="1" s="1"/>
  <c r="S2647" i="1"/>
  <c r="T2647" i="1" s="1"/>
  <c r="S2646" i="1"/>
  <c r="T2646" i="1" s="1"/>
  <c r="S2645" i="1"/>
  <c r="T2645" i="1" s="1"/>
  <c r="S2644" i="1"/>
  <c r="T2644" i="1" s="1"/>
  <c r="S2643" i="1"/>
  <c r="T2643" i="1" s="1"/>
  <c r="S2642" i="1"/>
  <c r="T2642" i="1" s="1"/>
  <c r="S2641" i="1"/>
  <c r="T2641" i="1" s="1"/>
  <c r="S2640" i="1"/>
  <c r="T2640" i="1" s="1"/>
  <c r="S2639" i="1"/>
  <c r="T2639" i="1" s="1"/>
  <c r="S2638" i="1"/>
  <c r="T2638" i="1" s="1"/>
  <c r="S2637" i="1"/>
  <c r="T2637" i="1" s="1"/>
  <c r="S2636" i="1"/>
  <c r="T2636" i="1" s="1"/>
  <c r="S2635" i="1"/>
  <c r="T2635" i="1" s="1"/>
  <c r="S2634" i="1"/>
  <c r="T2634" i="1" s="1"/>
  <c r="S2633" i="1"/>
  <c r="T2633" i="1" s="1"/>
  <c r="S2632" i="1"/>
  <c r="T2632" i="1" s="1"/>
  <c r="S2631" i="1"/>
  <c r="T2631" i="1" s="1"/>
  <c r="S2630" i="1"/>
  <c r="T2630" i="1" s="1"/>
  <c r="S2629" i="1"/>
  <c r="T2629" i="1" s="1"/>
  <c r="S2628" i="1"/>
  <c r="T2628" i="1" s="1"/>
  <c r="S2627" i="1"/>
  <c r="T2627" i="1" s="1"/>
  <c r="S2626" i="1"/>
  <c r="T2626" i="1" s="1"/>
  <c r="S2625" i="1"/>
  <c r="T2625" i="1" s="1"/>
  <c r="S2624" i="1"/>
  <c r="T2624" i="1" s="1"/>
  <c r="S2623" i="1"/>
  <c r="T2623" i="1" s="1"/>
  <c r="S2622" i="1"/>
  <c r="T2622" i="1" s="1"/>
  <c r="S2621" i="1"/>
  <c r="T2621" i="1" s="1"/>
  <c r="S2620" i="1"/>
  <c r="T2620" i="1" s="1"/>
  <c r="S2619" i="1"/>
  <c r="T2619" i="1" s="1"/>
  <c r="S2618" i="1"/>
  <c r="T2618" i="1" s="1"/>
  <c r="S2617" i="1"/>
  <c r="T2617" i="1" s="1"/>
  <c r="S2616" i="1"/>
  <c r="T2616" i="1" s="1"/>
  <c r="S2615" i="1"/>
  <c r="T2615" i="1" s="1"/>
  <c r="S2614" i="1"/>
  <c r="T2614" i="1" s="1"/>
  <c r="S2613" i="1"/>
  <c r="T2613" i="1" s="1"/>
  <c r="S2612" i="1"/>
  <c r="T2612" i="1" s="1"/>
  <c r="S2611" i="1"/>
  <c r="T2611" i="1" s="1"/>
  <c r="S2610" i="1"/>
  <c r="T2610" i="1" s="1"/>
  <c r="S2609" i="1"/>
  <c r="T2609" i="1" s="1"/>
  <c r="S2608" i="1"/>
  <c r="T2608" i="1" s="1"/>
  <c r="S2607" i="1"/>
  <c r="T2607" i="1" s="1"/>
  <c r="S2606" i="1"/>
  <c r="T2606" i="1" s="1"/>
  <c r="S2605" i="1"/>
  <c r="T2605" i="1" s="1"/>
  <c r="S2604" i="1"/>
  <c r="T2604" i="1" s="1"/>
  <c r="S2603" i="1"/>
  <c r="T2603" i="1" s="1"/>
  <c r="S2602" i="1"/>
  <c r="T2602" i="1" s="1"/>
  <c r="S2601" i="1"/>
  <c r="T2601" i="1" s="1"/>
  <c r="S2600" i="1"/>
  <c r="T2600" i="1" s="1"/>
  <c r="S2599" i="1"/>
  <c r="T2599" i="1" s="1"/>
  <c r="S2598" i="1"/>
  <c r="T2598" i="1" s="1"/>
  <c r="S2597" i="1"/>
  <c r="T2597" i="1" s="1"/>
  <c r="S2596" i="1"/>
  <c r="T2596" i="1" s="1"/>
  <c r="S2595" i="1"/>
  <c r="T2595" i="1" s="1"/>
  <c r="S2594" i="1"/>
  <c r="T2594" i="1" s="1"/>
  <c r="S2593" i="1"/>
  <c r="T2593" i="1" s="1"/>
  <c r="S2592" i="1"/>
  <c r="T2592" i="1" s="1"/>
  <c r="S2591" i="1"/>
  <c r="T2591" i="1" s="1"/>
  <c r="S2590" i="1"/>
  <c r="T2590" i="1" s="1"/>
  <c r="S2589" i="1"/>
  <c r="T2589" i="1" s="1"/>
  <c r="S2588" i="1"/>
  <c r="T2588" i="1" s="1"/>
  <c r="S2587" i="1"/>
  <c r="T2587" i="1" s="1"/>
  <c r="S2586" i="1"/>
  <c r="T2586" i="1" s="1"/>
  <c r="S2585" i="1"/>
  <c r="T2585" i="1" s="1"/>
  <c r="S2584" i="1"/>
  <c r="T2584" i="1" s="1"/>
  <c r="S2583" i="1"/>
  <c r="T2583" i="1" s="1"/>
  <c r="S2582" i="1"/>
  <c r="T2582" i="1" s="1"/>
  <c r="S2581" i="1"/>
  <c r="T2581" i="1" s="1"/>
  <c r="S2580" i="1"/>
  <c r="T2580" i="1" s="1"/>
  <c r="S2579" i="1"/>
  <c r="T2579" i="1" s="1"/>
  <c r="S2578" i="1"/>
  <c r="T2578" i="1" s="1"/>
  <c r="S2577" i="1"/>
  <c r="T2577" i="1" s="1"/>
  <c r="S2576" i="1"/>
  <c r="T2576" i="1" s="1"/>
  <c r="S2575" i="1"/>
  <c r="T2575" i="1" s="1"/>
  <c r="S2574" i="1"/>
  <c r="T2574" i="1" s="1"/>
  <c r="S2573" i="1"/>
  <c r="T2573" i="1" s="1"/>
  <c r="S2572" i="1"/>
  <c r="T2572" i="1" s="1"/>
  <c r="S2571" i="1"/>
  <c r="T2571" i="1" s="1"/>
  <c r="S2570" i="1"/>
  <c r="T2570" i="1" s="1"/>
  <c r="S2569" i="1"/>
  <c r="T2569" i="1" s="1"/>
  <c r="S2568" i="1"/>
  <c r="T2568" i="1" s="1"/>
  <c r="S2567" i="1"/>
  <c r="T2567" i="1" s="1"/>
  <c r="S2566" i="1"/>
  <c r="T2566" i="1" s="1"/>
  <c r="S2565" i="1"/>
  <c r="T2565" i="1" s="1"/>
  <c r="S2564" i="1"/>
  <c r="T2564" i="1" s="1"/>
  <c r="S2563" i="1"/>
  <c r="T2563" i="1" s="1"/>
  <c r="S2562" i="1"/>
  <c r="T2562" i="1" s="1"/>
  <c r="S2561" i="1"/>
  <c r="T2561" i="1" s="1"/>
  <c r="S2560" i="1"/>
  <c r="T2560" i="1" s="1"/>
  <c r="S2559" i="1"/>
  <c r="T2559" i="1" s="1"/>
  <c r="S2558" i="1"/>
  <c r="T2558" i="1" s="1"/>
  <c r="S2557" i="1"/>
  <c r="T2557" i="1" s="1"/>
  <c r="S2556" i="1"/>
  <c r="T2556" i="1" s="1"/>
  <c r="S2555" i="1"/>
  <c r="T2555" i="1" s="1"/>
  <c r="S2554" i="1"/>
  <c r="T2554" i="1" s="1"/>
  <c r="S2553" i="1"/>
  <c r="T2553" i="1" s="1"/>
  <c r="S2552" i="1"/>
  <c r="T2552" i="1" s="1"/>
  <c r="S2551" i="1"/>
  <c r="T2551" i="1" s="1"/>
  <c r="S2550" i="1"/>
  <c r="T2550" i="1" s="1"/>
  <c r="S2549" i="1"/>
  <c r="T2549" i="1" s="1"/>
  <c r="S2548" i="1"/>
  <c r="T2548" i="1" s="1"/>
  <c r="S2547" i="1"/>
  <c r="T2547" i="1" s="1"/>
  <c r="S2546" i="1"/>
  <c r="T2546" i="1" s="1"/>
  <c r="S2545" i="1"/>
  <c r="T2545" i="1" s="1"/>
  <c r="S2544" i="1"/>
  <c r="T2544" i="1" s="1"/>
  <c r="S2543" i="1"/>
  <c r="T2543" i="1" s="1"/>
  <c r="S2542" i="1"/>
  <c r="T2542" i="1" s="1"/>
  <c r="S2541" i="1"/>
  <c r="T2541" i="1" s="1"/>
  <c r="S2540" i="1"/>
  <c r="T2540" i="1" s="1"/>
  <c r="S2539" i="1"/>
  <c r="T2539" i="1" s="1"/>
  <c r="S2538" i="1"/>
  <c r="T2538" i="1" s="1"/>
  <c r="S2537" i="1"/>
  <c r="T2537" i="1" s="1"/>
  <c r="S2536" i="1"/>
  <c r="T2536" i="1" s="1"/>
  <c r="S2535" i="1"/>
  <c r="T2535" i="1" s="1"/>
  <c r="S2534" i="1"/>
  <c r="T2534" i="1" s="1"/>
  <c r="S2533" i="1"/>
  <c r="T2533" i="1" s="1"/>
  <c r="S2532" i="1"/>
  <c r="T2532" i="1" s="1"/>
  <c r="S2531" i="1"/>
  <c r="T2531" i="1" s="1"/>
  <c r="S2530" i="1"/>
  <c r="T2530" i="1" s="1"/>
  <c r="S2529" i="1"/>
  <c r="T2529" i="1" s="1"/>
  <c r="S2528" i="1"/>
  <c r="T2528" i="1" s="1"/>
  <c r="S2527" i="1"/>
  <c r="T2527" i="1" s="1"/>
  <c r="S2526" i="1"/>
  <c r="T2526" i="1" s="1"/>
  <c r="S2525" i="1"/>
  <c r="T2525" i="1" s="1"/>
  <c r="S2524" i="1"/>
  <c r="T2524" i="1" s="1"/>
  <c r="S2523" i="1"/>
  <c r="T2523" i="1" s="1"/>
  <c r="S2522" i="1"/>
  <c r="T2522" i="1" s="1"/>
  <c r="S2521" i="1"/>
  <c r="T2521" i="1" s="1"/>
  <c r="S2520" i="1"/>
  <c r="T2520" i="1" s="1"/>
  <c r="S2519" i="1"/>
  <c r="T2519" i="1" s="1"/>
  <c r="S2518" i="1"/>
  <c r="T2518" i="1" s="1"/>
  <c r="S2517" i="1"/>
  <c r="T2517" i="1" s="1"/>
  <c r="S2516" i="1"/>
  <c r="T2516" i="1" s="1"/>
  <c r="S2515" i="1"/>
  <c r="T2515" i="1" s="1"/>
  <c r="S2514" i="1"/>
  <c r="T2514" i="1" s="1"/>
  <c r="S2513" i="1"/>
  <c r="T2513" i="1" s="1"/>
  <c r="S2512" i="1"/>
  <c r="T2512" i="1" s="1"/>
  <c r="S2511" i="1"/>
  <c r="T2511" i="1" s="1"/>
  <c r="S2510" i="1"/>
  <c r="T2510" i="1" s="1"/>
  <c r="S2509" i="1"/>
  <c r="T2509" i="1" s="1"/>
  <c r="S2508" i="1"/>
  <c r="T2508" i="1" s="1"/>
  <c r="S2507" i="1"/>
  <c r="T2507" i="1" s="1"/>
  <c r="S2506" i="1"/>
  <c r="T2506" i="1" s="1"/>
  <c r="S2505" i="1"/>
  <c r="T2505" i="1" s="1"/>
  <c r="S2504" i="1"/>
  <c r="T2504" i="1" s="1"/>
  <c r="S2503" i="1"/>
  <c r="T2503" i="1" s="1"/>
  <c r="S2502" i="1"/>
  <c r="T2502" i="1" s="1"/>
  <c r="S2501" i="1"/>
  <c r="T2501" i="1" s="1"/>
  <c r="S2500" i="1"/>
  <c r="T2500" i="1" s="1"/>
  <c r="S2499" i="1"/>
  <c r="T2499" i="1" s="1"/>
  <c r="S2498" i="1"/>
  <c r="T2498" i="1" s="1"/>
  <c r="S2497" i="1"/>
  <c r="T2497" i="1" s="1"/>
  <c r="S2496" i="1"/>
  <c r="T2496" i="1" s="1"/>
  <c r="S2495" i="1"/>
  <c r="T2495" i="1" s="1"/>
  <c r="S2494" i="1"/>
  <c r="T2494" i="1" s="1"/>
  <c r="S2493" i="1"/>
  <c r="T2493" i="1" s="1"/>
  <c r="S2492" i="1"/>
  <c r="T2492" i="1" s="1"/>
  <c r="S2491" i="1"/>
  <c r="T2491" i="1" s="1"/>
  <c r="S2490" i="1"/>
  <c r="T2490" i="1" s="1"/>
  <c r="S2489" i="1"/>
  <c r="T2489" i="1" s="1"/>
  <c r="S2488" i="1"/>
  <c r="T2488" i="1" s="1"/>
  <c r="S2487" i="1"/>
  <c r="T2487" i="1" s="1"/>
  <c r="S2486" i="1"/>
  <c r="T2486" i="1" s="1"/>
  <c r="S2485" i="1"/>
  <c r="T2485" i="1" s="1"/>
  <c r="S2484" i="1"/>
  <c r="T2484" i="1" s="1"/>
  <c r="S2483" i="1"/>
  <c r="T2483" i="1" s="1"/>
  <c r="S2482" i="1"/>
  <c r="T2482" i="1" s="1"/>
  <c r="S2481" i="1"/>
  <c r="T2481" i="1" s="1"/>
  <c r="S2480" i="1"/>
  <c r="T2480" i="1" s="1"/>
  <c r="S2479" i="1"/>
  <c r="T2479" i="1" s="1"/>
  <c r="S2478" i="1"/>
  <c r="T2478" i="1" s="1"/>
  <c r="S2477" i="1"/>
  <c r="T2477" i="1" s="1"/>
  <c r="S2476" i="1"/>
  <c r="T2476" i="1" s="1"/>
  <c r="S2475" i="1"/>
  <c r="T2475" i="1" s="1"/>
  <c r="S2474" i="1"/>
  <c r="T2474" i="1" s="1"/>
  <c r="S2473" i="1"/>
  <c r="T2473" i="1" s="1"/>
  <c r="S2472" i="1"/>
  <c r="T2472" i="1" s="1"/>
  <c r="S2471" i="1"/>
  <c r="T2471" i="1" s="1"/>
  <c r="S2470" i="1"/>
  <c r="T2470" i="1" s="1"/>
  <c r="S2469" i="1"/>
  <c r="T2469" i="1" s="1"/>
  <c r="S2468" i="1"/>
  <c r="T2468" i="1" s="1"/>
  <c r="S2467" i="1"/>
  <c r="T2467" i="1" s="1"/>
  <c r="S2466" i="1"/>
  <c r="T2466" i="1" s="1"/>
  <c r="S2465" i="1"/>
  <c r="T2465" i="1" s="1"/>
  <c r="S2464" i="1"/>
  <c r="T2464" i="1" s="1"/>
  <c r="S2463" i="1"/>
  <c r="T2463" i="1" s="1"/>
  <c r="S2462" i="1"/>
  <c r="T2462" i="1" s="1"/>
  <c r="S2461" i="1"/>
  <c r="T2461" i="1" s="1"/>
  <c r="S2460" i="1"/>
  <c r="T2460" i="1" s="1"/>
  <c r="S2459" i="1"/>
  <c r="T2459" i="1" s="1"/>
  <c r="S2458" i="1"/>
  <c r="T2458" i="1" s="1"/>
  <c r="S2457" i="1"/>
  <c r="T2457" i="1" s="1"/>
  <c r="S2456" i="1"/>
  <c r="T2456" i="1" s="1"/>
  <c r="S2455" i="1"/>
  <c r="T2455" i="1" s="1"/>
  <c r="S2454" i="1"/>
  <c r="T2454" i="1" s="1"/>
  <c r="S2453" i="1"/>
  <c r="T2453" i="1" s="1"/>
  <c r="S2452" i="1"/>
  <c r="T2452" i="1" s="1"/>
  <c r="S2451" i="1"/>
  <c r="T2451" i="1" s="1"/>
  <c r="S2450" i="1"/>
  <c r="T2450" i="1" s="1"/>
  <c r="S2449" i="1"/>
  <c r="T2449" i="1" s="1"/>
  <c r="S2448" i="1"/>
  <c r="T2448" i="1" s="1"/>
  <c r="S2447" i="1"/>
  <c r="T2447" i="1" s="1"/>
  <c r="S2446" i="1"/>
  <c r="T2446" i="1" s="1"/>
  <c r="S2445" i="1"/>
  <c r="T2445" i="1" s="1"/>
  <c r="S2444" i="1"/>
  <c r="T2444" i="1" s="1"/>
  <c r="S2443" i="1"/>
  <c r="T2443" i="1" s="1"/>
  <c r="S2442" i="1"/>
  <c r="T2442" i="1" s="1"/>
  <c r="S2441" i="1"/>
  <c r="T2441" i="1" s="1"/>
  <c r="S2440" i="1"/>
  <c r="T2440" i="1" s="1"/>
  <c r="S2439" i="1"/>
  <c r="T2439" i="1" s="1"/>
  <c r="S2438" i="1"/>
  <c r="T2438" i="1" s="1"/>
  <c r="S2437" i="1"/>
  <c r="T2437" i="1" s="1"/>
  <c r="S2436" i="1"/>
  <c r="T2436" i="1" s="1"/>
  <c r="S2435" i="1"/>
  <c r="T2435" i="1" s="1"/>
  <c r="S2434" i="1"/>
  <c r="T2434" i="1" s="1"/>
  <c r="S2433" i="1"/>
  <c r="T2433" i="1" s="1"/>
  <c r="S2432" i="1"/>
  <c r="T2432" i="1" s="1"/>
  <c r="S2431" i="1"/>
  <c r="T2431" i="1" s="1"/>
  <c r="S2430" i="1"/>
  <c r="T2430" i="1" s="1"/>
  <c r="S2429" i="1"/>
  <c r="T2429" i="1" s="1"/>
  <c r="S2428" i="1"/>
  <c r="T2428" i="1" s="1"/>
  <c r="S2427" i="1"/>
  <c r="T2427" i="1" s="1"/>
  <c r="S2426" i="1"/>
  <c r="T2426" i="1" s="1"/>
  <c r="S2425" i="1"/>
  <c r="T2425" i="1" s="1"/>
  <c r="S2424" i="1"/>
  <c r="T2424" i="1" s="1"/>
  <c r="S2423" i="1"/>
  <c r="T2423" i="1" s="1"/>
  <c r="S2422" i="1"/>
  <c r="T2422" i="1" s="1"/>
  <c r="S2421" i="1"/>
  <c r="T2421" i="1" s="1"/>
  <c r="S2420" i="1"/>
  <c r="T2420" i="1" s="1"/>
  <c r="S2419" i="1"/>
  <c r="T2419" i="1" s="1"/>
  <c r="S2418" i="1"/>
  <c r="T2418" i="1" s="1"/>
  <c r="S2417" i="1"/>
  <c r="T2417" i="1" s="1"/>
  <c r="S2416" i="1"/>
  <c r="T2416" i="1" s="1"/>
  <c r="S2415" i="1"/>
  <c r="T2415" i="1" s="1"/>
  <c r="S2414" i="1"/>
  <c r="T2414" i="1" s="1"/>
  <c r="S2413" i="1"/>
  <c r="T2413" i="1" s="1"/>
  <c r="S2412" i="1"/>
  <c r="T2412" i="1" s="1"/>
  <c r="S2411" i="1"/>
  <c r="T2411" i="1" s="1"/>
  <c r="S2410" i="1"/>
  <c r="T2410" i="1" s="1"/>
  <c r="S2409" i="1"/>
  <c r="T2409" i="1" s="1"/>
  <c r="S2408" i="1"/>
  <c r="T2408" i="1" s="1"/>
  <c r="S2407" i="1"/>
  <c r="T2407" i="1" s="1"/>
  <c r="S2406" i="1"/>
  <c r="T2406" i="1" s="1"/>
  <c r="S2405" i="1"/>
  <c r="T2405" i="1" s="1"/>
  <c r="S2404" i="1"/>
  <c r="T2404" i="1" s="1"/>
  <c r="S2403" i="1"/>
  <c r="T2403" i="1" s="1"/>
  <c r="S2402" i="1"/>
  <c r="T2402" i="1" s="1"/>
  <c r="S2401" i="1"/>
  <c r="T2401" i="1" s="1"/>
  <c r="S2400" i="1"/>
  <c r="T2400" i="1" s="1"/>
  <c r="S2399" i="1"/>
  <c r="T2399" i="1" s="1"/>
  <c r="S2398" i="1"/>
  <c r="T2398" i="1" s="1"/>
  <c r="S2397" i="1"/>
  <c r="T2397" i="1" s="1"/>
  <c r="S2396" i="1"/>
  <c r="T2396" i="1" s="1"/>
  <c r="S2395" i="1"/>
  <c r="T2395" i="1" s="1"/>
  <c r="S2394" i="1"/>
  <c r="T2394" i="1" s="1"/>
  <c r="S2393" i="1"/>
  <c r="T2393" i="1" s="1"/>
  <c r="S2392" i="1"/>
  <c r="T2392" i="1" s="1"/>
  <c r="S2391" i="1"/>
  <c r="T2391" i="1" s="1"/>
  <c r="S2390" i="1"/>
  <c r="T2390" i="1" s="1"/>
  <c r="S2389" i="1"/>
  <c r="T2389" i="1" s="1"/>
  <c r="S2388" i="1"/>
  <c r="T2388" i="1" s="1"/>
  <c r="S2387" i="1"/>
  <c r="T2387" i="1" s="1"/>
  <c r="S2386" i="1"/>
  <c r="T2386" i="1" s="1"/>
  <c r="S2385" i="1"/>
  <c r="T2385" i="1" s="1"/>
  <c r="S2384" i="1"/>
  <c r="T2384" i="1" s="1"/>
  <c r="S2383" i="1"/>
  <c r="T2383" i="1" s="1"/>
  <c r="S2382" i="1"/>
  <c r="T2382" i="1" s="1"/>
  <c r="S2381" i="1"/>
  <c r="T2381" i="1" s="1"/>
  <c r="S2380" i="1"/>
  <c r="T2380" i="1" s="1"/>
  <c r="S2379" i="1"/>
  <c r="T2379" i="1" s="1"/>
  <c r="S2378" i="1"/>
  <c r="T2378" i="1" s="1"/>
  <c r="S2377" i="1"/>
  <c r="T2377" i="1" s="1"/>
  <c r="S2376" i="1"/>
  <c r="T2376" i="1" s="1"/>
  <c r="S2375" i="1"/>
  <c r="T2375" i="1" s="1"/>
  <c r="S2374" i="1"/>
  <c r="T2374" i="1" s="1"/>
  <c r="S2373" i="1"/>
  <c r="T2373" i="1" s="1"/>
  <c r="S2372" i="1"/>
  <c r="T2372" i="1" s="1"/>
  <c r="S2371" i="1"/>
  <c r="T2371" i="1" s="1"/>
  <c r="S2370" i="1"/>
  <c r="T2370" i="1" s="1"/>
  <c r="S2369" i="1"/>
  <c r="T2369" i="1" s="1"/>
  <c r="S2368" i="1"/>
  <c r="T2368" i="1" s="1"/>
  <c r="S2367" i="1"/>
  <c r="T2367" i="1" s="1"/>
  <c r="S2366" i="1"/>
  <c r="T2366" i="1" s="1"/>
  <c r="S2365" i="1"/>
  <c r="T2365" i="1" s="1"/>
  <c r="S2364" i="1"/>
  <c r="T2364" i="1" s="1"/>
  <c r="S2363" i="1"/>
  <c r="T2363" i="1" s="1"/>
  <c r="S2362" i="1"/>
  <c r="T2362" i="1" s="1"/>
  <c r="S2361" i="1"/>
  <c r="T2361" i="1" s="1"/>
  <c r="S2360" i="1"/>
  <c r="T2360" i="1" s="1"/>
  <c r="S2359" i="1"/>
  <c r="T2359" i="1" s="1"/>
  <c r="S2358" i="1"/>
  <c r="T2358" i="1" s="1"/>
  <c r="S2357" i="1"/>
  <c r="T2357" i="1" s="1"/>
  <c r="S2356" i="1"/>
  <c r="T2356" i="1" s="1"/>
  <c r="S2355" i="1"/>
  <c r="T2355" i="1" s="1"/>
  <c r="S2354" i="1"/>
  <c r="T2354" i="1" s="1"/>
  <c r="S2353" i="1"/>
  <c r="T2353" i="1" s="1"/>
  <c r="S2352" i="1"/>
  <c r="T2352" i="1" s="1"/>
  <c r="S2351" i="1"/>
  <c r="T2351" i="1" s="1"/>
  <c r="S2350" i="1"/>
  <c r="T2350" i="1" s="1"/>
  <c r="S2349" i="1"/>
  <c r="T2349" i="1" s="1"/>
  <c r="S2348" i="1"/>
  <c r="T2348" i="1" s="1"/>
  <c r="S2347" i="1"/>
  <c r="T2347" i="1" s="1"/>
  <c r="S2346" i="1"/>
  <c r="T2346" i="1" s="1"/>
  <c r="S2345" i="1"/>
  <c r="T2345" i="1" s="1"/>
  <c r="S2344" i="1"/>
  <c r="T2344" i="1" s="1"/>
  <c r="S2343" i="1"/>
  <c r="T2343" i="1" s="1"/>
  <c r="S2342" i="1"/>
  <c r="T2342" i="1" s="1"/>
  <c r="S2341" i="1"/>
  <c r="T2341" i="1" s="1"/>
  <c r="S2340" i="1"/>
  <c r="T2340" i="1" s="1"/>
  <c r="S2339" i="1"/>
  <c r="T2339" i="1" s="1"/>
  <c r="S2338" i="1"/>
  <c r="T2338" i="1" s="1"/>
  <c r="S2337" i="1"/>
  <c r="T2337" i="1" s="1"/>
  <c r="S2336" i="1"/>
  <c r="T2336" i="1" s="1"/>
  <c r="S2335" i="1"/>
  <c r="T2335" i="1" s="1"/>
  <c r="S2334" i="1"/>
  <c r="T2334" i="1" s="1"/>
  <c r="S2333" i="1"/>
  <c r="T2333" i="1" s="1"/>
  <c r="S2332" i="1"/>
  <c r="T2332" i="1" s="1"/>
  <c r="S2331" i="1"/>
  <c r="T2331" i="1" s="1"/>
  <c r="S2330" i="1"/>
  <c r="T2330" i="1" s="1"/>
  <c r="S2329" i="1"/>
  <c r="T2329" i="1" s="1"/>
  <c r="S2328" i="1"/>
  <c r="T2328" i="1" s="1"/>
  <c r="S2327" i="1"/>
  <c r="T2327" i="1" s="1"/>
  <c r="S2326" i="1"/>
  <c r="T2326" i="1" s="1"/>
  <c r="S2325" i="1"/>
  <c r="T2325" i="1" s="1"/>
  <c r="S2324" i="1"/>
  <c r="T2324" i="1" s="1"/>
  <c r="S2323" i="1"/>
  <c r="T2323" i="1" s="1"/>
  <c r="S2322" i="1"/>
  <c r="T2322" i="1" s="1"/>
  <c r="S2321" i="1"/>
  <c r="T2321" i="1" s="1"/>
  <c r="S2320" i="1"/>
  <c r="T2320" i="1" s="1"/>
  <c r="S2319" i="1"/>
  <c r="T2319" i="1" s="1"/>
  <c r="S2318" i="1"/>
  <c r="T2318" i="1" s="1"/>
  <c r="S2317" i="1"/>
  <c r="T2317" i="1" s="1"/>
  <c r="S2316" i="1"/>
  <c r="T2316" i="1" s="1"/>
  <c r="S2315" i="1"/>
  <c r="T2315" i="1" s="1"/>
  <c r="S2314" i="1"/>
  <c r="T2314" i="1" s="1"/>
  <c r="S2313" i="1"/>
  <c r="T2313" i="1" s="1"/>
  <c r="S2312" i="1"/>
  <c r="T2312" i="1" s="1"/>
  <c r="S2311" i="1"/>
  <c r="T2311" i="1" s="1"/>
  <c r="S2310" i="1"/>
  <c r="T2310" i="1" s="1"/>
  <c r="S2309" i="1"/>
  <c r="T2309" i="1" s="1"/>
  <c r="S2308" i="1"/>
  <c r="T2308" i="1" s="1"/>
  <c r="S2307" i="1"/>
  <c r="T2307" i="1" s="1"/>
  <c r="S2306" i="1"/>
  <c r="T2306" i="1" s="1"/>
  <c r="S2305" i="1"/>
  <c r="T2305" i="1" s="1"/>
  <c r="S2304" i="1"/>
  <c r="T2304" i="1" s="1"/>
  <c r="S2303" i="1"/>
  <c r="T2303" i="1" s="1"/>
  <c r="S2302" i="1"/>
  <c r="T2302" i="1" s="1"/>
  <c r="S2301" i="1"/>
  <c r="T2301" i="1" s="1"/>
  <c r="S2300" i="1"/>
  <c r="T2300" i="1" s="1"/>
  <c r="S2299" i="1"/>
  <c r="T2299" i="1" s="1"/>
  <c r="S2298" i="1"/>
  <c r="T2298" i="1" s="1"/>
  <c r="S2297" i="1"/>
  <c r="T2297" i="1" s="1"/>
  <c r="S2296" i="1"/>
  <c r="T2296" i="1" s="1"/>
  <c r="S2295" i="1"/>
  <c r="T2295" i="1" s="1"/>
  <c r="S2294" i="1"/>
  <c r="T2294" i="1" s="1"/>
  <c r="S2293" i="1"/>
  <c r="T2293" i="1" s="1"/>
  <c r="S2292" i="1"/>
  <c r="T2292" i="1" s="1"/>
  <c r="S2291" i="1"/>
  <c r="T2291" i="1" s="1"/>
  <c r="S2290" i="1"/>
  <c r="T2290" i="1" s="1"/>
  <c r="S2289" i="1"/>
  <c r="T2289" i="1" s="1"/>
  <c r="S2288" i="1"/>
  <c r="T2288" i="1" s="1"/>
  <c r="S2287" i="1"/>
  <c r="T2287" i="1" s="1"/>
  <c r="S2286" i="1"/>
  <c r="T2286" i="1" s="1"/>
  <c r="S2285" i="1"/>
  <c r="T2285" i="1" s="1"/>
  <c r="S2284" i="1"/>
  <c r="T2284" i="1" s="1"/>
  <c r="S2283" i="1"/>
  <c r="T2283" i="1" s="1"/>
  <c r="S2282" i="1"/>
  <c r="T2282" i="1" s="1"/>
  <c r="S2281" i="1"/>
  <c r="T2281" i="1" s="1"/>
  <c r="S2280" i="1"/>
  <c r="T2280" i="1" s="1"/>
  <c r="S2279" i="1"/>
  <c r="T2279" i="1" s="1"/>
  <c r="S2278" i="1"/>
  <c r="T2278" i="1" s="1"/>
  <c r="S2277" i="1"/>
  <c r="T2277" i="1" s="1"/>
  <c r="S2276" i="1"/>
  <c r="T2276" i="1" s="1"/>
  <c r="S2275" i="1"/>
  <c r="T2275" i="1" s="1"/>
  <c r="S2274" i="1"/>
  <c r="T2274" i="1" s="1"/>
  <c r="S2273" i="1"/>
  <c r="T2273" i="1" s="1"/>
  <c r="S2272" i="1"/>
  <c r="T2272" i="1" s="1"/>
  <c r="S2271" i="1"/>
  <c r="T2271" i="1" s="1"/>
  <c r="S2270" i="1"/>
  <c r="T2270" i="1" s="1"/>
  <c r="S2269" i="1"/>
  <c r="T2269" i="1" s="1"/>
  <c r="S2268" i="1"/>
  <c r="T2268" i="1" s="1"/>
  <c r="S2267" i="1"/>
  <c r="T2267" i="1" s="1"/>
  <c r="S2266" i="1"/>
  <c r="T2266" i="1" s="1"/>
  <c r="S2265" i="1"/>
  <c r="T2265" i="1" s="1"/>
  <c r="S2264" i="1"/>
  <c r="T2264" i="1" s="1"/>
  <c r="S2263" i="1"/>
  <c r="T2263" i="1" s="1"/>
  <c r="S2262" i="1"/>
  <c r="T2262" i="1" s="1"/>
  <c r="S2261" i="1"/>
  <c r="T2261" i="1" s="1"/>
  <c r="S2260" i="1"/>
  <c r="T2260" i="1" s="1"/>
  <c r="S2259" i="1"/>
  <c r="T2259" i="1" s="1"/>
  <c r="S2258" i="1"/>
  <c r="T2258" i="1" s="1"/>
  <c r="S2257" i="1"/>
  <c r="T2257" i="1" s="1"/>
  <c r="S2256" i="1"/>
  <c r="T2256" i="1" s="1"/>
  <c r="S2255" i="1"/>
  <c r="T2255" i="1" s="1"/>
  <c r="S2254" i="1"/>
  <c r="T2254" i="1" s="1"/>
  <c r="S2253" i="1"/>
  <c r="T2253" i="1" s="1"/>
  <c r="S2252" i="1"/>
  <c r="T2252" i="1" s="1"/>
  <c r="S2251" i="1"/>
  <c r="T2251" i="1" s="1"/>
  <c r="S2250" i="1"/>
  <c r="T2250" i="1" s="1"/>
  <c r="S2249" i="1"/>
  <c r="T2249" i="1" s="1"/>
  <c r="S2248" i="1"/>
  <c r="T2248" i="1" s="1"/>
  <c r="S2247" i="1"/>
  <c r="T2247" i="1" s="1"/>
  <c r="S2246" i="1"/>
  <c r="T2246" i="1" s="1"/>
  <c r="S2245" i="1"/>
  <c r="T2245" i="1" s="1"/>
  <c r="S2244" i="1"/>
  <c r="T2244" i="1" s="1"/>
  <c r="S2243" i="1"/>
  <c r="T2243" i="1" s="1"/>
  <c r="S2242" i="1"/>
  <c r="T2242" i="1" s="1"/>
  <c r="S2241" i="1"/>
  <c r="T2241" i="1" s="1"/>
  <c r="S2240" i="1"/>
  <c r="T2240" i="1" s="1"/>
  <c r="S2239" i="1"/>
  <c r="T2239" i="1" s="1"/>
  <c r="S2238" i="1"/>
  <c r="T2238" i="1" s="1"/>
  <c r="S2237" i="1"/>
  <c r="T2237" i="1" s="1"/>
  <c r="S2236" i="1"/>
  <c r="T2236" i="1" s="1"/>
  <c r="S2235" i="1"/>
  <c r="T2235" i="1" s="1"/>
  <c r="S2234" i="1"/>
  <c r="T2234" i="1" s="1"/>
  <c r="S2233" i="1"/>
  <c r="T2233" i="1" s="1"/>
  <c r="S2232" i="1"/>
  <c r="T2232" i="1" s="1"/>
  <c r="S2231" i="1"/>
  <c r="T2231" i="1" s="1"/>
  <c r="S2230" i="1"/>
  <c r="T2230" i="1" s="1"/>
  <c r="S2229" i="1"/>
  <c r="T2229" i="1" s="1"/>
  <c r="S2228" i="1"/>
  <c r="T2228" i="1" s="1"/>
  <c r="S2227" i="1"/>
  <c r="T2227" i="1" s="1"/>
  <c r="S2226" i="1"/>
  <c r="T2226" i="1" s="1"/>
  <c r="S2225" i="1"/>
  <c r="T2225" i="1" s="1"/>
  <c r="S2224" i="1"/>
  <c r="T2224" i="1" s="1"/>
  <c r="S2223" i="1"/>
  <c r="T2223" i="1" s="1"/>
  <c r="S2222" i="1"/>
  <c r="T2222" i="1" s="1"/>
  <c r="S2221" i="1"/>
  <c r="T2221" i="1" s="1"/>
  <c r="S2220" i="1"/>
  <c r="T2220" i="1" s="1"/>
  <c r="S2219" i="1"/>
  <c r="T2219" i="1" s="1"/>
  <c r="S2218" i="1"/>
  <c r="T2218" i="1" s="1"/>
  <c r="S2217" i="1"/>
  <c r="T2217" i="1" s="1"/>
  <c r="S2216" i="1"/>
  <c r="T2216" i="1" s="1"/>
  <c r="S2215" i="1"/>
  <c r="T2215" i="1" s="1"/>
  <c r="S2214" i="1"/>
  <c r="T2214" i="1" s="1"/>
  <c r="S2213" i="1"/>
  <c r="T2213" i="1" s="1"/>
  <c r="S2212" i="1"/>
  <c r="T2212" i="1" s="1"/>
  <c r="S2211" i="1"/>
  <c r="T2211" i="1" s="1"/>
  <c r="S2210" i="1"/>
  <c r="T2210" i="1" s="1"/>
  <c r="S2209" i="1"/>
  <c r="T2209" i="1" s="1"/>
  <c r="S2208" i="1"/>
  <c r="T2208" i="1" s="1"/>
  <c r="S2207" i="1"/>
  <c r="T2207" i="1" s="1"/>
  <c r="S2206" i="1"/>
  <c r="T2206" i="1" s="1"/>
  <c r="S2205" i="1"/>
  <c r="T2205" i="1" s="1"/>
  <c r="S2204" i="1"/>
  <c r="T2204" i="1" s="1"/>
  <c r="S2203" i="1"/>
  <c r="T2203" i="1" s="1"/>
  <c r="S2202" i="1"/>
  <c r="T2202" i="1" s="1"/>
  <c r="S2201" i="1"/>
  <c r="T2201" i="1" s="1"/>
  <c r="S2200" i="1"/>
  <c r="T2200" i="1" s="1"/>
  <c r="S2199" i="1"/>
  <c r="T2199" i="1" s="1"/>
  <c r="S2198" i="1"/>
  <c r="T2198" i="1" s="1"/>
  <c r="S2197" i="1"/>
  <c r="T2197" i="1" s="1"/>
  <c r="S2196" i="1"/>
  <c r="T2196" i="1" s="1"/>
  <c r="S2195" i="1"/>
  <c r="T2195" i="1" s="1"/>
  <c r="S2194" i="1"/>
  <c r="T2194" i="1" s="1"/>
  <c r="S2193" i="1"/>
  <c r="T2193" i="1" s="1"/>
  <c r="S2192" i="1"/>
  <c r="T2192" i="1" s="1"/>
  <c r="S2191" i="1"/>
  <c r="T2191" i="1" s="1"/>
  <c r="S2190" i="1"/>
  <c r="T2190" i="1" s="1"/>
  <c r="S2189" i="1"/>
  <c r="T2189" i="1" s="1"/>
  <c r="S2188" i="1"/>
  <c r="T2188" i="1" s="1"/>
  <c r="S2187" i="1"/>
  <c r="T2187" i="1" s="1"/>
  <c r="S2186" i="1"/>
  <c r="T2186" i="1" s="1"/>
  <c r="S2185" i="1"/>
  <c r="T2185" i="1" s="1"/>
  <c r="S2184" i="1"/>
  <c r="T2184" i="1" s="1"/>
  <c r="S2183" i="1"/>
  <c r="T2183" i="1" s="1"/>
  <c r="S2182" i="1"/>
  <c r="T2182" i="1" s="1"/>
  <c r="S2181" i="1"/>
  <c r="T2181" i="1" s="1"/>
  <c r="S2180" i="1"/>
  <c r="T2180" i="1" s="1"/>
  <c r="S2179" i="1"/>
  <c r="T2179" i="1" s="1"/>
  <c r="S2178" i="1"/>
  <c r="T2178" i="1" s="1"/>
  <c r="S2177" i="1"/>
  <c r="T2177" i="1" s="1"/>
  <c r="S2176" i="1"/>
  <c r="T2176" i="1" s="1"/>
  <c r="S2175" i="1"/>
  <c r="T2175" i="1" s="1"/>
  <c r="S2174" i="1"/>
  <c r="T2174" i="1" s="1"/>
  <c r="S2173" i="1"/>
  <c r="T2173" i="1" s="1"/>
  <c r="S2172" i="1"/>
  <c r="T2172" i="1" s="1"/>
  <c r="S2171" i="1"/>
  <c r="T2171" i="1" s="1"/>
  <c r="S2170" i="1"/>
  <c r="T2170" i="1" s="1"/>
  <c r="S2169" i="1"/>
  <c r="T2169" i="1" s="1"/>
  <c r="S2168" i="1"/>
  <c r="T2168" i="1" s="1"/>
  <c r="S2167" i="1"/>
  <c r="T2167" i="1" s="1"/>
  <c r="S2166" i="1"/>
  <c r="T2166" i="1" s="1"/>
  <c r="S2165" i="1"/>
  <c r="T2165" i="1" s="1"/>
  <c r="S2164" i="1"/>
  <c r="T2164" i="1" s="1"/>
  <c r="S2163" i="1"/>
  <c r="T2163" i="1" s="1"/>
  <c r="S2162" i="1"/>
  <c r="T2162" i="1" s="1"/>
  <c r="S2161" i="1"/>
  <c r="T2161" i="1" s="1"/>
  <c r="S2160" i="1"/>
  <c r="T2160" i="1" s="1"/>
  <c r="S2159" i="1"/>
  <c r="T2159" i="1" s="1"/>
  <c r="S2158" i="1"/>
  <c r="T2158" i="1" s="1"/>
  <c r="S2157" i="1"/>
  <c r="T2157" i="1" s="1"/>
  <c r="S2156" i="1"/>
  <c r="T2156" i="1" s="1"/>
  <c r="S2155" i="1"/>
  <c r="T2155" i="1" s="1"/>
  <c r="S2154" i="1"/>
  <c r="T2154" i="1" s="1"/>
  <c r="S2153" i="1"/>
  <c r="T2153" i="1" s="1"/>
  <c r="S2152" i="1"/>
  <c r="T2152" i="1" s="1"/>
  <c r="S2151" i="1"/>
  <c r="T2151" i="1" s="1"/>
  <c r="S2150" i="1"/>
  <c r="T2150" i="1" s="1"/>
  <c r="S2149" i="1"/>
  <c r="T2149" i="1" s="1"/>
  <c r="S2148" i="1"/>
  <c r="T2148" i="1" s="1"/>
  <c r="S2147" i="1"/>
  <c r="T2147" i="1" s="1"/>
  <c r="S2146" i="1"/>
  <c r="T2146" i="1" s="1"/>
  <c r="S2145" i="1"/>
  <c r="T2145" i="1" s="1"/>
  <c r="S2144" i="1"/>
  <c r="T2144" i="1" s="1"/>
  <c r="S2143" i="1"/>
  <c r="T2143" i="1" s="1"/>
  <c r="S2142" i="1"/>
  <c r="T2142" i="1" s="1"/>
  <c r="S2141" i="1"/>
  <c r="T2141" i="1" s="1"/>
  <c r="S2140" i="1"/>
  <c r="T2140" i="1" s="1"/>
  <c r="S2139" i="1"/>
  <c r="T2139" i="1" s="1"/>
  <c r="S2138" i="1"/>
  <c r="T2138" i="1" s="1"/>
  <c r="S2137" i="1"/>
  <c r="T2137" i="1" s="1"/>
  <c r="S2136" i="1"/>
  <c r="T2136" i="1" s="1"/>
  <c r="S2135" i="1"/>
  <c r="T2135" i="1" s="1"/>
  <c r="S2134" i="1"/>
  <c r="T2134" i="1" s="1"/>
  <c r="S2133" i="1"/>
  <c r="T2133" i="1" s="1"/>
  <c r="S2132" i="1"/>
  <c r="T2132" i="1" s="1"/>
  <c r="S2131" i="1"/>
  <c r="T2131" i="1" s="1"/>
  <c r="S2130" i="1"/>
  <c r="T2130" i="1" s="1"/>
  <c r="S2129" i="1"/>
  <c r="T2129" i="1" s="1"/>
  <c r="S2128" i="1"/>
  <c r="T2128" i="1" s="1"/>
  <c r="S2127" i="1"/>
  <c r="T2127" i="1" s="1"/>
  <c r="S2126" i="1"/>
  <c r="T2126" i="1" s="1"/>
  <c r="S2125" i="1"/>
  <c r="T2125" i="1" s="1"/>
  <c r="S2124" i="1"/>
  <c r="T2124" i="1" s="1"/>
  <c r="S2123" i="1"/>
  <c r="T2123" i="1" s="1"/>
  <c r="S2122" i="1"/>
  <c r="T2122" i="1" s="1"/>
  <c r="S2121" i="1"/>
  <c r="T2121" i="1" s="1"/>
  <c r="S2120" i="1"/>
  <c r="T2120" i="1" s="1"/>
  <c r="S2119" i="1"/>
  <c r="T2119" i="1" s="1"/>
  <c r="S2118" i="1"/>
  <c r="T2118" i="1" s="1"/>
  <c r="S2117" i="1"/>
  <c r="T2117" i="1" s="1"/>
  <c r="S2116" i="1"/>
  <c r="T2116" i="1" s="1"/>
  <c r="S2115" i="1"/>
  <c r="T2115" i="1" s="1"/>
  <c r="S2114" i="1"/>
  <c r="T2114" i="1" s="1"/>
  <c r="S2113" i="1"/>
  <c r="T2113" i="1" s="1"/>
  <c r="S2112" i="1"/>
  <c r="T2112" i="1" s="1"/>
  <c r="S2111" i="1"/>
  <c r="T2111" i="1" s="1"/>
  <c r="S2110" i="1"/>
  <c r="T2110" i="1" s="1"/>
  <c r="S2109" i="1"/>
  <c r="T2109" i="1" s="1"/>
  <c r="S2108" i="1"/>
  <c r="T2108" i="1" s="1"/>
  <c r="S2107" i="1"/>
  <c r="T2107" i="1" s="1"/>
  <c r="S2106" i="1"/>
  <c r="T2106" i="1" s="1"/>
  <c r="S2105" i="1"/>
  <c r="T2105" i="1" s="1"/>
  <c r="S2104" i="1"/>
  <c r="T2104" i="1" s="1"/>
  <c r="S2103" i="1"/>
  <c r="T2103" i="1" s="1"/>
  <c r="S2102" i="1"/>
  <c r="T2102" i="1" s="1"/>
  <c r="S2101" i="1"/>
  <c r="T2101" i="1" s="1"/>
  <c r="S2100" i="1"/>
  <c r="T2100" i="1" s="1"/>
  <c r="S2099" i="1"/>
  <c r="T2099" i="1" s="1"/>
  <c r="S2098" i="1"/>
  <c r="T2098" i="1" s="1"/>
  <c r="S2097" i="1"/>
  <c r="T2097" i="1" s="1"/>
  <c r="S2096" i="1"/>
  <c r="T2096" i="1" s="1"/>
  <c r="S2095" i="1"/>
  <c r="T2095" i="1" s="1"/>
  <c r="S2094" i="1"/>
  <c r="T2094" i="1" s="1"/>
  <c r="S2093" i="1"/>
  <c r="T2093" i="1" s="1"/>
  <c r="S2092" i="1"/>
  <c r="T2092" i="1" s="1"/>
  <c r="S2091" i="1"/>
  <c r="T2091" i="1" s="1"/>
  <c r="S2090" i="1"/>
  <c r="T2090" i="1" s="1"/>
  <c r="S2089" i="1"/>
  <c r="T2089" i="1" s="1"/>
  <c r="S2088" i="1"/>
  <c r="T2088" i="1" s="1"/>
  <c r="S2087" i="1"/>
  <c r="T2087" i="1" s="1"/>
  <c r="S2086" i="1"/>
  <c r="T2086" i="1" s="1"/>
  <c r="S2085" i="1"/>
  <c r="T2085" i="1" s="1"/>
  <c r="S2084" i="1"/>
  <c r="T2084" i="1" s="1"/>
  <c r="S2083" i="1"/>
  <c r="T2083" i="1" s="1"/>
  <c r="S2082" i="1"/>
  <c r="T2082" i="1" s="1"/>
  <c r="S2081" i="1"/>
  <c r="T2081" i="1" s="1"/>
  <c r="S2080" i="1"/>
  <c r="T2080" i="1" s="1"/>
  <c r="S2079" i="1"/>
  <c r="T2079" i="1" s="1"/>
  <c r="S2078" i="1"/>
  <c r="T2078" i="1" s="1"/>
  <c r="S2077" i="1"/>
  <c r="T2077" i="1" s="1"/>
  <c r="S2076" i="1"/>
  <c r="T2076" i="1" s="1"/>
  <c r="S2075" i="1"/>
  <c r="T2075" i="1" s="1"/>
  <c r="S2074" i="1"/>
  <c r="T2074" i="1" s="1"/>
  <c r="S2073" i="1"/>
  <c r="T2073" i="1" s="1"/>
  <c r="S2072" i="1"/>
  <c r="T2072" i="1" s="1"/>
  <c r="S2071" i="1"/>
  <c r="T2071" i="1" s="1"/>
  <c r="S2070" i="1"/>
  <c r="T2070" i="1" s="1"/>
  <c r="S2069" i="1"/>
  <c r="T2069" i="1" s="1"/>
  <c r="S2068" i="1"/>
  <c r="T2068" i="1" s="1"/>
  <c r="S2067" i="1"/>
  <c r="T2067" i="1" s="1"/>
  <c r="S2066" i="1"/>
  <c r="T2066" i="1" s="1"/>
  <c r="S2065" i="1"/>
  <c r="T2065" i="1" s="1"/>
  <c r="S2064" i="1"/>
  <c r="T2064" i="1" s="1"/>
  <c r="S2063" i="1"/>
  <c r="T2063" i="1" s="1"/>
  <c r="S2062" i="1"/>
  <c r="T2062" i="1" s="1"/>
  <c r="S2061" i="1"/>
  <c r="T2061" i="1" s="1"/>
  <c r="S2060" i="1"/>
  <c r="T2060" i="1" s="1"/>
  <c r="S2059" i="1"/>
  <c r="T2059" i="1" s="1"/>
  <c r="S2058" i="1"/>
  <c r="T2058" i="1" s="1"/>
  <c r="S2057" i="1"/>
  <c r="T2057" i="1" s="1"/>
  <c r="S2056" i="1"/>
  <c r="T2056" i="1" s="1"/>
  <c r="S2055" i="1"/>
  <c r="T2055" i="1" s="1"/>
  <c r="S2054" i="1"/>
  <c r="T2054" i="1" s="1"/>
  <c r="S2053" i="1"/>
  <c r="T2053" i="1" s="1"/>
  <c r="S2052" i="1"/>
  <c r="T2052" i="1" s="1"/>
  <c r="S2051" i="1"/>
  <c r="T2051" i="1" s="1"/>
  <c r="S2050" i="1"/>
  <c r="T2050" i="1" s="1"/>
  <c r="S2049" i="1"/>
  <c r="T2049" i="1" s="1"/>
  <c r="S2048" i="1"/>
  <c r="T2048" i="1" s="1"/>
  <c r="S2047" i="1"/>
  <c r="T2047" i="1" s="1"/>
  <c r="S2046" i="1"/>
  <c r="T2046" i="1" s="1"/>
  <c r="S2045" i="1"/>
  <c r="T2045" i="1" s="1"/>
  <c r="S2044" i="1"/>
  <c r="T2044" i="1" s="1"/>
  <c r="S2043" i="1"/>
  <c r="T2043" i="1" s="1"/>
  <c r="S2042" i="1"/>
  <c r="T2042" i="1" s="1"/>
  <c r="S2041" i="1"/>
  <c r="T2041" i="1" s="1"/>
  <c r="S2040" i="1"/>
  <c r="T2040" i="1" s="1"/>
  <c r="S2039" i="1"/>
  <c r="T2039" i="1" s="1"/>
  <c r="S2038" i="1"/>
  <c r="T2038" i="1" s="1"/>
  <c r="S2037" i="1"/>
  <c r="T2037" i="1" s="1"/>
  <c r="S2036" i="1"/>
  <c r="T2036" i="1" s="1"/>
  <c r="S2035" i="1"/>
  <c r="T2035" i="1" s="1"/>
  <c r="S2034" i="1"/>
  <c r="T2034" i="1" s="1"/>
  <c r="S2033" i="1"/>
  <c r="T2033" i="1" s="1"/>
  <c r="S2032" i="1"/>
  <c r="T2032" i="1" s="1"/>
  <c r="S2031" i="1"/>
  <c r="T2031" i="1" s="1"/>
  <c r="S2030" i="1"/>
  <c r="T2030" i="1" s="1"/>
  <c r="S2029" i="1"/>
  <c r="T2029" i="1" s="1"/>
  <c r="S2028" i="1"/>
  <c r="T2028" i="1" s="1"/>
  <c r="S2027" i="1"/>
  <c r="T2027" i="1" s="1"/>
  <c r="S2026" i="1"/>
  <c r="T2026" i="1" s="1"/>
  <c r="S2025" i="1"/>
  <c r="T2025" i="1" s="1"/>
  <c r="S2024" i="1"/>
  <c r="T2024" i="1" s="1"/>
  <c r="S2023" i="1"/>
  <c r="T2023" i="1" s="1"/>
  <c r="S2022" i="1"/>
  <c r="T2022" i="1" s="1"/>
  <c r="S2021" i="1"/>
  <c r="T2021" i="1" s="1"/>
  <c r="S2020" i="1"/>
  <c r="T2020" i="1" s="1"/>
  <c r="S2019" i="1"/>
  <c r="T2019" i="1" s="1"/>
  <c r="S2018" i="1"/>
  <c r="T2018" i="1" s="1"/>
  <c r="S2017" i="1"/>
  <c r="T2017" i="1" s="1"/>
  <c r="S2016" i="1"/>
  <c r="T2016" i="1" s="1"/>
  <c r="S2015" i="1"/>
  <c r="T2015" i="1" s="1"/>
  <c r="S2014" i="1"/>
  <c r="T2014" i="1" s="1"/>
  <c r="S2013" i="1"/>
  <c r="T2013" i="1" s="1"/>
  <c r="S2012" i="1"/>
  <c r="T2012" i="1" s="1"/>
  <c r="S2011" i="1"/>
  <c r="T2011" i="1" s="1"/>
  <c r="S2010" i="1"/>
  <c r="T2010" i="1" s="1"/>
  <c r="S2009" i="1"/>
  <c r="T2009" i="1" s="1"/>
  <c r="S2008" i="1"/>
  <c r="T2008" i="1" s="1"/>
  <c r="S2007" i="1"/>
  <c r="T2007" i="1" s="1"/>
  <c r="S2006" i="1"/>
  <c r="T2006" i="1" s="1"/>
  <c r="S2005" i="1"/>
  <c r="T2005" i="1" s="1"/>
  <c r="S2004" i="1"/>
  <c r="T2004" i="1" s="1"/>
  <c r="S2003" i="1"/>
  <c r="T2003" i="1" s="1"/>
  <c r="S2002" i="1"/>
  <c r="T2002" i="1" s="1"/>
  <c r="S2001" i="1"/>
  <c r="T2001" i="1" s="1"/>
  <c r="S2000" i="1"/>
  <c r="T2000" i="1" s="1"/>
  <c r="S1999" i="1"/>
  <c r="T1999" i="1" s="1"/>
  <c r="S1998" i="1"/>
  <c r="T1998" i="1" s="1"/>
  <c r="S1997" i="1"/>
  <c r="T1997" i="1" s="1"/>
  <c r="S1996" i="1"/>
  <c r="T1996" i="1" s="1"/>
  <c r="S1995" i="1"/>
  <c r="T1995" i="1" s="1"/>
  <c r="S1994" i="1"/>
  <c r="T1994" i="1" s="1"/>
  <c r="S1993" i="1"/>
  <c r="T1993" i="1" s="1"/>
  <c r="S1992" i="1"/>
  <c r="T1992" i="1" s="1"/>
  <c r="S1991" i="1"/>
  <c r="T1991" i="1" s="1"/>
  <c r="S1990" i="1"/>
  <c r="T1990" i="1" s="1"/>
  <c r="S1989" i="1"/>
  <c r="T1989" i="1" s="1"/>
  <c r="S1988" i="1"/>
  <c r="T1988" i="1" s="1"/>
  <c r="S1987" i="1"/>
  <c r="T1987" i="1" s="1"/>
  <c r="S1986" i="1"/>
  <c r="T1986" i="1" s="1"/>
  <c r="S1985" i="1"/>
  <c r="T1985" i="1" s="1"/>
  <c r="S1984" i="1"/>
  <c r="T1984" i="1" s="1"/>
  <c r="S1983" i="1"/>
  <c r="T1983" i="1" s="1"/>
  <c r="S1982" i="1"/>
  <c r="T1982" i="1" s="1"/>
  <c r="S1981" i="1"/>
  <c r="T1981" i="1" s="1"/>
  <c r="S1980" i="1"/>
  <c r="T1980" i="1" s="1"/>
  <c r="S1979" i="1"/>
  <c r="T1979" i="1" s="1"/>
  <c r="S1978" i="1"/>
  <c r="T1978" i="1" s="1"/>
  <c r="S1977" i="1"/>
  <c r="T1977" i="1" s="1"/>
  <c r="S1976" i="1"/>
  <c r="T1976" i="1" s="1"/>
  <c r="S1975" i="1"/>
  <c r="T1975" i="1" s="1"/>
  <c r="S1974" i="1"/>
  <c r="T1974" i="1" s="1"/>
  <c r="S1973" i="1"/>
  <c r="T1973" i="1" s="1"/>
  <c r="S1972" i="1"/>
  <c r="T1972" i="1" s="1"/>
  <c r="S1971" i="1"/>
  <c r="T1971" i="1" s="1"/>
  <c r="S1970" i="1"/>
  <c r="T1970" i="1" s="1"/>
  <c r="S1969" i="1"/>
  <c r="T1969" i="1" s="1"/>
  <c r="S1968" i="1"/>
  <c r="T1968" i="1" s="1"/>
  <c r="S1967" i="1"/>
  <c r="T1967" i="1" s="1"/>
  <c r="S1966" i="1"/>
  <c r="T1966" i="1" s="1"/>
  <c r="S1965" i="1"/>
  <c r="T1965" i="1" s="1"/>
  <c r="S1964" i="1"/>
  <c r="T1964" i="1" s="1"/>
  <c r="S1963" i="1"/>
  <c r="T1963" i="1" s="1"/>
  <c r="S1962" i="1"/>
  <c r="T1962" i="1" s="1"/>
  <c r="S1961" i="1"/>
  <c r="T1961" i="1" s="1"/>
  <c r="S1960" i="1"/>
  <c r="T1960" i="1" s="1"/>
  <c r="S1959" i="1"/>
  <c r="T1959" i="1" s="1"/>
  <c r="S1958" i="1"/>
  <c r="T1958" i="1" s="1"/>
  <c r="S1957" i="1"/>
  <c r="T1957" i="1" s="1"/>
  <c r="S1956" i="1"/>
  <c r="T1956" i="1" s="1"/>
  <c r="S1955" i="1"/>
  <c r="T1955" i="1" s="1"/>
  <c r="S1954" i="1"/>
  <c r="T1954" i="1" s="1"/>
  <c r="S1953" i="1"/>
  <c r="T1953" i="1" s="1"/>
  <c r="S1952" i="1"/>
  <c r="T1952" i="1" s="1"/>
  <c r="S1951" i="1"/>
  <c r="T1951" i="1" s="1"/>
  <c r="S1950" i="1"/>
  <c r="T1950" i="1" s="1"/>
  <c r="S1949" i="1"/>
  <c r="T1949" i="1" s="1"/>
  <c r="S1948" i="1"/>
  <c r="T1948" i="1" s="1"/>
  <c r="S1947" i="1"/>
  <c r="T1947" i="1" s="1"/>
  <c r="S1946" i="1"/>
  <c r="T1946" i="1" s="1"/>
  <c r="S1945" i="1"/>
  <c r="T1945" i="1" s="1"/>
  <c r="S1944" i="1"/>
  <c r="T1944" i="1" s="1"/>
  <c r="S1943" i="1"/>
  <c r="T1943" i="1" s="1"/>
  <c r="S1942" i="1"/>
  <c r="T1942" i="1" s="1"/>
  <c r="S1941" i="1"/>
  <c r="T1941" i="1" s="1"/>
  <c r="S1940" i="1"/>
  <c r="T1940" i="1" s="1"/>
  <c r="S1939" i="1"/>
  <c r="T1939" i="1" s="1"/>
  <c r="S1938" i="1"/>
  <c r="T1938" i="1" s="1"/>
  <c r="S1937" i="1"/>
  <c r="T1937" i="1" s="1"/>
  <c r="S1936" i="1"/>
  <c r="T1936" i="1" s="1"/>
  <c r="S1935" i="1"/>
  <c r="T1935" i="1" s="1"/>
  <c r="S1934" i="1"/>
  <c r="T1934" i="1" s="1"/>
  <c r="S1933" i="1"/>
  <c r="T1933" i="1" s="1"/>
  <c r="S1932" i="1"/>
  <c r="T1932" i="1" s="1"/>
  <c r="S1931" i="1"/>
  <c r="T1931" i="1" s="1"/>
  <c r="S1930" i="1"/>
  <c r="T1930" i="1" s="1"/>
  <c r="S1929" i="1"/>
  <c r="T1929" i="1" s="1"/>
  <c r="S1928" i="1"/>
  <c r="T1928" i="1" s="1"/>
  <c r="S1927" i="1"/>
  <c r="T1927" i="1" s="1"/>
  <c r="S1926" i="1"/>
  <c r="T1926" i="1" s="1"/>
  <c r="S1925" i="1"/>
  <c r="T1925" i="1" s="1"/>
  <c r="S1924" i="1"/>
  <c r="T1924" i="1" s="1"/>
  <c r="S1923" i="1"/>
  <c r="T1923" i="1" s="1"/>
  <c r="S1922" i="1"/>
  <c r="T1922" i="1" s="1"/>
  <c r="S1921" i="1"/>
  <c r="T1921" i="1" s="1"/>
  <c r="S1920" i="1"/>
  <c r="T1920" i="1" s="1"/>
  <c r="S1919" i="1"/>
  <c r="T1919" i="1" s="1"/>
  <c r="S1918" i="1"/>
  <c r="T1918" i="1" s="1"/>
  <c r="S1917" i="1"/>
  <c r="T1917" i="1" s="1"/>
  <c r="S1916" i="1"/>
  <c r="T1916" i="1" s="1"/>
  <c r="S1915" i="1"/>
  <c r="T1915" i="1" s="1"/>
  <c r="S1914" i="1"/>
  <c r="T1914" i="1" s="1"/>
  <c r="S1913" i="1"/>
  <c r="T1913" i="1" s="1"/>
  <c r="S1912" i="1"/>
  <c r="T1912" i="1" s="1"/>
  <c r="S1911" i="1"/>
  <c r="T1911" i="1" s="1"/>
  <c r="S1910" i="1"/>
  <c r="T1910" i="1" s="1"/>
  <c r="S1909" i="1"/>
  <c r="T1909" i="1" s="1"/>
  <c r="S1908" i="1"/>
  <c r="T1908" i="1" s="1"/>
  <c r="S1907" i="1"/>
  <c r="T1907" i="1" s="1"/>
  <c r="S1906" i="1"/>
  <c r="T1906" i="1" s="1"/>
  <c r="S1905" i="1"/>
  <c r="T1905" i="1" s="1"/>
  <c r="S1904" i="1"/>
  <c r="T1904" i="1" s="1"/>
  <c r="S1903" i="1"/>
  <c r="T1903" i="1" s="1"/>
  <c r="S1902" i="1"/>
  <c r="T1902" i="1" s="1"/>
  <c r="S1901" i="1"/>
  <c r="T1901" i="1" s="1"/>
  <c r="S1900" i="1"/>
  <c r="T1900" i="1" s="1"/>
  <c r="S1899" i="1"/>
  <c r="T1899" i="1" s="1"/>
  <c r="S1898" i="1"/>
  <c r="T1898" i="1" s="1"/>
  <c r="S1897" i="1"/>
  <c r="T1897" i="1" s="1"/>
  <c r="S1896" i="1"/>
  <c r="T1896" i="1" s="1"/>
  <c r="S1895" i="1"/>
  <c r="T1895" i="1" s="1"/>
  <c r="S1894" i="1"/>
  <c r="T1894" i="1" s="1"/>
  <c r="S1893" i="1"/>
  <c r="T1893" i="1" s="1"/>
  <c r="S1892" i="1"/>
  <c r="T1892" i="1" s="1"/>
  <c r="S1891" i="1"/>
  <c r="T1891" i="1" s="1"/>
  <c r="S1890" i="1"/>
  <c r="T1890" i="1" s="1"/>
  <c r="S1889" i="1"/>
  <c r="T1889" i="1" s="1"/>
  <c r="S1888" i="1"/>
  <c r="T1888" i="1" s="1"/>
  <c r="S1887" i="1"/>
  <c r="T1887" i="1" s="1"/>
  <c r="S1886" i="1"/>
  <c r="T1886" i="1" s="1"/>
  <c r="S1885" i="1"/>
  <c r="T1885" i="1" s="1"/>
  <c r="S1884" i="1"/>
  <c r="T1884" i="1" s="1"/>
  <c r="S1883" i="1"/>
  <c r="T1883" i="1" s="1"/>
  <c r="S1882" i="1"/>
  <c r="T1882" i="1" s="1"/>
  <c r="S1881" i="1"/>
  <c r="T1881" i="1" s="1"/>
  <c r="S1880" i="1"/>
  <c r="T1880" i="1" s="1"/>
  <c r="S1879" i="1"/>
  <c r="T1879" i="1" s="1"/>
  <c r="S1878" i="1"/>
  <c r="T1878" i="1" s="1"/>
  <c r="S1877" i="1"/>
  <c r="T1877" i="1" s="1"/>
  <c r="S1876" i="1"/>
  <c r="T1876" i="1" s="1"/>
  <c r="S1875" i="1"/>
  <c r="T1875" i="1" s="1"/>
  <c r="S1874" i="1"/>
  <c r="T1874" i="1" s="1"/>
  <c r="S1873" i="1"/>
  <c r="T1873" i="1" s="1"/>
  <c r="S1872" i="1"/>
  <c r="T1872" i="1" s="1"/>
  <c r="S1871" i="1"/>
  <c r="T1871" i="1" s="1"/>
  <c r="S1870" i="1"/>
  <c r="T1870" i="1" s="1"/>
  <c r="S1869" i="1"/>
  <c r="T1869" i="1" s="1"/>
  <c r="S1868" i="1"/>
  <c r="T1868" i="1" s="1"/>
  <c r="S1867" i="1"/>
  <c r="T1867" i="1" s="1"/>
  <c r="S1866" i="1"/>
  <c r="T1866" i="1" s="1"/>
  <c r="S1865" i="1"/>
  <c r="T1865" i="1" s="1"/>
  <c r="S1864" i="1"/>
  <c r="T1864" i="1" s="1"/>
  <c r="S1863" i="1"/>
  <c r="T1863" i="1" s="1"/>
  <c r="S1862" i="1"/>
  <c r="T1862" i="1" s="1"/>
  <c r="S1861" i="1"/>
  <c r="T1861" i="1" s="1"/>
  <c r="S1860" i="1"/>
  <c r="T1860" i="1" s="1"/>
  <c r="S1859" i="1"/>
  <c r="T1859" i="1" s="1"/>
  <c r="S1858" i="1"/>
  <c r="T1858" i="1" s="1"/>
  <c r="S1857" i="1"/>
  <c r="T1857" i="1" s="1"/>
  <c r="S1856" i="1"/>
  <c r="T1856" i="1" s="1"/>
  <c r="S1855" i="1"/>
  <c r="T1855" i="1" s="1"/>
  <c r="S1854" i="1"/>
  <c r="T1854" i="1" s="1"/>
  <c r="S1853" i="1"/>
  <c r="T1853" i="1" s="1"/>
  <c r="S1852" i="1"/>
  <c r="T1852" i="1" s="1"/>
  <c r="S1851" i="1"/>
  <c r="T1851" i="1" s="1"/>
  <c r="S1850" i="1"/>
  <c r="T1850" i="1" s="1"/>
  <c r="S1849" i="1"/>
  <c r="T1849" i="1" s="1"/>
  <c r="S1848" i="1"/>
  <c r="T1848" i="1" s="1"/>
  <c r="S1847" i="1"/>
  <c r="T1847" i="1" s="1"/>
  <c r="S1846" i="1"/>
  <c r="T1846" i="1" s="1"/>
  <c r="S1845" i="1"/>
  <c r="T1845" i="1" s="1"/>
  <c r="S1844" i="1"/>
  <c r="T1844" i="1" s="1"/>
  <c r="S1843" i="1"/>
  <c r="T1843" i="1" s="1"/>
  <c r="S1842" i="1"/>
  <c r="T1842" i="1" s="1"/>
  <c r="S1841" i="1"/>
  <c r="T1841" i="1" s="1"/>
  <c r="S1840" i="1"/>
  <c r="T1840" i="1" s="1"/>
  <c r="S1839" i="1"/>
  <c r="T1839" i="1" s="1"/>
  <c r="S1838" i="1"/>
  <c r="T1838" i="1" s="1"/>
  <c r="S1837" i="1"/>
  <c r="T1837" i="1" s="1"/>
  <c r="S1836" i="1"/>
  <c r="T1836" i="1" s="1"/>
  <c r="S1835" i="1"/>
  <c r="T1835" i="1" s="1"/>
  <c r="S1834" i="1"/>
  <c r="T1834" i="1" s="1"/>
  <c r="S1833" i="1"/>
  <c r="T1833" i="1" s="1"/>
  <c r="S1832" i="1"/>
  <c r="T1832" i="1" s="1"/>
  <c r="S1831" i="1"/>
  <c r="T1831" i="1" s="1"/>
  <c r="S1830" i="1"/>
  <c r="T1830" i="1" s="1"/>
  <c r="S1829" i="1"/>
  <c r="T1829" i="1" s="1"/>
  <c r="S1828" i="1"/>
  <c r="T1828" i="1" s="1"/>
  <c r="S1827" i="1"/>
  <c r="T1827" i="1" s="1"/>
  <c r="S1826" i="1"/>
  <c r="T1826" i="1" s="1"/>
  <c r="S1825" i="1"/>
  <c r="T1825" i="1" s="1"/>
  <c r="S1824" i="1"/>
  <c r="T1824" i="1" s="1"/>
  <c r="S1823" i="1"/>
  <c r="T1823" i="1" s="1"/>
  <c r="S1822" i="1"/>
  <c r="T1822" i="1" s="1"/>
  <c r="S1821" i="1"/>
  <c r="T1821" i="1" s="1"/>
  <c r="S1820" i="1"/>
  <c r="T1820" i="1" s="1"/>
  <c r="S1819" i="1"/>
  <c r="T1819" i="1" s="1"/>
  <c r="S1818" i="1"/>
  <c r="T1818" i="1" s="1"/>
  <c r="S1817" i="1"/>
  <c r="T1817" i="1" s="1"/>
  <c r="S1816" i="1"/>
  <c r="T1816" i="1" s="1"/>
  <c r="S1815" i="1"/>
  <c r="T1815" i="1" s="1"/>
  <c r="S1814" i="1"/>
  <c r="T1814" i="1" s="1"/>
  <c r="S1813" i="1"/>
  <c r="T1813" i="1" s="1"/>
  <c r="S1812" i="1"/>
  <c r="T1812" i="1" s="1"/>
  <c r="S1811" i="1"/>
  <c r="T1811" i="1" s="1"/>
  <c r="S1810" i="1"/>
  <c r="T1810" i="1" s="1"/>
  <c r="S1809" i="1"/>
  <c r="T1809" i="1" s="1"/>
  <c r="S1808" i="1"/>
  <c r="T1808" i="1" s="1"/>
  <c r="S1807" i="1"/>
  <c r="T1807" i="1" s="1"/>
  <c r="S1806" i="1"/>
  <c r="T1806" i="1" s="1"/>
  <c r="S1805" i="1"/>
  <c r="T1805" i="1" s="1"/>
  <c r="S1804" i="1"/>
  <c r="T1804" i="1" s="1"/>
  <c r="S1803" i="1"/>
  <c r="T1803" i="1" s="1"/>
  <c r="S1802" i="1"/>
  <c r="T1802" i="1" s="1"/>
  <c r="S1801" i="1"/>
  <c r="T1801" i="1" s="1"/>
  <c r="S1800" i="1"/>
  <c r="T1800" i="1" s="1"/>
  <c r="S1799" i="1"/>
  <c r="T1799" i="1" s="1"/>
  <c r="S1798" i="1"/>
  <c r="T1798" i="1" s="1"/>
  <c r="S1797" i="1"/>
  <c r="T1797" i="1" s="1"/>
  <c r="S1796" i="1"/>
  <c r="T1796" i="1" s="1"/>
  <c r="S1795" i="1"/>
  <c r="T1795" i="1" s="1"/>
  <c r="S1794" i="1"/>
  <c r="T1794" i="1" s="1"/>
  <c r="S1793" i="1"/>
  <c r="T1793" i="1" s="1"/>
  <c r="S1792" i="1"/>
  <c r="T1792" i="1" s="1"/>
  <c r="S1791" i="1"/>
  <c r="T1791" i="1" s="1"/>
  <c r="S1790" i="1"/>
  <c r="T1790" i="1" s="1"/>
  <c r="S1789" i="1"/>
  <c r="T1789" i="1" s="1"/>
  <c r="S1788" i="1"/>
  <c r="T1788" i="1" s="1"/>
  <c r="S1787" i="1"/>
  <c r="T1787" i="1" s="1"/>
  <c r="S1786" i="1"/>
  <c r="T1786" i="1" s="1"/>
  <c r="S1785" i="1"/>
  <c r="T1785" i="1" s="1"/>
  <c r="S1784" i="1"/>
  <c r="T1784" i="1" s="1"/>
  <c r="S1783" i="1"/>
  <c r="T1783" i="1" s="1"/>
  <c r="S1782" i="1"/>
  <c r="T1782" i="1" s="1"/>
  <c r="S1781" i="1"/>
  <c r="T1781" i="1" s="1"/>
  <c r="S1780" i="1"/>
  <c r="T1780" i="1" s="1"/>
  <c r="S1779" i="1"/>
  <c r="T1779" i="1" s="1"/>
  <c r="S1778" i="1"/>
  <c r="T1778" i="1" s="1"/>
  <c r="S1777" i="1"/>
  <c r="T1777" i="1" s="1"/>
  <c r="S1776" i="1"/>
  <c r="T1776" i="1" s="1"/>
  <c r="S1775" i="1"/>
  <c r="T1775" i="1" s="1"/>
  <c r="S1774" i="1"/>
  <c r="T1774" i="1" s="1"/>
  <c r="S1773" i="1"/>
  <c r="T1773" i="1" s="1"/>
  <c r="S1772" i="1"/>
  <c r="T1772" i="1" s="1"/>
  <c r="S1771" i="1"/>
  <c r="T1771" i="1" s="1"/>
  <c r="S1770" i="1"/>
  <c r="T1770" i="1" s="1"/>
  <c r="S1769" i="1"/>
  <c r="T1769" i="1" s="1"/>
  <c r="S1768" i="1"/>
  <c r="T1768" i="1" s="1"/>
  <c r="S1767" i="1"/>
  <c r="T1767" i="1" s="1"/>
  <c r="S1766" i="1"/>
  <c r="T1766" i="1" s="1"/>
  <c r="S1765" i="1"/>
  <c r="T1765" i="1" s="1"/>
  <c r="S1764" i="1"/>
  <c r="T1764" i="1" s="1"/>
  <c r="S1763" i="1"/>
  <c r="T1763" i="1" s="1"/>
  <c r="S1762" i="1"/>
  <c r="T1762" i="1" s="1"/>
  <c r="S1761" i="1"/>
  <c r="T1761" i="1" s="1"/>
  <c r="S1760" i="1"/>
  <c r="T1760" i="1" s="1"/>
  <c r="S1759" i="1"/>
  <c r="T1759" i="1" s="1"/>
  <c r="S1758" i="1"/>
  <c r="T1758" i="1" s="1"/>
  <c r="S1757" i="1"/>
  <c r="T1757" i="1" s="1"/>
  <c r="S1756" i="1"/>
  <c r="T1756" i="1" s="1"/>
  <c r="S1755" i="1"/>
  <c r="T1755" i="1" s="1"/>
  <c r="S1754" i="1"/>
  <c r="T1754" i="1" s="1"/>
  <c r="S1753" i="1"/>
  <c r="T1753" i="1" s="1"/>
  <c r="S1752" i="1"/>
  <c r="T1752" i="1" s="1"/>
  <c r="S1751" i="1"/>
  <c r="T1751" i="1" s="1"/>
  <c r="S1750" i="1"/>
  <c r="T1750" i="1" s="1"/>
  <c r="S1749" i="1"/>
  <c r="T1749" i="1" s="1"/>
  <c r="S1748" i="1"/>
  <c r="T1748" i="1" s="1"/>
  <c r="S1747" i="1"/>
  <c r="T1747" i="1" s="1"/>
  <c r="S1746" i="1"/>
  <c r="T1746" i="1" s="1"/>
  <c r="S1745" i="1"/>
  <c r="T1745" i="1" s="1"/>
  <c r="S1744" i="1"/>
  <c r="T1744" i="1" s="1"/>
  <c r="S1743" i="1"/>
  <c r="T1743" i="1" s="1"/>
  <c r="S1742" i="1"/>
  <c r="T1742" i="1" s="1"/>
  <c r="S1741" i="1"/>
  <c r="T1741" i="1" s="1"/>
  <c r="S1740" i="1"/>
  <c r="T1740" i="1" s="1"/>
  <c r="S1739" i="1"/>
  <c r="T1739" i="1" s="1"/>
  <c r="S1738" i="1"/>
  <c r="T1738" i="1" s="1"/>
  <c r="S1737" i="1"/>
  <c r="T1737" i="1" s="1"/>
  <c r="S1736" i="1"/>
  <c r="T1736" i="1" s="1"/>
  <c r="S1735" i="1"/>
  <c r="T1735" i="1" s="1"/>
  <c r="S1734" i="1"/>
  <c r="T1734" i="1" s="1"/>
  <c r="S1733" i="1"/>
  <c r="T1733" i="1" s="1"/>
  <c r="S1732" i="1"/>
  <c r="T1732" i="1" s="1"/>
  <c r="S1731" i="1"/>
  <c r="T1731" i="1" s="1"/>
  <c r="S1730" i="1"/>
  <c r="T1730" i="1" s="1"/>
  <c r="S1729" i="1"/>
  <c r="T1729" i="1" s="1"/>
  <c r="S1728" i="1"/>
  <c r="T1728" i="1" s="1"/>
  <c r="S1727" i="1"/>
  <c r="T1727" i="1" s="1"/>
  <c r="S1726" i="1"/>
  <c r="T1726" i="1" s="1"/>
  <c r="S1725" i="1"/>
  <c r="T1725" i="1" s="1"/>
  <c r="S1724" i="1"/>
  <c r="T1724" i="1" s="1"/>
  <c r="S1723" i="1"/>
  <c r="T1723" i="1" s="1"/>
  <c r="S1722" i="1"/>
  <c r="T1722" i="1" s="1"/>
  <c r="S1721" i="1"/>
  <c r="T1721" i="1" s="1"/>
  <c r="S1720" i="1"/>
  <c r="T1720" i="1" s="1"/>
  <c r="S1719" i="1"/>
  <c r="T1719" i="1" s="1"/>
  <c r="S1718" i="1"/>
  <c r="T1718" i="1" s="1"/>
  <c r="S1717" i="1"/>
  <c r="T1717" i="1" s="1"/>
  <c r="S1716" i="1"/>
  <c r="T1716" i="1" s="1"/>
  <c r="S1715" i="1"/>
  <c r="T1715" i="1" s="1"/>
  <c r="S1714" i="1"/>
  <c r="T1714" i="1" s="1"/>
  <c r="S1713" i="1"/>
  <c r="T1713" i="1" s="1"/>
  <c r="S1712" i="1"/>
  <c r="T1712" i="1" s="1"/>
  <c r="S1711" i="1"/>
  <c r="T1711" i="1" s="1"/>
  <c r="S1710" i="1"/>
  <c r="T1710" i="1" s="1"/>
  <c r="S1709" i="1"/>
  <c r="T1709" i="1" s="1"/>
  <c r="S1708" i="1"/>
  <c r="T1708" i="1" s="1"/>
  <c r="S1707" i="1"/>
  <c r="T1707" i="1" s="1"/>
  <c r="S1706" i="1"/>
  <c r="T1706" i="1" s="1"/>
  <c r="S1705" i="1"/>
  <c r="T1705" i="1" s="1"/>
  <c r="S1704" i="1"/>
  <c r="T1704" i="1" s="1"/>
  <c r="S1703" i="1"/>
  <c r="T1703" i="1" s="1"/>
  <c r="S1702" i="1"/>
  <c r="T1702" i="1" s="1"/>
  <c r="S1701" i="1"/>
  <c r="T1701" i="1" s="1"/>
  <c r="S1700" i="1"/>
  <c r="T1700" i="1" s="1"/>
  <c r="S1699" i="1"/>
  <c r="T1699" i="1" s="1"/>
  <c r="S1698" i="1"/>
  <c r="T1698" i="1" s="1"/>
  <c r="S1697" i="1"/>
  <c r="T1697" i="1" s="1"/>
  <c r="S1696" i="1"/>
  <c r="T1696" i="1" s="1"/>
  <c r="S1695" i="1"/>
  <c r="T1695" i="1" s="1"/>
  <c r="S1694" i="1"/>
  <c r="T1694" i="1" s="1"/>
  <c r="S1693" i="1"/>
  <c r="T1693" i="1" s="1"/>
  <c r="S1692" i="1"/>
  <c r="T1692" i="1" s="1"/>
  <c r="S1691" i="1"/>
  <c r="T1691" i="1" s="1"/>
  <c r="S1690" i="1"/>
  <c r="T1690" i="1" s="1"/>
  <c r="S1689" i="1"/>
  <c r="T1689" i="1" s="1"/>
  <c r="S1688" i="1"/>
  <c r="T1688" i="1" s="1"/>
  <c r="S1687" i="1"/>
  <c r="T1687" i="1" s="1"/>
  <c r="S1686" i="1"/>
  <c r="T1686" i="1" s="1"/>
  <c r="S1685" i="1"/>
  <c r="T1685" i="1" s="1"/>
  <c r="S1684" i="1"/>
  <c r="T1684" i="1" s="1"/>
  <c r="S1683" i="1"/>
  <c r="T1683" i="1" s="1"/>
  <c r="S1682" i="1"/>
  <c r="T1682" i="1" s="1"/>
  <c r="S1681" i="1"/>
  <c r="T1681" i="1" s="1"/>
  <c r="S1680" i="1"/>
  <c r="T1680" i="1" s="1"/>
  <c r="S1679" i="1"/>
  <c r="T1679" i="1" s="1"/>
  <c r="S1678" i="1"/>
  <c r="T1678" i="1" s="1"/>
  <c r="S1677" i="1"/>
  <c r="T1677" i="1" s="1"/>
  <c r="S1676" i="1"/>
  <c r="T1676" i="1" s="1"/>
  <c r="S1675" i="1"/>
  <c r="T1675" i="1" s="1"/>
  <c r="S1674" i="1"/>
  <c r="T1674" i="1" s="1"/>
  <c r="S1673" i="1"/>
  <c r="T1673" i="1" s="1"/>
  <c r="S1672" i="1"/>
  <c r="T1672" i="1" s="1"/>
  <c r="S1671" i="1"/>
  <c r="T1671" i="1" s="1"/>
  <c r="S1670" i="1"/>
  <c r="T1670" i="1" s="1"/>
  <c r="S1669" i="1"/>
  <c r="T1669" i="1" s="1"/>
  <c r="S1668" i="1"/>
  <c r="T1668" i="1" s="1"/>
  <c r="S1667" i="1"/>
  <c r="T1667" i="1" s="1"/>
  <c r="S1666" i="1"/>
  <c r="T1666" i="1" s="1"/>
  <c r="S1665" i="1"/>
  <c r="T1665" i="1" s="1"/>
  <c r="S1664" i="1"/>
  <c r="T1664" i="1" s="1"/>
  <c r="S1663" i="1"/>
  <c r="T1663" i="1" s="1"/>
  <c r="S1662" i="1"/>
  <c r="T1662" i="1" s="1"/>
  <c r="S1661" i="1"/>
  <c r="T1661" i="1" s="1"/>
  <c r="S1660" i="1"/>
  <c r="T1660" i="1" s="1"/>
  <c r="S1659" i="1"/>
  <c r="T1659" i="1" s="1"/>
  <c r="S1658" i="1"/>
  <c r="T1658" i="1" s="1"/>
  <c r="S1657" i="1"/>
  <c r="T1657" i="1" s="1"/>
  <c r="S1656" i="1"/>
  <c r="T1656" i="1" s="1"/>
  <c r="S1655" i="1"/>
  <c r="T1655" i="1" s="1"/>
  <c r="S1654" i="1"/>
  <c r="T1654" i="1" s="1"/>
  <c r="S1653" i="1"/>
  <c r="T1653" i="1" s="1"/>
  <c r="S1652" i="1"/>
  <c r="T1652" i="1" s="1"/>
  <c r="S1651" i="1"/>
  <c r="T1651" i="1" s="1"/>
  <c r="S1650" i="1"/>
  <c r="T1650" i="1" s="1"/>
  <c r="S1649" i="1"/>
  <c r="T1649" i="1" s="1"/>
  <c r="S1648" i="1"/>
  <c r="T1648" i="1" s="1"/>
  <c r="S1647" i="1"/>
  <c r="T1647" i="1" s="1"/>
  <c r="S1646" i="1"/>
  <c r="T1646" i="1" s="1"/>
  <c r="S1645" i="1"/>
  <c r="T1645" i="1" s="1"/>
  <c r="S1644" i="1"/>
  <c r="T1644" i="1" s="1"/>
  <c r="S1643" i="1"/>
  <c r="T1643" i="1" s="1"/>
  <c r="S1642" i="1"/>
  <c r="T1642" i="1" s="1"/>
  <c r="S1641" i="1"/>
  <c r="T1641" i="1" s="1"/>
  <c r="S1640" i="1"/>
  <c r="T1640" i="1" s="1"/>
  <c r="S1639" i="1"/>
  <c r="T1639" i="1" s="1"/>
  <c r="S1638" i="1"/>
  <c r="T1638" i="1" s="1"/>
  <c r="S1637" i="1"/>
  <c r="T1637" i="1" s="1"/>
  <c r="S1636" i="1"/>
  <c r="T1636" i="1" s="1"/>
  <c r="S1635" i="1"/>
  <c r="T1635" i="1" s="1"/>
  <c r="S1634" i="1"/>
  <c r="T1634" i="1" s="1"/>
  <c r="S1633" i="1"/>
  <c r="T1633" i="1" s="1"/>
  <c r="S1632" i="1"/>
  <c r="T1632" i="1" s="1"/>
  <c r="S1631" i="1"/>
  <c r="T1631" i="1" s="1"/>
  <c r="S1630" i="1"/>
  <c r="T1630" i="1" s="1"/>
  <c r="S1629" i="1"/>
  <c r="T1629" i="1" s="1"/>
  <c r="S1628" i="1"/>
  <c r="T1628" i="1" s="1"/>
  <c r="S1627" i="1"/>
  <c r="T1627" i="1" s="1"/>
  <c r="S1626" i="1"/>
  <c r="T1626" i="1" s="1"/>
  <c r="S1625" i="1"/>
  <c r="T1625" i="1" s="1"/>
  <c r="S1624" i="1"/>
  <c r="T1624" i="1" s="1"/>
  <c r="S1623" i="1"/>
  <c r="T1623" i="1" s="1"/>
  <c r="S1622" i="1"/>
  <c r="T1622" i="1" s="1"/>
  <c r="S1621" i="1"/>
  <c r="T1621" i="1" s="1"/>
  <c r="S1620" i="1"/>
  <c r="T1620" i="1" s="1"/>
  <c r="S1619" i="1"/>
  <c r="T1619" i="1" s="1"/>
  <c r="S1618" i="1"/>
  <c r="T1618" i="1" s="1"/>
  <c r="S1617" i="1"/>
  <c r="T1617" i="1" s="1"/>
  <c r="S1616" i="1"/>
  <c r="T1616" i="1" s="1"/>
  <c r="S1615" i="1"/>
  <c r="T1615" i="1" s="1"/>
  <c r="S1614" i="1"/>
  <c r="T1614" i="1" s="1"/>
  <c r="S1613" i="1"/>
  <c r="T1613" i="1" s="1"/>
  <c r="S1612" i="1"/>
  <c r="T1612" i="1" s="1"/>
  <c r="S1611" i="1"/>
  <c r="T1611" i="1" s="1"/>
  <c r="S1610" i="1"/>
  <c r="T1610" i="1" s="1"/>
  <c r="S1609" i="1"/>
  <c r="T1609" i="1" s="1"/>
  <c r="S1608" i="1"/>
  <c r="T1608" i="1" s="1"/>
  <c r="S1607" i="1"/>
  <c r="T1607" i="1" s="1"/>
  <c r="S1606" i="1"/>
  <c r="T1606" i="1" s="1"/>
  <c r="S1605" i="1"/>
  <c r="T1605" i="1" s="1"/>
  <c r="S1604" i="1"/>
  <c r="T1604" i="1" s="1"/>
  <c r="S1603" i="1"/>
  <c r="T1603" i="1" s="1"/>
  <c r="S1602" i="1"/>
  <c r="T1602" i="1" s="1"/>
  <c r="S1601" i="1"/>
  <c r="T1601" i="1" s="1"/>
  <c r="S1600" i="1"/>
  <c r="T1600" i="1" s="1"/>
  <c r="S1599" i="1"/>
  <c r="T1599" i="1" s="1"/>
  <c r="S1598" i="1"/>
  <c r="T1598" i="1" s="1"/>
  <c r="S1597" i="1"/>
  <c r="T1597" i="1" s="1"/>
  <c r="S1596" i="1"/>
  <c r="T1596" i="1" s="1"/>
  <c r="S1595" i="1"/>
  <c r="T1595" i="1" s="1"/>
  <c r="S1594" i="1"/>
  <c r="T1594" i="1" s="1"/>
  <c r="S1593" i="1"/>
  <c r="T1593" i="1" s="1"/>
  <c r="S1592" i="1"/>
  <c r="T1592" i="1" s="1"/>
  <c r="S1591" i="1"/>
  <c r="T1591" i="1" s="1"/>
  <c r="S1590" i="1"/>
  <c r="T1590" i="1" s="1"/>
  <c r="S1589" i="1"/>
  <c r="T1589" i="1" s="1"/>
  <c r="S1588" i="1"/>
  <c r="T1588" i="1" s="1"/>
  <c r="S1587" i="1"/>
  <c r="T1587" i="1" s="1"/>
  <c r="S1586" i="1"/>
  <c r="T1586" i="1" s="1"/>
  <c r="S1585" i="1"/>
  <c r="T1585" i="1" s="1"/>
  <c r="S1584" i="1"/>
  <c r="T1584" i="1" s="1"/>
  <c r="S1583" i="1"/>
  <c r="T1583" i="1" s="1"/>
  <c r="S1582" i="1"/>
  <c r="T1582" i="1" s="1"/>
  <c r="S1581" i="1"/>
  <c r="T1581" i="1" s="1"/>
  <c r="S1580" i="1"/>
  <c r="T1580" i="1" s="1"/>
  <c r="S1579" i="1"/>
  <c r="T1579" i="1" s="1"/>
  <c r="S1578" i="1"/>
  <c r="T1578" i="1" s="1"/>
  <c r="S1577" i="1"/>
  <c r="T1577" i="1" s="1"/>
  <c r="S1576" i="1"/>
  <c r="T1576" i="1" s="1"/>
  <c r="S1575" i="1"/>
  <c r="T1575" i="1" s="1"/>
  <c r="S1574" i="1"/>
  <c r="T1574" i="1" s="1"/>
  <c r="S1573" i="1"/>
  <c r="T1573" i="1" s="1"/>
  <c r="S1572" i="1"/>
  <c r="T1572" i="1" s="1"/>
  <c r="S1571" i="1"/>
  <c r="T1571" i="1" s="1"/>
  <c r="S1570" i="1"/>
  <c r="T1570" i="1" s="1"/>
  <c r="S1569" i="1"/>
  <c r="T1569" i="1" s="1"/>
  <c r="S1568" i="1"/>
  <c r="T1568" i="1" s="1"/>
  <c r="S1567" i="1"/>
  <c r="T1567" i="1" s="1"/>
  <c r="S1566" i="1"/>
  <c r="T1566" i="1" s="1"/>
  <c r="S1565" i="1"/>
  <c r="T1565" i="1" s="1"/>
  <c r="S1564" i="1"/>
  <c r="T1564" i="1" s="1"/>
  <c r="S1563" i="1"/>
  <c r="T1563" i="1" s="1"/>
  <c r="S1562" i="1"/>
  <c r="T1562" i="1" s="1"/>
  <c r="S1561" i="1"/>
  <c r="T1561" i="1" s="1"/>
  <c r="S1560" i="1"/>
  <c r="T1560" i="1" s="1"/>
  <c r="S1559" i="1"/>
  <c r="T1559" i="1" s="1"/>
  <c r="S1558" i="1"/>
  <c r="T1558" i="1" s="1"/>
  <c r="S1557" i="1"/>
  <c r="T1557" i="1" s="1"/>
  <c r="S1556" i="1"/>
  <c r="T1556" i="1" s="1"/>
  <c r="S1555" i="1"/>
  <c r="T1555" i="1" s="1"/>
  <c r="S1554" i="1"/>
  <c r="T1554" i="1" s="1"/>
  <c r="S1553" i="1"/>
  <c r="T1553" i="1" s="1"/>
  <c r="S1552" i="1"/>
  <c r="T1552" i="1" s="1"/>
  <c r="S1551" i="1"/>
  <c r="T1551" i="1" s="1"/>
  <c r="S1550" i="1"/>
  <c r="T1550" i="1" s="1"/>
  <c r="S1549" i="1"/>
  <c r="T1549" i="1" s="1"/>
  <c r="S1548" i="1"/>
  <c r="T1548" i="1" s="1"/>
  <c r="S1547" i="1"/>
  <c r="T1547" i="1" s="1"/>
  <c r="S1546" i="1"/>
  <c r="T1546" i="1" s="1"/>
  <c r="S1545" i="1"/>
  <c r="T1545" i="1" s="1"/>
  <c r="S1544" i="1"/>
  <c r="T1544" i="1" s="1"/>
  <c r="S1543" i="1"/>
  <c r="T1543" i="1" s="1"/>
  <c r="S1542" i="1"/>
  <c r="T1542" i="1" s="1"/>
  <c r="S1541" i="1"/>
  <c r="T1541" i="1" s="1"/>
  <c r="S1540" i="1"/>
  <c r="T1540" i="1" s="1"/>
  <c r="S1539" i="1"/>
  <c r="T1539" i="1" s="1"/>
  <c r="S1538" i="1"/>
  <c r="T1538" i="1" s="1"/>
  <c r="S1537" i="1"/>
  <c r="T1537" i="1" s="1"/>
  <c r="S1536" i="1"/>
  <c r="T1536" i="1" s="1"/>
  <c r="S1535" i="1"/>
  <c r="T1535" i="1" s="1"/>
  <c r="S1534" i="1"/>
  <c r="T1534" i="1" s="1"/>
  <c r="S1533" i="1"/>
  <c r="T1533" i="1" s="1"/>
  <c r="S1532" i="1"/>
  <c r="T1532" i="1" s="1"/>
  <c r="S1531" i="1"/>
  <c r="T1531" i="1" s="1"/>
  <c r="S1530" i="1"/>
  <c r="T1530" i="1" s="1"/>
  <c r="S1529" i="1"/>
  <c r="T1529" i="1" s="1"/>
  <c r="S1528" i="1"/>
  <c r="T1528" i="1" s="1"/>
  <c r="S1527" i="1"/>
  <c r="T1527" i="1" s="1"/>
  <c r="S1526" i="1"/>
  <c r="T1526" i="1" s="1"/>
  <c r="S1525" i="1"/>
  <c r="T1525" i="1" s="1"/>
  <c r="S1524" i="1"/>
  <c r="T1524" i="1" s="1"/>
  <c r="S1523" i="1"/>
  <c r="T1523" i="1" s="1"/>
  <c r="S1522" i="1"/>
  <c r="T1522" i="1" s="1"/>
  <c r="S1521" i="1"/>
  <c r="T1521" i="1" s="1"/>
  <c r="S1520" i="1"/>
  <c r="T1520" i="1" s="1"/>
  <c r="S1519" i="1"/>
  <c r="T1519" i="1" s="1"/>
  <c r="S1518" i="1"/>
  <c r="T1518" i="1" s="1"/>
  <c r="S1517" i="1"/>
  <c r="T1517" i="1" s="1"/>
  <c r="S1516" i="1"/>
  <c r="T1516" i="1" s="1"/>
  <c r="S1515" i="1"/>
  <c r="T1515" i="1" s="1"/>
  <c r="S1514" i="1"/>
  <c r="T1514" i="1" s="1"/>
  <c r="S1513" i="1"/>
  <c r="T1513" i="1" s="1"/>
  <c r="S1512" i="1"/>
  <c r="T1512" i="1" s="1"/>
  <c r="S1511" i="1"/>
  <c r="T1511" i="1" s="1"/>
  <c r="S1510" i="1"/>
  <c r="T1510" i="1" s="1"/>
  <c r="S1509" i="1"/>
  <c r="T1509" i="1" s="1"/>
  <c r="S1508" i="1"/>
  <c r="T1508" i="1" s="1"/>
  <c r="S1507" i="1"/>
  <c r="T1507" i="1" s="1"/>
  <c r="S1506" i="1"/>
  <c r="T1506" i="1" s="1"/>
  <c r="S1505" i="1"/>
  <c r="T1505" i="1" s="1"/>
  <c r="S1504" i="1"/>
  <c r="T1504" i="1" s="1"/>
  <c r="S1503" i="1"/>
  <c r="T1503" i="1" s="1"/>
  <c r="S1502" i="1"/>
  <c r="T1502" i="1" s="1"/>
  <c r="S1501" i="1"/>
  <c r="T1501" i="1" s="1"/>
  <c r="S1500" i="1"/>
  <c r="T1500" i="1" s="1"/>
  <c r="S1499" i="1"/>
  <c r="T1499" i="1" s="1"/>
  <c r="S1498" i="1"/>
  <c r="T1498" i="1" s="1"/>
  <c r="S1497" i="1"/>
  <c r="T1497" i="1" s="1"/>
  <c r="S1496" i="1"/>
  <c r="T1496" i="1" s="1"/>
  <c r="S1495" i="1"/>
  <c r="T1495" i="1" s="1"/>
  <c r="S1494" i="1"/>
  <c r="T1494" i="1" s="1"/>
  <c r="S1493" i="1"/>
  <c r="T1493" i="1" s="1"/>
  <c r="S1492" i="1"/>
  <c r="T1492" i="1" s="1"/>
  <c r="S1491" i="1"/>
  <c r="T1491" i="1" s="1"/>
  <c r="S1490" i="1"/>
  <c r="T1490" i="1" s="1"/>
  <c r="S1489" i="1"/>
  <c r="T1489" i="1" s="1"/>
  <c r="S1488" i="1"/>
  <c r="T1488" i="1" s="1"/>
  <c r="S1487" i="1"/>
  <c r="T1487" i="1" s="1"/>
  <c r="S1486" i="1"/>
  <c r="T1486" i="1" s="1"/>
  <c r="S1485" i="1"/>
  <c r="T1485" i="1" s="1"/>
  <c r="S1484" i="1"/>
  <c r="T1484" i="1" s="1"/>
  <c r="S1483" i="1"/>
  <c r="T1483" i="1" s="1"/>
  <c r="S1482" i="1"/>
  <c r="T1482" i="1" s="1"/>
  <c r="S1481" i="1"/>
  <c r="T1481" i="1" s="1"/>
  <c r="S1480" i="1"/>
  <c r="T1480" i="1" s="1"/>
  <c r="S1479" i="1"/>
  <c r="T1479" i="1" s="1"/>
  <c r="S1478" i="1"/>
  <c r="T1478" i="1" s="1"/>
  <c r="S1477" i="1"/>
  <c r="T1477" i="1" s="1"/>
  <c r="S1476" i="1"/>
  <c r="T1476" i="1" s="1"/>
  <c r="S1475" i="1"/>
  <c r="T1475" i="1" s="1"/>
  <c r="S1474" i="1"/>
  <c r="T1474" i="1" s="1"/>
  <c r="S1473" i="1"/>
  <c r="T1473" i="1" s="1"/>
  <c r="S1472" i="1"/>
  <c r="T1472" i="1" s="1"/>
  <c r="S1471" i="1"/>
  <c r="T1471" i="1" s="1"/>
  <c r="S1470" i="1"/>
  <c r="T1470" i="1" s="1"/>
  <c r="S1469" i="1"/>
  <c r="T1469" i="1" s="1"/>
  <c r="S1468" i="1"/>
  <c r="T1468" i="1" s="1"/>
  <c r="S1467" i="1"/>
  <c r="T1467" i="1" s="1"/>
  <c r="S1466" i="1"/>
  <c r="T1466" i="1" s="1"/>
  <c r="S1465" i="1"/>
  <c r="T1465" i="1" s="1"/>
  <c r="S1464" i="1"/>
  <c r="T1464" i="1" s="1"/>
  <c r="S1463" i="1"/>
  <c r="T1463" i="1" s="1"/>
  <c r="S1462" i="1"/>
  <c r="T1462" i="1" s="1"/>
  <c r="S1461" i="1"/>
  <c r="T1461" i="1" s="1"/>
  <c r="S1460" i="1"/>
  <c r="T1460" i="1" s="1"/>
  <c r="S1459" i="1"/>
  <c r="T1459" i="1" s="1"/>
  <c r="S1458" i="1"/>
  <c r="T1458" i="1" s="1"/>
  <c r="S1457" i="1"/>
  <c r="T1457" i="1" s="1"/>
  <c r="S1456" i="1"/>
  <c r="T1456" i="1" s="1"/>
  <c r="S1455" i="1"/>
  <c r="T1455" i="1" s="1"/>
  <c r="S1454" i="1"/>
  <c r="T1454" i="1" s="1"/>
  <c r="S1453" i="1"/>
  <c r="T1453" i="1" s="1"/>
  <c r="S1452" i="1"/>
  <c r="T1452" i="1" s="1"/>
  <c r="S1451" i="1"/>
  <c r="T1451" i="1" s="1"/>
  <c r="S1450" i="1"/>
  <c r="T1450" i="1" s="1"/>
  <c r="S1449" i="1"/>
  <c r="T1449" i="1" s="1"/>
  <c r="S1448" i="1"/>
  <c r="T1448" i="1" s="1"/>
  <c r="S1447" i="1"/>
  <c r="T1447" i="1" s="1"/>
  <c r="S1446" i="1"/>
  <c r="T1446" i="1" s="1"/>
  <c r="S1445" i="1"/>
  <c r="T1445" i="1" s="1"/>
  <c r="S1444" i="1"/>
  <c r="T1444" i="1" s="1"/>
  <c r="S1443" i="1"/>
  <c r="T1443" i="1" s="1"/>
  <c r="S1442" i="1"/>
  <c r="T1442" i="1" s="1"/>
  <c r="S1441" i="1"/>
  <c r="T1441" i="1" s="1"/>
  <c r="S1440" i="1"/>
  <c r="T1440" i="1" s="1"/>
  <c r="S1439" i="1"/>
  <c r="T1439" i="1" s="1"/>
  <c r="S1438" i="1"/>
  <c r="T1438" i="1" s="1"/>
  <c r="S1437" i="1"/>
  <c r="T1437" i="1" s="1"/>
  <c r="S1436" i="1"/>
  <c r="T1436" i="1" s="1"/>
  <c r="S1435" i="1"/>
  <c r="T1435" i="1" s="1"/>
  <c r="S1434" i="1"/>
  <c r="T1434" i="1" s="1"/>
  <c r="S1433" i="1"/>
  <c r="T1433" i="1" s="1"/>
  <c r="S1432" i="1"/>
  <c r="T1432" i="1" s="1"/>
  <c r="S1431" i="1"/>
  <c r="T1431" i="1" s="1"/>
  <c r="S1430" i="1"/>
  <c r="T1430" i="1" s="1"/>
  <c r="S1429" i="1"/>
  <c r="T1429" i="1" s="1"/>
  <c r="S1428" i="1"/>
  <c r="T1428" i="1" s="1"/>
  <c r="S1427" i="1"/>
  <c r="T1427" i="1" s="1"/>
  <c r="S1426" i="1"/>
  <c r="T1426" i="1" s="1"/>
  <c r="S1425" i="1"/>
  <c r="T1425" i="1" s="1"/>
  <c r="S1424" i="1"/>
  <c r="T1424" i="1" s="1"/>
  <c r="S1423" i="1"/>
  <c r="T1423" i="1" s="1"/>
  <c r="S1422" i="1"/>
  <c r="T1422" i="1" s="1"/>
  <c r="S1421" i="1"/>
  <c r="T1421" i="1" s="1"/>
  <c r="S1420" i="1"/>
  <c r="T1420" i="1" s="1"/>
  <c r="S1419" i="1"/>
  <c r="T1419" i="1" s="1"/>
  <c r="S1418" i="1"/>
  <c r="T1418" i="1" s="1"/>
  <c r="S1417" i="1"/>
  <c r="T1417" i="1" s="1"/>
  <c r="S1416" i="1"/>
  <c r="T1416" i="1" s="1"/>
  <c r="S1415" i="1"/>
  <c r="T1415" i="1" s="1"/>
  <c r="S1414" i="1"/>
  <c r="T1414" i="1" s="1"/>
  <c r="S1413" i="1"/>
  <c r="T1413" i="1" s="1"/>
  <c r="S1412" i="1"/>
  <c r="T1412" i="1" s="1"/>
  <c r="S1411" i="1"/>
  <c r="T1411" i="1" s="1"/>
  <c r="S1410" i="1"/>
  <c r="T1410" i="1" s="1"/>
  <c r="S1409" i="1"/>
  <c r="T1409" i="1" s="1"/>
  <c r="S1408" i="1"/>
  <c r="T1408" i="1" s="1"/>
  <c r="S1407" i="1"/>
  <c r="T1407" i="1" s="1"/>
  <c r="S1406" i="1"/>
  <c r="T1406" i="1" s="1"/>
  <c r="S1405" i="1"/>
  <c r="T1405" i="1" s="1"/>
  <c r="S1404" i="1"/>
  <c r="T1404" i="1" s="1"/>
  <c r="S1403" i="1"/>
  <c r="T1403" i="1" s="1"/>
  <c r="S1402" i="1"/>
  <c r="T1402" i="1" s="1"/>
  <c r="S1401" i="1"/>
  <c r="T1401" i="1" s="1"/>
  <c r="S1400" i="1"/>
  <c r="T1400" i="1" s="1"/>
  <c r="S1399" i="1"/>
  <c r="T1399" i="1" s="1"/>
  <c r="S1398" i="1"/>
  <c r="T1398" i="1" s="1"/>
  <c r="S1397" i="1"/>
  <c r="T1397" i="1" s="1"/>
  <c r="S1396" i="1"/>
  <c r="T1396" i="1" s="1"/>
  <c r="S1395" i="1"/>
  <c r="T1395" i="1" s="1"/>
  <c r="S1394" i="1"/>
  <c r="T1394" i="1" s="1"/>
  <c r="S1393" i="1"/>
  <c r="T1393" i="1" s="1"/>
  <c r="S1392" i="1"/>
  <c r="T1392" i="1" s="1"/>
  <c r="S1391" i="1"/>
  <c r="T1391" i="1" s="1"/>
  <c r="S1390" i="1"/>
  <c r="T1390" i="1" s="1"/>
  <c r="S1389" i="1"/>
  <c r="T1389" i="1" s="1"/>
  <c r="S1388" i="1"/>
  <c r="T1388" i="1" s="1"/>
  <c r="S1387" i="1"/>
  <c r="T1387" i="1" s="1"/>
  <c r="S1386" i="1"/>
  <c r="T1386" i="1" s="1"/>
  <c r="S1385" i="1"/>
  <c r="T1385" i="1" s="1"/>
  <c r="S1384" i="1"/>
  <c r="T1384" i="1" s="1"/>
  <c r="S1383" i="1"/>
  <c r="T1383" i="1" s="1"/>
  <c r="S1382" i="1"/>
  <c r="T1382" i="1" s="1"/>
  <c r="S1381" i="1"/>
  <c r="T1381" i="1" s="1"/>
  <c r="S1380" i="1"/>
  <c r="T1380" i="1" s="1"/>
  <c r="S1379" i="1"/>
  <c r="T1379" i="1" s="1"/>
  <c r="S1378" i="1"/>
  <c r="T1378" i="1" s="1"/>
  <c r="S1377" i="1"/>
  <c r="T1377" i="1" s="1"/>
  <c r="S1376" i="1"/>
  <c r="T1376" i="1" s="1"/>
  <c r="S1375" i="1"/>
  <c r="T1375" i="1" s="1"/>
  <c r="S1374" i="1"/>
  <c r="T1374" i="1" s="1"/>
  <c r="S1373" i="1"/>
  <c r="T1373" i="1" s="1"/>
  <c r="S1372" i="1"/>
  <c r="T1372" i="1" s="1"/>
  <c r="S1371" i="1"/>
  <c r="T1371" i="1" s="1"/>
  <c r="S1370" i="1"/>
  <c r="T1370" i="1" s="1"/>
  <c r="S1369" i="1"/>
  <c r="T1369" i="1" s="1"/>
  <c r="S1368" i="1"/>
  <c r="T1368" i="1" s="1"/>
  <c r="S1367" i="1"/>
  <c r="T1367" i="1" s="1"/>
  <c r="S1366" i="1"/>
  <c r="T1366" i="1" s="1"/>
  <c r="S1365" i="1"/>
  <c r="T1365" i="1" s="1"/>
  <c r="S1364" i="1"/>
  <c r="T1364" i="1" s="1"/>
  <c r="S1363" i="1"/>
  <c r="T1363" i="1" s="1"/>
  <c r="S1362" i="1"/>
  <c r="T1362" i="1" s="1"/>
  <c r="S1361" i="1"/>
  <c r="T1361" i="1" s="1"/>
  <c r="S1360" i="1"/>
  <c r="T1360" i="1" s="1"/>
  <c r="S1359" i="1"/>
  <c r="T1359" i="1" s="1"/>
  <c r="S1358" i="1"/>
  <c r="T1358" i="1" s="1"/>
  <c r="S1357" i="1"/>
  <c r="T1357" i="1" s="1"/>
  <c r="S1356" i="1"/>
  <c r="T1356" i="1" s="1"/>
  <c r="S1355" i="1"/>
  <c r="T1355" i="1" s="1"/>
  <c r="S1354" i="1"/>
  <c r="T1354" i="1" s="1"/>
  <c r="S1353" i="1"/>
  <c r="T1353" i="1" s="1"/>
  <c r="S1352" i="1"/>
  <c r="T1352" i="1" s="1"/>
  <c r="S1351" i="1"/>
  <c r="T1351" i="1" s="1"/>
  <c r="S1350" i="1"/>
  <c r="T1350" i="1" s="1"/>
  <c r="S1349" i="1"/>
  <c r="T1349" i="1" s="1"/>
  <c r="S1348" i="1"/>
  <c r="T1348" i="1" s="1"/>
  <c r="S1347" i="1"/>
  <c r="T1347" i="1" s="1"/>
  <c r="S1346" i="1"/>
  <c r="T1346" i="1" s="1"/>
  <c r="S1345" i="1"/>
  <c r="T1345" i="1" s="1"/>
  <c r="S1344" i="1"/>
  <c r="T1344" i="1" s="1"/>
  <c r="S1343" i="1"/>
  <c r="T1343" i="1" s="1"/>
  <c r="S1342" i="1"/>
  <c r="T1342" i="1" s="1"/>
  <c r="S1341" i="1"/>
  <c r="T1341" i="1" s="1"/>
  <c r="S1340" i="1"/>
  <c r="T1340" i="1" s="1"/>
  <c r="S1339" i="1"/>
  <c r="T1339" i="1" s="1"/>
  <c r="S1338" i="1"/>
  <c r="T1338" i="1" s="1"/>
  <c r="S1337" i="1"/>
  <c r="T1337" i="1" s="1"/>
  <c r="S1336" i="1"/>
  <c r="T1336" i="1" s="1"/>
  <c r="S1335" i="1"/>
  <c r="T1335" i="1" s="1"/>
  <c r="S1334" i="1"/>
  <c r="T1334" i="1" s="1"/>
  <c r="S1333" i="1"/>
  <c r="T1333" i="1" s="1"/>
  <c r="S1332" i="1"/>
  <c r="T1332" i="1" s="1"/>
  <c r="S1331" i="1"/>
  <c r="T1331" i="1" s="1"/>
  <c r="S1330" i="1"/>
  <c r="T1330" i="1" s="1"/>
  <c r="S1329" i="1"/>
  <c r="T1329" i="1" s="1"/>
  <c r="S1328" i="1"/>
  <c r="T1328" i="1" s="1"/>
  <c r="S1327" i="1"/>
  <c r="T1327" i="1" s="1"/>
  <c r="S1326" i="1"/>
  <c r="T1326" i="1" s="1"/>
  <c r="S1325" i="1"/>
  <c r="T1325" i="1" s="1"/>
  <c r="S1324" i="1"/>
  <c r="T1324" i="1" s="1"/>
  <c r="S1323" i="1"/>
  <c r="T1323" i="1" s="1"/>
  <c r="S1322" i="1"/>
  <c r="T1322" i="1" s="1"/>
  <c r="S1321" i="1"/>
  <c r="T1321" i="1" s="1"/>
  <c r="S1320" i="1"/>
  <c r="T1320" i="1" s="1"/>
  <c r="S1319" i="1"/>
  <c r="T1319" i="1" s="1"/>
  <c r="S1318" i="1"/>
  <c r="T1318" i="1" s="1"/>
  <c r="S1317" i="1"/>
  <c r="T1317" i="1" s="1"/>
  <c r="S1316" i="1"/>
  <c r="T1316" i="1" s="1"/>
  <c r="S1315" i="1"/>
  <c r="T1315" i="1" s="1"/>
  <c r="S1314" i="1"/>
  <c r="T1314" i="1" s="1"/>
  <c r="S1313" i="1"/>
  <c r="T1313" i="1" s="1"/>
  <c r="S1312" i="1"/>
  <c r="T1312" i="1" s="1"/>
  <c r="S1311" i="1"/>
  <c r="T1311" i="1" s="1"/>
  <c r="S1310" i="1"/>
  <c r="T1310" i="1" s="1"/>
  <c r="S1309" i="1"/>
  <c r="T1309" i="1" s="1"/>
  <c r="S1308" i="1"/>
  <c r="T1308" i="1" s="1"/>
  <c r="S1307" i="1"/>
  <c r="T1307" i="1" s="1"/>
  <c r="S1306" i="1"/>
  <c r="T1306" i="1" s="1"/>
  <c r="S3204" i="1"/>
  <c r="T3204" i="1" s="1"/>
  <c r="S3195" i="1"/>
  <c r="T3195" i="1" s="1"/>
  <c r="S3102" i="1"/>
  <c r="T3102" i="1" s="1"/>
  <c r="S2960" i="1"/>
  <c r="T2960" i="1" s="1"/>
  <c r="S2942" i="1"/>
  <c r="T2942" i="1" s="1"/>
  <c r="S2935" i="1"/>
  <c r="T2935" i="1" s="1"/>
  <c r="S2833" i="1"/>
  <c r="T2833" i="1" s="1"/>
  <c r="S2829" i="1"/>
  <c r="T2829" i="1" s="1"/>
  <c r="S1297" i="1"/>
  <c r="T1297" i="1" s="1"/>
  <c r="S1296" i="1"/>
  <c r="T1296" i="1" s="1"/>
  <c r="S1295" i="1"/>
  <c r="T1295" i="1" s="1"/>
  <c r="S1294" i="1"/>
  <c r="T1294" i="1" s="1"/>
  <c r="S1293" i="1"/>
  <c r="T1293" i="1" s="1"/>
  <c r="S1292" i="1"/>
  <c r="T1292" i="1" s="1"/>
  <c r="S1291" i="1"/>
  <c r="T1291" i="1" s="1"/>
  <c r="S1290" i="1"/>
  <c r="T1290" i="1" s="1"/>
  <c r="S1289" i="1"/>
  <c r="T1289" i="1" s="1"/>
  <c r="S1288" i="1"/>
  <c r="T1288" i="1" s="1"/>
  <c r="S1287" i="1"/>
  <c r="T1287" i="1" s="1"/>
  <c r="S1286" i="1"/>
  <c r="T1286" i="1" s="1"/>
  <c r="S1285" i="1"/>
  <c r="T1285" i="1" s="1"/>
  <c r="S1284" i="1"/>
  <c r="T1284" i="1" s="1"/>
  <c r="S1283" i="1"/>
  <c r="T1283" i="1" s="1"/>
  <c r="S1282" i="1"/>
  <c r="T1282" i="1" s="1"/>
  <c r="S1281" i="1"/>
  <c r="T1281" i="1" s="1"/>
  <c r="S1280" i="1"/>
  <c r="T1280" i="1" s="1"/>
  <c r="S1279" i="1"/>
  <c r="T1279" i="1" s="1"/>
  <c r="S1278" i="1"/>
  <c r="T1278" i="1" s="1"/>
  <c r="S1277" i="1"/>
  <c r="T1277" i="1" s="1"/>
  <c r="S1276" i="1"/>
  <c r="T1276" i="1" s="1"/>
  <c r="S1275" i="1"/>
  <c r="T1275" i="1" s="1"/>
  <c r="S1274" i="1"/>
  <c r="T1274" i="1" s="1"/>
  <c r="S1273" i="1"/>
  <c r="T1273" i="1" s="1"/>
  <c r="S1272" i="1"/>
  <c r="T1272" i="1" s="1"/>
  <c r="S1271" i="1"/>
  <c r="T1271" i="1" s="1"/>
  <c r="S1270" i="1"/>
  <c r="T1270" i="1" s="1"/>
  <c r="S1269" i="1"/>
  <c r="T1269" i="1" s="1"/>
  <c r="S1268" i="1"/>
  <c r="T1268" i="1" s="1"/>
  <c r="S1267" i="1"/>
  <c r="T1267" i="1" s="1"/>
  <c r="S1266" i="1"/>
  <c r="T1266" i="1" s="1"/>
  <c r="S1265" i="1"/>
  <c r="T1265" i="1" s="1"/>
  <c r="S1264" i="1"/>
  <c r="T1264" i="1" s="1"/>
  <c r="S1263" i="1"/>
  <c r="T1263" i="1" s="1"/>
  <c r="S1262" i="1"/>
  <c r="T1262" i="1" s="1"/>
  <c r="S1261" i="1"/>
  <c r="T1261" i="1" s="1"/>
  <c r="S1260" i="1"/>
  <c r="T1260" i="1" s="1"/>
  <c r="S1259" i="1"/>
  <c r="T1259" i="1" s="1"/>
  <c r="S1258" i="1"/>
  <c r="T1258" i="1" s="1"/>
  <c r="S1257" i="1"/>
  <c r="T1257" i="1" s="1"/>
  <c r="S1256" i="1"/>
  <c r="T1256" i="1" s="1"/>
  <c r="S1255" i="1"/>
  <c r="T1255" i="1" s="1"/>
  <c r="S1254" i="1"/>
  <c r="T1254" i="1" s="1"/>
  <c r="S1253" i="1"/>
  <c r="T1253" i="1" s="1"/>
  <c r="S1252" i="1"/>
  <c r="T1252" i="1" s="1"/>
  <c r="S1251" i="1"/>
  <c r="T1251" i="1" s="1"/>
  <c r="S1250" i="1"/>
  <c r="T1250" i="1" s="1"/>
  <c r="S1249" i="1"/>
  <c r="T1249" i="1" s="1"/>
  <c r="S1248" i="1"/>
  <c r="T1248" i="1" s="1"/>
  <c r="S1247" i="1"/>
  <c r="T1247" i="1" s="1"/>
  <c r="S1246" i="1"/>
  <c r="T1246" i="1" s="1"/>
  <c r="S1245" i="1"/>
  <c r="T1245" i="1" s="1"/>
  <c r="S1244" i="1"/>
  <c r="T1244" i="1" s="1"/>
  <c r="S1243" i="1"/>
  <c r="T1243" i="1" s="1"/>
  <c r="S1242" i="1"/>
  <c r="T1242" i="1" s="1"/>
  <c r="S1241" i="1"/>
  <c r="T1241" i="1" s="1"/>
  <c r="S1240" i="1"/>
  <c r="T1240" i="1" s="1"/>
  <c r="S1239" i="1"/>
  <c r="T1239" i="1" s="1"/>
  <c r="S1238" i="1"/>
  <c r="T1238" i="1" s="1"/>
  <c r="S1237" i="1"/>
  <c r="T1237" i="1" s="1"/>
  <c r="S1236" i="1"/>
  <c r="T1236" i="1" s="1"/>
  <c r="S1235" i="1"/>
  <c r="T1235" i="1" s="1"/>
  <c r="S1234" i="1"/>
  <c r="T1234" i="1" s="1"/>
  <c r="S1233" i="1"/>
  <c r="T1233" i="1" s="1"/>
  <c r="S1232" i="1"/>
  <c r="T1232" i="1" s="1"/>
  <c r="S1231" i="1"/>
  <c r="T1231" i="1" s="1"/>
  <c r="S1230" i="1"/>
  <c r="T1230" i="1" s="1"/>
  <c r="S1229" i="1"/>
  <c r="T1229" i="1" s="1"/>
  <c r="S1228" i="1"/>
  <c r="T1228" i="1" s="1"/>
  <c r="S1227" i="1"/>
  <c r="T1227" i="1" s="1"/>
  <c r="S1226" i="1"/>
  <c r="T1226" i="1" s="1"/>
  <c r="S1225" i="1"/>
  <c r="T1225" i="1" s="1"/>
  <c r="S1224" i="1"/>
  <c r="T1224" i="1" s="1"/>
  <c r="S1223" i="1"/>
  <c r="T1223" i="1" s="1"/>
  <c r="S1222" i="1"/>
  <c r="T1222" i="1" s="1"/>
  <c r="S1221" i="1"/>
  <c r="T1221" i="1" s="1"/>
  <c r="S1220" i="1"/>
  <c r="T1220" i="1" s="1"/>
  <c r="S1219" i="1"/>
  <c r="T1219" i="1" s="1"/>
  <c r="S1218" i="1"/>
  <c r="T1218" i="1" s="1"/>
  <c r="S1217" i="1"/>
  <c r="T1217" i="1" s="1"/>
  <c r="S1216" i="1"/>
  <c r="T1216" i="1" s="1"/>
  <c r="S1215" i="1"/>
  <c r="T1215" i="1" s="1"/>
  <c r="S1214" i="1"/>
  <c r="T1214" i="1" s="1"/>
  <c r="S1213" i="1"/>
  <c r="T1213" i="1" s="1"/>
  <c r="S1212" i="1"/>
  <c r="T1212" i="1" s="1"/>
  <c r="S1211" i="1"/>
  <c r="T1211" i="1" s="1"/>
  <c r="S1210" i="1"/>
  <c r="T1210" i="1" s="1"/>
  <c r="S1209" i="1"/>
  <c r="T1209" i="1" s="1"/>
  <c r="S1208" i="1"/>
  <c r="T1208" i="1" s="1"/>
  <c r="S1207" i="1"/>
  <c r="T1207" i="1" s="1"/>
  <c r="S1206" i="1"/>
  <c r="T1206" i="1" s="1"/>
  <c r="S1205" i="1"/>
  <c r="T1205" i="1" s="1"/>
  <c r="S1204" i="1"/>
  <c r="T1204" i="1" s="1"/>
  <c r="S1203" i="1"/>
  <c r="T1203" i="1" s="1"/>
  <c r="S1202" i="1"/>
  <c r="T1202" i="1" s="1"/>
  <c r="S1201" i="1"/>
  <c r="T1201" i="1" s="1"/>
  <c r="S1200" i="1"/>
  <c r="T1200" i="1" s="1"/>
  <c r="S1199" i="1"/>
  <c r="T1199" i="1" s="1"/>
  <c r="S1198" i="1"/>
  <c r="T1198" i="1" s="1"/>
  <c r="S1197" i="1"/>
  <c r="T1197" i="1" s="1"/>
  <c r="S1196" i="1"/>
  <c r="T1196" i="1" s="1"/>
  <c r="S1195" i="1"/>
  <c r="T1195" i="1" s="1"/>
  <c r="S1194" i="1"/>
  <c r="T1194" i="1" s="1"/>
  <c r="S1193" i="1"/>
  <c r="T1193" i="1" s="1"/>
  <c r="S1192" i="1"/>
  <c r="T1192" i="1" s="1"/>
  <c r="S1191" i="1"/>
  <c r="T1191" i="1" s="1"/>
  <c r="S1190" i="1"/>
  <c r="T1190" i="1" s="1"/>
  <c r="S1189" i="1"/>
  <c r="T1189" i="1" s="1"/>
  <c r="S1188" i="1"/>
  <c r="T1188" i="1" s="1"/>
  <c r="S1187" i="1"/>
  <c r="T1187" i="1" s="1"/>
  <c r="S1186" i="1"/>
  <c r="T1186" i="1" s="1"/>
  <c r="S1185" i="1"/>
  <c r="T1185" i="1" s="1"/>
  <c r="S1184" i="1"/>
  <c r="T1184" i="1" s="1"/>
  <c r="S1183" i="1"/>
  <c r="T1183" i="1" s="1"/>
  <c r="S1182" i="1"/>
  <c r="T1182" i="1" s="1"/>
  <c r="S1181" i="1"/>
  <c r="T1181" i="1" s="1"/>
  <c r="S1180" i="1"/>
  <c r="T1180" i="1" s="1"/>
  <c r="S1179" i="1"/>
  <c r="T1179" i="1" s="1"/>
  <c r="S1178" i="1"/>
  <c r="T1178" i="1" s="1"/>
  <c r="S1177" i="1"/>
  <c r="T1177" i="1" s="1"/>
  <c r="S1176" i="1"/>
  <c r="T1176" i="1" s="1"/>
  <c r="S1175" i="1"/>
  <c r="T1175" i="1" s="1"/>
  <c r="S1174" i="1"/>
  <c r="T1174" i="1" s="1"/>
  <c r="S1173" i="1"/>
  <c r="T1173" i="1" s="1"/>
  <c r="S1172" i="1"/>
  <c r="T1172" i="1" s="1"/>
  <c r="S1171" i="1"/>
  <c r="T1171" i="1" s="1"/>
  <c r="S1170" i="1"/>
  <c r="T1170" i="1" s="1"/>
  <c r="S1169" i="1"/>
  <c r="T1169" i="1" s="1"/>
  <c r="S1168" i="1"/>
  <c r="T1168" i="1" s="1"/>
  <c r="S1167" i="1"/>
  <c r="T1167" i="1" s="1"/>
  <c r="S1166" i="1"/>
  <c r="T1166" i="1" s="1"/>
  <c r="S1165" i="1"/>
  <c r="T1165" i="1" s="1"/>
  <c r="S1164" i="1"/>
  <c r="T1164" i="1" s="1"/>
  <c r="S1163" i="1"/>
  <c r="T1163" i="1" s="1"/>
  <c r="S1162" i="1"/>
  <c r="T1162" i="1" s="1"/>
  <c r="S1161" i="1"/>
  <c r="T1161" i="1" s="1"/>
  <c r="S1160" i="1"/>
  <c r="T1160" i="1" s="1"/>
  <c r="S1159" i="1"/>
  <c r="T1159" i="1" s="1"/>
  <c r="S1158" i="1"/>
  <c r="T1158" i="1" s="1"/>
  <c r="S1157" i="1"/>
  <c r="T1157" i="1" s="1"/>
  <c r="S1156" i="1"/>
  <c r="T1156" i="1" s="1"/>
  <c r="S1155" i="1"/>
  <c r="T1155" i="1" s="1"/>
  <c r="S1154" i="1"/>
  <c r="T1154" i="1" s="1"/>
  <c r="S1153" i="1"/>
  <c r="T1153" i="1" s="1"/>
  <c r="S1152" i="1"/>
  <c r="T1152" i="1" s="1"/>
  <c r="S1151" i="1"/>
  <c r="T1151" i="1" s="1"/>
  <c r="S1150" i="1"/>
  <c r="T1150" i="1" s="1"/>
  <c r="S1149" i="1"/>
  <c r="T1149" i="1" s="1"/>
  <c r="S1148" i="1"/>
  <c r="T1148" i="1" s="1"/>
  <c r="S1147" i="1"/>
  <c r="T1147" i="1" s="1"/>
  <c r="S1146" i="1"/>
  <c r="T1146" i="1" s="1"/>
  <c r="S1145" i="1"/>
  <c r="T1145" i="1" s="1"/>
  <c r="S1144" i="1"/>
  <c r="T1144" i="1" s="1"/>
  <c r="S1143" i="1"/>
  <c r="T1143" i="1" s="1"/>
  <c r="S1142" i="1"/>
  <c r="T1142" i="1" s="1"/>
  <c r="S1141" i="1"/>
  <c r="T1141" i="1" s="1"/>
  <c r="S1140" i="1"/>
  <c r="T1140" i="1" s="1"/>
  <c r="S1139" i="1"/>
  <c r="T1139" i="1" s="1"/>
  <c r="S1138" i="1"/>
  <c r="T1138" i="1" s="1"/>
  <c r="S1137" i="1"/>
  <c r="T1137" i="1" s="1"/>
  <c r="S1136" i="1"/>
  <c r="T1136" i="1" s="1"/>
  <c r="S1135" i="1"/>
  <c r="T1135" i="1" s="1"/>
  <c r="S1134" i="1"/>
  <c r="T1134" i="1" s="1"/>
  <c r="S1133" i="1"/>
  <c r="T1133" i="1" s="1"/>
  <c r="S1132" i="1"/>
  <c r="T1132" i="1" s="1"/>
  <c r="S1131" i="1"/>
  <c r="T1131" i="1" s="1"/>
  <c r="S1130" i="1"/>
  <c r="T1130" i="1" s="1"/>
  <c r="S1129" i="1"/>
  <c r="T1129" i="1" s="1"/>
  <c r="S1128" i="1"/>
  <c r="T1128" i="1" s="1"/>
  <c r="S1127" i="1"/>
  <c r="T1127" i="1" s="1"/>
  <c r="S1126" i="1"/>
  <c r="T1126" i="1" s="1"/>
  <c r="S1125" i="1"/>
  <c r="T1125" i="1" s="1"/>
  <c r="S1124" i="1"/>
  <c r="T1124" i="1" s="1"/>
  <c r="S1123" i="1"/>
  <c r="T1123" i="1" s="1"/>
  <c r="S1122" i="1"/>
  <c r="T1122" i="1" s="1"/>
  <c r="S1121" i="1"/>
  <c r="T1121" i="1" s="1"/>
  <c r="S1120" i="1"/>
  <c r="T1120" i="1" s="1"/>
  <c r="S1119" i="1"/>
  <c r="T1119" i="1" s="1"/>
  <c r="S1118" i="1"/>
  <c r="T1118" i="1" s="1"/>
  <c r="S1117" i="1"/>
  <c r="T1117" i="1" s="1"/>
  <c r="S1116" i="1"/>
  <c r="T1116" i="1" s="1"/>
  <c r="S1115" i="1"/>
  <c r="T1115" i="1" s="1"/>
  <c r="S1114" i="1"/>
  <c r="T1114" i="1" s="1"/>
  <c r="S1113" i="1"/>
  <c r="T1113" i="1" s="1"/>
  <c r="S1112" i="1"/>
  <c r="T1112" i="1" s="1"/>
  <c r="S1111" i="1"/>
  <c r="T1111" i="1" s="1"/>
  <c r="S1110" i="1"/>
  <c r="T1110" i="1" s="1"/>
  <c r="S1109" i="1"/>
  <c r="T1109" i="1" s="1"/>
  <c r="S1108" i="1"/>
  <c r="T1108" i="1" s="1"/>
  <c r="S1107" i="1"/>
  <c r="T1107" i="1" s="1"/>
  <c r="S1106" i="1"/>
  <c r="T1106" i="1" s="1"/>
  <c r="S1105" i="1"/>
  <c r="T1105" i="1" s="1"/>
  <c r="S1104" i="1"/>
  <c r="T1104" i="1" s="1"/>
  <c r="S1103" i="1"/>
  <c r="T1103" i="1" s="1"/>
  <c r="S1102" i="1"/>
  <c r="T1102" i="1" s="1"/>
  <c r="S1101" i="1"/>
  <c r="T1101" i="1" s="1"/>
  <c r="S1100" i="1"/>
  <c r="T1100" i="1" s="1"/>
  <c r="S1099" i="1"/>
  <c r="T1099" i="1" s="1"/>
  <c r="S1098" i="1"/>
  <c r="T1098" i="1" s="1"/>
  <c r="S1097" i="1"/>
  <c r="T1097" i="1" s="1"/>
  <c r="S1096" i="1"/>
  <c r="T1096" i="1" s="1"/>
  <c r="S1095" i="1"/>
  <c r="T1095" i="1" s="1"/>
  <c r="S1094" i="1"/>
  <c r="T1094" i="1" s="1"/>
  <c r="S1093" i="1"/>
  <c r="T1093" i="1" s="1"/>
  <c r="S1092" i="1"/>
  <c r="T1092" i="1" s="1"/>
  <c r="S1091" i="1"/>
  <c r="T1091" i="1" s="1"/>
  <c r="S1090" i="1"/>
  <c r="T1090" i="1" s="1"/>
  <c r="S1089" i="1"/>
  <c r="T1089" i="1" s="1"/>
  <c r="S1088" i="1"/>
  <c r="T1088" i="1" s="1"/>
  <c r="S1087" i="1"/>
  <c r="T1087" i="1" s="1"/>
  <c r="S1086" i="1"/>
  <c r="T1086" i="1" s="1"/>
  <c r="S1085" i="1"/>
  <c r="T1085" i="1" s="1"/>
  <c r="S1084" i="1"/>
  <c r="T1084" i="1" s="1"/>
  <c r="S1083" i="1"/>
  <c r="T1083" i="1" s="1"/>
  <c r="S1082" i="1"/>
  <c r="T1082" i="1" s="1"/>
  <c r="S1081" i="1"/>
  <c r="T1081" i="1" s="1"/>
  <c r="S1080" i="1"/>
  <c r="T1080" i="1" s="1"/>
  <c r="S1079" i="1"/>
  <c r="T1079" i="1" s="1"/>
  <c r="S1078" i="1"/>
  <c r="T1078" i="1" s="1"/>
  <c r="S1077" i="1"/>
  <c r="T1077" i="1" s="1"/>
  <c r="S1076" i="1"/>
  <c r="T1076" i="1" s="1"/>
  <c r="S1075" i="1"/>
  <c r="T1075" i="1" s="1"/>
  <c r="S1074" i="1"/>
  <c r="T1074" i="1" s="1"/>
  <c r="S1073" i="1"/>
  <c r="T1073" i="1" s="1"/>
  <c r="S1072" i="1"/>
  <c r="T1072" i="1" s="1"/>
  <c r="S1071" i="1"/>
  <c r="T1071" i="1" s="1"/>
  <c r="S1070" i="1"/>
  <c r="T1070" i="1" s="1"/>
  <c r="S1069" i="1"/>
  <c r="T1069" i="1" s="1"/>
  <c r="S1068" i="1"/>
  <c r="T1068" i="1" s="1"/>
  <c r="S1067" i="1"/>
  <c r="T1067" i="1" s="1"/>
  <c r="S1066" i="1"/>
  <c r="T1066" i="1" s="1"/>
  <c r="S1065" i="1"/>
  <c r="T1065" i="1" s="1"/>
  <c r="S1064" i="1"/>
  <c r="T1064" i="1" s="1"/>
  <c r="S1063" i="1"/>
  <c r="T1063" i="1" s="1"/>
  <c r="S1062" i="1"/>
  <c r="T1062" i="1" s="1"/>
  <c r="S1061" i="1"/>
  <c r="T1061" i="1" s="1"/>
  <c r="S1060" i="1"/>
  <c r="T1060" i="1" s="1"/>
  <c r="S1059" i="1"/>
  <c r="T1059" i="1" s="1"/>
  <c r="S1058" i="1"/>
  <c r="T1058" i="1" s="1"/>
  <c r="S1057" i="1"/>
  <c r="T1057" i="1" s="1"/>
  <c r="S1056" i="1"/>
  <c r="T1056" i="1" s="1"/>
  <c r="S1055" i="1"/>
  <c r="T1055" i="1" s="1"/>
  <c r="S1054" i="1"/>
  <c r="T1054" i="1" s="1"/>
  <c r="S1053" i="1"/>
  <c r="T1053" i="1" s="1"/>
  <c r="S1052" i="1"/>
  <c r="T1052" i="1" s="1"/>
  <c r="S1051" i="1"/>
  <c r="T1051" i="1" s="1"/>
  <c r="S1050" i="1"/>
  <c r="T1050" i="1" s="1"/>
  <c r="S1049" i="1"/>
  <c r="T1049" i="1" s="1"/>
  <c r="S1048" i="1"/>
  <c r="T1048" i="1" s="1"/>
  <c r="S1047" i="1"/>
  <c r="T1047" i="1" s="1"/>
  <c r="S1046" i="1"/>
  <c r="T1046" i="1" s="1"/>
  <c r="S1045" i="1"/>
  <c r="T1045" i="1" s="1"/>
  <c r="S1044" i="1"/>
  <c r="T1044" i="1" s="1"/>
  <c r="S1043" i="1"/>
  <c r="T1043" i="1" s="1"/>
  <c r="S1042" i="1"/>
  <c r="T1042" i="1" s="1"/>
  <c r="S1041" i="1"/>
  <c r="T1041" i="1" s="1"/>
  <c r="S1040" i="1"/>
  <c r="T1040" i="1" s="1"/>
  <c r="S1039" i="1"/>
  <c r="T1039" i="1" s="1"/>
  <c r="S1038" i="1"/>
  <c r="T1038" i="1" s="1"/>
  <c r="S1037" i="1"/>
  <c r="T1037" i="1" s="1"/>
  <c r="S1036" i="1"/>
  <c r="T1036" i="1" s="1"/>
  <c r="S1035" i="1"/>
  <c r="T1035" i="1" s="1"/>
  <c r="S1034" i="1"/>
  <c r="T1034" i="1" s="1"/>
  <c r="S1033" i="1"/>
  <c r="T1033" i="1" s="1"/>
  <c r="S1032" i="1"/>
  <c r="T1032" i="1" s="1"/>
  <c r="S1031" i="1"/>
  <c r="T1031" i="1" s="1"/>
  <c r="S1030" i="1"/>
  <c r="T1030" i="1" s="1"/>
  <c r="S1029" i="1"/>
  <c r="T1029" i="1" s="1"/>
  <c r="S1028" i="1"/>
  <c r="T1028" i="1" s="1"/>
  <c r="S1027" i="1"/>
  <c r="T1027" i="1" s="1"/>
  <c r="S1026" i="1"/>
  <c r="T1026" i="1" s="1"/>
  <c r="S1025" i="1"/>
  <c r="T1025" i="1" s="1"/>
  <c r="S1024" i="1"/>
  <c r="T1024" i="1" s="1"/>
  <c r="S1023" i="1"/>
  <c r="T1023" i="1" s="1"/>
  <c r="S1022" i="1"/>
  <c r="T1022" i="1" s="1"/>
  <c r="S1021" i="1"/>
  <c r="T1021" i="1" s="1"/>
  <c r="S1020" i="1"/>
  <c r="T1020" i="1" s="1"/>
  <c r="S1019" i="1"/>
  <c r="T1019" i="1" s="1"/>
  <c r="S1018" i="1"/>
  <c r="T1018" i="1" s="1"/>
  <c r="S1017" i="1"/>
  <c r="T1017" i="1" s="1"/>
  <c r="S1016" i="1"/>
  <c r="T1016" i="1" s="1"/>
  <c r="S1015" i="1"/>
  <c r="T1015" i="1" s="1"/>
  <c r="S1014" i="1"/>
  <c r="T1014" i="1" s="1"/>
  <c r="S1013" i="1"/>
  <c r="T1013" i="1" s="1"/>
  <c r="S1012" i="1"/>
  <c r="T1012" i="1" s="1"/>
  <c r="S1011" i="1"/>
  <c r="T1011" i="1" s="1"/>
  <c r="S1010" i="1"/>
  <c r="T1010" i="1" s="1"/>
  <c r="S1009" i="1"/>
  <c r="T1009" i="1" s="1"/>
  <c r="S1008" i="1"/>
  <c r="T1008" i="1" s="1"/>
  <c r="S1007" i="1"/>
  <c r="T1007" i="1" s="1"/>
  <c r="S1006" i="1"/>
  <c r="T1006" i="1" s="1"/>
  <c r="S1005" i="1"/>
  <c r="T1005" i="1" s="1"/>
  <c r="S1004" i="1"/>
  <c r="T1004" i="1" s="1"/>
  <c r="S1003" i="1"/>
  <c r="T1003" i="1" s="1"/>
  <c r="S1002" i="1"/>
  <c r="T1002" i="1" s="1"/>
  <c r="S1001" i="1"/>
  <c r="T1001" i="1" s="1"/>
  <c r="S1000" i="1"/>
  <c r="T1000" i="1" s="1"/>
  <c r="S999" i="1"/>
  <c r="T999" i="1" s="1"/>
  <c r="S998" i="1"/>
  <c r="T998" i="1" s="1"/>
  <c r="S997" i="1"/>
  <c r="T997" i="1" s="1"/>
  <c r="S996" i="1"/>
  <c r="T996" i="1" s="1"/>
  <c r="S995" i="1"/>
  <c r="T995" i="1" s="1"/>
  <c r="S994" i="1"/>
  <c r="T994" i="1" s="1"/>
  <c r="S993" i="1"/>
  <c r="T993" i="1" s="1"/>
  <c r="S992" i="1"/>
  <c r="T992" i="1" s="1"/>
  <c r="S991" i="1"/>
  <c r="T991" i="1" s="1"/>
  <c r="S990" i="1"/>
  <c r="T990" i="1" s="1"/>
  <c r="S989" i="1"/>
  <c r="T989" i="1" s="1"/>
  <c r="S988" i="1"/>
  <c r="T988" i="1" s="1"/>
  <c r="S987" i="1"/>
  <c r="T987" i="1" s="1"/>
  <c r="S986" i="1"/>
  <c r="T986" i="1" s="1"/>
  <c r="S985" i="1"/>
  <c r="T985" i="1" s="1"/>
  <c r="S984" i="1"/>
  <c r="T984" i="1" s="1"/>
  <c r="S983" i="1"/>
  <c r="T983" i="1" s="1"/>
  <c r="S982" i="1"/>
  <c r="T982" i="1" s="1"/>
  <c r="S981" i="1"/>
  <c r="T981" i="1" s="1"/>
  <c r="S980" i="1"/>
  <c r="T980" i="1" s="1"/>
  <c r="S979" i="1"/>
  <c r="T979" i="1" s="1"/>
  <c r="S978" i="1"/>
  <c r="T978" i="1" s="1"/>
  <c r="S977" i="1"/>
  <c r="T977" i="1" s="1"/>
  <c r="S976" i="1"/>
  <c r="T976" i="1" s="1"/>
  <c r="S975" i="1"/>
  <c r="T975" i="1" s="1"/>
  <c r="S974" i="1"/>
  <c r="T974" i="1" s="1"/>
  <c r="S973" i="1"/>
  <c r="T973" i="1" s="1"/>
  <c r="S972" i="1"/>
  <c r="T972" i="1" s="1"/>
  <c r="S971" i="1"/>
  <c r="T971" i="1" s="1"/>
  <c r="S970" i="1"/>
  <c r="T970" i="1" s="1"/>
  <c r="S969" i="1"/>
  <c r="T969" i="1" s="1"/>
  <c r="S968" i="1"/>
  <c r="T968" i="1" s="1"/>
  <c r="S967" i="1"/>
  <c r="T967" i="1" s="1"/>
  <c r="S966" i="1"/>
  <c r="T966" i="1" s="1"/>
  <c r="S965" i="1"/>
  <c r="T965" i="1" s="1"/>
  <c r="S964" i="1"/>
  <c r="T964" i="1" s="1"/>
  <c r="S963" i="1"/>
  <c r="T963" i="1" s="1"/>
  <c r="S962" i="1"/>
  <c r="T962" i="1" s="1"/>
  <c r="S961" i="1"/>
  <c r="T961" i="1" s="1"/>
  <c r="S960" i="1"/>
  <c r="T960" i="1" s="1"/>
  <c r="S959" i="1"/>
  <c r="T959" i="1" s="1"/>
  <c r="S958" i="1"/>
  <c r="T958" i="1" s="1"/>
  <c r="S957" i="1"/>
  <c r="T957" i="1" s="1"/>
  <c r="S956" i="1"/>
  <c r="T956" i="1" s="1"/>
  <c r="S955" i="1"/>
  <c r="T955" i="1" s="1"/>
  <c r="S954" i="1"/>
  <c r="T954" i="1" s="1"/>
  <c r="S953" i="1"/>
  <c r="T953" i="1" s="1"/>
  <c r="S952" i="1"/>
  <c r="T952" i="1" s="1"/>
  <c r="S951" i="1"/>
  <c r="T951" i="1" s="1"/>
  <c r="S950" i="1"/>
  <c r="T950" i="1" s="1"/>
  <c r="S949" i="1"/>
  <c r="T949" i="1" s="1"/>
  <c r="S948" i="1"/>
  <c r="T948" i="1" s="1"/>
  <c r="S947" i="1"/>
  <c r="T947" i="1" s="1"/>
  <c r="S946" i="1"/>
  <c r="T946" i="1" s="1"/>
  <c r="S945" i="1"/>
  <c r="T945" i="1" s="1"/>
  <c r="S944" i="1"/>
  <c r="T944" i="1" s="1"/>
  <c r="S943" i="1"/>
  <c r="T943" i="1" s="1"/>
  <c r="S942" i="1"/>
  <c r="T942" i="1" s="1"/>
  <c r="S941" i="1"/>
  <c r="T941" i="1" s="1"/>
  <c r="S940" i="1"/>
  <c r="T940" i="1" s="1"/>
  <c r="S939" i="1"/>
  <c r="T939" i="1" s="1"/>
  <c r="S938" i="1"/>
  <c r="T938" i="1" s="1"/>
  <c r="S937" i="1"/>
  <c r="T937" i="1" s="1"/>
  <c r="S936" i="1"/>
  <c r="T936" i="1" s="1"/>
  <c r="S935" i="1"/>
  <c r="T935" i="1" s="1"/>
  <c r="S934" i="1"/>
  <c r="T934" i="1" s="1"/>
  <c r="S933" i="1"/>
  <c r="T933" i="1" s="1"/>
  <c r="S932" i="1"/>
  <c r="T932" i="1" s="1"/>
  <c r="S931" i="1"/>
  <c r="T931" i="1" s="1"/>
  <c r="S930" i="1"/>
  <c r="T930" i="1" s="1"/>
  <c r="S929" i="1"/>
  <c r="T929" i="1" s="1"/>
  <c r="S928" i="1"/>
  <c r="T928" i="1" s="1"/>
  <c r="S927" i="1"/>
  <c r="T927" i="1" s="1"/>
  <c r="S926" i="1"/>
  <c r="T926" i="1" s="1"/>
  <c r="S925" i="1"/>
  <c r="T925" i="1" s="1"/>
  <c r="S924" i="1"/>
  <c r="T924" i="1" s="1"/>
  <c r="S923" i="1"/>
  <c r="T923" i="1" s="1"/>
  <c r="S922" i="1"/>
  <c r="T922" i="1" s="1"/>
  <c r="S921" i="1"/>
  <c r="T921" i="1" s="1"/>
  <c r="S920" i="1"/>
  <c r="T920" i="1" s="1"/>
  <c r="S919" i="1"/>
  <c r="T919" i="1" s="1"/>
  <c r="S918" i="1"/>
  <c r="T918" i="1" s="1"/>
  <c r="S917" i="1"/>
  <c r="T917" i="1" s="1"/>
  <c r="S916" i="1"/>
  <c r="T916" i="1" s="1"/>
  <c r="S915" i="1"/>
  <c r="T915" i="1" s="1"/>
  <c r="S914" i="1"/>
  <c r="T914" i="1" s="1"/>
  <c r="S913" i="1"/>
  <c r="T913" i="1" s="1"/>
  <c r="S912" i="1"/>
  <c r="T912" i="1" s="1"/>
  <c r="S911" i="1"/>
  <c r="T911" i="1" s="1"/>
  <c r="S910" i="1"/>
  <c r="T910" i="1" s="1"/>
  <c r="S909" i="1"/>
  <c r="T909" i="1" s="1"/>
  <c r="S908" i="1"/>
  <c r="T908" i="1" s="1"/>
  <c r="S907" i="1"/>
  <c r="T907" i="1" s="1"/>
  <c r="S906" i="1"/>
  <c r="T906" i="1" s="1"/>
  <c r="S905" i="1"/>
  <c r="T905" i="1" s="1"/>
  <c r="S904" i="1"/>
  <c r="T904" i="1" s="1"/>
  <c r="S903" i="1"/>
  <c r="T903" i="1" s="1"/>
  <c r="S902" i="1"/>
  <c r="T902" i="1" s="1"/>
  <c r="S901" i="1"/>
  <c r="T901" i="1" s="1"/>
  <c r="S900" i="1"/>
  <c r="T900" i="1" s="1"/>
  <c r="S899" i="1"/>
  <c r="T899" i="1" s="1"/>
  <c r="S898" i="1"/>
  <c r="T898" i="1" s="1"/>
  <c r="S897" i="1"/>
  <c r="T897" i="1" s="1"/>
  <c r="S896" i="1"/>
  <c r="T896" i="1" s="1"/>
  <c r="S895" i="1"/>
  <c r="T895" i="1" s="1"/>
  <c r="S894" i="1"/>
  <c r="T894" i="1" s="1"/>
  <c r="S893" i="1"/>
  <c r="T893" i="1" s="1"/>
  <c r="S892" i="1"/>
  <c r="T892" i="1" s="1"/>
  <c r="S891" i="1"/>
  <c r="T891" i="1" s="1"/>
  <c r="S890" i="1"/>
  <c r="T890" i="1" s="1"/>
  <c r="S889" i="1"/>
  <c r="T889" i="1" s="1"/>
  <c r="S888" i="1"/>
  <c r="T888" i="1" s="1"/>
  <c r="S887" i="1"/>
  <c r="T887" i="1" s="1"/>
  <c r="S886" i="1"/>
  <c r="T886" i="1" s="1"/>
  <c r="S885" i="1"/>
  <c r="T885" i="1" s="1"/>
  <c r="S884" i="1"/>
  <c r="T884" i="1" s="1"/>
  <c r="S883" i="1"/>
  <c r="T883" i="1" s="1"/>
  <c r="S882" i="1"/>
  <c r="T882" i="1" s="1"/>
  <c r="S881" i="1"/>
  <c r="T881" i="1" s="1"/>
  <c r="S880" i="1"/>
  <c r="T880" i="1" s="1"/>
  <c r="S879" i="1"/>
  <c r="T879" i="1" s="1"/>
  <c r="S878" i="1"/>
  <c r="T878" i="1" s="1"/>
  <c r="S877" i="1"/>
  <c r="T877" i="1" s="1"/>
  <c r="S876" i="1"/>
  <c r="T876" i="1" s="1"/>
  <c r="S875" i="1"/>
  <c r="T875" i="1" s="1"/>
  <c r="S874" i="1"/>
  <c r="T874" i="1" s="1"/>
  <c r="S873" i="1"/>
  <c r="T873" i="1" s="1"/>
  <c r="S872" i="1"/>
  <c r="T872" i="1" s="1"/>
  <c r="S871" i="1"/>
  <c r="T871" i="1" s="1"/>
  <c r="S870" i="1"/>
  <c r="T870" i="1" s="1"/>
  <c r="S869" i="1"/>
  <c r="T869" i="1" s="1"/>
  <c r="S868" i="1"/>
  <c r="T868" i="1" s="1"/>
  <c r="S867" i="1"/>
  <c r="T867" i="1" s="1"/>
  <c r="S866" i="1"/>
  <c r="T866" i="1" s="1"/>
  <c r="S865" i="1"/>
  <c r="T865" i="1" s="1"/>
  <c r="S864" i="1"/>
  <c r="T864" i="1" s="1"/>
  <c r="S863" i="1"/>
  <c r="T863" i="1" s="1"/>
  <c r="S862" i="1"/>
  <c r="T862" i="1" s="1"/>
  <c r="S861" i="1"/>
  <c r="T861" i="1" s="1"/>
  <c r="S860" i="1"/>
  <c r="T860" i="1" s="1"/>
  <c r="S859" i="1"/>
  <c r="T859" i="1" s="1"/>
  <c r="S858" i="1"/>
  <c r="T858" i="1" s="1"/>
  <c r="S857" i="1"/>
  <c r="T857" i="1" s="1"/>
  <c r="S856" i="1"/>
  <c r="T856" i="1" s="1"/>
  <c r="S855" i="1"/>
  <c r="T855" i="1" s="1"/>
  <c r="S854" i="1"/>
  <c r="T854" i="1" s="1"/>
  <c r="S853" i="1"/>
  <c r="T853" i="1" s="1"/>
  <c r="S852" i="1"/>
  <c r="T852" i="1" s="1"/>
  <c r="S851" i="1"/>
  <c r="T851" i="1" s="1"/>
  <c r="S850" i="1"/>
  <c r="T850" i="1" s="1"/>
  <c r="S849" i="1"/>
  <c r="T849" i="1" s="1"/>
  <c r="S848" i="1"/>
  <c r="T848" i="1" s="1"/>
  <c r="S847" i="1"/>
  <c r="T847" i="1" s="1"/>
  <c r="S846" i="1"/>
  <c r="T846" i="1" s="1"/>
  <c r="S845" i="1"/>
  <c r="T845" i="1" s="1"/>
  <c r="S844" i="1"/>
  <c r="T844" i="1" s="1"/>
  <c r="S843" i="1"/>
  <c r="T843" i="1" s="1"/>
  <c r="S842" i="1"/>
  <c r="T842" i="1" s="1"/>
  <c r="S841" i="1"/>
  <c r="T841" i="1" s="1"/>
  <c r="S840" i="1"/>
  <c r="T840" i="1" s="1"/>
  <c r="S839" i="1"/>
  <c r="T839" i="1" s="1"/>
  <c r="S838" i="1"/>
  <c r="T838" i="1" s="1"/>
  <c r="S837" i="1"/>
  <c r="T837" i="1" s="1"/>
  <c r="S836" i="1"/>
  <c r="T836" i="1" s="1"/>
  <c r="S835" i="1"/>
  <c r="T835" i="1" s="1"/>
  <c r="S834" i="1"/>
  <c r="T834" i="1" s="1"/>
  <c r="S833" i="1"/>
  <c r="T833" i="1" s="1"/>
  <c r="S832" i="1"/>
  <c r="T832" i="1" s="1"/>
  <c r="S831" i="1"/>
  <c r="T831" i="1" s="1"/>
  <c r="S830" i="1"/>
  <c r="T830" i="1" s="1"/>
  <c r="S829" i="1"/>
  <c r="T829" i="1" s="1"/>
  <c r="S828" i="1"/>
  <c r="T828" i="1" s="1"/>
  <c r="S827" i="1"/>
  <c r="T827" i="1" s="1"/>
  <c r="S826" i="1"/>
  <c r="T826" i="1" s="1"/>
  <c r="S825" i="1"/>
  <c r="T825" i="1" s="1"/>
  <c r="S824" i="1"/>
  <c r="T824" i="1" s="1"/>
  <c r="S823" i="1"/>
  <c r="T823" i="1" s="1"/>
  <c r="S822" i="1"/>
  <c r="T822" i="1" s="1"/>
  <c r="S821" i="1"/>
  <c r="T821" i="1" s="1"/>
  <c r="S820" i="1"/>
  <c r="T820" i="1" s="1"/>
  <c r="S819" i="1"/>
  <c r="T819" i="1" s="1"/>
  <c r="S818" i="1"/>
  <c r="T818" i="1" s="1"/>
  <c r="S817" i="1"/>
  <c r="T817" i="1" s="1"/>
  <c r="S816" i="1"/>
  <c r="T816" i="1" s="1"/>
  <c r="S815" i="1"/>
  <c r="T815" i="1" s="1"/>
  <c r="S814" i="1"/>
  <c r="T814" i="1" s="1"/>
  <c r="S813" i="1"/>
  <c r="T813" i="1" s="1"/>
  <c r="S812" i="1"/>
  <c r="T812" i="1" s="1"/>
  <c r="S811" i="1"/>
  <c r="T811" i="1" s="1"/>
  <c r="S810" i="1"/>
  <c r="T810" i="1" s="1"/>
  <c r="S809" i="1"/>
  <c r="T809" i="1" s="1"/>
  <c r="S808" i="1"/>
  <c r="T808" i="1" s="1"/>
  <c r="S807" i="1"/>
  <c r="T807" i="1" s="1"/>
  <c r="S806" i="1"/>
  <c r="T806" i="1" s="1"/>
  <c r="S805" i="1"/>
  <c r="T805" i="1" s="1"/>
  <c r="S804" i="1"/>
  <c r="T804" i="1" s="1"/>
  <c r="S803" i="1"/>
  <c r="T803" i="1" s="1"/>
  <c r="S802" i="1"/>
  <c r="T802" i="1" s="1"/>
  <c r="S801" i="1"/>
  <c r="T801" i="1" s="1"/>
  <c r="S800" i="1"/>
  <c r="T800" i="1" s="1"/>
  <c r="S799" i="1"/>
  <c r="T799" i="1" s="1"/>
  <c r="S798" i="1"/>
  <c r="T798" i="1" s="1"/>
  <c r="S797" i="1"/>
  <c r="T797" i="1" s="1"/>
  <c r="S796" i="1"/>
  <c r="T796" i="1" s="1"/>
  <c r="S795" i="1"/>
  <c r="T795" i="1" s="1"/>
  <c r="S794" i="1"/>
  <c r="T794" i="1" s="1"/>
  <c r="S793" i="1"/>
  <c r="T793" i="1" s="1"/>
  <c r="S792" i="1"/>
  <c r="T792" i="1" s="1"/>
  <c r="S791" i="1"/>
  <c r="T791" i="1" s="1"/>
  <c r="S790" i="1"/>
  <c r="T790" i="1" s="1"/>
  <c r="S789" i="1"/>
  <c r="T789" i="1" s="1"/>
  <c r="S788" i="1"/>
  <c r="T788" i="1" s="1"/>
  <c r="S787" i="1"/>
  <c r="T787" i="1" s="1"/>
  <c r="S786" i="1"/>
  <c r="T786" i="1" s="1"/>
  <c r="S785" i="1"/>
  <c r="T785" i="1" s="1"/>
  <c r="S784" i="1"/>
  <c r="T784" i="1" s="1"/>
  <c r="S783" i="1"/>
  <c r="T783" i="1" s="1"/>
  <c r="S782" i="1"/>
  <c r="T782" i="1" s="1"/>
  <c r="S781" i="1"/>
  <c r="T781" i="1" s="1"/>
  <c r="S780" i="1"/>
  <c r="T780" i="1" s="1"/>
  <c r="S779" i="1"/>
  <c r="T779" i="1" s="1"/>
  <c r="S778" i="1"/>
  <c r="T778" i="1" s="1"/>
  <c r="S777" i="1"/>
  <c r="T777" i="1" s="1"/>
  <c r="S776" i="1"/>
  <c r="T776" i="1" s="1"/>
  <c r="S775" i="1"/>
  <c r="T775" i="1" s="1"/>
  <c r="S774" i="1"/>
  <c r="T774" i="1" s="1"/>
  <c r="S773" i="1"/>
  <c r="T773" i="1" s="1"/>
  <c r="S772" i="1"/>
  <c r="T772" i="1" s="1"/>
  <c r="S771" i="1"/>
  <c r="T771" i="1" s="1"/>
  <c r="S770" i="1"/>
  <c r="T770" i="1" s="1"/>
  <c r="S769" i="1"/>
  <c r="T769" i="1" s="1"/>
  <c r="S768" i="1"/>
  <c r="T768" i="1" s="1"/>
  <c r="S767" i="1"/>
  <c r="T767" i="1" s="1"/>
  <c r="S766" i="1"/>
  <c r="T766" i="1" s="1"/>
  <c r="S765" i="1"/>
  <c r="T765" i="1" s="1"/>
  <c r="S764" i="1"/>
  <c r="T764" i="1" s="1"/>
  <c r="S763" i="1"/>
  <c r="T763" i="1" s="1"/>
  <c r="S762" i="1"/>
  <c r="T762" i="1" s="1"/>
  <c r="S761" i="1"/>
  <c r="T761" i="1" s="1"/>
  <c r="S760" i="1"/>
  <c r="T760" i="1" s="1"/>
  <c r="S759" i="1"/>
  <c r="T759" i="1" s="1"/>
  <c r="S758" i="1"/>
  <c r="T758" i="1" s="1"/>
  <c r="S757" i="1"/>
  <c r="T757" i="1" s="1"/>
  <c r="S756" i="1"/>
  <c r="T756" i="1" s="1"/>
  <c r="S755" i="1"/>
  <c r="T755" i="1" s="1"/>
  <c r="S754" i="1"/>
  <c r="T754" i="1" s="1"/>
  <c r="S753" i="1"/>
  <c r="T753" i="1" s="1"/>
  <c r="S752" i="1"/>
  <c r="T752" i="1" s="1"/>
  <c r="S751" i="1"/>
  <c r="T751" i="1" s="1"/>
  <c r="S750" i="1"/>
  <c r="T750" i="1" s="1"/>
  <c r="S749" i="1"/>
  <c r="T749" i="1" s="1"/>
  <c r="S748" i="1"/>
  <c r="T748" i="1" s="1"/>
  <c r="S747" i="1"/>
  <c r="T747" i="1" s="1"/>
  <c r="S746" i="1"/>
  <c r="T746" i="1" s="1"/>
  <c r="S745" i="1"/>
  <c r="T745" i="1" s="1"/>
  <c r="S744" i="1"/>
  <c r="T744" i="1" s="1"/>
  <c r="S743" i="1"/>
  <c r="T743" i="1" s="1"/>
  <c r="S742" i="1"/>
  <c r="T742" i="1" s="1"/>
  <c r="S741" i="1"/>
  <c r="T741" i="1" s="1"/>
  <c r="S740" i="1"/>
  <c r="T740" i="1" s="1"/>
  <c r="S739" i="1"/>
  <c r="T739" i="1" s="1"/>
  <c r="S738" i="1"/>
  <c r="T738" i="1" s="1"/>
  <c r="S737" i="1"/>
  <c r="T737" i="1" s="1"/>
  <c r="S736" i="1"/>
  <c r="T736" i="1" s="1"/>
  <c r="S735" i="1"/>
  <c r="T735" i="1" s="1"/>
  <c r="S734" i="1"/>
  <c r="T734" i="1" s="1"/>
  <c r="S733" i="1"/>
  <c r="T733" i="1" s="1"/>
  <c r="S732" i="1"/>
  <c r="T732" i="1" s="1"/>
  <c r="S731" i="1"/>
  <c r="T731" i="1" s="1"/>
  <c r="S730" i="1"/>
  <c r="T730" i="1" s="1"/>
  <c r="S729" i="1"/>
  <c r="T729" i="1" s="1"/>
  <c r="S728" i="1"/>
  <c r="T728" i="1" s="1"/>
  <c r="S727" i="1"/>
  <c r="T727" i="1" s="1"/>
  <c r="S726" i="1"/>
  <c r="T726" i="1" s="1"/>
  <c r="S725" i="1"/>
  <c r="T725" i="1" s="1"/>
  <c r="S724" i="1"/>
  <c r="T724" i="1" s="1"/>
  <c r="S723" i="1"/>
  <c r="T723" i="1" s="1"/>
  <c r="S722" i="1"/>
  <c r="T722" i="1" s="1"/>
  <c r="S721" i="1"/>
  <c r="T721" i="1" s="1"/>
  <c r="S720" i="1"/>
  <c r="T720" i="1" s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S711" i="1"/>
  <c r="T711" i="1" s="1"/>
  <c r="S710" i="1"/>
  <c r="T710" i="1" s="1"/>
  <c r="S709" i="1"/>
  <c r="T709" i="1" s="1"/>
  <c r="S708" i="1"/>
  <c r="T708" i="1" s="1"/>
  <c r="S707" i="1"/>
  <c r="T707" i="1" s="1"/>
  <c r="S706" i="1"/>
  <c r="T706" i="1" s="1"/>
  <c r="S705" i="1"/>
  <c r="T705" i="1" s="1"/>
  <c r="S704" i="1"/>
  <c r="T704" i="1" s="1"/>
  <c r="S703" i="1"/>
  <c r="T703" i="1" s="1"/>
  <c r="S702" i="1"/>
  <c r="T702" i="1" s="1"/>
  <c r="S701" i="1"/>
  <c r="T701" i="1" s="1"/>
  <c r="S700" i="1"/>
  <c r="T700" i="1" s="1"/>
  <c r="S699" i="1"/>
  <c r="T699" i="1" s="1"/>
  <c r="S698" i="1"/>
  <c r="T698" i="1" s="1"/>
  <c r="S697" i="1"/>
  <c r="T697" i="1" s="1"/>
  <c r="S696" i="1"/>
  <c r="T696" i="1" s="1"/>
  <c r="S695" i="1"/>
  <c r="T695" i="1" s="1"/>
  <c r="S694" i="1"/>
  <c r="T694" i="1" s="1"/>
  <c r="S693" i="1"/>
  <c r="T693" i="1" s="1"/>
  <c r="S692" i="1"/>
  <c r="T692" i="1" s="1"/>
  <c r="S691" i="1"/>
  <c r="T691" i="1" s="1"/>
  <c r="S690" i="1"/>
  <c r="T690" i="1" s="1"/>
  <c r="S689" i="1"/>
  <c r="T689" i="1" s="1"/>
  <c r="S688" i="1"/>
  <c r="T688" i="1" s="1"/>
  <c r="S687" i="1"/>
  <c r="T687" i="1" s="1"/>
  <c r="S686" i="1"/>
  <c r="T686" i="1" s="1"/>
  <c r="S685" i="1"/>
  <c r="T685" i="1" s="1"/>
  <c r="S684" i="1"/>
  <c r="T684" i="1" s="1"/>
  <c r="S683" i="1"/>
  <c r="T683" i="1" s="1"/>
  <c r="S682" i="1"/>
  <c r="T682" i="1" s="1"/>
  <c r="S681" i="1"/>
  <c r="T681" i="1" s="1"/>
  <c r="S680" i="1"/>
  <c r="T680" i="1" s="1"/>
  <c r="S679" i="1"/>
  <c r="T679" i="1" s="1"/>
  <c r="S678" i="1"/>
  <c r="T678" i="1" s="1"/>
  <c r="S677" i="1"/>
  <c r="T677" i="1" s="1"/>
  <c r="S676" i="1"/>
  <c r="T676" i="1" s="1"/>
  <c r="S675" i="1"/>
  <c r="T675" i="1" s="1"/>
  <c r="S674" i="1"/>
  <c r="T674" i="1" s="1"/>
  <c r="S673" i="1"/>
  <c r="T673" i="1" s="1"/>
  <c r="S672" i="1"/>
  <c r="T672" i="1" s="1"/>
  <c r="S671" i="1"/>
  <c r="T671" i="1" s="1"/>
  <c r="S670" i="1"/>
  <c r="T670" i="1" s="1"/>
  <c r="S669" i="1"/>
  <c r="T669" i="1" s="1"/>
  <c r="S668" i="1"/>
  <c r="T668" i="1" s="1"/>
  <c r="S667" i="1"/>
  <c r="T667" i="1" s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S660" i="1"/>
  <c r="T660" i="1" s="1"/>
  <c r="S659" i="1"/>
  <c r="T659" i="1" s="1"/>
  <c r="S658" i="1"/>
  <c r="T658" i="1" s="1"/>
  <c r="S657" i="1"/>
  <c r="T657" i="1" s="1"/>
  <c r="S656" i="1"/>
  <c r="T656" i="1" s="1"/>
  <c r="S655" i="1"/>
  <c r="T655" i="1" s="1"/>
  <c r="S654" i="1"/>
  <c r="T654" i="1" s="1"/>
  <c r="S653" i="1"/>
  <c r="T653" i="1" s="1"/>
  <c r="S652" i="1"/>
  <c r="T652" i="1" s="1"/>
  <c r="S651" i="1"/>
  <c r="T651" i="1" s="1"/>
  <c r="S650" i="1"/>
  <c r="T650" i="1" s="1"/>
  <c r="S649" i="1"/>
  <c r="T649" i="1" s="1"/>
  <c r="S648" i="1"/>
  <c r="T648" i="1" s="1"/>
  <c r="S647" i="1"/>
  <c r="T647" i="1" s="1"/>
  <c r="S646" i="1"/>
  <c r="T646" i="1" s="1"/>
  <c r="S645" i="1"/>
  <c r="T645" i="1" s="1"/>
  <c r="S644" i="1"/>
  <c r="T644" i="1" s="1"/>
  <c r="S643" i="1"/>
  <c r="T643" i="1" s="1"/>
  <c r="S642" i="1"/>
  <c r="T642" i="1" s="1"/>
  <c r="S641" i="1"/>
  <c r="T641" i="1" s="1"/>
  <c r="S640" i="1"/>
  <c r="T640" i="1" s="1"/>
  <c r="S639" i="1"/>
  <c r="T639" i="1" s="1"/>
  <c r="S638" i="1"/>
  <c r="T638" i="1" s="1"/>
  <c r="S637" i="1"/>
  <c r="T637" i="1" s="1"/>
  <c r="S636" i="1"/>
  <c r="T636" i="1" s="1"/>
  <c r="S635" i="1"/>
  <c r="T635" i="1" s="1"/>
  <c r="S634" i="1"/>
  <c r="T634" i="1" s="1"/>
  <c r="S633" i="1"/>
  <c r="T633" i="1" s="1"/>
  <c r="S632" i="1"/>
  <c r="T632" i="1" s="1"/>
  <c r="S631" i="1"/>
  <c r="T631" i="1" s="1"/>
  <c r="S630" i="1"/>
  <c r="T630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623" i="1"/>
  <c r="T623" i="1" s="1"/>
  <c r="S622" i="1"/>
  <c r="T622" i="1" s="1"/>
  <c r="S621" i="1"/>
  <c r="T621" i="1" s="1"/>
  <c r="S620" i="1"/>
  <c r="T620" i="1" s="1"/>
  <c r="S619" i="1"/>
  <c r="T619" i="1" s="1"/>
  <c r="S618" i="1"/>
  <c r="T618" i="1" s="1"/>
  <c r="S617" i="1"/>
  <c r="T617" i="1" s="1"/>
  <c r="S616" i="1"/>
  <c r="T616" i="1" s="1"/>
  <c r="S615" i="1"/>
  <c r="T615" i="1" s="1"/>
  <c r="S614" i="1"/>
  <c r="T614" i="1" s="1"/>
  <c r="S613" i="1"/>
  <c r="T613" i="1" s="1"/>
  <c r="S612" i="1"/>
  <c r="T612" i="1" s="1"/>
  <c r="S611" i="1"/>
  <c r="T611" i="1" s="1"/>
  <c r="S610" i="1"/>
  <c r="T610" i="1" s="1"/>
  <c r="S609" i="1"/>
  <c r="T609" i="1" s="1"/>
  <c r="S608" i="1"/>
  <c r="T608" i="1" s="1"/>
  <c r="S607" i="1"/>
  <c r="T607" i="1" s="1"/>
  <c r="S606" i="1"/>
  <c r="T606" i="1" s="1"/>
  <c r="S605" i="1"/>
  <c r="T605" i="1" s="1"/>
  <c r="S604" i="1"/>
  <c r="T604" i="1" s="1"/>
  <c r="S603" i="1"/>
  <c r="T603" i="1" s="1"/>
  <c r="S602" i="1"/>
  <c r="T602" i="1" s="1"/>
  <c r="S601" i="1"/>
  <c r="T601" i="1" s="1"/>
  <c r="S600" i="1"/>
  <c r="T600" i="1" s="1"/>
  <c r="S599" i="1"/>
  <c r="T599" i="1" s="1"/>
  <c r="S598" i="1"/>
  <c r="T598" i="1" s="1"/>
  <c r="S597" i="1"/>
  <c r="T597" i="1" s="1"/>
  <c r="S596" i="1"/>
  <c r="T596" i="1" s="1"/>
  <c r="S595" i="1"/>
  <c r="T595" i="1" s="1"/>
  <c r="S594" i="1"/>
  <c r="T594" i="1" s="1"/>
  <c r="S593" i="1"/>
  <c r="T593" i="1" s="1"/>
  <c r="S592" i="1"/>
  <c r="T592" i="1" s="1"/>
  <c r="S591" i="1"/>
  <c r="T591" i="1" s="1"/>
  <c r="S590" i="1"/>
  <c r="T590" i="1" s="1"/>
  <c r="S589" i="1"/>
  <c r="T589" i="1" s="1"/>
  <c r="S588" i="1"/>
  <c r="T588" i="1" s="1"/>
  <c r="S587" i="1"/>
  <c r="T587" i="1" s="1"/>
  <c r="S586" i="1"/>
  <c r="T586" i="1" s="1"/>
  <c r="S585" i="1"/>
  <c r="T585" i="1" s="1"/>
  <c r="S584" i="1"/>
  <c r="T584" i="1" s="1"/>
  <c r="S583" i="1"/>
  <c r="T583" i="1" s="1"/>
  <c r="S582" i="1"/>
  <c r="T582" i="1" s="1"/>
  <c r="S581" i="1"/>
  <c r="T581" i="1" s="1"/>
  <c r="S580" i="1"/>
  <c r="T580" i="1" s="1"/>
  <c r="S579" i="1"/>
  <c r="T579" i="1" s="1"/>
  <c r="S578" i="1"/>
  <c r="T578" i="1" s="1"/>
  <c r="S577" i="1"/>
  <c r="T577" i="1" s="1"/>
  <c r="S576" i="1"/>
  <c r="T576" i="1" s="1"/>
  <c r="S575" i="1"/>
  <c r="T575" i="1" s="1"/>
  <c r="S574" i="1"/>
  <c r="T57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67" i="1"/>
  <c r="T567" i="1" s="1"/>
  <c r="S566" i="1"/>
  <c r="T566" i="1" s="1"/>
  <c r="S565" i="1"/>
  <c r="T565" i="1" s="1"/>
  <c r="S564" i="1"/>
  <c r="T564" i="1" s="1"/>
  <c r="S563" i="1"/>
  <c r="T563" i="1" s="1"/>
  <c r="S562" i="1"/>
  <c r="T562" i="1" s="1"/>
  <c r="S561" i="1"/>
  <c r="T561" i="1" s="1"/>
  <c r="S560" i="1"/>
  <c r="T560" i="1" s="1"/>
  <c r="S559" i="1"/>
  <c r="T559" i="1" s="1"/>
  <c r="S558" i="1"/>
  <c r="T558" i="1" s="1"/>
  <c r="S557" i="1"/>
  <c r="T557" i="1" s="1"/>
  <c r="S556" i="1"/>
  <c r="T556" i="1" s="1"/>
  <c r="S555" i="1"/>
  <c r="T555" i="1" s="1"/>
  <c r="S554" i="1"/>
  <c r="T554" i="1" s="1"/>
  <c r="S553" i="1"/>
  <c r="T553" i="1" s="1"/>
  <c r="S552" i="1"/>
  <c r="T552" i="1" s="1"/>
  <c r="S551" i="1"/>
  <c r="T551" i="1" s="1"/>
  <c r="S550" i="1"/>
  <c r="T550" i="1" s="1"/>
  <c r="S549" i="1"/>
  <c r="T549" i="1" s="1"/>
  <c r="S548" i="1"/>
  <c r="T548" i="1" s="1"/>
  <c r="S547" i="1"/>
  <c r="T547" i="1" s="1"/>
  <c r="S546" i="1"/>
  <c r="T546" i="1" s="1"/>
  <c r="S545" i="1"/>
  <c r="T545" i="1" s="1"/>
  <c r="S544" i="1"/>
  <c r="T544" i="1" s="1"/>
  <c r="S543" i="1"/>
  <c r="T543" i="1" s="1"/>
  <c r="S542" i="1"/>
  <c r="T542" i="1" s="1"/>
  <c r="S541" i="1"/>
  <c r="T541" i="1" s="1"/>
  <c r="S540" i="1"/>
  <c r="T540" i="1" s="1"/>
  <c r="S539" i="1"/>
  <c r="T539" i="1" s="1"/>
  <c r="S538" i="1"/>
  <c r="T538" i="1" s="1"/>
  <c r="S537" i="1"/>
  <c r="T537" i="1" s="1"/>
  <c r="S536" i="1"/>
  <c r="T536" i="1" s="1"/>
  <c r="S535" i="1"/>
  <c r="T535" i="1" s="1"/>
  <c r="S534" i="1"/>
  <c r="T534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S521" i="1"/>
  <c r="T52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T513" i="1" s="1"/>
  <c r="S512" i="1"/>
  <c r="T512" i="1" s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S498" i="1"/>
  <c r="T498" i="1" s="1"/>
  <c r="S497" i="1"/>
  <c r="T497" i="1" s="1"/>
  <c r="S496" i="1"/>
  <c r="T496" i="1" s="1"/>
  <c r="S495" i="1"/>
  <c r="T495" i="1" s="1"/>
  <c r="S494" i="1"/>
  <c r="T494" i="1" s="1"/>
  <c r="S493" i="1"/>
  <c r="T493" i="1" s="1"/>
  <c r="S492" i="1"/>
  <c r="T492" i="1" s="1"/>
  <c r="S491" i="1"/>
  <c r="T491" i="1" s="1"/>
  <c r="S490" i="1"/>
  <c r="T490" i="1" s="1"/>
  <c r="S489" i="1"/>
  <c r="T489" i="1" s="1"/>
  <c r="S488" i="1"/>
  <c r="T488" i="1" s="1"/>
  <c r="S487" i="1"/>
  <c r="T487" i="1" s="1"/>
  <c r="S486" i="1"/>
  <c r="T486" i="1" s="1"/>
  <c r="S485" i="1"/>
  <c r="T485" i="1" s="1"/>
  <c r="S484" i="1"/>
  <c r="T484" i="1" s="1"/>
  <c r="S483" i="1"/>
  <c r="T483" i="1" s="1"/>
  <c r="S482" i="1"/>
  <c r="T482" i="1" s="1"/>
  <c r="S481" i="1"/>
  <c r="T481" i="1" s="1"/>
  <c r="S480" i="1"/>
  <c r="T480" i="1" s="1"/>
  <c r="S479" i="1"/>
  <c r="T479" i="1" s="1"/>
  <c r="S478" i="1"/>
  <c r="T478" i="1" s="1"/>
  <c r="S477" i="1"/>
  <c r="T477" i="1" s="1"/>
  <c r="S476" i="1"/>
  <c r="T476" i="1" s="1"/>
  <c r="S475" i="1"/>
  <c r="T475" i="1" s="1"/>
  <c r="S474" i="1"/>
  <c r="T474" i="1" s="1"/>
  <c r="S473" i="1"/>
  <c r="T473" i="1" s="1"/>
  <c r="S472" i="1"/>
  <c r="T472" i="1" s="1"/>
  <c r="S471" i="1"/>
  <c r="T471" i="1" s="1"/>
  <c r="S470" i="1"/>
  <c r="T470" i="1" s="1"/>
  <c r="S469" i="1"/>
  <c r="T469" i="1" s="1"/>
  <c r="S468" i="1"/>
  <c r="T468" i="1" s="1"/>
  <c r="S467" i="1"/>
  <c r="T467" i="1" s="1"/>
  <c r="S466" i="1"/>
  <c r="T466" i="1" s="1"/>
  <c r="S465" i="1"/>
  <c r="T465" i="1" s="1"/>
  <c r="S464" i="1"/>
  <c r="T464" i="1" s="1"/>
  <c r="S463" i="1"/>
  <c r="T463" i="1" s="1"/>
  <c r="S462" i="1"/>
  <c r="T462" i="1" s="1"/>
  <c r="S461" i="1"/>
  <c r="T461" i="1" s="1"/>
  <c r="S460" i="1"/>
  <c r="T460" i="1" s="1"/>
  <c r="S459" i="1"/>
  <c r="T459" i="1" s="1"/>
  <c r="S458" i="1"/>
  <c r="T458" i="1" s="1"/>
  <c r="S457" i="1"/>
  <c r="T457" i="1" s="1"/>
  <c r="S456" i="1"/>
  <c r="T456" i="1" s="1"/>
  <c r="S455" i="1"/>
  <c r="T455" i="1" s="1"/>
  <c r="S454" i="1"/>
  <c r="T454" i="1" s="1"/>
  <c r="S453" i="1"/>
  <c r="T453" i="1" s="1"/>
  <c r="S452" i="1"/>
  <c r="T452" i="1" s="1"/>
  <c r="S451" i="1"/>
  <c r="T451" i="1" s="1"/>
  <c r="S450" i="1"/>
  <c r="T450" i="1" s="1"/>
  <c r="S449" i="1"/>
  <c r="T449" i="1" s="1"/>
  <c r="S448" i="1"/>
  <c r="T448" i="1" s="1"/>
  <c r="S447" i="1"/>
  <c r="T447" i="1" s="1"/>
  <c r="S446" i="1"/>
  <c r="T446" i="1" s="1"/>
  <c r="S445" i="1"/>
  <c r="T445" i="1" s="1"/>
  <c r="S444" i="1"/>
  <c r="T444" i="1" s="1"/>
  <c r="S443" i="1"/>
  <c r="T443" i="1" s="1"/>
  <c r="S442" i="1"/>
  <c r="T442" i="1" s="1"/>
  <c r="S441" i="1"/>
  <c r="T441" i="1" s="1"/>
  <c r="S440" i="1"/>
  <c r="T440" i="1" s="1"/>
  <c r="S439" i="1"/>
  <c r="T439" i="1" s="1"/>
  <c r="S438" i="1"/>
  <c r="T438" i="1" s="1"/>
  <c r="S437" i="1"/>
  <c r="T437" i="1" s="1"/>
  <c r="S436" i="1"/>
  <c r="T436" i="1" s="1"/>
  <c r="S435" i="1"/>
  <c r="T435" i="1" s="1"/>
  <c r="S434" i="1"/>
  <c r="T434" i="1" s="1"/>
  <c r="S433" i="1"/>
  <c r="T433" i="1" s="1"/>
  <c r="S432" i="1"/>
  <c r="T432" i="1" s="1"/>
  <c r="S431" i="1"/>
  <c r="T431" i="1" s="1"/>
  <c r="S430" i="1"/>
  <c r="T430" i="1" s="1"/>
  <c r="S429" i="1"/>
  <c r="T429" i="1" s="1"/>
  <c r="S428" i="1"/>
  <c r="T428" i="1" s="1"/>
  <c r="S427" i="1"/>
  <c r="T427" i="1" s="1"/>
  <c r="S426" i="1"/>
  <c r="T426" i="1" s="1"/>
  <c r="S425" i="1"/>
  <c r="T425" i="1" s="1"/>
  <c r="S424" i="1"/>
  <c r="T424" i="1" s="1"/>
  <c r="S423" i="1"/>
  <c r="T423" i="1" s="1"/>
  <c r="S422" i="1"/>
  <c r="T422" i="1" s="1"/>
  <c r="S421" i="1"/>
  <c r="T421" i="1" s="1"/>
  <c r="S420" i="1"/>
  <c r="T420" i="1" s="1"/>
  <c r="S419" i="1"/>
  <c r="T419" i="1" s="1"/>
  <c r="S418" i="1"/>
  <c r="T418" i="1" s="1"/>
  <c r="S417" i="1"/>
  <c r="T417" i="1" s="1"/>
  <c r="S416" i="1"/>
  <c r="T416" i="1" s="1"/>
  <c r="S415" i="1"/>
  <c r="T415" i="1" s="1"/>
  <c r="S414" i="1"/>
  <c r="T414" i="1" s="1"/>
  <c r="S413" i="1"/>
  <c r="T413" i="1" s="1"/>
  <c r="S412" i="1"/>
  <c r="T412" i="1" s="1"/>
  <c r="S411" i="1"/>
  <c r="T411" i="1" s="1"/>
  <c r="S410" i="1"/>
  <c r="T410" i="1" s="1"/>
  <c r="S409" i="1"/>
  <c r="T409" i="1" s="1"/>
  <c r="S408" i="1"/>
  <c r="T408" i="1" s="1"/>
  <c r="S407" i="1"/>
  <c r="T407" i="1" s="1"/>
  <c r="S406" i="1"/>
  <c r="T406" i="1" s="1"/>
  <c r="S405" i="1"/>
  <c r="T405" i="1" s="1"/>
  <c r="S404" i="1"/>
  <c r="T404" i="1" s="1"/>
  <c r="S403" i="1"/>
  <c r="T403" i="1" s="1"/>
  <c r="S402" i="1"/>
  <c r="T402" i="1" s="1"/>
  <c r="S401" i="1"/>
  <c r="T401" i="1" s="1"/>
  <c r="S400" i="1"/>
  <c r="T400" i="1" s="1"/>
  <c r="S399" i="1"/>
  <c r="T399" i="1" s="1"/>
  <c r="S398" i="1"/>
  <c r="T398" i="1" s="1"/>
  <c r="S397" i="1"/>
  <c r="T397" i="1" s="1"/>
  <c r="S396" i="1"/>
  <c r="T396" i="1" s="1"/>
  <c r="S395" i="1"/>
  <c r="T395" i="1" s="1"/>
  <c r="S394" i="1"/>
  <c r="T394" i="1" s="1"/>
  <c r="S393" i="1"/>
  <c r="T393" i="1" s="1"/>
  <c r="S392" i="1"/>
  <c r="T392" i="1" s="1"/>
  <c r="S391" i="1"/>
  <c r="T391" i="1" s="1"/>
  <c r="S390" i="1"/>
  <c r="T390" i="1" s="1"/>
  <c r="S389" i="1"/>
  <c r="T389" i="1" s="1"/>
  <c r="S388" i="1"/>
  <c r="T388" i="1" s="1"/>
  <c r="S387" i="1"/>
  <c r="T387" i="1" s="1"/>
  <c r="S386" i="1"/>
  <c r="T386" i="1" s="1"/>
  <c r="S385" i="1"/>
  <c r="T385" i="1" s="1"/>
  <c r="S384" i="1"/>
  <c r="T384" i="1" s="1"/>
  <c r="S383" i="1"/>
  <c r="T383" i="1" s="1"/>
  <c r="S382" i="1"/>
  <c r="T382" i="1" s="1"/>
  <c r="S381" i="1"/>
  <c r="T381" i="1" s="1"/>
  <c r="S380" i="1"/>
  <c r="T380" i="1" s="1"/>
  <c r="S379" i="1"/>
  <c r="T379" i="1" s="1"/>
  <c r="S378" i="1"/>
  <c r="T378" i="1" s="1"/>
  <c r="S377" i="1"/>
  <c r="T377" i="1" s="1"/>
  <c r="S376" i="1"/>
  <c r="T376" i="1" s="1"/>
  <c r="S375" i="1"/>
  <c r="T375" i="1" s="1"/>
  <c r="S374" i="1"/>
  <c r="T374" i="1" s="1"/>
  <c r="S373" i="1"/>
  <c r="T373" i="1" s="1"/>
  <c r="S372" i="1"/>
  <c r="T372" i="1" s="1"/>
  <c r="S371" i="1"/>
  <c r="T371" i="1" s="1"/>
  <c r="S370" i="1"/>
  <c r="T370" i="1" s="1"/>
  <c r="S369" i="1"/>
  <c r="T369" i="1" s="1"/>
  <c r="S368" i="1"/>
  <c r="T368" i="1" s="1"/>
  <c r="S367" i="1"/>
  <c r="T367" i="1" s="1"/>
  <c r="S366" i="1"/>
  <c r="T366" i="1" s="1"/>
  <c r="S365" i="1"/>
  <c r="T365" i="1" s="1"/>
  <c r="S364" i="1"/>
  <c r="T364" i="1" s="1"/>
  <c r="S363" i="1"/>
  <c r="T363" i="1" s="1"/>
  <c r="S362" i="1"/>
  <c r="T362" i="1" s="1"/>
  <c r="S361" i="1"/>
  <c r="T361" i="1" s="1"/>
  <c r="S360" i="1"/>
  <c r="T360" i="1" s="1"/>
  <c r="S359" i="1"/>
  <c r="T359" i="1" s="1"/>
  <c r="S358" i="1"/>
  <c r="T358" i="1" s="1"/>
  <c r="S357" i="1"/>
  <c r="T357" i="1" s="1"/>
  <c r="S356" i="1"/>
  <c r="T356" i="1" s="1"/>
  <c r="S355" i="1"/>
  <c r="T355" i="1" s="1"/>
  <c r="S354" i="1"/>
  <c r="T354" i="1" s="1"/>
  <c r="S353" i="1"/>
  <c r="T353" i="1" s="1"/>
  <c r="S352" i="1"/>
  <c r="T352" i="1" s="1"/>
  <c r="S351" i="1"/>
  <c r="T351" i="1" s="1"/>
  <c r="S350" i="1"/>
  <c r="T350" i="1" s="1"/>
  <c r="S349" i="1"/>
  <c r="T349" i="1" s="1"/>
  <c r="S348" i="1"/>
  <c r="T348" i="1" s="1"/>
  <c r="S347" i="1"/>
  <c r="T347" i="1" s="1"/>
  <c r="S346" i="1"/>
  <c r="T346" i="1" s="1"/>
  <c r="S345" i="1"/>
  <c r="T345" i="1" s="1"/>
  <c r="S344" i="1"/>
  <c r="T344" i="1" s="1"/>
  <c r="S343" i="1"/>
  <c r="T343" i="1" s="1"/>
  <c r="S342" i="1"/>
  <c r="T342" i="1" s="1"/>
  <c r="S341" i="1"/>
  <c r="T341" i="1" s="1"/>
  <c r="S340" i="1"/>
  <c r="T340" i="1" s="1"/>
  <c r="S339" i="1"/>
  <c r="T339" i="1" s="1"/>
  <c r="S338" i="1"/>
  <c r="T338" i="1" s="1"/>
  <c r="S337" i="1"/>
  <c r="T337" i="1" s="1"/>
  <c r="S336" i="1"/>
  <c r="T336" i="1" s="1"/>
  <c r="S335" i="1"/>
  <c r="T335" i="1" s="1"/>
  <c r="S334" i="1"/>
  <c r="T334" i="1" s="1"/>
  <c r="S333" i="1"/>
  <c r="T333" i="1" s="1"/>
  <c r="S332" i="1"/>
  <c r="T332" i="1" s="1"/>
  <c r="S331" i="1"/>
  <c r="T331" i="1" s="1"/>
  <c r="S330" i="1"/>
  <c r="T330" i="1" s="1"/>
  <c r="S329" i="1"/>
  <c r="T329" i="1" s="1"/>
  <c r="S328" i="1"/>
  <c r="T328" i="1" s="1"/>
  <c r="S327" i="1"/>
  <c r="T327" i="1" s="1"/>
  <c r="S326" i="1"/>
  <c r="T326" i="1" s="1"/>
  <c r="S325" i="1"/>
  <c r="T325" i="1" s="1"/>
  <c r="S324" i="1"/>
  <c r="T324" i="1" s="1"/>
  <c r="S323" i="1"/>
  <c r="T323" i="1" s="1"/>
  <c r="S322" i="1"/>
  <c r="T322" i="1" s="1"/>
  <c r="S321" i="1"/>
  <c r="T321" i="1" s="1"/>
  <c r="S320" i="1"/>
  <c r="T320" i="1" s="1"/>
  <c r="S319" i="1"/>
  <c r="T319" i="1" s="1"/>
  <c r="S318" i="1"/>
  <c r="T318" i="1" s="1"/>
  <c r="S317" i="1"/>
  <c r="T317" i="1" s="1"/>
  <c r="S316" i="1"/>
  <c r="T316" i="1" s="1"/>
  <c r="S315" i="1"/>
  <c r="T315" i="1" s="1"/>
  <c r="S314" i="1"/>
  <c r="T314" i="1" s="1"/>
  <c r="S313" i="1"/>
  <c r="T313" i="1" s="1"/>
  <c r="S312" i="1"/>
  <c r="T312" i="1" s="1"/>
  <c r="S311" i="1"/>
  <c r="T311" i="1" s="1"/>
  <c r="S310" i="1"/>
  <c r="T310" i="1" s="1"/>
  <c r="S309" i="1"/>
  <c r="T309" i="1" s="1"/>
  <c r="S308" i="1"/>
  <c r="T308" i="1" s="1"/>
  <c r="S307" i="1"/>
  <c r="T307" i="1" s="1"/>
  <c r="S306" i="1"/>
  <c r="T306" i="1" s="1"/>
  <c r="S305" i="1"/>
  <c r="T305" i="1" s="1"/>
  <c r="S304" i="1"/>
  <c r="T304" i="1" s="1"/>
  <c r="S303" i="1"/>
  <c r="T303" i="1" s="1"/>
  <c r="S302" i="1"/>
  <c r="T302" i="1" s="1"/>
  <c r="S301" i="1"/>
  <c r="T301" i="1" s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292" i="1"/>
  <c r="T29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S262" i="1"/>
  <c r="T262" i="1" s="1"/>
  <c r="S261" i="1"/>
  <c r="T261" i="1" s="1"/>
  <c r="S260" i="1"/>
  <c r="T260" i="1" s="1"/>
  <c r="S259" i="1"/>
  <c r="T259" i="1" s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6" i="1"/>
  <c r="T126" i="1" s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S81" i="1"/>
  <c r="T81" i="1" s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S2" i="1"/>
  <c r="T2" i="1" s="1"/>
  <c r="R2" i="1"/>
  <c r="F1014" i="1"/>
  <c r="F1973" i="1"/>
  <c r="F2078" i="1"/>
  <c r="F1950" i="1"/>
  <c r="F2015" i="1"/>
  <c r="F1480" i="1"/>
  <c r="F1980" i="1"/>
  <c r="F1975" i="1"/>
  <c r="F2066" i="1"/>
  <c r="F1517" i="1"/>
  <c r="F2013" i="1"/>
  <c r="F2072" i="1"/>
  <c r="F1956" i="1"/>
  <c r="F1947" i="1"/>
  <c r="F2645" i="1"/>
  <c r="F1943" i="1"/>
  <c r="F1946" i="1"/>
  <c r="F2613" i="1"/>
  <c r="F2036" i="1"/>
  <c r="F644" i="1"/>
  <c r="F2199" i="1"/>
  <c r="F2252" i="1"/>
  <c r="F1966" i="1"/>
  <c r="F1981" i="1"/>
  <c r="F2003" i="1"/>
  <c r="F1968" i="1"/>
  <c r="F1919" i="1"/>
  <c r="F2189" i="1"/>
  <c r="F1979" i="1"/>
  <c r="F2227" i="1"/>
  <c r="F2021" i="1"/>
  <c r="F2329" i="1"/>
  <c r="F2272" i="1"/>
  <c r="F1982" i="1"/>
  <c r="F2054" i="1"/>
  <c r="F1958" i="1"/>
  <c r="F373" i="1"/>
  <c r="F1945" i="1"/>
  <c r="F2041" i="1"/>
  <c r="F3996" i="1"/>
  <c r="F328" i="1"/>
  <c r="F2037" i="1"/>
  <c r="F2077" i="1"/>
  <c r="F1957" i="1"/>
  <c r="F2025" i="1"/>
  <c r="F2027" i="1"/>
  <c r="F3875" i="1"/>
  <c r="F2075" i="1"/>
  <c r="F2011" i="1"/>
  <c r="F206" i="1"/>
  <c r="F1007" i="1"/>
  <c r="F271" i="1"/>
  <c r="F1970" i="1"/>
  <c r="F300" i="1"/>
  <c r="F1467" i="1"/>
  <c r="F2244" i="1"/>
  <c r="F2194" i="1"/>
  <c r="F2050" i="1"/>
  <c r="F2024" i="1"/>
  <c r="F2008" i="1"/>
  <c r="F391" i="1"/>
  <c r="F2029" i="1"/>
  <c r="F2006" i="1"/>
  <c r="F282" i="1"/>
  <c r="F1971" i="1"/>
  <c r="F691" i="1"/>
  <c r="F2064" i="1"/>
  <c r="F334" i="1"/>
  <c r="F3775" i="1"/>
  <c r="F1963" i="1"/>
  <c r="F2626" i="1"/>
  <c r="F2004" i="1"/>
  <c r="F2607" i="1"/>
  <c r="F701" i="1"/>
  <c r="F2611" i="1"/>
  <c r="F1953" i="1"/>
  <c r="F655" i="1"/>
  <c r="F2247" i="1"/>
  <c r="F2728" i="1"/>
  <c r="F2338" i="1"/>
  <c r="F2049" i="1"/>
  <c r="F4112" i="1"/>
  <c r="F1960" i="1"/>
  <c r="F4030" i="1"/>
  <c r="F261" i="1"/>
  <c r="F980" i="1"/>
  <c r="F1952" i="1"/>
  <c r="F2012" i="1"/>
  <c r="F2622" i="1"/>
  <c r="F2187" i="1"/>
  <c r="F3750" i="1"/>
  <c r="F2018" i="1"/>
  <c r="F1503" i="1"/>
  <c r="F250" i="1"/>
  <c r="F4068" i="1"/>
  <c r="F1338" i="1"/>
  <c r="F1962" i="1"/>
  <c r="F389" i="1"/>
  <c r="F1313" i="1"/>
  <c r="F2067" i="1"/>
  <c r="F2312" i="1"/>
  <c r="F2074" i="1"/>
  <c r="F330" i="1"/>
  <c r="F1027" i="1"/>
  <c r="F2058" i="1"/>
  <c r="F294" i="1"/>
  <c r="F2269" i="1"/>
  <c r="F2034" i="1"/>
  <c r="F1976" i="1"/>
  <c r="F646" i="1"/>
  <c r="F2032" i="1"/>
  <c r="F1969" i="1"/>
  <c r="F2739" i="1"/>
  <c r="F2341" i="1"/>
  <c r="F1308" i="1"/>
  <c r="F279" i="1"/>
  <c r="F1954" i="1"/>
  <c r="F2195" i="1"/>
  <c r="F297" i="1"/>
  <c r="F2020" i="1"/>
  <c r="F1683" i="1"/>
  <c r="F1535" i="1"/>
  <c r="F1750" i="1"/>
  <c r="F2071" i="1"/>
  <c r="F2239" i="1"/>
  <c r="F355" i="1"/>
  <c r="F1524" i="1"/>
  <c r="F3995" i="1"/>
  <c r="F2033" i="1"/>
  <c r="F2051" i="1"/>
  <c r="F1252" i="1"/>
  <c r="F1482" i="1"/>
  <c r="F2727" i="1"/>
  <c r="F2079" i="1"/>
  <c r="F260" i="1"/>
  <c r="F1019" i="1"/>
  <c r="F2273" i="1"/>
  <c r="F1972" i="1"/>
  <c r="F2073" i="1"/>
  <c r="F3506" i="1"/>
  <c r="F395" i="1"/>
  <c r="F344" i="1"/>
  <c r="F6" i="1"/>
  <c r="F737" i="1"/>
  <c r="F2735" i="1"/>
  <c r="F2196" i="1"/>
  <c r="F709" i="1"/>
  <c r="F2200" i="1"/>
  <c r="F1951" i="1"/>
  <c r="F4005" i="1"/>
  <c r="F327" i="1"/>
  <c r="F403" i="1"/>
  <c r="F290" i="1"/>
  <c r="F360" i="1"/>
  <c r="F3912" i="1"/>
  <c r="F4036" i="1"/>
  <c r="F1345" i="1"/>
  <c r="F1212" i="1"/>
  <c r="F4008" i="1"/>
  <c r="F2310" i="1"/>
  <c r="F1959" i="1"/>
  <c r="F335" i="1"/>
  <c r="F1366" i="1"/>
  <c r="F1204" i="1"/>
  <c r="F14" i="1"/>
  <c r="F2729" i="1"/>
  <c r="F2062" i="1"/>
  <c r="F2118" i="1"/>
  <c r="F1471" i="1"/>
  <c r="F643" i="1"/>
  <c r="F2052" i="1"/>
  <c r="F1532" i="1"/>
  <c r="F1078" i="1"/>
  <c r="F3283" i="1"/>
  <c r="F1302" i="1"/>
  <c r="F1469" i="1"/>
  <c r="F2732" i="1"/>
  <c r="F284" i="1"/>
  <c r="F4002" i="1"/>
  <c r="F2271" i="1"/>
  <c r="F2035" i="1"/>
  <c r="F349" i="1"/>
  <c r="F650" i="1"/>
  <c r="F342" i="1"/>
  <c r="F353" i="1"/>
  <c r="F2061" i="1"/>
  <c r="F671" i="1"/>
  <c r="F333" i="1"/>
  <c r="F2342" i="1"/>
  <c r="F2648" i="1"/>
  <c r="F4115" i="1"/>
  <c r="F286" i="1"/>
  <c r="F4110" i="1"/>
  <c r="F243" i="1"/>
  <c r="F4048" i="1"/>
  <c r="F357" i="1"/>
  <c r="F280" i="1"/>
  <c r="F2445" i="1"/>
  <c r="F1317" i="1"/>
  <c r="F39" i="1"/>
  <c r="F1196" i="1"/>
  <c r="F4105" i="1"/>
  <c r="F2047" i="1"/>
  <c r="F963" i="1"/>
  <c r="F1523" i="1"/>
  <c r="F3914" i="1"/>
  <c r="F2056" i="1"/>
  <c r="F1478" i="1"/>
  <c r="F2282" i="1"/>
  <c r="F2038" i="1"/>
  <c r="F1217" i="1"/>
  <c r="F3988" i="1"/>
  <c r="F1198" i="1"/>
  <c r="F2604" i="1"/>
  <c r="F363" i="1"/>
  <c r="F1276" i="1"/>
  <c r="F368" i="1"/>
  <c r="F26" i="1"/>
  <c r="F1199" i="1"/>
  <c r="F259" i="1"/>
  <c r="F2007" i="1"/>
  <c r="F406" i="1"/>
  <c r="F323" i="1"/>
  <c r="F2332" i="1"/>
  <c r="F332" i="1"/>
  <c r="F1258" i="1"/>
  <c r="F695" i="1"/>
  <c r="F3820" i="1"/>
  <c r="F2456" i="1"/>
  <c r="F3948" i="1"/>
  <c r="F1000" i="1"/>
  <c r="F4076" i="1"/>
  <c r="F2192" i="1"/>
  <c r="F1474" i="1"/>
  <c r="F2180" i="1"/>
  <c r="F346" i="1"/>
  <c r="F1371" i="1"/>
  <c r="F1955" i="1"/>
  <c r="F713" i="1"/>
  <c r="F2040" i="1"/>
  <c r="F1912" i="1"/>
  <c r="F1977" i="1"/>
  <c r="F1479" i="1"/>
  <c r="F2028" i="1"/>
  <c r="F1473" i="1"/>
  <c r="F724" i="1"/>
  <c r="F3806" i="1"/>
  <c r="F856" i="1"/>
  <c r="F41" i="1"/>
  <c r="F2609" i="1"/>
  <c r="F2612" i="1"/>
  <c r="F656" i="1"/>
  <c r="F287" i="1"/>
  <c r="F2241" i="1"/>
  <c r="F20" i="1"/>
  <c r="F3955" i="1"/>
  <c r="F3468" i="1"/>
  <c r="F3816" i="1"/>
  <c r="F252" i="1"/>
  <c r="F2300" i="1"/>
  <c r="F273" i="1"/>
  <c r="F1536" i="1"/>
  <c r="F2733" i="1"/>
  <c r="F2019" i="1"/>
  <c r="F1114" i="1"/>
  <c r="F4083" i="1"/>
  <c r="F45" i="1"/>
  <c r="F1520" i="1"/>
  <c r="F985" i="1"/>
  <c r="F2461" i="1"/>
  <c r="F3971" i="1"/>
  <c r="F345" i="1"/>
  <c r="F372" i="1"/>
  <c r="F1255" i="1"/>
  <c r="F2059" i="1"/>
  <c r="F413" i="1"/>
  <c r="F2233" i="1"/>
  <c r="F2730" i="1"/>
  <c r="F319" i="1"/>
  <c r="F2444" i="1"/>
  <c r="F660" i="1"/>
  <c r="F152" i="1"/>
  <c r="F2039" i="1"/>
  <c r="F1538" i="1"/>
  <c r="F3793" i="1"/>
  <c r="F4063" i="1"/>
  <c r="F298" i="1"/>
  <c r="F4014" i="1"/>
  <c r="F265" i="1"/>
  <c r="F338" i="1"/>
  <c r="F3811" i="1"/>
  <c r="F981" i="1"/>
  <c r="F2081" i="1"/>
  <c r="F2270" i="1"/>
  <c r="F352" i="1"/>
  <c r="F2618" i="1"/>
  <c r="F34" i="1"/>
  <c r="F2186" i="1"/>
  <c r="F1477" i="1"/>
  <c r="F3375" i="1"/>
  <c r="F2204" i="1"/>
  <c r="F3637" i="1"/>
  <c r="F256" i="1"/>
  <c r="F218" i="1"/>
  <c r="F1528" i="1"/>
  <c r="F3856" i="1"/>
  <c r="F3753" i="1"/>
  <c r="F1541" i="1"/>
  <c r="F3769" i="1"/>
  <c r="F1219" i="1"/>
  <c r="F324" i="1"/>
  <c r="F281" i="1"/>
  <c r="F1516" i="1"/>
  <c r="F2334" i="1"/>
  <c r="F387" i="1"/>
  <c r="F2331" i="1"/>
  <c r="F645" i="1"/>
  <c r="F289" i="1"/>
  <c r="F732" i="1"/>
  <c r="F295" i="1"/>
  <c r="F672" i="1"/>
  <c r="F2070" i="1"/>
  <c r="F2080" i="1"/>
  <c r="F1659" i="1"/>
  <c r="F383" i="1"/>
  <c r="F359" i="1"/>
  <c r="F1221" i="1"/>
  <c r="F1301" i="1"/>
  <c r="F2495" i="1"/>
  <c r="F962" i="1"/>
  <c r="F245" i="1"/>
  <c r="F1260" i="1"/>
  <c r="F2337" i="1"/>
  <c r="F2330" i="1"/>
  <c r="F302" i="1"/>
  <c r="F3915" i="1"/>
  <c r="F361" i="1"/>
  <c r="F317" i="1"/>
  <c r="F1097" i="1"/>
  <c r="F653" i="1"/>
  <c r="F3902" i="1"/>
  <c r="F2234" i="1"/>
  <c r="F1339" i="1"/>
  <c r="F517" i="1"/>
  <c r="F2254" i="1"/>
  <c r="F309" i="1"/>
  <c r="F4071" i="1"/>
  <c r="F1277" i="1"/>
  <c r="F2226" i="1"/>
  <c r="F1519" i="1"/>
  <c r="F1534" i="1"/>
  <c r="F1965" i="1"/>
  <c r="F686" i="1"/>
  <c r="F1026" i="1"/>
  <c r="F2459" i="1"/>
  <c r="F3887" i="1"/>
  <c r="F2026" i="1"/>
  <c r="F3982" i="1"/>
  <c r="F1525" i="1"/>
  <c r="F1186" i="1"/>
  <c r="F3949" i="1"/>
  <c r="F2633" i="1"/>
  <c r="F2190" i="1"/>
  <c r="F2736" i="1"/>
  <c r="F420" i="1"/>
  <c r="F386" i="1"/>
  <c r="F1269" i="1"/>
  <c r="F29" i="1"/>
  <c r="F1504" i="1"/>
  <c r="F1748" i="1"/>
  <c r="F1225" i="1"/>
  <c r="F2676" i="1"/>
  <c r="F2188" i="1"/>
  <c r="F3790" i="1"/>
  <c r="F3718" i="1"/>
  <c r="F2170" i="1"/>
  <c r="F2623" i="1"/>
  <c r="F1195" i="1"/>
  <c r="F3791" i="1"/>
  <c r="F2093" i="1"/>
  <c r="F277" i="1"/>
  <c r="F1511" i="1"/>
  <c r="F1539" i="1"/>
  <c r="F3868" i="1"/>
  <c r="F263" i="1"/>
  <c r="F311" i="1"/>
  <c r="F1908" i="1"/>
  <c r="F401" i="1"/>
  <c r="F2664" i="1"/>
  <c r="F322" i="1"/>
  <c r="F1021" i="1"/>
  <c r="F1777" i="1"/>
  <c r="F2159" i="1"/>
  <c r="F2665" i="1"/>
  <c r="F2606" i="1"/>
  <c r="F313" i="1"/>
  <c r="F2537" i="1"/>
  <c r="F1848" i="1"/>
  <c r="F2225" i="1"/>
  <c r="F285" i="1"/>
  <c r="F1006" i="1"/>
  <c r="F1510" i="1"/>
  <c r="F2229" i="1"/>
  <c r="F1271" i="1"/>
  <c r="F1218" i="1"/>
  <c r="F4025" i="1"/>
  <c r="F2540" i="1"/>
  <c r="F1353" i="1"/>
  <c r="F23" i="1"/>
  <c r="F299" i="1"/>
  <c r="F393" i="1"/>
  <c r="F4031" i="1"/>
  <c r="F727" i="1"/>
  <c r="F1830" i="1"/>
  <c r="F61" i="1"/>
  <c r="F4012" i="1"/>
  <c r="F2237" i="1"/>
  <c r="F44" i="1"/>
  <c r="F1002" i="1"/>
  <c r="F2160" i="1"/>
  <c r="F954" i="1"/>
  <c r="F1514" i="1"/>
  <c r="F2228" i="1"/>
  <c r="F682" i="1"/>
  <c r="F961" i="1"/>
  <c r="F2249" i="1"/>
  <c r="F1964" i="1"/>
  <c r="F953" i="1"/>
  <c r="F1531" i="1"/>
  <c r="F416" i="1"/>
  <c r="F659" i="1"/>
  <c r="F2246" i="1"/>
  <c r="F2261" i="1"/>
  <c r="F394" i="1"/>
  <c r="F3932" i="1"/>
  <c r="F1522" i="1"/>
  <c r="F1284" i="1"/>
  <c r="F1518" i="1"/>
  <c r="F2307" i="1"/>
  <c r="F3712" i="1"/>
  <c r="F2666" i="1"/>
  <c r="F258" i="1"/>
  <c r="F1506" i="1"/>
  <c r="F2610" i="1"/>
  <c r="F301" i="1"/>
  <c r="F347" i="1"/>
  <c r="F315" i="1"/>
  <c r="F2635" i="1"/>
  <c r="F1542" i="1"/>
  <c r="F1343" i="1"/>
  <c r="F995" i="1"/>
  <c r="F1854" i="1"/>
  <c r="F823" i="1"/>
  <c r="F3639" i="1"/>
  <c r="F381" i="1"/>
  <c r="F1209" i="1"/>
  <c r="F1940" i="1"/>
  <c r="F1892" i="1"/>
  <c r="F2043" i="1"/>
  <c r="F1468" i="1"/>
  <c r="F2614" i="1"/>
  <c r="F2110" i="1"/>
  <c r="F2658" i="1"/>
  <c r="F318" i="1"/>
  <c r="F348" i="1"/>
  <c r="F957" i="1"/>
  <c r="F1974" i="1"/>
  <c r="F2725" i="1"/>
  <c r="F1205" i="1"/>
  <c r="F1282" i="1"/>
  <c r="F1507" i="1"/>
  <c r="F340" i="1"/>
  <c r="F3943" i="1"/>
  <c r="F3832" i="1"/>
  <c r="F288" i="1"/>
  <c r="F3966" i="1"/>
  <c r="F2046" i="1"/>
  <c r="F1259" i="1"/>
  <c r="F1755" i="1"/>
  <c r="F1512" i="1"/>
  <c r="F242" i="1"/>
  <c r="F398" i="1"/>
  <c r="F2198" i="1"/>
  <c r="F2668" i="1"/>
  <c r="F1279" i="1"/>
  <c r="F2259" i="1"/>
  <c r="F1306" i="1"/>
  <c r="F2620" i="1"/>
  <c r="F3549" i="1"/>
  <c r="F2184" i="1"/>
  <c r="F291" i="1"/>
  <c r="F3430" i="1"/>
  <c r="F4090" i="1"/>
  <c r="F3983" i="1"/>
  <c r="F3777" i="1"/>
  <c r="F1961" i="1"/>
  <c r="F1513" i="1"/>
  <c r="F797" i="1"/>
  <c r="F2318" i="1"/>
  <c r="F3680" i="1"/>
  <c r="F367" i="1"/>
  <c r="F1633" i="1"/>
  <c r="F1222" i="1"/>
  <c r="F4040" i="1"/>
  <c r="F1210" i="1"/>
  <c r="F1220" i="1"/>
  <c r="F3754" i="1"/>
  <c r="F3866" i="1"/>
  <c r="F303" i="1"/>
  <c r="F700" i="1"/>
  <c r="F3940" i="1"/>
  <c r="F3962" i="1"/>
  <c r="F1856" i="1"/>
  <c r="F3413" i="1"/>
  <c r="F59" i="1"/>
  <c r="F1794" i="1"/>
  <c r="F248" i="1"/>
  <c r="F3928" i="1"/>
  <c r="F2452" i="1"/>
  <c r="F1832" i="1"/>
  <c r="F1463" i="1"/>
  <c r="F2340" i="1"/>
  <c r="F4074" i="1"/>
  <c r="F4072" i="1"/>
  <c r="F834" i="1"/>
  <c r="F4075" i="1"/>
  <c r="F2238" i="1"/>
  <c r="F244" i="1"/>
  <c r="F3" i="1"/>
  <c r="F690" i="1"/>
  <c r="F1609" i="1"/>
  <c r="F4045" i="1"/>
  <c r="F792" i="1"/>
  <c r="F1336" i="1"/>
  <c r="F2139" i="1"/>
  <c r="F2734" i="1"/>
  <c r="F320" i="1"/>
  <c r="F53" i="1"/>
  <c r="F2023" i="1"/>
  <c r="F971" i="1"/>
  <c r="F1270" i="1"/>
  <c r="F1281" i="1"/>
  <c r="F1978" i="1"/>
  <c r="F1772" i="1"/>
  <c r="F379" i="1"/>
  <c r="F2231" i="1"/>
  <c r="F547" i="1"/>
  <c r="F2523" i="1"/>
  <c r="F1354" i="1"/>
  <c r="F2274" i="1"/>
  <c r="F2242" i="1"/>
  <c r="F1197" i="1"/>
  <c r="F1857" i="1"/>
  <c r="F415" i="1"/>
  <c r="F1206" i="1"/>
  <c r="F1256" i="1"/>
  <c r="F1009" i="1"/>
  <c r="F743" i="1"/>
  <c r="F2339" i="1"/>
  <c r="F2201" i="1"/>
  <c r="F1187" i="1"/>
  <c r="F3631" i="1"/>
  <c r="F3744" i="1"/>
  <c r="F1967" i="1"/>
  <c r="F1207" i="1"/>
  <c r="F370" i="1"/>
  <c r="F269" i="1"/>
  <c r="F399" i="1"/>
  <c r="F1311" i="1"/>
  <c r="F82" i="1"/>
  <c r="F615" i="1"/>
  <c r="F3651" i="1"/>
  <c r="F755" i="1"/>
  <c r="F3784" i="1"/>
  <c r="F679" i="1"/>
  <c r="F3877" i="1"/>
  <c r="F3617" i="1"/>
  <c r="F310" i="1"/>
  <c r="F2724" i="1"/>
  <c r="F3803" i="1"/>
  <c r="F827" i="1"/>
  <c r="F3553" i="1"/>
  <c r="F1315" i="1"/>
  <c r="F1403" i="1"/>
  <c r="F1751" i="1"/>
  <c r="F1845" i="1"/>
  <c r="F2044" i="1"/>
  <c r="F3530" i="1"/>
  <c r="F3636" i="1"/>
  <c r="F3599" i="1"/>
  <c r="F3867" i="1"/>
  <c r="F3592" i="1"/>
  <c r="F1765" i="1"/>
  <c r="F4106" i="1"/>
  <c r="F362" i="1"/>
  <c r="F3884" i="1"/>
  <c r="F2048" i="1"/>
  <c r="F2608" i="1"/>
  <c r="F3508" i="1"/>
  <c r="F30" i="1"/>
  <c r="F842" i="1"/>
  <c r="F18" i="1"/>
  <c r="F351" i="1"/>
  <c r="F1515" i="1"/>
  <c r="F51" i="1"/>
  <c r="F364" i="1"/>
  <c r="F4111" i="1"/>
  <c r="F3559" i="1"/>
  <c r="F2279" i="1"/>
  <c r="F219" i="1"/>
  <c r="F1782" i="1"/>
  <c r="F3926" i="1"/>
  <c r="F673" i="1"/>
  <c r="F1836" i="1"/>
  <c r="F657" i="1"/>
  <c r="F3804" i="1"/>
  <c r="F2014" i="1"/>
  <c r="F2230" i="1"/>
  <c r="F1030" i="1"/>
  <c r="F1001" i="1"/>
  <c r="F354" i="1"/>
  <c r="F1627" i="1"/>
  <c r="F2" i="1"/>
  <c r="F54" i="1"/>
  <c r="F1810" i="1"/>
  <c r="F2009" i="1"/>
  <c r="F2333" i="1"/>
  <c r="F2453" i="1"/>
  <c r="F3890" i="1"/>
  <c r="F2637" i="1"/>
  <c r="F1272" i="1"/>
  <c r="F1319" i="1"/>
  <c r="F4033" i="1"/>
  <c r="F4114" i="1"/>
  <c r="F2253" i="1"/>
  <c r="F1399" i="1"/>
  <c r="F2105" i="1"/>
  <c r="F3773" i="1"/>
  <c r="F1401" i="1"/>
  <c r="F738" i="1"/>
  <c r="F3362" i="1"/>
  <c r="F2257" i="1"/>
  <c r="F251" i="1"/>
  <c r="F1948" i="1"/>
  <c r="F402" i="1"/>
  <c r="F4097" i="1"/>
  <c r="F1224" i="1"/>
  <c r="F1031" i="1"/>
  <c r="F1381" i="1"/>
  <c r="F3469" i="1"/>
  <c r="F71" i="1"/>
  <c r="F57" i="1"/>
  <c r="F1941" i="1"/>
  <c r="F3992" i="1"/>
  <c r="F3448" i="1"/>
  <c r="F2675" i="1"/>
  <c r="F2723" i="1"/>
  <c r="F1646" i="1"/>
  <c r="F1797" i="1"/>
  <c r="F2202" i="1"/>
  <c r="F674" i="1"/>
  <c r="F397" i="1"/>
  <c r="F2266" i="1"/>
  <c r="F2451" i="1"/>
  <c r="F3942" i="1"/>
  <c r="F1033" i="1"/>
  <c r="F2616" i="1"/>
  <c r="F2232" i="1"/>
  <c r="F3880" i="1"/>
  <c r="F2449" i="1"/>
  <c r="F658" i="1"/>
  <c r="F736" i="1"/>
  <c r="F262" i="1"/>
  <c r="F1632" i="1"/>
  <c r="F3854" i="1"/>
  <c r="F751" i="1"/>
  <c r="F1893" i="1"/>
  <c r="F3542" i="1"/>
  <c r="F1023" i="1"/>
  <c r="F331" i="1"/>
  <c r="F419" i="1"/>
  <c r="F1375" i="1"/>
  <c r="F3977" i="1"/>
  <c r="F2298" i="1"/>
  <c r="F2053" i="1"/>
  <c r="F1618" i="1"/>
  <c r="F5" i="1"/>
  <c r="F3780" i="1"/>
  <c r="F1935" i="1"/>
  <c r="F3783" i="1"/>
  <c r="F369" i="1"/>
  <c r="F350" i="1"/>
  <c r="F3965" i="1"/>
  <c r="F3554" i="1"/>
  <c r="F60" i="1"/>
  <c r="F1753" i="1"/>
  <c r="F3566" i="1"/>
  <c r="F1395" i="1"/>
  <c r="F3864" i="1"/>
  <c r="F1351" i="1"/>
  <c r="F1619" i="1"/>
  <c r="F2480" i="1"/>
  <c r="F2474" i="1"/>
  <c r="F3970" i="1"/>
  <c r="F3964" i="1"/>
  <c r="F798" i="1"/>
  <c r="F3828" i="1"/>
  <c r="F336" i="1"/>
  <c r="F3852" i="1"/>
  <c r="F56" i="1"/>
  <c r="F2708" i="1"/>
  <c r="F4000" i="1"/>
  <c r="F3556" i="1"/>
  <c r="F1676" i="1"/>
  <c r="F1752" i="1"/>
  <c r="F1280" i="1"/>
  <c r="F3255" i="1"/>
  <c r="F3981" i="1"/>
  <c r="F304" i="1"/>
  <c r="F2057" i="1"/>
  <c r="F1693" i="1"/>
  <c r="F3911" i="1"/>
  <c r="F3886" i="1"/>
  <c r="F3795" i="1"/>
  <c r="F3336" i="1"/>
  <c r="F2541" i="1"/>
  <c r="F1838" i="1"/>
  <c r="F723" i="1"/>
  <c r="F1635" i="1"/>
  <c r="F4094" i="1"/>
  <c r="F1139" i="1"/>
  <c r="F2738" i="1"/>
  <c r="F3482" i="1"/>
  <c r="F307" i="1"/>
  <c r="F1470" i="1"/>
  <c r="F1191" i="1"/>
  <c r="F1268" i="1"/>
  <c r="F3825" i="1"/>
  <c r="F3954" i="1"/>
  <c r="F741" i="1"/>
  <c r="F1368" i="1"/>
  <c r="F1785" i="1"/>
  <c r="F1802" i="1"/>
  <c r="F1749" i="1"/>
  <c r="F3113" i="1"/>
  <c r="F1819" i="1"/>
  <c r="F1756" i="1"/>
  <c r="F400" i="1"/>
  <c r="F2313" i="1"/>
  <c r="F1378" i="1"/>
  <c r="F1521" i="1"/>
  <c r="F2245" i="1"/>
  <c r="F254" i="1"/>
  <c r="F1897" i="1"/>
  <c r="F2092" i="1"/>
  <c r="F3817" i="1"/>
  <c r="F1852" i="1"/>
  <c r="F1617" i="1"/>
  <c r="F3938" i="1"/>
  <c r="F1200" i="1"/>
  <c r="F1189" i="1"/>
  <c r="F9" i="1"/>
  <c r="F365" i="1"/>
  <c r="F2031" i="1"/>
  <c r="F2255" i="1"/>
  <c r="F314" i="1"/>
  <c r="F710" i="1"/>
  <c r="F1387" i="1"/>
  <c r="F681" i="1"/>
  <c r="F221" i="1"/>
  <c r="F2185" i="1"/>
  <c r="F2315" i="1"/>
  <c r="F3805" i="1"/>
  <c r="F48" i="1"/>
  <c r="F4077" i="1"/>
  <c r="F1938" i="1"/>
  <c r="F337" i="1"/>
  <c r="F1686" i="1"/>
  <c r="F3021" i="1"/>
  <c r="F4067" i="1"/>
  <c r="F1655" i="1"/>
  <c r="F4017" i="1"/>
  <c r="F2265" i="1"/>
  <c r="F2447" i="1"/>
  <c r="F326" i="1"/>
  <c r="F1015" i="1"/>
  <c r="F3774" i="1"/>
  <c r="F2692" i="1"/>
  <c r="F58" i="1"/>
  <c r="F2462" i="1"/>
  <c r="F257" i="1"/>
  <c r="F1045" i="1"/>
  <c r="F3670" i="1"/>
  <c r="F38" i="1"/>
  <c r="F8" i="1"/>
  <c r="F3908" i="1"/>
  <c r="F1530" i="1"/>
  <c r="F796" i="1"/>
  <c r="F3749" i="1"/>
  <c r="F2448" i="1"/>
  <c r="F808" i="1"/>
  <c r="F1384" i="1"/>
  <c r="F4026" i="1"/>
  <c r="F4024" i="1"/>
  <c r="F487" i="1"/>
  <c r="F1944" i="1"/>
  <c r="F2235" i="1"/>
  <c r="F2535" i="1"/>
  <c r="F1762" i="1"/>
  <c r="F2598" i="1"/>
  <c r="F3845" i="1"/>
  <c r="F2718" i="1"/>
  <c r="F3904" i="1"/>
  <c r="F3760" i="1"/>
  <c r="F1664" i="1"/>
  <c r="F1670" i="1"/>
  <c r="F3993" i="1"/>
  <c r="F1807" i="1"/>
  <c r="F1436" i="1"/>
  <c r="F2262" i="1"/>
  <c r="F2707" i="1"/>
  <c r="F1466" i="1"/>
  <c r="F1264" i="1"/>
  <c r="F2017" i="1"/>
  <c r="F3905" i="1"/>
  <c r="F4049" i="1"/>
  <c r="F3972" i="1"/>
  <c r="F2223" i="1"/>
  <c r="F2501" i="1"/>
  <c r="F1663" i="1"/>
  <c r="F1628" i="1"/>
  <c r="F2443" i="1"/>
  <c r="F3859" i="1"/>
  <c r="F1608" i="1"/>
  <c r="F1066" i="1"/>
  <c r="F2129" i="1"/>
  <c r="F2122" i="1"/>
  <c r="F2243" i="1"/>
  <c r="F818" i="1"/>
  <c r="F1829" i="1"/>
  <c r="F421" i="1"/>
  <c r="F2527" i="1"/>
  <c r="F845" i="1"/>
  <c r="F3634" i="1"/>
  <c r="F1188" i="1"/>
  <c r="F4099" i="1"/>
  <c r="F375" i="1"/>
  <c r="F1747" i="1"/>
  <c r="F3504" i="1"/>
  <c r="F1660" i="1"/>
  <c r="F730" i="1"/>
  <c r="F4079" i="1"/>
  <c r="F3562" i="1"/>
  <c r="F3334" i="1"/>
  <c r="F306" i="1"/>
  <c r="F1332" i="1"/>
  <c r="F4086" i="1"/>
  <c r="F376" i="1"/>
  <c r="F896" i="1"/>
  <c r="F2731" i="1"/>
  <c r="F3201" i="1"/>
  <c r="F2263" i="1"/>
  <c r="F1307" i="1"/>
  <c r="F793" i="1"/>
  <c r="F2463" i="1"/>
  <c r="F482" i="1"/>
  <c r="F1283" i="1"/>
  <c r="F1029" i="1"/>
  <c r="F366" i="1"/>
  <c r="F358" i="1"/>
  <c r="F109" i="1"/>
  <c r="F3747" i="1"/>
  <c r="F104" i="1"/>
  <c r="F134" i="1"/>
  <c r="F1273" i="1"/>
  <c r="F2526" i="1"/>
  <c r="F3576" i="1"/>
  <c r="F3655" i="1"/>
  <c r="F2615" i="1"/>
  <c r="F1363" i="1"/>
  <c r="F3399" i="1"/>
  <c r="F4070" i="1"/>
  <c r="F485" i="1"/>
  <c r="F67" i="1"/>
  <c r="F1658" i="1"/>
  <c r="F1367" i="1"/>
  <c r="F2250" i="1"/>
  <c r="F4103" i="1"/>
  <c r="F1373" i="1"/>
  <c r="F2042" i="1"/>
  <c r="F1767" i="1"/>
  <c r="F63" i="1"/>
  <c r="F2087" i="1"/>
  <c r="F2740" i="1"/>
  <c r="F726" i="1"/>
  <c r="F3824" i="1"/>
  <c r="F1079" i="1"/>
  <c r="F2115" i="1"/>
  <c r="F2737" i="1"/>
  <c r="F2726" i="1"/>
  <c r="F2296" i="1"/>
  <c r="F3370" i="1"/>
  <c r="F3936" i="1"/>
  <c r="F1348" i="1"/>
  <c r="F836" i="1"/>
  <c r="F1540" i="1"/>
  <c r="F3523" i="1"/>
  <c r="F4039" i="1"/>
  <c r="F371" i="1"/>
  <c r="F788" i="1"/>
  <c r="F3585" i="1"/>
  <c r="F3315" i="1"/>
  <c r="F2305" i="1"/>
  <c r="F115" i="1"/>
  <c r="F4064" i="1"/>
  <c r="F1624" i="1"/>
  <c r="F3727" i="1"/>
  <c r="F2045" i="1"/>
  <c r="F749" i="1"/>
  <c r="F1028" i="1"/>
  <c r="F515" i="1"/>
  <c r="F974" i="1"/>
  <c r="F91" i="1"/>
  <c r="F2214" i="1"/>
  <c r="F1377" i="1"/>
  <c r="F1032" i="1"/>
  <c r="F2721" i="1"/>
  <c r="F1799" i="1"/>
  <c r="F1390" i="1"/>
  <c r="F249" i="1"/>
  <c r="F1679" i="1"/>
  <c r="F444" i="1"/>
  <c r="F3831" i="1"/>
  <c r="F2303" i="1"/>
  <c r="F946" i="1"/>
  <c r="F3785" i="1"/>
  <c r="F325" i="1"/>
  <c r="F1215" i="1"/>
  <c r="F3477" i="1"/>
  <c r="F283" i="1"/>
  <c r="F3863" i="1"/>
  <c r="F989" i="1"/>
  <c r="F2549" i="1"/>
  <c r="F1011" i="1"/>
  <c r="F2552" i="1"/>
  <c r="F473" i="1"/>
  <c r="F3807" i="1"/>
  <c r="F1746" i="1"/>
  <c r="F956" i="1"/>
  <c r="F1899" i="1"/>
  <c r="F4056" i="1"/>
  <c r="F1036" i="1"/>
  <c r="F2532" i="1"/>
  <c r="F341" i="1"/>
  <c r="F1398" i="1"/>
  <c r="F2311" i="1"/>
  <c r="F88" i="1"/>
  <c r="F2631" i="1"/>
  <c r="F1090" i="1"/>
  <c r="F1568" i="1"/>
  <c r="F2286" i="1"/>
  <c r="F1211" i="1"/>
  <c r="F3620" i="1"/>
  <c r="F390" i="1"/>
  <c r="F3862" i="1"/>
  <c r="F2178" i="1"/>
  <c r="F733" i="1"/>
  <c r="F3600" i="1"/>
  <c r="F3616" i="1"/>
  <c r="F2531" i="1"/>
  <c r="F276" i="1"/>
  <c r="F1645" i="1"/>
  <c r="F1631" i="1"/>
  <c r="F1358" i="1"/>
  <c r="F3729" i="1"/>
  <c r="F1526" i="1"/>
  <c r="F3499" i="1"/>
  <c r="F852" i="1"/>
  <c r="F1936" i="1"/>
  <c r="F3961" i="1"/>
  <c r="F1203" i="1"/>
  <c r="F3580" i="1"/>
  <c r="F1320" i="1"/>
  <c r="F739" i="1"/>
  <c r="F703" i="1"/>
  <c r="F2550" i="1"/>
  <c r="F1253" i="1"/>
  <c r="F835" i="1"/>
  <c r="F3691" i="1"/>
  <c r="F410" i="1"/>
  <c r="F804" i="1"/>
  <c r="F3946" i="1"/>
  <c r="F2094" i="1"/>
  <c r="F1257" i="1"/>
  <c r="F2699" i="1"/>
  <c r="F1623" i="1"/>
  <c r="F16" i="1"/>
  <c r="F2320" i="1"/>
  <c r="F2306" i="1"/>
  <c r="F1607" i="1"/>
  <c r="F1860" i="1"/>
  <c r="F2191" i="1"/>
  <c r="F3642" i="1"/>
  <c r="F1202" i="1"/>
  <c r="F3325" i="1"/>
  <c r="F13" i="1"/>
  <c r="F1745" i="1"/>
  <c r="F2100" i="1"/>
  <c r="F847" i="1"/>
  <c r="F1323" i="1"/>
  <c r="F3941" i="1"/>
  <c r="F293" i="1"/>
  <c r="F3801" i="1"/>
  <c r="F47" i="1"/>
  <c r="F264" i="1"/>
  <c r="F2498" i="1"/>
  <c r="F3557" i="1"/>
  <c r="F3646" i="1"/>
  <c r="F1350" i="1"/>
  <c r="F3821" i="1"/>
  <c r="F2065" i="1"/>
  <c r="F266" i="1"/>
  <c r="F2251" i="1"/>
  <c r="F278" i="1"/>
  <c r="F1816" i="1"/>
  <c r="F2655" i="1"/>
  <c r="F1182" i="1"/>
  <c r="F1034" i="1"/>
  <c r="F3947" i="1"/>
  <c r="F3449" i="1"/>
  <c r="F3288" i="1"/>
  <c r="F841" i="1"/>
  <c r="F846" i="1"/>
  <c r="F3661" i="1"/>
  <c r="F1759" i="1"/>
  <c r="F3582" i="1"/>
  <c r="F1309" i="1"/>
  <c r="F4093" i="1"/>
  <c r="F1369" i="1"/>
  <c r="F3733" i="1"/>
  <c r="F3709" i="1"/>
  <c r="F924" i="1"/>
  <c r="F3740" i="1"/>
  <c r="F3872" i="1"/>
  <c r="F1346" i="1"/>
  <c r="F3606" i="1"/>
  <c r="F382" i="1"/>
  <c r="F1758" i="1"/>
  <c r="F120" i="1"/>
  <c r="F2166" i="1"/>
  <c r="F3692" i="1"/>
  <c r="F321" i="1"/>
  <c r="F3588" i="1"/>
  <c r="F2659" i="1"/>
  <c r="F1934" i="1"/>
  <c r="F3614" i="1"/>
  <c r="F3544" i="1"/>
  <c r="F15" i="1"/>
  <c r="F754" i="1"/>
  <c r="F828" i="1"/>
  <c r="F647" i="1"/>
  <c r="F270" i="1"/>
  <c r="F2409" i="1"/>
  <c r="F267" i="1"/>
  <c r="F1647" i="1"/>
  <c r="F1370" i="1"/>
  <c r="F2197" i="1"/>
  <c r="F3233" i="1"/>
  <c r="F3618" i="1"/>
  <c r="F3654" i="1"/>
  <c r="F2275" i="1"/>
  <c r="F2460" i="1"/>
  <c r="F3927" i="1"/>
  <c r="F3647" i="1"/>
  <c r="F806" i="1"/>
  <c r="F2240" i="1"/>
  <c r="F3374" i="1"/>
  <c r="F3787" i="1"/>
  <c r="F725" i="1"/>
  <c r="F1389" i="1"/>
  <c r="F3669" i="1"/>
  <c r="F329" i="1"/>
  <c r="F1806" i="1"/>
  <c r="F729" i="1"/>
  <c r="F1612" i="1"/>
  <c r="F2322" i="1"/>
  <c r="F1433" i="1"/>
  <c r="F3427" i="1"/>
  <c r="F1784" i="1"/>
  <c r="F2280" i="1"/>
  <c r="F113" i="1"/>
  <c r="F3658" i="1"/>
  <c r="F2289" i="1"/>
  <c r="F2063" i="1"/>
  <c r="F1805" i="1"/>
  <c r="F275" i="1"/>
  <c r="F49" i="1"/>
  <c r="F3870" i="1"/>
  <c r="F3684" i="1"/>
  <c r="F3906" i="1"/>
  <c r="F35" i="1"/>
  <c r="F2182" i="1"/>
  <c r="F3230" i="1"/>
  <c r="F1383" i="1"/>
  <c r="F3664" i="1"/>
  <c r="F2175" i="1"/>
  <c r="F1761" i="1"/>
  <c r="F3623" i="1"/>
  <c r="F274" i="1"/>
  <c r="F1887" i="1"/>
  <c r="F3734" i="1"/>
  <c r="F1274" i="1"/>
  <c r="F1537" i="1"/>
  <c r="F3975" i="1"/>
  <c r="F3901" i="1"/>
  <c r="F3257" i="1"/>
  <c r="F3874" i="1"/>
  <c r="F405" i="1"/>
  <c r="F3560" i="1"/>
  <c r="F94" i="1"/>
  <c r="F396" i="1"/>
  <c r="F3408" i="1"/>
  <c r="F4100" i="1"/>
  <c r="F3365" i="1"/>
  <c r="F1649" i="1"/>
  <c r="F2116" i="1"/>
  <c r="F3182" i="1"/>
  <c r="F2653" i="1"/>
  <c r="F3798" i="1"/>
  <c r="F731" i="1"/>
  <c r="F3711" i="1"/>
  <c r="F1251" i="1"/>
  <c r="F3373" i="1"/>
  <c r="F3363" i="1"/>
  <c r="F1702" i="1"/>
  <c r="F1352" i="1"/>
  <c r="F114" i="1"/>
  <c r="F1003" i="1"/>
  <c r="F3815" i="1"/>
  <c r="F247" i="1"/>
  <c r="F3286" i="1"/>
  <c r="F3547" i="1"/>
  <c r="F3342" i="1"/>
  <c r="F3412" i="1"/>
  <c r="F2663" i="1"/>
  <c r="F1616" i="1"/>
  <c r="F3433" i="1"/>
  <c r="F746" i="1"/>
  <c r="F3990" i="1"/>
  <c r="F3757" i="1"/>
  <c r="F3481" i="1"/>
  <c r="F3730" i="1"/>
  <c r="F761" i="1"/>
  <c r="F2264" i="1"/>
  <c r="F3715" i="1"/>
  <c r="F2107" i="1"/>
  <c r="F2082" i="1"/>
  <c r="F3176" i="1"/>
  <c r="F3885" i="1"/>
  <c r="F843" i="1"/>
  <c r="F1038" i="1"/>
  <c r="F3799" i="1"/>
  <c r="F2164" i="1"/>
  <c r="F1068" i="1"/>
  <c r="F2055" i="1"/>
  <c r="F3441" i="1"/>
  <c r="F3421" i="1"/>
  <c r="F838" i="1"/>
  <c r="F2534" i="1"/>
  <c r="F2546" i="1"/>
  <c r="F3899" i="1"/>
  <c r="F3048" i="1"/>
  <c r="F108" i="1"/>
  <c r="F3922" i="1"/>
  <c r="F3703" i="1"/>
  <c r="F4043" i="1"/>
  <c r="F669" i="1"/>
  <c r="F3610" i="1"/>
  <c r="F801" i="1"/>
  <c r="F2476" i="1"/>
  <c r="F102" i="1"/>
  <c r="F296" i="1"/>
  <c r="F2524" i="1"/>
  <c r="F3487" i="1"/>
  <c r="F4028" i="1"/>
  <c r="F1037" i="1"/>
  <c r="F1337" i="1"/>
  <c r="F1911" i="1"/>
  <c r="F3739" i="1"/>
  <c r="F1326" i="1"/>
  <c r="F478" i="1"/>
  <c r="F3987" i="1"/>
  <c r="F2213" i="1"/>
  <c r="F481" i="1"/>
  <c r="F2278" i="1"/>
  <c r="F1787" i="1"/>
  <c r="F1400" i="1"/>
  <c r="F1254" i="1"/>
  <c r="F2268" i="1"/>
  <c r="F292" i="1"/>
  <c r="F851" i="1"/>
  <c r="F3688" i="1"/>
  <c r="F3999" i="1"/>
  <c r="F1025" i="1"/>
  <c r="F140" i="1"/>
  <c r="F3751" i="1"/>
  <c r="F2491" i="1"/>
  <c r="F1385" i="1"/>
  <c r="F996" i="1"/>
  <c r="F1873" i="1"/>
  <c r="F1638" i="1"/>
  <c r="F3736" i="1"/>
  <c r="F62" i="1"/>
  <c r="F64" i="1"/>
  <c r="F2455" i="1"/>
  <c r="F923" i="1"/>
  <c r="F3929" i="1"/>
  <c r="F704" i="1"/>
  <c r="F3844" i="1"/>
  <c r="F3652" i="1"/>
  <c r="F3627" i="1"/>
  <c r="F3708" i="1"/>
  <c r="F2147" i="1"/>
  <c r="F3897" i="1"/>
  <c r="F3261" i="1"/>
  <c r="F752" i="1"/>
  <c r="F3371" i="1"/>
  <c r="F3454" i="1"/>
  <c r="F3222" i="1"/>
  <c r="F1654" i="1"/>
  <c r="F1527" i="1"/>
  <c r="F119" i="1"/>
  <c r="F2528" i="1"/>
  <c r="F2533" i="1"/>
  <c r="F2483" i="1"/>
  <c r="F3581" i="1"/>
  <c r="F2499" i="1"/>
  <c r="F810" i="1"/>
  <c r="F3978" i="1"/>
  <c r="F185" i="1"/>
  <c r="F2212" i="1"/>
  <c r="F3653" i="1"/>
  <c r="F3608" i="1"/>
  <c r="F3626" i="1"/>
  <c r="F3439" i="1"/>
  <c r="F3347" i="1"/>
  <c r="F3345" i="1"/>
  <c r="F4038" i="1"/>
  <c r="F253" i="1"/>
  <c r="F7" i="1"/>
  <c r="F2619" i="1"/>
  <c r="F2068" i="1"/>
  <c r="F3855" i="1"/>
  <c r="F628" i="1"/>
  <c r="F1386" i="1"/>
  <c r="F1464" i="1"/>
  <c r="F3956" i="1"/>
  <c r="F2293" i="1"/>
  <c r="F469" i="1"/>
  <c r="F1669" i="1"/>
  <c r="F2667" i="1"/>
  <c r="F2060" i="1"/>
  <c r="F3587" i="1"/>
  <c r="F1922" i="1"/>
  <c r="F4054" i="1"/>
  <c r="F2530" i="1"/>
  <c r="F817" i="1"/>
  <c r="F3673" i="1"/>
  <c r="F1249" i="1"/>
  <c r="F2111" i="1"/>
  <c r="F4034" i="1"/>
  <c r="F3038" i="1"/>
  <c r="F2173" i="1"/>
  <c r="F3851" i="1"/>
  <c r="F2741" i="1"/>
  <c r="F2096" i="1"/>
  <c r="F3959" i="1"/>
  <c r="F809" i="1"/>
  <c r="F1798" i="1"/>
  <c r="F861" i="1"/>
  <c r="F1667" i="1"/>
  <c r="F2486" i="1"/>
  <c r="F3532" i="1"/>
  <c r="F3837" i="1"/>
  <c r="F1267" i="1"/>
  <c r="F1890" i="1"/>
  <c r="F811" i="1"/>
  <c r="F3393" i="1"/>
  <c r="F3882" i="1"/>
  <c r="F1275" i="1"/>
  <c r="F3179" i="1"/>
  <c r="F1533" i="1"/>
  <c r="F2323" i="1"/>
  <c r="F305" i="1"/>
  <c r="F2176" i="1"/>
  <c r="F1405" i="1"/>
  <c r="F1593" i="1"/>
  <c r="F3752" i="1"/>
  <c r="F2529" i="1"/>
  <c r="F3309" i="1"/>
  <c r="F4053" i="1"/>
  <c r="F2336" i="1"/>
  <c r="F3748" i="1"/>
  <c r="F1380" i="1"/>
  <c r="F3722" i="1"/>
  <c r="F1634" i="1"/>
  <c r="F2717" i="1"/>
  <c r="F3313" i="1"/>
  <c r="F32" i="1"/>
  <c r="F4013" i="1"/>
  <c r="F4021" i="1"/>
  <c r="F1505" i="1"/>
  <c r="F77" i="1"/>
  <c r="F3826" i="1"/>
  <c r="F1630" i="1"/>
  <c r="F3645" i="1"/>
  <c r="F4088" i="1"/>
  <c r="F2088" i="1"/>
  <c r="F1668" i="1"/>
  <c r="F800" i="1"/>
  <c r="F3583" i="1"/>
  <c r="F3151" i="1"/>
  <c r="F2083" i="1"/>
  <c r="F3920" i="1"/>
  <c r="F3460" i="1"/>
  <c r="F3728" i="1"/>
  <c r="F84" i="1"/>
  <c r="F3898" i="1"/>
  <c r="F3944" i="1"/>
  <c r="F3662" i="1"/>
  <c r="F4087" i="1"/>
  <c r="F1781" i="1"/>
  <c r="F246" i="1"/>
  <c r="F118" i="1"/>
  <c r="F747" i="1"/>
  <c r="F2101" i="1"/>
  <c r="F1861" i="1"/>
  <c r="F3424" i="1"/>
  <c r="F2304" i="1"/>
  <c r="F1397" i="1"/>
  <c r="F2548" i="1"/>
  <c r="F3519" i="1"/>
  <c r="F2547" i="1"/>
  <c r="F3865" i="1"/>
  <c r="F3842" i="1"/>
  <c r="F3931" i="1"/>
  <c r="F3483" i="1"/>
  <c r="F3746" i="1"/>
  <c r="F1529" i="1"/>
  <c r="F316" i="1"/>
  <c r="F1651" i="1"/>
  <c r="F3086" i="1"/>
  <c r="F3278" i="1"/>
  <c r="F3410" i="1"/>
  <c r="F1250" i="1"/>
  <c r="F2030" i="1"/>
  <c r="F553" i="1"/>
  <c r="F2553" i="1"/>
  <c r="F3543" i="1"/>
  <c r="F3541" i="1"/>
  <c r="F1262" i="1"/>
  <c r="F1303" i="1"/>
  <c r="F2543" i="1"/>
  <c r="F2308" i="1"/>
  <c r="F343" i="1"/>
  <c r="F3331" i="1"/>
  <c r="F3641" i="1"/>
  <c r="F3697" i="1"/>
  <c r="F31" i="1"/>
  <c r="F110" i="1"/>
  <c r="F3985" i="1"/>
  <c r="F2556" i="1"/>
  <c r="F854" i="1"/>
  <c r="F3935" i="1"/>
  <c r="F3127" i="1"/>
  <c r="F3702" i="1"/>
  <c r="F3640" i="1"/>
  <c r="F2287" i="1"/>
  <c r="F356" i="1"/>
  <c r="F3930" i="1"/>
  <c r="F90" i="1"/>
  <c r="F93" i="1"/>
  <c r="F778" i="1"/>
  <c r="F3952" i="1"/>
  <c r="F824" i="1"/>
  <c r="F3187" i="1"/>
  <c r="F969" i="1"/>
  <c r="F753" i="1"/>
  <c r="F689" i="1"/>
  <c r="F3463" i="1"/>
  <c r="F2222" i="1"/>
  <c r="F3143" i="1"/>
  <c r="F2714" i="1"/>
  <c r="F3765" i="1"/>
  <c r="F3871" i="1"/>
  <c r="F3682" i="1"/>
  <c r="F3853" i="1"/>
  <c r="F272" i="1"/>
  <c r="F3762" i="1"/>
  <c r="F3843" i="1"/>
  <c r="F10" i="1"/>
  <c r="F103" i="1"/>
  <c r="F833" i="1"/>
  <c r="F1681" i="1"/>
  <c r="F651" i="1"/>
  <c r="F3437" i="1"/>
  <c r="F3551" i="1"/>
  <c r="F3316" i="1"/>
  <c r="F2167" i="1"/>
  <c r="F2602" i="1"/>
  <c r="F2090" i="1"/>
  <c r="F3111" i="1"/>
  <c r="F1678" i="1"/>
  <c r="F1883" i="1"/>
  <c r="F3756" i="1"/>
  <c r="F3951" i="1"/>
  <c r="F3891" i="1"/>
  <c r="F1926" i="1"/>
  <c r="F1606" i="1"/>
  <c r="F1333" i="1"/>
  <c r="F2679" i="1"/>
  <c r="F1570" i="1"/>
  <c r="F1076" i="1"/>
  <c r="F3896" i="1"/>
  <c r="F4102" i="1"/>
  <c r="F100" i="1"/>
  <c r="F3594" i="1"/>
  <c r="F121" i="1"/>
  <c r="F2617" i="1"/>
  <c r="F3304" i="1"/>
  <c r="F36" i="1"/>
  <c r="F2698" i="1"/>
  <c r="F2117" i="1"/>
  <c r="F3341" i="1"/>
  <c r="F3829" i="1"/>
  <c r="F1884" i="1"/>
  <c r="F1823" i="1"/>
  <c r="F1476" i="1"/>
  <c r="F3827" i="1"/>
  <c r="F3280" i="1"/>
  <c r="F2478" i="1"/>
  <c r="F380" i="1"/>
  <c r="F1360" i="1"/>
  <c r="F3980" i="1"/>
  <c r="F3916" i="1"/>
  <c r="F1889" i="1"/>
  <c r="F3794" i="1"/>
  <c r="F2464" i="1"/>
  <c r="F3558" i="1"/>
  <c r="F2674" i="1"/>
  <c r="F3686" i="1"/>
  <c r="F748" i="1"/>
  <c r="F1341" i="1"/>
  <c r="F3598" i="1"/>
  <c r="F3675" i="1"/>
  <c r="F2603" i="1"/>
  <c r="F2165" i="1"/>
  <c r="F1096" i="1"/>
  <c r="F3319" i="1"/>
  <c r="F55" i="1"/>
  <c r="F3960" i="1"/>
  <c r="F3743" i="1"/>
  <c r="F3997" i="1"/>
  <c r="F3635" i="1"/>
  <c r="F3464" i="1"/>
  <c r="F3314" i="1"/>
  <c r="F2446" i="1"/>
  <c r="F2710" i="1"/>
  <c r="F3723" i="1"/>
  <c r="F3957" i="1"/>
  <c r="F2086" i="1"/>
  <c r="F2314" i="1"/>
  <c r="F2321" i="1"/>
  <c r="F799" i="1"/>
  <c r="F1214" i="1"/>
  <c r="F3683" i="1"/>
  <c r="F2260" i="1"/>
  <c r="F742" i="1"/>
  <c r="F1850" i="1"/>
  <c r="F1005" i="1"/>
  <c r="F1190" i="1"/>
  <c r="F1931" i="1"/>
  <c r="F3668" i="1"/>
  <c r="F2490" i="1"/>
  <c r="F898" i="1"/>
  <c r="F1181" i="1"/>
  <c r="F2554" i="1"/>
  <c r="F3819" i="1"/>
  <c r="F1022" i="1"/>
  <c r="F3079" i="1"/>
  <c r="F3277" i="1"/>
  <c r="F3367" i="1"/>
  <c r="F1986" i="1"/>
  <c r="F414" i="1"/>
  <c r="F2642" i="1"/>
  <c r="F3332" i="1"/>
  <c r="F2632" i="1"/>
  <c r="F2657" i="1"/>
  <c r="F807" i="1"/>
  <c r="F3714" i="1"/>
  <c r="F3220" i="1"/>
  <c r="F3340" i="1"/>
  <c r="F3893" i="1"/>
  <c r="F1278" i="1"/>
  <c r="F1689" i="1"/>
  <c r="F1754" i="1"/>
  <c r="F3185" i="1"/>
  <c r="F3615" i="1"/>
  <c r="F3378" i="1"/>
  <c r="F3628" i="1"/>
  <c r="F116" i="1"/>
  <c r="F1312" i="1"/>
  <c r="F3511" i="1"/>
  <c r="F3218" i="1"/>
  <c r="F3417" i="1"/>
  <c r="F3215" i="1"/>
  <c r="F3348" i="1"/>
  <c r="F3597" i="1"/>
  <c r="F3214" i="1"/>
  <c r="F1357" i="1"/>
  <c r="F2183" i="1"/>
  <c r="F4065" i="1"/>
  <c r="F1666" i="1"/>
  <c r="F1016" i="1"/>
  <c r="F3443" i="1"/>
  <c r="F1392" i="1"/>
  <c r="F3142" i="1"/>
  <c r="F4050" i="1"/>
  <c r="F3418" i="1"/>
  <c r="F839" i="1"/>
  <c r="F3860" i="1"/>
  <c r="F4029" i="1"/>
  <c r="F407" i="1"/>
  <c r="F339" i="1"/>
  <c r="F3933" i="1"/>
  <c r="F4027" i="1"/>
  <c r="F3907" i="1"/>
  <c r="F3950" i="1"/>
  <c r="F212" i="1"/>
  <c r="F3745" i="1"/>
  <c r="F3567" i="1"/>
  <c r="F2285" i="1"/>
  <c r="F1849" i="1"/>
  <c r="F661" i="1"/>
  <c r="F3771" i="1"/>
  <c r="F408" i="1"/>
  <c r="F12" i="1"/>
  <c r="F3782" i="1"/>
  <c r="F654" i="1"/>
  <c r="F735" i="1"/>
  <c r="F2091" i="1"/>
  <c r="F3974" i="1"/>
  <c r="F2562" i="1"/>
  <c r="F1826" i="1"/>
  <c r="F3128" i="1"/>
  <c r="F168" i="1"/>
  <c r="F1859" i="1"/>
  <c r="F2099" i="1"/>
  <c r="F4080" i="1"/>
  <c r="F4022" i="1"/>
  <c r="F3903" i="1"/>
  <c r="F3764" i="1"/>
  <c r="F3356" i="1"/>
  <c r="F3719" i="1"/>
  <c r="F500" i="1"/>
  <c r="F3737" i="1"/>
  <c r="F2276" i="1"/>
  <c r="F1106" i="1"/>
  <c r="F1914" i="1"/>
  <c r="F1004" i="1"/>
  <c r="F3285" i="1"/>
  <c r="F3219" i="1"/>
  <c r="F1193" i="1"/>
  <c r="F3467" i="1"/>
  <c r="F2168" i="1"/>
  <c r="F1928" i="1"/>
  <c r="F3555" i="1"/>
  <c r="F308" i="1"/>
  <c r="F3742" i="1"/>
  <c r="F3741" i="1"/>
  <c r="F840" i="1"/>
  <c r="F978" i="1"/>
  <c r="F2022" i="1"/>
  <c r="F1650" i="1"/>
  <c r="F3539" i="1"/>
  <c r="F3466" i="1"/>
  <c r="F1168" i="1"/>
  <c r="F3479" i="1"/>
  <c r="F3104" i="1"/>
  <c r="F3671" i="1"/>
  <c r="F3687" i="1"/>
  <c r="F3572" i="1"/>
  <c r="F1018" i="1"/>
  <c r="F1376" i="1"/>
  <c r="F1394" i="1"/>
  <c r="F2673" i="1"/>
  <c r="F805" i="1"/>
  <c r="F404" i="1"/>
  <c r="F1652" i="1"/>
  <c r="F795" i="1"/>
  <c r="F4009" i="1"/>
  <c r="F3245" i="1"/>
  <c r="F3379" i="1"/>
  <c r="F2628" i="1"/>
  <c r="F3818" i="1"/>
  <c r="F1671" i="1"/>
  <c r="F1866" i="1"/>
  <c r="F3717" i="1"/>
  <c r="F40" i="1"/>
  <c r="F3925" i="1"/>
  <c r="F521" i="1"/>
  <c r="F3518" i="1"/>
  <c r="F722" i="1"/>
  <c r="F1902" i="1"/>
  <c r="F1404" i="1"/>
  <c r="F2925" i="1"/>
  <c r="F589" i="1"/>
  <c r="F3227" i="1"/>
  <c r="F2149" i="1"/>
  <c r="F2458" i="1"/>
  <c r="F1937" i="1"/>
  <c r="F1603" i="1"/>
  <c r="F3326" i="1"/>
  <c r="F866" i="1"/>
  <c r="F2713" i="1"/>
  <c r="F4101" i="1"/>
  <c r="F1201" i="1"/>
  <c r="F1675" i="1"/>
  <c r="F3630" i="1"/>
  <c r="F822" i="1"/>
  <c r="F2719" i="1"/>
  <c r="F1903" i="1"/>
  <c r="F3184" i="1"/>
  <c r="F3193" i="1"/>
  <c r="F3156" i="1"/>
  <c r="F2277" i="1"/>
  <c r="F3569" i="1"/>
  <c r="F3310" i="1"/>
  <c r="F1216" i="1"/>
  <c r="F4082" i="1"/>
  <c r="F1930" i="1"/>
  <c r="F2368" i="1"/>
  <c r="F3339" i="1"/>
  <c r="F3239" i="1"/>
  <c r="F2477" i="1"/>
  <c r="F3612" i="1"/>
  <c r="F89" i="1"/>
  <c r="F853" i="1"/>
  <c r="F844" i="1"/>
  <c r="F2884" i="1"/>
  <c r="F977" i="1"/>
  <c r="F1261" i="1"/>
  <c r="F4035" i="1"/>
  <c r="F1895" i="1"/>
  <c r="F2977" i="1"/>
  <c r="F4109" i="1"/>
  <c r="F1362" i="1"/>
  <c r="F378" i="1"/>
  <c r="F3591" i="1"/>
  <c r="F2542" i="1"/>
  <c r="F3681" i="1"/>
  <c r="F1509" i="1"/>
  <c r="F3129" i="1"/>
  <c r="F3407" i="1"/>
  <c r="F2712" i="1"/>
  <c r="F3112" i="1"/>
  <c r="F2317" i="1"/>
  <c r="F3498" i="1"/>
  <c r="F3689" i="1"/>
  <c r="F3921" i="1"/>
  <c r="F3514" i="1"/>
  <c r="F3324" i="1"/>
  <c r="F3289" i="1"/>
  <c r="F1349" i="1"/>
  <c r="F3209" i="1"/>
  <c r="F760" i="1"/>
  <c r="F988" i="1"/>
  <c r="F2959" i="1"/>
  <c r="F3221" i="1"/>
  <c r="F757" i="1"/>
  <c r="F3650" i="1"/>
  <c r="F862" i="1"/>
  <c r="F1243" i="1"/>
  <c r="F728" i="1"/>
  <c r="F1643" i="1"/>
  <c r="F3295" i="1"/>
  <c r="F1699" i="1"/>
  <c r="F3589" i="1"/>
  <c r="F4089" i="1"/>
  <c r="F767" i="1"/>
  <c r="F3676" i="1"/>
  <c r="F3160" i="1"/>
  <c r="F3546" i="1"/>
  <c r="F3694" i="1"/>
  <c r="F794" i="1"/>
  <c r="F1359" i="1"/>
  <c r="F1637" i="1"/>
  <c r="F1844" i="1"/>
  <c r="F2179" i="1"/>
  <c r="F2248" i="1"/>
  <c r="F2422" i="1"/>
  <c r="F3516" i="1"/>
  <c r="F1831" i="1"/>
  <c r="F3349" i="1"/>
  <c r="F2097" i="1"/>
  <c r="F2468" i="1"/>
  <c r="F3660" i="1"/>
  <c r="F4061" i="1"/>
  <c r="F3857" i="1"/>
  <c r="F3665" i="1"/>
  <c r="F4113" i="1"/>
  <c r="F2672" i="1"/>
  <c r="F4069" i="1"/>
  <c r="F947" i="1"/>
  <c r="F1572" i="1"/>
  <c r="F3704" i="1"/>
  <c r="F692" i="1"/>
  <c r="F2220" i="1"/>
  <c r="F1223" i="1"/>
  <c r="F894" i="1"/>
  <c r="F3135" i="1"/>
  <c r="F1933" i="1"/>
  <c r="F3237" i="1"/>
  <c r="F1247" i="1"/>
  <c r="F3858" i="1"/>
  <c r="F3284" i="1"/>
  <c r="F1691" i="1"/>
  <c r="F4015" i="1"/>
  <c r="F815" i="1"/>
  <c r="F1694" i="1"/>
  <c r="F3879" i="1"/>
  <c r="F74" i="1"/>
  <c r="F68" i="1"/>
  <c r="F25" i="1"/>
  <c r="F3998" i="1"/>
  <c r="F3509" i="1"/>
  <c r="F107" i="1"/>
  <c r="F3247" i="1"/>
  <c r="F891" i="1"/>
  <c r="F3919" i="1"/>
  <c r="F1803" i="1"/>
  <c r="F2108" i="1"/>
  <c r="F1304" i="1"/>
  <c r="F837" i="1"/>
  <c r="F1248" i="1"/>
  <c r="F1629" i="1"/>
  <c r="F1989" i="1"/>
  <c r="F3573" i="1"/>
  <c r="F2555" i="1"/>
  <c r="F3150" i="1"/>
  <c r="F69" i="1"/>
  <c r="F2465" i="1"/>
  <c r="F3707" i="1"/>
  <c r="F699" i="1"/>
  <c r="F1924" i="1"/>
  <c r="F3383" i="1"/>
  <c r="F3700" i="1"/>
  <c r="F4096" i="1"/>
  <c r="F2256" i="1"/>
  <c r="F1024" i="1"/>
  <c r="F972" i="1"/>
  <c r="F1577" i="1"/>
  <c r="F3462" i="1"/>
  <c r="F3763" i="1"/>
  <c r="F1769" i="1"/>
  <c r="F802" i="1"/>
  <c r="F2625" i="1"/>
  <c r="F65" i="1"/>
  <c r="F2103" i="1"/>
  <c r="F3216" i="1"/>
  <c r="F716" i="1"/>
  <c r="F3118" i="1"/>
  <c r="F73" i="1"/>
  <c r="F803" i="1"/>
  <c r="F213" i="1"/>
  <c r="F785" i="1"/>
  <c r="F2466" i="1"/>
  <c r="F3889" i="1"/>
  <c r="F3984" i="1"/>
  <c r="F3888" i="1"/>
  <c r="F1648" i="1"/>
  <c r="F3659" i="1"/>
  <c r="F187" i="1"/>
  <c r="F1481" i="1"/>
  <c r="F1728" i="1"/>
  <c r="F111" i="1"/>
  <c r="F3402" i="1"/>
  <c r="F2205" i="1"/>
  <c r="F4041" i="1"/>
  <c r="F1800" i="1"/>
  <c r="F3217" i="1"/>
  <c r="F1040" i="1"/>
  <c r="F1744" i="1"/>
  <c r="F3103" i="1"/>
  <c r="F3305" i="1"/>
  <c r="F3643" i="1"/>
  <c r="F50" i="1"/>
  <c r="F1766" i="1"/>
  <c r="F3895" i="1"/>
  <c r="F2109" i="1"/>
  <c r="F1098" i="1"/>
  <c r="F3778" i="1"/>
  <c r="F826" i="1"/>
  <c r="F2557" i="1"/>
  <c r="F2294" i="1"/>
  <c r="F3873" i="1"/>
  <c r="F2470" i="1"/>
  <c r="F1657" i="1"/>
  <c r="F3120" i="1"/>
  <c r="F649" i="1"/>
  <c r="F4006" i="1"/>
  <c r="F4007" i="1"/>
  <c r="F17" i="1"/>
  <c r="F1891" i="1"/>
  <c r="F209" i="1"/>
  <c r="F2113" i="1"/>
  <c r="F3346" i="1"/>
  <c r="F3392" i="1"/>
  <c r="F3695" i="1"/>
  <c r="F1554" i="1"/>
  <c r="F3677" i="1"/>
  <c r="F2134" i="1"/>
  <c r="F1285" i="1"/>
  <c r="F3505" i="1"/>
  <c r="F3923" i="1"/>
  <c r="F4098" i="1"/>
  <c r="F3072" i="1"/>
  <c r="F3526" i="1"/>
  <c r="F1827" i="1"/>
  <c r="F2536" i="1"/>
  <c r="F2647" i="1"/>
  <c r="F3382" i="1"/>
  <c r="F3423" i="1"/>
  <c r="F2309" i="1"/>
  <c r="F3435" i="1"/>
  <c r="F3552" i="1"/>
  <c r="F3213" i="1"/>
  <c r="F3497" i="1"/>
  <c r="F2772" i="1"/>
  <c r="F66" i="1"/>
  <c r="F1246" i="1"/>
  <c r="F3414" i="1"/>
  <c r="F756" i="1"/>
  <c r="F3429" i="1"/>
  <c r="F1167" i="1"/>
  <c r="F146" i="1"/>
  <c r="F2834" i="1"/>
  <c r="F385" i="1"/>
  <c r="F2487" i="1"/>
  <c r="F3287" i="1"/>
  <c r="F3611" i="1"/>
  <c r="F3461" i="1"/>
  <c r="F4020" i="1"/>
  <c r="F819" i="1"/>
  <c r="F3633" i="1"/>
  <c r="F3229" i="1"/>
  <c r="F1841" i="1"/>
  <c r="F2646" i="1"/>
  <c r="F1923" i="1"/>
  <c r="F3149" i="1"/>
  <c r="F3850" i="1"/>
  <c r="F3656" i="1"/>
  <c r="F3586" i="1"/>
  <c r="F3404" i="1"/>
  <c r="F3917" i="1"/>
  <c r="F3772" i="1"/>
  <c r="F790" i="1"/>
  <c r="F1843" i="1"/>
  <c r="F3755" i="1"/>
  <c r="F3122" i="1"/>
  <c r="F409" i="1"/>
  <c r="F3690" i="1"/>
  <c r="F3869" i="1"/>
  <c r="F1316" i="1"/>
  <c r="F42" i="1"/>
  <c r="F3648" i="1"/>
  <c r="F1263" i="1"/>
  <c r="F1858" i="1"/>
  <c r="F3415" i="1"/>
  <c r="F3550" i="1"/>
  <c r="F3578" i="1"/>
  <c r="F1443" i="1"/>
  <c r="F1828" i="1"/>
  <c r="F3814" i="1"/>
  <c r="F3391" i="1"/>
  <c r="F3172" i="1"/>
  <c r="F1653" i="1"/>
  <c r="F2121" i="1"/>
  <c r="F3813" i="1"/>
  <c r="F3446" i="1"/>
  <c r="F3520" i="1"/>
  <c r="F1673" i="1"/>
  <c r="F1636" i="1"/>
  <c r="F3513" i="1"/>
  <c r="F2112" i="1"/>
  <c r="F750" i="1"/>
  <c r="F2431" i="1"/>
  <c r="F3596" i="1"/>
  <c r="F3666" i="1"/>
  <c r="F22" i="1"/>
  <c r="F3910" i="1"/>
  <c r="F3205" i="1"/>
  <c r="F885" i="1"/>
  <c r="F3458" i="1"/>
  <c r="F1605" i="1"/>
  <c r="F43" i="1"/>
  <c r="F46" i="1"/>
  <c r="F1621" i="1"/>
  <c r="F2209" i="1"/>
  <c r="F2475" i="1"/>
  <c r="F2482" i="1"/>
  <c r="F2716" i="1"/>
  <c r="F3953" i="1"/>
  <c r="F3909" i="1"/>
  <c r="F3810" i="1"/>
  <c r="F3568" i="1"/>
  <c r="F3613" i="1"/>
  <c r="F3622" i="1"/>
  <c r="F2206" i="1"/>
  <c r="F1786" i="1"/>
  <c r="F915" i="1"/>
  <c r="F2624" i="1"/>
  <c r="F1716" i="1"/>
  <c r="F3579" i="1"/>
  <c r="F3199" i="1"/>
  <c r="F832" i="1"/>
  <c r="F28" i="1"/>
  <c r="F1228" i="1"/>
  <c r="F1674" i="1"/>
  <c r="F3394" i="1"/>
  <c r="F3146" i="1"/>
  <c r="F2497" i="1"/>
  <c r="F501" i="1"/>
  <c r="F4095" i="1"/>
  <c r="F2677" i="1"/>
  <c r="F987" i="1"/>
  <c r="F2621" i="1"/>
  <c r="F2316" i="1"/>
  <c r="F1472" i="1"/>
  <c r="F1775" i="1"/>
  <c r="F440" i="1"/>
  <c r="F3173" i="1"/>
  <c r="F2638" i="1"/>
  <c r="F2986" i="1"/>
  <c r="F3170" i="1"/>
  <c r="F130" i="1"/>
  <c r="F3298" i="1"/>
  <c r="F667" i="1"/>
  <c r="F3502" i="1"/>
  <c r="F791" i="1"/>
  <c r="F3716" i="1"/>
  <c r="F3244" i="1"/>
  <c r="F1839" i="1"/>
  <c r="F2010" i="1"/>
  <c r="F3603" i="1"/>
  <c r="F3657" i="1"/>
  <c r="F483" i="1"/>
  <c r="F3515" i="1"/>
  <c r="F3969" i="1"/>
  <c r="F3625" i="1"/>
  <c r="F2597" i="1"/>
  <c r="F1082" i="1"/>
  <c r="F3968" i="1"/>
  <c r="F1475" i="1"/>
  <c r="F3991" i="1"/>
  <c r="F1100" i="1"/>
  <c r="F1641" i="1"/>
  <c r="F2847" i="1"/>
  <c r="F3475" i="1"/>
  <c r="F3335" i="1"/>
  <c r="F3776" i="1"/>
  <c r="F158" i="1"/>
  <c r="F1265" i="1"/>
  <c r="F3963" i="1"/>
  <c r="F968" i="1"/>
  <c r="F1680" i="1"/>
  <c r="F2605" i="1"/>
  <c r="F1611" i="1"/>
  <c r="F2119" i="1"/>
  <c r="F1690" i="1"/>
  <c r="F2519" i="1"/>
  <c r="F3602" i="1"/>
  <c r="F3043" i="1"/>
  <c r="F3577" i="1"/>
  <c r="F2216" i="1"/>
  <c r="F2747" i="1"/>
  <c r="F2177" i="1"/>
  <c r="F1330" i="1"/>
  <c r="F3303" i="1"/>
  <c r="F4058" i="1"/>
  <c r="F860" i="1"/>
  <c r="F98" i="1"/>
  <c r="F3236" i="1"/>
  <c r="F3667" i="1"/>
  <c r="F1822" i="1"/>
  <c r="F2670" i="1"/>
  <c r="F1329" i="1"/>
  <c r="F3197" i="1"/>
  <c r="F112" i="1"/>
  <c r="F2684" i="1"/>
  <c r="F1804" i="1"/>
  <c r="F4037" i="1"/>
  <c r="F1245" i="1"/>
  <c r="F3228" i="1"/>
  <c r="F652" i="1"/>
  <c r="F3081" i="1"/>
  <c r="F3147" i="1"/>
  <c r="F991" i="1"/>
  <c r="F1508" i="1"/>
  <c r="F3294" i="1"/>
  <c r="F3328" i="1"/>
  <c r="F37" i="1"/>
  <c r="F2084" i="1"/>
  <c r="F3735" i="1"/>
  <c r="F2669" i="1"/>
  <c r="F3438" i="1"/>
  <c r="F771" i="1"/>
  <c r="F1927" i="1"/>
  <c r="F2778" i="1"/>
  <c r="F81" i="1"/>
  <c r="F3360" i="1"/>
  <c r="F3788" i="1"/>
  <c r="F3012" i="1"/>
  <c r="F1792" i="1"/>
  <c r="F3256" i="1"/>
  <c r="F2141" i="1"/>
  <c r="F3720" i="1"/>
  <c r="F3812" i="1"/>
  <c r="F3403" i="1"/>
  <c r="F3779" i="1"/>
  <c r="F3040" i="1"/>
  <c r="F2181" i="1"/>
  <c r="F2551" i="1"/>
  <c r="F2291" i="1"/>
  <c r="F3465" i="1"/>
  <c r="F4044" i="1"/>
  <c r="F3710" i="1"/>
  <c r="F740" i="1"/>
  <c r="F3002" i="1"/>
  <c r="F101" i="1"/>
  <c r="F3171" i="1"/>
  <c r="F1587" i="1"/>
  <c r="F3344" i="1"/>
  <c r="F1620" i="1"/>
  <c r="F812" i="1"/>
  <c r="F930" i="1"/>
  <c r="F1457" i="1"/>
  <c r="F3167" i="1"/>
  <c r="F202" i="1"/>
  <c r="F2383" i="1"/>
  <c r="F79" i="1"/>
  <c r="F3145" i="1"/>
  <c r="F3426" i="1"/>
  <c r="F3759" i="1"/>
  <c r="F3445" i="1"/>
  <c r="F1356" i="1"/>
  <c r="F2292" i="1"/>
  <c r="F2005" i="1"/>
  <c r="F3148" i="1"/>
  <c r="F1372" i="1"/>
  <c r="F2326" i="1"/>
  <c r="F2089" i="1"/>
  <c r="F744" i="1"/>
  <c r="F4107" i="1"/>
  <c r="F3766" i="1"/>
  <c r="F942" i="1"/>
  <c r="F2281" i="1"/>
  <c r="F2095" i="1"/>
  <c r="F3619" i="1"/>
  <c r="F384" i="1"/>
  <c r="F3434" i="1"/>
  <c r="F3883" i="1"/>
  <c r="F1789" i="1"/>
  <c r="F3246" i="1"/>
  <c r="F662" i="1"/>
  <c r="F3521" i="1"/>
  <c r="F1426" i="1"/>
  <c r="F3994" i="1"/>
  <c r="F1846" i="1"/>
  <c r="F3451" i="1"/>
  <c r="F936" i="1"/>
  <c r="F3705" i="1"/>
  <c r="F2496" i="1"/>
  <c r="F255" i="1"/>
  <c r="F19" i="1"/>
  <c r="F1379" i="1"/>
  <c r="F3169" i="1"/>
  <c r="F3678" i="1"/>
  <c r="F87" i="1"/>
  <c r="F3101" i="1"/>
  <c r="F3207" i="1"/>
  <c r="F2297" i="1"/>
  <c r="F1604" i="1"/>
  <c r="F2288" i="1"/>
  <c r="F2489" i="1"/>
  <c r="F3232" i="1"/>
  <c r="F857" i="1"/>
  <c r="F3388" i="1"/>
  <c r="F3353" i="1"/>
  <c r="F3389" i="1"/>
  <c r="F3390" i="1"/>
  <c r="F3132" i="1"/>
  <c r="F3490" i="1"/>
  <c r="F3989" i="1"/>
  <c r="F2158" i="1"/>
  <c r="F982" i="1"/>
  <c r="F83" i="1"/>
  <c r="F678" i="1"/>
  <c r="F2634" i="1"/>
  <c r="F198" i="1"/>
  <c r="F1230" i="1"/>
  <c r="F3321" i="1"/>
  <c r="F610" i="1"/>
  <c r="F3632" i="1"/>
  <c r="F268" i="1"/>
  <c r="F1864" i="1"/>
  <c r="F1900" i="1"/>
  <c r="F1134" i="1"/>
  <c r="F3119" i="1"/>
  <c r="F825" i="1"/>
  <c r="F2627" i="1"/>
  <c r="F1107" i="1"/>
  <c r="F417" i="1"/>
  <c r="F1985" i="1"/>
  <c r="F1783" i="1"/>
  <c r="F556" i="1"/>
  <c r="F2525" i="1"/>
  <c r="F1697" i="1"/>
  <c r="F2780" i="1"/>
  <c r="F952" i="1"/>
  <c r="F3621" i="1"/>
  <c r="F1905" i="1"/>
  <c r="F1719" i="1"/>
  <c r="F3242" i="1"/>
  <c r="F830" i="1"/>
  <c r="F2284" i="1"/>
  <c r="F717" i="1"/>
  <c r="F128" i="1"/>
  <c r="F3724" i="1"/>
  <c r="F3721" i="1"/>
  <c r="F934" i="1"/>
  <c r="F1677" i="1"/>
  <c r="F3004" i="1"/>
  <c r="F789" i="1"/>
  <c r="F105" i="1"/>
  <c r="F559" i="1"/>
  <c r="F1035" i="1"/>
  <c r="F3607" i="1"/>
  <c r="F2471" i="1"/>
  <c r="F3605" i="1"/>
  <c r="F2560" i="1"/>
  <c r="F2104" i="1"/>
  <c r="F3570" i="1"/>
  <c r="F80" i="1"/>
  <c r="F879" i="1"/>
  <c r="F1886" i="1"/>
  <c r="F2120" i="1"/>
  <c r="F2408" i="1"/>
  <c r="F848" i="1"/>
  <c r="F1355" i="1"/>
  <c r="F4060" i="1"/>
  <c r="F2661" i="1"/>
  <c r="F1325" i="1"/>
  <c r="F3282" i="1"/>
  <c r="F1743" i="1"/>
  <c r="F3264" i="1"/>
  <c r="F3470" i="1"/>
  <c r="F3327" i="1"/>
  <c r="F3584" i="1"/>
  <c r="F1656" i="1"/>
  <c r="F3318" i="1"/>
  <c r="F3459" i="1"/>
  <c r="F3368" i="1"/>
  <c r="F694" i="1"/>
  <c r="F4059" i="1"/>
  <c r="F1706" i="1"/>
  <c r="F1853" i="1"/>
  <c r="F207" i="1"/>
  <c r="F3396" i="1"/>
  <c r="F177" i="1"/>
  <c r="F3571" i="1"/>
  <c r="F3268" i="1"/>
  <c r="F143" i="1"/>
  <c r="F3385" i="1"/>
  <c r="F878" i="1"/>
  <c r="F2479" i="1"/>
  <c r="F412" i="1"/>
  <c r="F2715" i="1"/>
  <c r="F3343" i="1"/>
  <c r="F3097" i="1"/>
  <c r="F3320" i="1"/>
  <c r="F816" i="1"/>
  <c r="F2335" i="1"/>
  <c r="F3376" i="1"/>
  <c r="F1932" i="1"/>
  <c r="F2467" i="1"/>
  <c r="F3212" i="1"/>
  <c r="F3663" i="1"/>
  <c r="F3049" i="1"/>
  <c r="F3967" i="1"/>
  <c r="F2485" i="1"/>
  <c r="F465" i="1"/>
  <c r="F3495" i="1"/>
  <c r="F3535" i="1"/>
  <c r="F3395" i="1"/>
  <c r="F635" i="1"/>
  <c r="F3061" i="1"/>
  <c r="F4023" i="1"/>
  <c r="F21" i="1"/>
  <c r="F1888" i="1"/>
  <c r="F3604" i="1"/>
  <c r="F4019" i="1"/>
  <c r="F2437" i="1"/>
  <c r="F3476" i="1"/>
  <c r="F3512" i="1"/>
  <c r="F3273" i="1"/>
  <c r="F1870" i="1"/>
  <c r="F2589" i="1"/>
  <c r="F3293" i="1"/>
  <c r="F1610" i="1"/>
  <c r="F418" i="1"/>
  <c r="F869" i="1"/>
  <c r="F859" i="1"/>
  <c r="F3400" i="1"/>
  <c r="F1644" i="1"/>
  <c r="F1901" i="1"/>
  <c r="F3593" i="1"/>
  <c r="F3401" i="1"/>
  <c r="F3117" i="1"/>
  <c r="F3116" i="1"/>
  <c r="F3052" i="1"/>
  <c r="F2469" i="1"/>
  <c r="F4066" i="1"/>
  <c r="F3698" i="1"/>
  <c r="F3452" i="1"/>
  <c r="F1626" i="1"/>
  <c r="F1682" i="1"/>
  <c r="F3823" i="1"/>
  <c r="F1091" i="1"/>
  <c r="F2600" i="1"/>
  <c r="F3290" i="1"/>
  <c r="F2236" i="1"/>
  <c r="F943" i="1"/>
  <c r="F3732" i="1"/>
  <c r="F1162" i="1"/>
  <c r="F3350" i="1"/>
  <c r="F3770" i="1"/>
  <c r="F1776" i="1"/>
  <c r="F1760" i="1"/>
  <c r="F1896" i="1"/>
  <c r="F4004" i="1"/>
  <c r="F2973" i="1"/>
  <c r="F2862" i="1"/>
  <c r="F3726" i="1"/>
  <c r="F3262" i="1"/>
  <c r="F2207" i="1"/>
  <c r="F1310" i="1"/>
  <c r="F1328" i="1"/>
  <c r="F1622" i="1"/>
  <c r="F2208" i="1"/>
  <c r="F3590" i="1"/>
  <c r="F2407" i="1"/>
  <c r="F3758" i="1"/>
  <c r="F3493" i="1"/>
  <c r="F1939" i="1"/>
  <c r="F3486" i="1"/>
  <c r="F3531" i="1"/>
  <c r="F3527" i="1"/>
  <c r="F3528" i="1"/>
  <c r="F1942" i="1"/>
  <c r="F3478" i="1"/>
  <c r="F680" i="1"/>
  <c r="F95" i="1"/>
  <c r="F3524" i="1"/>
  <c r="F3789" i="1"/>
  <c r="F2361" i="1"/>
  <c r="F3235" i="1"/>
  <c r="F2539" i="1"/>
  <c r="F2680" i="1"/>
  <c r="F3609" i="1"/>
  <c r="F3330" i="1"/>
  <c r="F2974" i="1"/>
  <c r="F1364" i="1"/>
  <c r="F3428" i="1"/>
  <c r="F3055" i="1"/>
  <c r="F3110" i="1"/>
  <c r="F1266" i="1"/>
  <c r="F3270" i="1"/>
  <c r="F1771" i="1"/>
  <c r="F1665" i="1"/>
  <c r="F3425" i="1"/>
  <c r="F3685" i="1"/>
  <c r="F3165" i="1"/>
  <c r="F3731" i="1"/>
  <c r="F2258" i="1"/>
  <c r="F3416" i="1"/>
  <c r="F2559" i="1"/>
  <c r="F3131" i="1"/>
  <c r="F783" i="1"/>
  <c r="F3447" i="1"/>
  <c r="F3238" i="1"/>
  <c r="F3041" i="1"/>
  <c r="F1226" i="1"/>
  <c r="F3725" i="1"/>
  <c r="F2678" i="1"/>
  <c r="F2500" i="1"/>
  <c r="F648" i="1"/>
  <c r="F3480" i="1"/>
  <c r="F2301" i="1"/>
  <c r="F1640" i="1"/>
  <c r="F1713" i="1"/>
  <c r="F1835" i="1"/>
  <c r="F2758" i="1"/>
  <c r="F1885" i="1"/>
  <c r="F3297" i="1"/>
  <c r="F3296" i="1"/>
  <c r="F312" i="1"/>
  <c r="F782" i="1"/>
  <c r="F813" i="1"/>
  <c r="F871" i="1"/>
  <c r="F3522" i="1"/>
  <c r="F2106" i="1"/>
  <c r="F1208" i="1"/>
  <c r="F3202" i="1"/>
  <c r="F3267" i="1"/>
  <c r="F3183" i="1"/>
  <c r="F2472" i="1"/>
  <c r="F1833" i="1"/>
  <c r="F3565" i="1"/>
  <c r="F1087" i="1"/>
  <c r="F1672" i="1"/>
  <c r="F2389" i="1"/>
  <c r="F786" i="1"/>
  <c r="F3198" i="1"/>
  <c r="F3876" i="1"/>
  <c r="F1039" i="1"/>
  <c r="F1170" i="1"/>
  <c r="F1592" i="1"/>
  <c r="F3017" i="1"/>
  <c r="F2210" i="1"/>
  <c r="F1615" i="1"/>
  <c r="F2221" i="1"/>
  <c r="F1213" i="1"/>
  <c r="F3494" i="1"/>
  <c r="F3548" i="1"/>
  <c r="F2299" i="1"/>
  <c r="F3188" i="1"/>
  <c r="F3491" i="1"/>
  <c r="F1882" i="1"/>
  <c r="F1662" i="1"/>
  <c r="F3299" i="1"/>
  <c r="F2770" i="1"/>
  <c r="F1840" i="1"/>
  <c r="F1613" i="1"/>
  <c r="F1862" i="1"/>
  <c r="F2290" i="1"/>
  <c r="F2484" i="1"/>
  <c r="F2671" i="1"/>
  <c r="F3329" i="1"/>
  <c r="F3357" i="1"/>
  <c r="F392" i="1"/>
  <c r="F1847" i="1"/>
  <c r="F2174" i="1"/>
  <c r="F2511" i="1"/>
  <c r="F3074" i="1"/>
  <c r="F1305" i="1"/>
  <c r="F3162" i="1"/>
  <c r="F3249" i="1"/>
  <c r="F3924" i="1"/>
  <c r="F3484" i="1"/>
  <c r="F3253" i="1"/>
  <c r="F3973" i="1"/>
  <c r="F1796" i="1"/>
  <c r="F1780" i="1"/>
  <c r="F1340" i="1"/>
  <c r="F2636" i="1"/>
  <c r="F1842" i="1"/>
  <c r="F4062" i="1"/>
  <c r="F1169" i="1"/>
  <c r="F707" i="1"/>
  <c r="F3510" i="1"/>
  <c r="F2629" i="1"/>
  <c r="F3073" i="1"/>
  <c r="F3913" i="1"/>
  <c r="F3355" i="1"/>
  <c r="F2517" i="1"/>
  <c r="F2630" i="1"/>
  <c r="F3157" i="1"/>
  <c r="F3274" i="1"/>
  <c r="F2295" i="1"/>
  <c r="F3016" i="1"/>
  <c r="F1396" i="1"/>
  <c r="F814" i="1"/>
  <c r="F1154" i="1"/>
  <c r="F3419" i="1"/>
  <c r="F979" i="1"/>
  <c r="F3137" i="1"/>
  <c r="F1788" i="1"/>
  <c r="F3507" i="1"/>
  <c r="F666" i="1"/>
  <c r="F787" i="1"/>
  <c r="F75" i="1"/>
  <c r="F3563" i="1"/>
  <c r="F2193" i="1"/>
  <c r="F1492" i="1"/>
  <c r="F1773" i="1"/>
  <c r="F677" i="1"/>
  <c r="F2561" i="1"/>
  <c r="F3093" i="1"/>
  <c r="F1176" i="1"/>
  <c r="F1465" i="1"/>
  <c r="F1764" i="1"/>
  <c r="F2654" i="1"/>
  <c r="F960" i="1"/>
  <c r="F3892" i="1"/>
  <c r="F3258" i="1"/>
  <c r="F2958" i="1"/>
  <c r="F966" i="1"/>
  <c r="F1321" i="1"/>
  <c r="F1388" i="1"/>
  <c r="F3306" i="1"/>
  <c r="F3047" i="1"/>
  <c r="F3271" i="1"/>
  <c r="F1814" i="1"/>
  <c r="F475" i="1"/>
  <c r="F958" i="1"/>
  <c r="F2217" i="1"/>
  <c r="F1774" i="1"/>
  <c r="F1730" i="1"/>
  <c r="F2127" i="1"/>
  <c r="F3161" i="1"/>
  <c r="F600" i="1"/>
  <c r="F1071" i="1"/>
  <c r="F1739" i="1"/>
  <c r="F2085" i="1"/>
  <c r="F3231" i="1"/>
  <c r="F3624" i="1"/>
  <c r="F2963" i="1"/>
  <c r="F705" i="1"/>
  <c r="F2746" i="1"/>
  <c r="F2639" i="1"/>
  <c r="F3007" i="1"/>
  <c r="F3272" i="1"/>
  <c r="F758" i="1"/>
  <c r="F460" i="1"/>
  <c r="F3248" i="1"/>
  <c r="F2102" i="1"/>
  <c r="F1855" i="1"/>
  <c r="F745" i="1"/>
  <c r="F3377" i="1"/>
  <c r="F2224" i="1"/>
  <c r="F1825" i="1"/>
  <c r="F2302" i="1"/>
  <c r="F3022" i="1"/>
  <c r="F1439" i="1"/>
  <c r="F1949" i="1"/>
  <c r="F1435" i="1"/>
  <c r="F3849" i="1"/>
  <c r="F2454" i="1"/>
  <c r="F2748" i="1"/>
  <c r="F27" i="1"/>
  <c r="F189" i="1"/>
  <c r="F1417" i="1"/>
  <c r="F2686" i="1"/>
  <c r="F3092" i="1"/>
  <c r="F4108" i="1"/>
  <c r="F2488" i="1"/>
  <c r="F3768" i="1"/>
  <c r="F2709" i="1"/>
  <c r="F3453" i="1"/>
  <c r="F3767" i="1"/>
  <c r="F3699" i="1"/>
  <c r="F2387" i="1"/>
  <c r="F2558" i="1"/>
  <c r="F3077" i="1"/>
  <c r="F3009" i="1"/>
  <c r="F3075" i="1"/>
  <c r="F3822" i="1"/>
  <c r="F3945" i="1"/>
  <c r="F3208" i="1"/>
  <c r="F448" i="1"/>
  <c r="F1361" i="1"/>
  <c r="F70" i="1"/>
  <c r="F1685" i="1"/>
  <c r="F3372" i="1"/>
  <c r="F2976" i="1"/>
  <c r="F3934" i="1"/>
  <c r="F1625" i="1"/>
  <c r="F2211" i="1"/>
  <c r="F3279" i="1"/>
  <c r="F887" i="1"/>
  <c r="F2494" i="1"/>
  <c r="F3738" i="1"/>
  <c r="F205" i="1"/>
  <c r="F3189" i="1"/>
  <c r="F3155" i="1"/>
  <c r="F1110" i="1"/>
  <c r="F2744" i="1"/>
  <c r="F876" i="1"/>
  <c r="F3177" i="1"/>
  <c r="F3786" i="1"/>
  <c r="F1391" i="1"/>
  <c r="F997" i="1"/>
  <c r="F2544" i="1"/>
  <c r="F183" i="1"/>
  <c r="F3918" i="1"/>
  <c r="F3058" i="1"/>
  <c r="F3436" i="1"/>
  <c r="F718" i="1"/>
  <c r="F3574" i="1"/>
  <c r="F3065" i="1"/>
  <c r="F3496" i="1"/>
  <c r="F3380" i="1"/>
  <c r="F3361" i="1"/>
  <c r="F964" i="1"/>
  <c r="F3091" i="1"/>
  <c r="F3134" i="1"/>
  <c r="F1502" i="1"/>
  <c r="F665" i="1"/>
  <c r="F784" i="1"/>
  <c r="F3473" i="1"/>
  <c r="F633" i="1"/>
  <c r="F411" i="1"/>
  <c r="F670" i="1"/>
  <c r="F1894" i="1"/>
  <c r="F2502" i="1"/>
  <c r="F1642" i="1"/>
  <c r="F1081" i="1"/>
  <c r="F1558" i="1"/>
  <c r="F430" i="1"/>
  <c r="F1192" i="1"/>
  <c r="F3386" i="1"/>
  <c r="F2369" i="1"/>
  <c r="F944" i="1"/>
  <c r="F3384" i="1"/>
  <c r="F3056" i="1"/>
  <c r="F3181" i="1"/>
  <c r="F3243" i="1"/>
  <c r="F3317" i="1"/>
  <c r="F2000" i="1"/>
  <c r="F1779" i="1"/>
  <c r="F3796" i="1"/>
  <c r="F1578" i="1"/>
  <c r="F1725" i="1"/>
  <c r="F3878" i="1"/>
  <c r="F3354" i="1"/>
  <c r="F3311" i="1"/>
  <c r="F3312" i="1"/>
  <c r="F3792" i="1"/>
  <c r="F3422" i="1"/>
  <c r="F881" i="1"/>
  <c r="F1041" i="1"/>
  <c r="F3226" i="1"/>
  <c r="F3138" i="1"/>
  <c r="F3301" i="1"/>
  <c r="F166" i="1"/>
  <c r="F509" i="1"/>
  <c r="F868" i="1"/>
  <c r="F2473" i="1"/>
  <c r="F3080" i="1"/>
  <c r="F1915" i="1"/>
  <c r="F72" i="1"/>
  <c r="F697" i="1"/>
  <c r="F3629" i="1"/>
  <c r="F1692" i="1"/>
  <c r="F2172" i="1"/>
  <c r="F2996" i="1"/>
  <c r="F117" i="1"/>
  <c r="F2962" i="1"/>
  <c r="F3696" i="1"/>
  <c r="F11" i="1"/>
  <c r="F2069" i="1"/>
  <c r="F2002" i="1"/>
  <c r="F3398" i="1"/>
  <c r="F3178" i="1"/>
  <c r="F1020" i="1"/>
  <c r="F1374" i="1"/>
  <c r="F1929" i="1"/>
  <c r="F3387" i="1"/>
  <c r="F3529" i="1"/>
  <c r="F3089" i="1"/>
  <c r="F2076" i="1"/>
  <c r="F4052" i="1"/>
  <c r="F3068" i="1"/>
  <c r="F2098" i="1"/>
  <c r="F3601" i="1"/>
  <c r="F4051" i="1"/>
  <c r="F2146" i="1"/>
  <c r="F2492" i="1"/>
  <c r="F3136" i="1"/>
  <c r="F3015" i="1"/>
  <c r="F3269" i="1"/>
  <c r="F4046" i="1"/>
  <c r="F388" i="1"/>
  <c r="F2144" i="1"/>
  <c r="F52" i="1"/>
  <c r="F106" i="1"/>
  <c r="F377" i="1"/>
  <c r="F1440" i="1"/>
  <c r="F2267" i="1"/>
  <c r="F759" i="1"/>
  <c r="F3300" i="1"/>
  <c r="F3070" i="1"/>
  <c r="F1808" i="1"/>
  <c r="F605" i="1"/>
  <c r="F696" i="1"/>
  <c r="F3045" i="1"/>
  <c r="F2832" i="1"/>
  <c r="F1402" i="1"/>
  <c r="F1129" i="1"/>
  <c r="F1177" i="1"/>
  <c r="F3078" i="1"/>
  <c r="F3281" i="1"/>
  <c r="F434" i="1"/>
  <c r="F2776" i="1"/>
  <c r="F3234" i="1"/>
  <c r="F3062" i="1"/>
  <c r="F3456" i="1"/>
  <c r="F3713" i="1"/>
  <c r="F3337" i="1"/>
  <c r="F76" i="1"/>
  <c r="F1661" i="1"/>
  <c r="F3381" i="1"/>
  <c r="F171" i="1"/>
  <c r="F1727" i="1"/>
  <c r="F2142" i="1"/>
  <c r="F1898" i="1"/>
  <c r="F2964" i="1"/>
  <c r="F2283" i="1"/>
  <c r="F687" i="1"/>
  <c r="F1809" i="1"/>
  <c r="F1393" i="1"/>
  <c r="F1614" i="1"/>
  <c r="F2754" i="1"/>
  <c r="F4032" i="1"/>
  <c r="F3431" i="1"/>
  <c r="F3302" i="1"/>
  <c r="F2457" i="1"/>
  <c r="F820" i="1"/>
  <c r="F858" i="1"/>
  <c r="F3174" i="1"/>
  <c r="F3210" i="1"/>
  <c r="F3503" i="1"/>
  <c r="F3139" i="1"/>
  <c r="F3140" i="1"/>
  <c r="F3166" i="1"/>
  <c r="F3485" i="1"/>
  <c r="F1148" i="1"/>
  <c r="F2583" i="1"/>
  <c r="F3679" i="1"/>
  <c r="F2990" i="1"/>
  <c r="F3333" i="1"/>
  <c r="F4" i="1"/>
  <c r="F3083" i="1"/>
  <c r="F3323" i="1"/>
  <c r="F3472" i="1"/>
  <c r="F831" i="1"/>
  <c r="F911" i="1"/>
  <c r="F1837" i="1"/>
  <c r="F3471" i="1"/>
  <c r="F3322" i="1"/>
  <c r="F1639" i="1"/>
  <c r="F2493" i="1"/>
  <c r="F1818" i="1"/>
  <c r="F1992" i="1"/>
  <c r="F1576" i="1"/>
  <c r="F3094" i="1"/>
  <c r="F3366" i="1"/>
  <c r="F3000" i="1"/>
  <c r="F3039" i="1"/>
  <c r="F1322" i="1"/>
  <c r="F92" i="1"/>
  <c r="F3540" i="1"/>
  <c r="F86" i="1"/>
  <c r="F141" i="1"/>
  <c r="F1834" i="1"/>
  <c r="F3087" i="1"/>
  <c r="F1299" i="1"/>
  <c r="F3533" i="1"/>
  <c r="F3251" i="1"/>
  <c r="F3440" i="1"/>
  <c r="F3163" i="1"/>
  <c r="F3088" i="1"/>
  <c r="F3455" i="1"/>
  <c r="F3808" i="1"/>
  <c r="F3085" i="1"/>
  <c r="F2641" i="1"/>
  <c r="F4003" i="1"/>
  <c r="F3192" i="1"/>
  <c r="F1709" i="1"/>
  <c r="F1327" i="1"/>
  <c r="F3276" i="1"/>
  <c r="F3071" i="1"/>
  <c r="F706" i="1"/>
  <c r="F3254" i="1"/>
  <c r="F454" i="1"/>
  <c r="F950" i="1"/>
  <c r="F2137" i="1"/>
  <c r="F3693" i="1"/>
  <c r="F2948" i="1"/>
  <c r="F994" i="1"/>
  <c r="F3168" i="1"/>
  <c r="F2163" i="1"/>
  <c r="F2390" i="1"/>
  <c r="F78" i="1"/>
  <c r="F97" i="1"/>
  <c r="F2411" i="1"/>
  <c r="F2416" i="1"/>
  <c r="F3105" i="1"/>
  <c r="F3203" i="1"/>
  <c r="F3976" i="1"/>
  <c r="F3123" i="1"/>
  <c r="F3124" i="1"/>
  <c r="F3986" i="1"/>
  <c r="F3240" i="1"/>
  <c r="F3098" i="1"/>
  <c r="F3564" i="1"/>
  <c r="F1421" i="1"/>
  <c r="F1496" i="1"/>
  <c r="F3020" i="1"/>
  <c r="F3275" i="1"/>
  <c r="F3338" i="1"/>
  <c r="F164" i="1"/>
  <c r="F821" i="1"/>
  <c r="F2385" i="1"/>
  <c r="F1910" i="1"/>
  <c r="F424" i="1"/>
  <c r="F2450" i="1"/>
  <c r="F3266" i="1"/>
  <c r="F3106" i="1"/>
  <c r="F2991" i="1"/>
  <c r="F3130" i="1"/>
  <c r="F3517" i="1"/>
  <c r="F597" i="1"/>
  <c r="F3894" i="1"/>
  <c r="F99" i="1"/>
  <c r="F1104" i="1"/>
  <c r="F1126" i="1"/>
  <c r="F2219" i="1"/>
  <c r="F3411" i="1"/>
  <c r="F2203" i="1"/>
  <c r="F3861" i="1"/>
  <c r="F1429" i="1"/>
  <c r="F3095" i="1"/>
  <c r="F2319" i="1"/>
  <c r="F433" i="1"/>
  <c r="F3488" i="1"/>
  <c r="F975" i="1"/>
  <c r="F24" i="1"/>
  <c r="F1085" i="1"/>
  <c r="F3241" i="1"/>
  <c r="F2949" i="1"/>
  <c r="F1331" i="1"/>
  <c r="F2152" i="1"/>
  <c r="F137" i="1"/>
  <c r="F702" i="1"/>
  <c r="F1432" i="1"/>
  <c r="F3881" i="1"/>
  <c r="F182" i="1"/>
  <c r="F236" i="1"/>
  <c r="F2481" i="1"/>
  <c r="F510" i="1"/>
  <c r="F781" i="1"/>
  <c r="F3108" i="1"/>
  <c r="F3595" i="1"/>
  <c r="F3706" i="1"/>
  <c r="F3701" i="1"/>
  <c r="F452" i="1"/>
  <c r="F2545" i="1"/>
  <c r="F3064" i="1"/>
  <c r="F3561" i="1"/>
  <c r="F1983" i="1"/>
  <c r="F3042" i="1"/>
  <c r="F203" i="1"/>
  <c r="F1811" i="1"/>
  <c r="F2755" i="1"/>
  <c r="F965" i="1"/>
  <c r="F374" i="1"/>
  <c r="F3420" i="1"/>
  <c r="F917" i="1"/>
  <c r="F1347" i="1"/>
  <c r="F3800" i="1"/>
  <c r="F3252" i="1"/>
  <c r="F2940" i="1"/>
  <c r="F3307" i="1"/>
  <c r="F1602" i="1"/>
  <c r="F3649" i="1"/>
  <c r="F1872" i="1"/>
  <c r="F222" i="1"/>
  <c r="F1490" i="1"/>
  <c r="F1687" i="1"/>
  <c r="F155" i="1"/>
  <c r="F2652" i="1"/>
  <c r="F3046" i="1"/>
  <c r="F3492" i="1"/>
  <c r="F2640" i="1"/>
  <c r="F776" i="1"/>
  <c r="F3802" i="1"/>
  <c r="F631" i="1"/>
  <c r="F1569" i="1"/>
  <c r="F3154" i="1"/>
  <c r="F3084" i="1"/>
  <c r="F575" i="1"/>
  <c r="F191" i="1"/>
  <c r="F932" i="1"/>
  <c r="F624" i="1"/>
  <c r="F2980" i="1"/>
  <c r="F147" i="1"/>
  <c r="F506" i="1"/>
  <c r="F1778" i="1"/>
  <c r="F2417" i="1"/>
  <c r="F3444" i="1"/>
  <c r="F2989" i="1"/>
  <c r="F925" i="1"/>
  <c r="F926" i="1"/>
  <c r="F2378" i="1"/>
  <c r="F170" i="1"/>
  <c r="F172" i="1"/>
  <c r="F873" i="1"/>
  <c r="F1156" i="1"/>
  <c r="F1414" i="1"/>
  <c r="F3223" i="1"/>
  <c r="F3082" i="1"/>
  <c r="F2218" i="1"/>
  <c r="F3053" i="1"/>
  <c r="F3397" i="1"/>
  <c r="F3013" i="1"/>
  <c r="F829" i="1"/>
  <c r="F2124" i="1"/>
  <c r="F2426" i="1"/>
  <c r="F2742" i="1"/>
  <c r="F719" i="1"/>
  <c r="F884" i="1"/>
  <c r="F423" i="1"/>
  <c r="F590" i="1"/>
  <c r="F1851" i="1"/>
  <c r="F1925" i="1"/>
  <c r="F3674" i="1"/>
  <c r="F622" i="1"/>
  <c r="F850" i="1"/>
  <c r="F855" i="1"/>
  <c r="F1824" i="1"/>
  <c r="F2114" i="1"/>
  <c r="F2345" i="1"/>
  <c r="F3500" i="1"/>
  <c r="F1300" i="1"/>
  <c r="F3027" i="1"/>
  <c r="F4084" i="1"/>
  <c r="F3501" i="1"/>
  <c r="F685" i="1"/>
  <c r="F967" i="1"/>
  <c r="F3019" i="1"/>
  <c r="F1194" i="1"/>
  <c r="F945" i="1"/>
  <c r="F1548" i="1"/>
  <c r="F2975" i="1"/>
  <c r="F948" i="1"/>
  <c r="F3638" i="1"/>
  <c r="F3457" i="1"/>
  <c r="F2123" i="1"/>
  <c r="F2503" i="1"/>
  <c r="F901" i="1"/>
  <c r="F976" i="1"/>
  <c r="F1597" i="1"/>
  <c r="F1695" i="1"/>
  <c r="F3797" i="1"/>
  <c r="F2921" i="1"/>
  <c r="F200" i="1"/>
  <c r="F3442" i="1"/>
  <c r="F2581" i="1"/>
  <c r="F3109" i="1"/>
  <c r="F2682" i="1"/>
  <c r="F951" i="1"/>
  <c r="F3063" i="1"/>
  <c r="F2939" i="1"/>
  <c r="F2937" i="1"/>
  <c r="F3781" i="1"/>
  <c r="F1138" i="1"/>
  <c r="F2350" i="1"/>
  <c r="F3291" i="1"/>
  <c r="F3206" i="1"/>
  <c r="F1047" i="1"/>
  <c r="F3090" i="1"/>
  <c r="F3409" i="1"/>
  <c r="F199" i="1"/>
  <c r="F623" i="1"/>
  <c r="F96" i="1"/>
  <c r="F693" i="1"/>
  <c r="F893" i="1"/>
  <c r="F1920" i="1"/>
  <c r="F2757" i="1"/>
  <c r="F3575" i="1"/>
  <c r="F3186" i="1"/>
  <c r="F577" i="1"/>
  <c r="F3121" i="1"/>
  <c r="F1112" i="1"/>
  <c r="F1152" i="1"/>
  <c r="F3545" i="1"/>
  <c r="F3115" i="1"/>
  <c r="F3364" i="1"/>
  <c r="F193" i="1"/>
  <c r="F228" i="1"/>
  <c r="F241" i="1"/>
  <c r="F508" i="1"/>
  <c r="F594" i="1"/>
  <c r="F1010" i="1"/>
  <c r="F1042" i="1"/>
  <c r="F2573" i="1"/>
  <c r="F2927" i="1"/>
  <c r="F3069" i="1"/>
  <c r="F3114" i="1"/>
  <c r="F2919" i="1"/>
  <c r="F3538" i="1"/>
  <c r="F3164" i="1"/>
  <c r="F570" i="1"/>
  <c r="F1105" i="1"/>
  <c r="F1242" i="1"/>
  <c r="F1406" i="1"/>
  <c r="F2985" i="1"/>
  <c r="F1017" i="1"/>
  <c r="F3100" i="1"/>
  <c r="F1921" i="1"/>
  <c r="F2001" i="1"/>
  <c r="F2131" i="1"/>
  <c r="F763" i="1"/>
  <c r="F1008" i="1"/>
  <c r="F2760" i="1"/>
  <c r="F3051" i="1"/>
  <c r="F959" i="1"/>
  <c r="F2590" i="1"/>
  <c r="F504" i="1"/>
  <c r="F2936" i="1"/>
  <c r="F973" i="1"/>
  <c r="F1722" i="1"/>
  <c r="F2145" i="1"/>
  <c r="F2972" i="1"/>
  <c r="F3672" i="1"/>
  <c r="F3450" i="1"/>
  <c r="F592" i="1"/>
  <c r="F1575" i="1"/>
  <c r="F1012" i="1"/>
  <c r="F1701" i="1"/>
  <c r="F3175" i="1"/>
  <c r="F3644" i="1"/>
  <c r="F491" i="1"/>
  <c r="F502" i="1"/>
  <c r="F3107" i="1"/>
  <c r="F3059" i="1"/>
  <c r="F993" i="1"/>
  <c r="F1050" i="1"/>
  <c r="F1874" i="1"/>
  <c r="F3158" i="1"/>
  <c r="F3054" i="1"/>
  <c r="F1237" i="1"/>
  <c r="F2516" i="1"/>
  <c r="F85" i="1"/>
  <c r="F519" i="1"/>
  <c r="F675" i="1"/>
  <c r="F888" i="1"/>
  <c r="F1580" i="1"/>
  <c r="F1596" i="1"/>
  <c r="F3044" i="1"/>
  <c r="F426" i="1"/>
  <c r="F2405" i="1"/>
  <c r="F4047" i="1"/>
  <c r="F2403" i="1"/>
  <c r="F2965" i="1"/>
  <c r="F3848" i="1"/>
  <c r="F181" i="1"/>
  <c r="F558" i="1"/>
  <c r="F895" i="1"/>
  <c r="F1365" i="1"/>
  <c r="F1423" i="1"/>
  <c r="F4042" i="1"/>
  <c r="F2993" i="1"/>
  <c r="F3841" i="1"/>
  <c r="F715" i="1"/>
  <c r="F907" i="1"/>
  <c r="F920" i="1"/>
  <c r="F897" i="1"/>
  <c r="F2954" i="1"/>
  <c r="F3211" i="1"/>
  <c r="F721" i="1"/>
  <c r="F129" i="1"/>
  <c r="F1064" i="1"/>
  <c r="F3008" i="1"/>
  <c r="F1157" i="1"/>
  <c r="F1770" i="1"/>
  <c r="F1145" i="1"/>
  <c r="F3308" i="1"/>
  <c r="F3525" i="1"/>
  <c r="F179" i="1"/>
  <c r="F1441" i="1"/>
  <c r="F2169" i="1"/>
  <c r="F2374" i="1"/>
  <c r="F2922" i="1"/>
  <c r="F1118" i="1"/>
  <c r="F1240" i="1"/>
  <c r="F769" i="1"/>
  <c r="F3159" i="1"/>
  <c r="F581" i="1"/>
  <c r="F3761" i="1"/>
  <c r="F3023" i="1"/>
  <c r="F777" i="1"/>
  <c r="F864" i="1"/>
  <c r="F1551" i="1"/>
  <c r="F3263" i="1"/>
  <c r="F3144" i="1"/>
  <c r="F1108" i="1"/>
  <c r="F3067" i="1"/>
  <c r="F3003" i="1"/>
  <c r="F905" i="1"/>
  <c r="F927" i="1"/>
  <c r="F664" i="1"/>
  <c r="F1763" i="1"/>
  <c r="F425" i="1"/>
  <c r="F2171" i="1"/>
  <c r="F3200" i="1"/>
  <c r="F125" i="1"/>
  <c r="F906" i="1"/>
  <c r="F1159" i="1"/>
  <c r="F2413" i="1"/>
  <c r="F2830" i="1"/>
  <c r="F2920" i="1"/>
  <c r="F513" i="1"/>
  <c r="F1487" i="1"/>
  <c r="F1718" i="1"/>
  <c r="F2777" i="1"/>
  <c r="F3191" i="1"/>
  <c r="F486" i="1"/>
  <c r="F3018" i="1"/>
  <c r="F1458" i="1"/>
  <c r="F2571" i="1"/>
  <c r="F2988" i="1"/>
  <c r="F572" i="1"/>
  <c r="F474" i="1"/>
  <c r="F2987" i="1"/>
  <c r="F153" i="1"/>
  <c r="F603" i="1"/>
  <c r="F1993" i="1"/>
  <c r="F2749" i="1"/>
  <c r="F467" i="1"/>
  <c r="F2999" i="1"/>
  <c r="F2997" i="1"/>
  <c r="F3060" i="1"/>
  <c r="F3141" i="1"/>
  <c r="F3292" i="1"/>
  <c r="F2946" i="1"/>
  <c r="F428" i="1"/>
  <c r="F1227" i="1"/>
  <c r="F2681" i="1"/>
  <c r="F607" i="1"/>
  <c r="F933" i="1"/>
  <c r="F3126" i="1"/>
  <c r="F224" i="1"/>
  <c r="F1069" i="1"/>
  <c r="F3050" i="1"/>
  <c r="F2720" i="1"/>
  <c r="F3125" i="1"/>
  <c r="F1298" i="1"/>
  <c r="F2140" i="1"/>
  <c r="F2928" i="1"/>
  <c r="F955" i="1"/>
  <c r="F3259" i="1"/>
  <c r="F3260" i="1"/>
  <c r="F436" i="1"/>
  <c r="F892" i="1"/>
  <c r="F1140" i="1"/>
  <c r="F1574" i="1"/>
  <c r="F1868" i="1"/>
  <c r="F3534" i="1"/>
  <c r="F3536" i="1"/>
  <c r="F3537" i="1"/>
  <c r="F2651" i="1"/>
  <c r="F2888" i="1"/>
  <c r="F555" i="1"/>
  <c r="F912" i="1"/>
  <c r="F935" i="1"/>
  <c r="F2325" i="1"/>
  <c r="F2364" i="1"/>
  <c r="F2569" i="1"/>
  <c r="F2887" i="1"/>
  <c r="F3224" i="1"/>
  <c r="F2153" i="1"/>
  <c r="F2932" i="1"/>
  <c r="F1235" i="1"/>
  <c r="F3474" i="1"/>
  <c r="F3809" i="1"/>
  <c r="F148" i="1"/>
  <c r="F595" i="1"/>
  <c r="F2126" i="1"/>
  <c r="F2157" i="1"/>
  <c r="F505" i="1"/>
  <c r="F882" i="1"/>
  <c r="F234" i="1"/>
  <c r="F1737" i="1"/>
  <c r="F2751" i="1"/>
  <c r="F2863" i="1"/>
  <c r="F2968" i="1"/>
  <c r="F3066" i="1"/>
  <c r="F3432" i="1"/>
  <c r="F1120" i="1"/>
  <c r="F2328" i="1"/>
  <c r="F2353" i="1"/>
  <c r="F1793" i="1"/>
  <c r="F573" i="1"/>
  <c r="F970" i="1"/>
  <c r="F986" i="1"/>
  <c r="F1324" i="1"/>
  <c r="F1382" i="1"/>
  <c r="F2650" i="1"/>
  <c r="F714" i="1"/>
  <c r="F1407" i="1"/>
  <c r="F1483" i="1"/>
  <c r="F2761" i="1"/>
  <c r="F3405" i="1"/>
  <c r="F3406" i="1"/>
  <c r="F2136" i="1"/>
  <c r="F1918" i="1"/>
  <c r="F2831" i="1"/>
  <c r="F642" i="1"/>
  <c r="F863" i="1"/>
  <c r="F1552" i="1"/>
  <c r="F3369" i="1"/>
  <c r="F220" i="1"/>
  <c r="F602" i="1"/>
  <c r="F921" i="1"/>
  <c r="F1102" i="1"/>
  <c r="F1147" i="1"/>
  <c r="F1172" i="1"/>
  <c r="F1185" i="1"/>
  <c r="F1344" i="1"/>
  <c r="F1415" i="1"/>
  <c r="F1425" i="1"/>
  <c r="F1493" i="1"/>
  <c r="F1559" i="1"/>
  <c r="F1567" i="1"/>
  <c r="F2370" i="1"/>
  <c r="F2567" i="1"/>
  <c r="F2768" i="1"/>
  <c r="F3833" i="1"/>
  <c r="F2981" i="1"/>
  <c r="F3031" i="1"/>
  <c r="F3835" i="1"/>
  <c r="F3028" i="1"/>
  <c r="F3839" i="1"/>
  <c r="F3840" i="1"/>
  <c r="F3133" i="1"/>
  <c r="F2957" i="1"/>
  <c r="F3014" i="1"/>
  <c r="F663" i="1"/>
  <c r="F2952" i="1"/>
  <c r="F2891" i="1"/>
  <c r="F3011" i="1"/>
  <c r="F1562" i="1"/>
  <c r="F2950" i="1"/>
  <c r="F1584" i="1"/>
  <c r="F151" i="1"/>
  <c r="F2660" i="1"/>
  <c r="F629" i="1"/>
  <c r="F720" i="1"/>
  <c r="F865" i="1"/>
  <c r="F904" i="1"/>
  <c r="F2601" i="1"/>
  <c r="F2765" i="1"/>
  <c r="F3099" i="1"/>
  <c r="F2504" i="1"/>
  <c r="F2938" i="1"/>
  <c r="F1565" i="1"/>
  <c r="F1711" i="1"/>
  <c r="F1909" i="1"/>
  <c r="F2132" i="1"/>
  <c r="F2162" i="1"/>
  <c r="F2324" i="1"/>
  <c r="F2599" i="1"/>
  <c r="F1119" i="1"/>
  <c r="F450" i="1"/>
  <c r="F456" i="1"/>
  <c r="F2372" i="1"/>
  <c r="F157" i="1"/>
  <c r="F1067" i="1"/>
  <c r="F576" i="1"/>
  <c r="F1573" i="1"/>
  <c r="F2327" i="1"/>
  <c r="F3057" i="1"/>
  <c r="F3225" i="1"/>
  <c r="F1997" i="1"/>
  <c r="F1438" i="1"/>
  <c r="F468" i="1"/>
  <c r="F1790" i="1"/>
  <c r="F1013" i="1"/>
  <c r="F1151" i="1"/>
  <c r="F1449" i="1"/>
  <c r="F1598" i="1"/>
  <c r="F1720" i="1"/>
  <c r="F2384" i="1"/>
  <c r="F2512" i="1"/>
  <c r="F2564" i="1"/>
  <c r="F3024" i="1"/>
  <c r="F2971" i="1"/>
  <c r="F3190" i="1"/>
  <c r="F3036" i="1"/>
  <c r="F2690" i="1"/>
  <c r="F1150" i="1"/>
  <c r="F890" i="1"/>
  <c r="F1410" i="1"/>
  <c r="F2697" i="1"/>
  <c r="F3010" i="1"/>
  <c r="F127" i="1"/>
  <c r="F545" i="1"/>
  <c r="F900" i="1"/>
  <c r="F1072" i="1"/>
  <c r="F2702" i="1"/>
  <c r="F3005" i="1"/>
  <c r="F3006" i="1"/>
  <c r="F2961" i="1"/>
  <c r="F2908" i="1"/>
  <c r="F1801" i="1"/>
  <c r="F3001" i="1"/>
  <c r="F551" i="1"/>
  <c r="F565" i="1"/>
  <c r="F1563" i="1"/>
  <c r="F874" i="1"/>
  <c r="F880" i="1"/>
  <c r="F998" i="1"/>
  <c r="F999" i="1"/>
  <c r="F2521" i="1"/>
  <c r="F2992" i="1"/>
  <c r="F2955" i="1"/>
  <c r="F734" i="1"/>
  <c r="F2951" i="1"/>
  <c r="F872" i="1"/>
  <c r="F458" i="1"/>
  <c r="F593" i="1"/>
  <c r="F711" i="1"/>
  <c r="F2912" i="1"/>
  <c r="F232" i="1"/>
  <c r="F619" i="1"/>
  <c r="F1550" i="1"/>
  <c r="F1916" i="1"/>
  <c r="F2982" i="1"/>
  <c r="F2945" i="1"/>
  <c r="F2947" i="1"/>
  <c r="F2572" i="1"/>
  <c r="F3489" i="1"/>
  <c r="F1500" i="1"/>
  <c r="F588" i="1"/>
  <c r="F1084" i="1"/>
  <c r="F2970" i="1"/>
  <c r="F563" i="1"/>
  <c r="F1419" i="1"/>
  <c r="F1579" i="1"/>
  <c r="F2357" i="1"/>
  <c r="F2382" i="1"/>
  <c r="F2683" i="1"/>
  <c r="F2966" i="1"/>
  <c r="F3194" i="1"/>
  <c r="F684" i="1"/>
  <c r="F1117" i="1"/>
  <c r="F2750" i="1"/>
  <c r="F2781" i="1"/>
  <c r="F507" i="1"/>
  <c r="F548" i="1"/>
  <c r="F2404" i="1"/>
  <c r="F186" i="1"/>
  <c r="F472" i="1"/>
  <c r="F1074" i="1"/>
  <c r="F1705" i="1"/>
  <c r="F1877" i="1"/>
  <c r="F1987" i="1"/>
  <c r="F2582" i="1"/>
  <c r="F2656" i="1"/>
  <c r="F2886" i="1"/>
  <c r="F192" i="1"/>
  <c r="F239" i="1"/>
  <c r="F446" i="1"/>
  <c r="F488" i="1"/>
  <c r="F516" i="1"/>
  <c r="F561" i="1"/>
  <c r="F774" i="1"/>
  <c r="F870" i="1"/>
  <c r="F937" i="1"/>
  <c r="F1062" i="1"/>
  <c r="F1137" i="1"/>
  <c r="F1155" i="1"/>
  <c r="F1485" i="1"/>
  <c r="F1561" i="1"/>
  <c r="F1715" i="1"/>
  <c r="F1906" i="1"/>
  <c r="F1991" i="1"/>
  <c r="F2125" i="1"/>
  <c r="F2154" i="1"/>
  <c r="F2375" i="1"/>
  <c r="F2395" i="1"/>
  <c r="F2440" i="1"/>
  <c r="F2570" i="1"/>
  <c r="F2587" i="1"/>
  <c r="F2594" i="1"/>
  <c r="F2956" i="1"/>
  <c r="F3351" i="1"/>
  <c r="F3352" i="1"/>
  <c r="F3838" i="1"/>
  <c r="F3358" i="1"/>
  <c r="F3033" i="1"/>
  <c r="F3359" i="1"/>
  <c r="F1488" i="1"/>
  <c r="F2138" i="1"/>
  <c r="F1099" i="1"/>
  <c r="F2889" i="1"/>
  <c r="F451" i="1"/>
  <c r="F457" i="1"/>
  <c r="F867" i="1"/>
  <c r="F875" i="1"/>
  <c r="F1070" i="1"/>
  <c r="F1077" i="1"/>
  <c r="F1080" i="1"/>
  <c r="F1111" i="1"/>
  <c r="F1430" i="1"/>
  <c r="F2438" i="1"/>
  <c r="F2766" i="1"/>
  <c r="F2994" i="1"/>
  <c r="F2941" i="1"/>
  <c r="F2918" i="1"/>
  <c r="F2944" i="1"/>
  <c r="F2995" i="1"/>
  <c r="F1095" i="1"/>
  <c r="F1184" i="1"/>
  <c r="F1907" i="1"/>
  <c r="F1103" i="1"/>
  <c r="F2913" i="1"/>
  <c r="F2914" i="1"/>
  <c r="F150" i="1"/>
  <c r="F156" i="1"/>
  <c r="F939" i="1"/>
  <c r="F941" i="1"/>
  <c r="F1234" i="1"/>
  <c r="F1791" i="1"/>
  <c r="F1795" i="1"/>
  <c r="F1813" i="1"/>
  <c r="F2695" i="1"/>
  <c r="F2933" i="1"/>
  <c r="F2934" i="1"/>
  <c r="F4001" i="1"/>
  <c r="F2983" i="1"/>
  <c r="F2348" i="1"/>
  <c r="F2892" i="1"/>
  <c r="F2890" i="1"/>
  <c r="F2969" i="1"/>
  <c r="F1875" i="1"/>
  <c r="F2649" i="1"/>
  <c r="F2685" i="1"/>
  <c r="F2763" i="1"/>
  <c r="F552" i="1"/>
  <c r="F1160" i="1"/>
  <c r="F1164" i="1"/>
  <c r="F1560" i="1"/>
  <c r="F1721" i="1"/>
  <c r="F1726" i="1"/>
  <c r="F2693" i="1"/>
  <c r="F2743" i="1"/>
  <c r="F3153" i="1"/>
  <c r="F3836" i="1"/>
  <c r="F4104" i="1"/>
  <c r="F3152" i="1"/>
  <c r="F1712" i="1"/>
  <c r="F2155" i="1"/>
  <c r="F2769" i="1"/>
  <c r="F775" i="1"/>
  <c r="F2885" i="1"/>
  <c r="F2917" i="1"/>
  <c r="F496" i="1"/>
  <c r="F601" i="1"/>
  <c r="F154" i="1"/>
  <c r="F499" i="1"/>
  <c r="F883" i="1"/>
  <c r="F914" i="1"/>
  <c r="F919" i="1"/>
  <c r="F1175" i="1"/>
  <c r="F1494" i="1"/>
  <c r="F1757" i="1"/>
  <c r="F2391" i="1"/>
  <c r="F2410" i="1"/>
  <c r="F2508" i="1"/>
  <c r="F3096" i="1"/>
  <c r="F3265" i="1"/>
  <c r="F1123" i="1"/>
  <c r="F2538" i="1"/>
  <c r="F3076" i="1"/>
  <c r="F2882" i="1"/>
  <c r="F1314" i="1"/>
  <c r="F1581" i="1"/>
  <c r="F2878" i="1"/>
  <c r="F2700" i="1"/>
  <c r="F455" i="1"/>
  <c r="F596" i="1"/>
  <c r="F992" i="1"/>
  <c r="F1424" i="1"/>
  <c r="F1876" i="1"/>
  <c r="F2161" i="1"/>
  <c r="F2436" i="1"/>
  <c r="F2593" i="1"/>
  <c r="F2929" i="1"/>
  <c r="F2877" i="1"/>
  <c r="F2930" i="1"/>
  <c r="F2931" i="1"/>
  <c r="F461" i="1"/>
  <c r="F462" i="1"/>
  <c r="F543" i="1"/>
  <c r="F940" i="1"/>
  <c r="F1093" i="1"/>
  <c r="F1101" i="1"/>
  <c r="F1173" i="1"/>
  <c r="F1231" i="1"/>
  <c r="F1821" i="1"/>
  <c r="F1990" i="1"/>
  <c r="F2130" i="1"/>
  <c r="F2133" i="1"/>
  <c r="F2356" i="1"/>
  <c r="F2393" i="1"/>
  <c r="F2415" i="1"/>
  <c r="F2694" i="1"/>
  <c r="F2764" i="1"/>
  <c r="F2923" i="1"/>
  <c r="F3025" i="1"/>
  <c r="F2924" i="1"/>
  <c r="F3026" i="1"/>
  <c r="F2905" i="1"/>
  <c r="F3029" i="1"/>
  <c r="F3030" i="1"/>
  <c r="F4073" i="1"/>
  <c r="F3032" i="1"/>
  <c r="F2926" i="1"/>
  <c r="F3034" i="1"/>
  <c r="F3035" i="1"/>
  <c r="F3037" i="1"/>
  <c r="F432" i="1"/>
  <c r="F2853" i="1"/>
  <c r="F2875" i="1"/>
  <c r="F2876" i="1"/>
  <c r="F1738" i="1"/>
  <c r="F2883" i="1"/>
  <c r="F779" i="1"/>
  <c r="F902" i="1"/>
  <c r="F1094" i="1"/>
  <c r="F1131" i="1"/>
  <c r="F2432" i="1"/>
  <c r="F2879" i="1"/>
  <c r="F2915" i="1"/>
  <c r="F2916" i="1"/>
  <c r="F2881" i="1"/>
  <c r="F215" i="1"/>
  <c r="F571" i="1"/>
  <c r="F599" i="1"/>
  <c r="F886" i="1"/>
  <c r="F1135" i="1"/>
  <c r="F1544" i="1"/>
  <c r="F1740" i="1"/>
  <c r="F2978" i="1"/>
  <c r="F2979" i="1"/>
  <c r="F2899" i="1"/>
  <c r="F2902" i="1"/>
  <c r="F2984" i="1"/>
  <c r="F2662" i="1"/>
  <c r="F2857" i="1"/>
  <c r="F640" i="1"/>
  <c r="F1688" i="1"/>
  <c r="F194" i="1"/>
  <c r="F1171" i="1"/>
  <c r="F2135" i="1"/>
  <c r="F2953" i="1"/>
  <c r="F676" i="1"/>
  <c r="F1055" i="1"/>
  <c r="F1088" i="1"/>
  <c r="F1408" i="1"/>
  <c r="F1409" i="1"/>
  <c r="F1437" i="1"/>
  <c r="F1456" i="1"/>
  <c r="F1585" i="1"/>
  <c r="F1812" i="1"/>
  <c r="F2349" i="1"/>
  <c r="F2643" i="1"/>
  <c r="F3196" i="1"/>
  <c r="F2865" i="1"/>
  <c r="F2943" i="1"/>
  <c r="F422" i="1"/>
  <c r="F580" i="1"/>
  <c r="F33" i="1"/>
  <c r="F2856" i="1"/>
  <c r="F562" i="1"/>
  <c r="F1083" i="1"/>
  <c r="F1904" i="1"/>
  <c r="F169" i="1"/>
  <c r="F514" i="1"/>
  <c r="F983" i="1"/>
  <c r="F1125" i="1"/>
  <c r="F1132" i="1"/>
  <c r="F1717" i="1"/>
  <c r="F2871" i="1"/>
  <c r="F2872" i="1"/>
  <c r="F2873" i="1"/>
  <c r="F2874" i="1"/>
  <c r="F122" i="1"/>
  <c r="F144" i="1"/>
  <c r="F161" i="1"/>
  <c r="F217" i="1"/>
  <c r="F445" i="1"/>
  <c r="F484" i="1"/>
  <c r="F511" i="1"/>
  <c r="F579" i="1"/>
  <c r="F586" i="1"/>
  <c r="F608" i="1"/>
  <c r="F632" i="1"/>
  <c r="F773" i="1"/>
  <c r="F849" i="1"/>
  <c r="F1044" i="1"/>
  <c r="F1075" i="1"/>
  <c r="F1116" i="1"/>
  <c r="F1128" i="1"/>
  <c r="F1178" i="1"/>
  <c r="F1545" i="1"/>
  <c r="F1566" i="1"/>
  <c r="F1703" i="1"/>
  <c r="F1865" i="1"/>
  <c r="F1869" i="1"/>
  <c r="F1913" i="1"/>
  <c r="F2128" i="1"/>
  <c r="F2215" i="1"/>
  <c r="F2376" i="1"/>
  <c r="F2398" i="1"/>
  <c r="F2442" i="1"/>
  <c r="F2687" i="1"/>
  <c r="F2759" i="1"/>
  <c r="F2779" i="1"/>
  <c r="F2893" i="1"/>
  <c r="F2894" i="1"/>
  <c r="F2860" i="1"/>
  <c r="F2895" i="1"/>
  <c r="F2896" i="1"/>
  <c r="F2897" i="1"/>
  <c r="F2898" i="1"/>
  <c r="F2900" i="1"/>
  <c r="F2901" i="1"/>
  <c r="F3846" i="1"/>
  <c r="F2903" i="1"/>
  <c r="F3979" i="1"/>
  <c r="F4055" i="1"/>
  <c r="F2906" i="1"/>
  <c r="F2907" i="1"/>
  <c r="F2909" i="1"/>
  <c r="F2910" i="1"/>
  <c r="F2911" i="1"/>
  <c r="F550" i="1"/>
  <c r="F159" i="1"/>
  <c r="F668" i="1"/>
  <c r="F1917" i="1"/>
  <c r="F2386" i="1"/>
  <c r="F2425" i="1"/>
  <c r="F1413" i="1"/>
  <c r="F2852" i="1"/>
  <c r="F2880" i="1"/>
  <c r="F427" i="1"/>
  <c r="F546" i="1"/>
  <c r="F598" i="1"/>
  <c r="F1046" i="1"/>
  <c r="F1420" i="1"/>
  <c r="F1543" i="1"/>
  <c r="F1881" i="1"/>
  <c r="F2854" i="1"/>
  <c r="F163" i="1"/>
  <c r="F442" i="1"/>
  <c r="F449" i="1"/>
  <c r="F611" i="1"/>
  <c r="F765" i="1"/>
  <c r="F1092" i="1"/>
  <c r="F1115" i="1"/>
  <c r="F1121" i="1"/>
  <c r="F1141" i="1"/>
  <c r="F1180" i="1"/>
  <c r="F1244" i="1"/>
  <c r="F1484" i="1"/>
  <c r="F1501" i="1"/>
  <c r="F1583" i="1"/>
  <c r="F1696" i="1"/>
  <c r="F2418" i="1"/>
  <c r="F2420" i="1"/>
  <c r="F2585" i="1"/>
  <c r="F2588" i="1"/>
  <c r="F2591" i="1"/>
  <c r="F2858" i="1"/>
  <c r="F2859" i="1"/>
  <c r="F2861" i="1"/>
  <c r="F3958" i="1"/>
  <c r="F2864" i="1"/>
  <c r="F2866" i="1"/>
  <c r="F2867" i="1"/>
  <c r="F2868" i="1"/>
  <c r="F2869" i="1"/>
  <c r="F2870" i="1"/>
  <c r="F638" i="1"/>
  <c r="F1183" i="1"/>
  <c r="F1867" i="1"/>
  <c r="F2851" i="1"/>
  <c r="F196" i="1"/>
  <c r="F437" i="1"/>
  <c r="F984" i="1"/>
  <c r="F1422" i="1"/>
  <c r="F1595" i="1"/>
  <c r="F2396" i="1"/>
  <c r="F2826" i="1"/>
  <c r="F3939" i="1"/>
  <c r="F2848" i="1"/>
  <c r="F2855" i="1"/>
  <c r="F2849" i="1"/>
  <c r="F2846" i="1"/>
  <c r="F447" i="1"/>
  <c r="F637" i="1"/>
  <c r="F780" i="1"/>
  <c r="F1453" i="1"/>
  <c r="F1994" i="1"/>
  <c r="F2150" i="1"/>
  <c r="F2156" i="1"/>
  <c r="F2362" i="1"/>
  <c r="F2433" i="1"/>
  <c r="F2434" i="1"/>
  <c r="F2771" i="1"/>
  <c r="F2819" i="1"/>
  <c r="F2821" i="1"/>
  <c r="F2824" i="1"/>
  <c r="F2827" i="1"/>
  <c r="F2967" i="1"/>
  <c r="F2850" i="1"/>
  <c r="F123" i="1"/>
  <c r="F173" i="1"/>
  <c r="F214" i="1"/>
  <c r="F216" i="1"/>
  <c r="F466" i="1"/>
  <c r="F476" i="1"/>
  <c r="F498" i="1"/>
  <c r="F542" i="1"/>
  <c r="F544" i="1"/>
  <c r="F566" i="1"/>
  <c r="F568" i="1"/>
  <c r="F578" i="1"/>
  <c r="F582" i="1"/>
  <c r="F585" i="1"/>
  <c r="F591" i="1"/>
  <c r="F621" i="1"/>
  <c r="F636" i="1"/>
  <c r="F641" i="1"/>
  <c r="F683" i="1"/>
  <c r="F698" i="1"/>
  <c r="F1049" i="1"/>
  <c r="F1113" i="1"/>
  <c r="F1130" i="1"/>
  <c r="F1136" i="1"/>
  <c r="F1318" i="1"/>
  <c r="F1412" i="1"/>
  <c r="F1416" i="1"/>
  <c r="F1442" i="1"/>
  <c r="F1452" i="1"/>
  <c r="F1499" i="1"/>
  <c r="F1547" i="1"/>
  <c r="F1589" i="1"/>
  <c r="F1600" i="1"/>
  <c r="F1704" i="1"/>
  <c r="F1724" i="1"/>
  <c r="F1729" i="1"/>
  <c r="F1736" i="1"/>
  <c r="F1741" i="1"/>
  <c r="F1988" i="1"/>
  <c r="F2148" i="1"/>
  <c r="F2346" i="1"/>
  <c r="F2423" i="1"/>
  <c r="F2424" i="1"/>
  <c r="F2427" i="1"/>
  <c r="F2429" i="1"/>
  <c r="F2430" i="1"/>
  <c r="F2584" i="1"/>
  <c r="F2596" i="1"/>
  <c r="F2691" i="1"/>
  <c r="F2696" i="1"/>
  <c r="F2775" i="1"/>
  <c r="F2820" i="1"/>
  <c r="F2822" i="1"/>
  <c r="F2823" i="1"/>
  <c r="F2825" i="1"/>
  <c r="F2828" i="1"/>
  <c r="F2904" i="1"/>
  <c r="F2998" i="1"/>
  <c r="F3180" i="1"/>
  <c r="F3250" i="1"/>
  <c r="F3847" i="1"/>
  <c r="F2835" i="1"/>
  <c r="F2836" i="1"/>
  <c r="F2837" i="1"/>
  <c r="F2838" i="1"/>
  <c r="F2839" i="1"/>
  <c r="F2840" i="1"/>
  <c r="F2841" i="1"/>
  <c r="F2842" i="1"/>
  <c r="F2843" i="1"/>
  <c r="F2844" i="1"/>
  <c r="F2845" i="1"/>
  <c r="F124" i="1"/>
  <c r="F126" i="1"/>
  <c r="F131" i="1"/>
  <c r="F132" i="1"/>
  <c r="F133" i="1"/>
  <c r="F135" i="1"/>
  <c r="F136" i="1"/>
  <c r="F138" i="1"/>
  <c r="F139" i="1"/>
  <c r="F142" i="1"/>
  <c r="F145" i="1"/>
  <c r="F149" i="1"/>
  <c r="F160" i="1"/>
  <c r="F162" i="1"/>
  <c r="F165" i="1"/>
  <c r="F167" i="1"/>
  <c r="F174" i="1"/>
  <c r="F175" i="1"/>
  <c r="F176" i="1"/>
  <c r="F178" i="1"/>
  <c r="F180" i="1"/>
  <c r="F184" i="1"/>
  <c r="F188" i="1"/>
  <c r="F190" i="1"/>
  <c r="F195" i="1"/>
  <c r="F197" i="1"/>
  <c r="F201" i="1"/>
  <c r="F204" i="1"/>
  <c r="F208" i="1"/>
  <c r="F210" i="1"/>
  <c r="F211" i="1"/>
  <c r="F223" i="1"/>
  <c r="F225" i="1"/>
  <c r="F226" i="1"/>
  <c r="F227" i="1"/>
  <c r="F229" i="1"/>
  <c r="F230" i="1"/>
  <c r="F231" i="1"/>
  <c r="F233" i="1"/>
  <c r="F235" i="1"/>
  <c r="F237" i="1"/>
  <c r="F238" i="1"/>
  <c r="F240" i="1"/>
  <c r="F429" i="1"/>
  <c r="F431" i="1"/>
  <c r="F435" i="1"/>
  <c r="F438" i="1"/>
  <c r="F439" i="1"/>
  <c r="F441" i="1"/>
  <c r="F443" i="1"/>
  <c r="F453" i="1"/>
  <c r="F459" i="1"/>
  <c r="F463" i="1"/>
  <c r="F464" i="1"/>
  <c r="F470" i="1"/>
  <c r="F471" i="1"/>
  <c r="F477" i="1"/>
  <c r="F479" i="1"/>
  <c r="F480" i="1"/>
  <c r="F489" i="1"/>
  <c r="F490" i="1"/>
  <c r="F492" i="1"/>
  <c r="F493" i="1"/>
  <c r="F494" i="1"/>
  <c r="F495" i="1"/>
  <c r="F497" i="1"/>
  <c r="F503" i="1"/>
  <c r="F512" i="1"/>
  <c r="F518" i="1"/>
  <c r="F520" i="1"/>
  <c r="F549" i="1"/>
  <c r="F554" i="1"/>
  <c r="F557" i="1"/>
  <c r="F560" i="1"/>
  <c r="F564" i="1"/>
  <c r="F567" i="1"/>
  <c r="F569" i="1"/>
  <c r="F574" i="1"/>
  <c r="F583" i="1"/>
  <c r="F584" i="1"/>
  <c r="F587" i="1"/>
  <c r="F604" i="1"/>
  <c r="F606" i="1"/>
  <c r="F609" i="1"/>
  <c r="F612" i="1"/>
  <c r="F613" i="1"/>
  <c r="F614" i="1"/>
  <c r="F616" i="1"/>
  <c r="F617" i="1"/>
  <c r="F618" i="1"/>
  <c r="F620" i="1"/>
  <c r="F625" i="1"/>
  <c r="F626" i="1"/>
  <c r="F627" i="1"/>
  <c r="F630" i="1"/>
  <c r="F634" i="1"/>
  <c r="F639" i="1"/>
  <c r="F688" i="1"/>
  <c r="F708" i="1"/>
  <c r="F712" i="1"/>
  <c r="F762" i="1"/>
  <c r="F764" i="1"/>
  <c r="F766" i="1"/>
  <c r="F768" i="1"/>
  <c r="F770" i="1"/>
  <c r="F772" i="1"/>
  <c r="F877" i="1"/>
  <c r="F889" i="1"/>
  <c r="F899" i="1"/>
  <c r="F903" i="1"/>
  <c r="F908" i="1"/>
  <c r="F909" i="1"/>
  <c r="F910" i="1"/>
  <c r="F913" i="1"/>
  <c r="F916" i="1"/>
  <c r="F918" i="1"/>
  <c r="F922" i="1"/>
  <c r="F928" i="1"/>
  <c r="F929" i="1"/>
  <c r="F931" i="1"/>
  <c r="F938" i="1"/>
  <c r="F949" i="1"/>
  <c r="F990" i="1"/>
  <c r="F1043" i="1"/>
  <c r="F1048" i="1"/>
  <c r="F1051" i="1"/>
  <c r="F1052" i="1"/>
  <c r="F1053" i="1"/>
  <c r="F1054" i="1"/>
  <c r="F1056" i="1"/>
  <c r="F1057" i="1"/>
  <c r="F1058" i="1"/>
  <c r="F1059" i="1"/>
  <c r="F1060" i="1"/>
  <c r="F1061" i="1"/>
  <c r="F1063" i="1"/>
  <c r="F1065" i="1"/>
  <c r="F1073" i="1"/>
  <c r="F1086" i="1"/>
  <c r="F1089" i="1"/>
  <c r="F1109" i="1"/>
  <c r="F1122" i="1"/>
  <c r="F1124" i="1"/>
  <c r="F1127" i="1"/>
  <c r="F1133" i="1"/>
  <c r="F1142" i="1"/>
  <c r="F1143" i="1"/>
  <c r="F1144" i="1"/>
  <c r="F1146" i="1"/>
  <c r="F1149" i="1"/>
  <c r="F1153" i="1"/>
  <c r="F1158" i="1"/>
  <c r="F1161" i="1"/>
  <c r="F1163" i="1"/>
  <c r="F1165" i="1"/>
  <c r="F1166" i="1"/>
  <c r="F1174" i="1"/>
  <c r="F1179" i="1"/>
  <c r="F1229" i="1"/>
  <c r="F1232" i="1"/>
  <c r="F1233" i="1"/>
  <c r="F1236" i="1"/>
  <c r="F1238" i="1"/>
  <c r="F1239" i="1"/>
  <c r="F1241" i="1"/>
  <c r="F1334" i="1"/>
  <c r="F1335" i="1"/>
  <c r="F1342" i="1"/>
  <c r="F1411" i="1"/>
  <c r="F1418" i="1"/>
  <c r="F1427" i="1"/>
  <c r="F1428" i="1"/>
  <c r="F1431" i="1"/>
  <c r="F1434" i="1"/>
  <c r="F1444" i="1"/>
  <c r="F1445" i="1"/>
  <c r="F1446" i="1"/>
  <c r="F1447" i="1"/>
  <c r="F1448" i="1"/>
  <c r="F1450" i="1"/>
  <c r="F1451" i="1"/>
  <c r="F1454" i="1"/>
  <c r="F1455" i="1"/>
  <c r="F1459" i="1"/>
  <c r="F1460" i="1"/>
  <c r="F1461" i="1"/>
  <c r="F1462" i="1"/>
  <c r="F1486" i="1"/>
  <c r="F1489" i="1"/>
  <c r="F1491" i="1"/>
  <c r="F1495" i="1"/>
  <c r="F1497" i="1"/>
  <c r="F1498" i="1"/>
  <c r="F1546" i="1"/>
  <c r="F1549" i="1"/>
  <c r="F1553" i="1"/>
  <c r="F1555" i="1"/>
  <c r="F1556" i="1"/>
  <c r="F1557" i="1"/>
  <c r="F1564" i="1"/>
  <c r="F1571" i="1"/>
  <c r="F1582" i="1"/>
  <c r="F1586" i="1"/>
  <c r="F1588" i="1"/>
  <c r="F1590" i="1"/>
  <c r="F1591" i="1"/>
  <c r="F1594" i="1"/>
  <c r="F1599" i="1"/>
  <c r="F1601" i="1"/>
  <c r="F1684" i="1"/>
  <c r="F1698" i="1"/>
  <c r="F1700" i="1"/>
  <c r="F1707" i="1"/>
  <c r="F1708" i="1"/>
  <c r="F1710" i="1"/>
  <c r="F1714" i="1"/>
  <c r="F1723" i="1"/>
  <c r="F1731" i="1"/>
  <c r="F1732" i="1"/>
  <c r="F1733" i="1"/>
  <c r="F1734" i="1"/>
  <c r="F1735" i="1"/>
  <c r="F1742" i="1"/>
  <c r="F1768" i="1"/>
  <c r="F1815" i="1"/>
  <c r="F1817" i="1"/>
  <c r="F1820" i="1"/>
  <c r="F1863" i="1"/>
  <c r="F1871" i="1"/>
  <c r="F1878" i="1"/>
  <c r="F1879" i="1"/>
  <c r="F1880" i="1"/>
  <c r="F1984" i="1"/>
  <c r="F1995" i="1"/>
  <c r="F1996" i="1"/>
  <c r="F1998" i="1"/>
  <c r="F1999" i="1"/>
  <c r="F2143" i="1"/>
  <c r="F2151" i="1"/>
  <c r="F2343" i="1"/>
  <c r="F2344" i="1"/>
  <c r="F2347" i="1"/>
  <c r="F2351" i="1"/>
  <c r="F2352" i="1"/>
  <c r="F2354" i="1"/>
  <c r="F2355" i="1"/>
  <c r="F2358" i="1"/>
  <c r="F2359" i="1"/>
  <c r="F2360" i="1"/>
  <c r="F2363" i="1"/>
  <c r="F2365" i="1"/>
  <c r="F2366" i="1"/>
  <c r="F2367" i="1"/>
  <c r="F2371" i="1"/>
  <c r="F2373" i="1"/>
  <c r="F2377" i="1"/>
  <c r="F2379" i="1"/>
  <c r="F2380" i="1"/>
  <c r="F2381" i="1"/>
  <c r="F2388" i="1"/>
  <c r="F2392" i="1"/>
  <c r="F2394" i="1"/>
  <c r="F2397" i="1"/>
  <c r="F2399" i="1"/>
  <c r="F2400" i="1"/>
  <c r="F2401" i="1"/>
  <c r="F2402" i="1"/>
  <c r="F2406" i="1"/>
  <c r="F2412" i="1"/>
  <c r="F2414" i="1"/>
  <c r="F2419" i="1"/>
  <c r="F2421" i="1"/>
  <c r="F2428" i="1"/>
  <c r="F2435" i="1"/>
  <c r="F2439" i="1"/>
  <c r="F2441" i="1"/>
  <c r="F2505" i="1"/>
  <c r="F2506" i="1"/>
  <c r="F2507" i="1"/>
  <c r="F2509" i="1"/>
  <c r="F2510" i="1"/>
  <c r="F2513" i="1"/>
  <c r="F2514" i="1"/>
  <c r="F2515" i="1"/>
  <c r="F2518" i="1"/>
  <c r="F2520" i="1"/>
  <c r="F2522" i="1"/>
  <c r="F2563" i="1"/>
  <c r="F2565" i="1"/>
  <c r="F2566" i="1"/>
  <c r="F2568" i="1"/>
  <c r="F2574" i="1"/>
  <c r="F2575" i="1"/>
  <c r="F2576" i="1"/>
  <c r="F2577" i="1"/>
  <c r="F2578" i="1"/>
  <c r="F2579" i="1"/>
  <c r="F2580" i="1"/>
  <c r="F2586" i="1"/>
  <c r="F2592" i="1"/>
  <c r="F2595" i="1"/>
  <c r="F2644" i="1"/>
  <c r="F2688" i="1"/>
  <c r="F2689" i="1"/>
  <c r="F2701" i="1"/>
  <c r="F2745" i="1"/>
  <c r="F2752" i="1"/>
  <c r="F2753" i="1"/>
  <c r="F2756" i="1"/>
  <c r="F2762" i="1"/>
  <c r="F2767" i="1"/>
  <c r="F2773" i="1"/>
  <c r="F2774" i="1"/>
  <c r="F2782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2829" i="1"/>
  <c r="F2833" i="1"/>
  <c r="F2935" i="1"/>
  <c r="F2942" i="1"/>
  <c r="F2960" i="1"/>
  <c r="F3102" i="1"/>
  <c r="F3195" i="1"/>
  <c r="F3204" i="1"/>
  <c r="F2703" i="1"/>
  <c r="F2704" i="1"/>
  <c r="F2705" i="1"/>
  <c r="F2706" i="1"/>
  <c r="F3830" i="1"/>
  <c r="F3834" i="1"/>
  <c r="F3900" i="1"/>
  <c r="F3937" i="1"/>
  <c r="F2711" i="1"/>
  <c r="F4010" i="1"/>
  <c r="F4011" i="1"/>
  <c r="F4016" i="1"/>
  <c r="F4018" i="1"/>
  <c r="F4057" i="1"/>
  <c r="F4078" i="1"/>
  <c r="F4081" i="1"/>
  <c r="F4085" i="1"/>
  <c r="F4091" i="1"/>
  <c r="F4092" i="1"/>
  <c r="F272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016" i="1"/>
  <c r="G4" i="14" l="1"/>
  <c r="G8" i="14"/>
  <c r="G12" i="14"/>
  <c r="G3" i="14"/>
  <c r="H4" i="14"/>
  <c r="H8" i="14"/>
  <c r="H12" i="14"/>
  <c r="E2" i="14"/>
  <c r="G2" i="14" s="1"/>
  <c r="E12" i="14"/>
  <c r="F12" i="14" s="1"/>
  <c r="E10" i="14"/>
  <c r="F10" i="14" s="1"/>
  <c r="E8" i="14"/>
  <c r="F8" i="14" s="1"/>
  <c r="E6" i="14"/>
  <c r="F6" i="14" s="1"/>
  <c r="E4" i="14"/>
  <c r="F4" i="14" s="1"/>
  <c r="E13" i="14"/>
  <c r="G13" i="14" s="1"/>
  <c r="E11" i="14"/>
  <c r="F11" i="14" s="1"/>
  <c r="E9" i="14"/>
  <c r="G9" i="14" s="1"/>
  <c r="E7" i="14"/>
  <c r="F7" i="14" s="1"/>
  <c r="E5" i="14"/>
  <c r="F5" i="14" s="1"/>
  <c r="E3" i="14"/>
  <c r="F3" i="14" s="1"/>
  <c r="H10" i="14" l="1"/>
  <c r="F13" i="14"/>
  <c r="F2" i="14"/>
  <c r="G10" i="14"/>
  <c r="G6" i="14"/>
  <c r="H13" i="14"/>
  <c r="H11" i="14"/>
  <c r="H9" i="14"/>
  <c r="H7" i="14"/>
  <c r="H5" i="14"/>
  <c r="H3" i="14"/>
  <c r="F9" i="14"/>
  <c r="G11" i="14"/>
  <c r="G7" i="14"/>
  <c r="G5" i="14"/>
  <c r="H2" i="14"/>
  <c r="H6" i="14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<sst xmlns="http://schemas.openxmlformats.org/spreadsheetml/2006/main" count="28860" uniqueCount="8358">
  <si>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</si>
  <si>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</si>
  <si>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</si>
  <si>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</si>
  <si>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</si>
  <si>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</si>
  <si>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</si>
  <si>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</si>
  <si>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</si>
  <si>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</si>
  <si>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</si>
  <si>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</si>
  <si>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</si>
  <si>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</si>
  <si>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</si>
  <si>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</si>
  <si>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</si>
  <si>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</si>
  <si>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</si>
  <si>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</si>
  <si>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</si>
  <si>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</si>
  <si>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</si>
  <si>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</si>
  <si>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</si>
  <si>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</si>
  <si>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</si>
  <si>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</si>
  <si>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</si>
  <si>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</si>
  <si>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</si>
  <si>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</si>
  <si>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</si>
  <si>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</si>
  <si>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</si>
  <si>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</si>
  <si>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</si>
  <si>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</si>
  <si>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</si>
  <si>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</si>
  <si>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</si>
  <si>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</si>
  <si>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</si>
  <si>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</si>
  <si>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</si>
  <si>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</si>
  <si>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</si>
  <si>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</si>
  <si>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</si>
  <si>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</si>
  <si>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</si>
  <si>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</si>
  <si>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</si>
  <si>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</si>
  <si>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</si>
  <si>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</si>
  <si>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</si>
  <si>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</si>
  <si>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</si>
  <si>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</si>
  <si>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</si>
  <si>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</si>
  <si>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</si>
  <si>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</si>
  <si>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</si>
  <si>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</si>
  <si>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</si>
  <si>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</si>
  <si>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</si>
  <si>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</si>
  <si>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</si>
  <si>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</si>
  <si>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</si>
  <si>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</si>
  <si>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</si>
  <si>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</si>
  <si>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</si>
  <si>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</si>
  <si>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</si>
  <si>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</si>
  <si>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</si>
  <si>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</si>
  <si>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</si>
  <si>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</si>
  <si>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</si>
  <si>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</si>
  <si>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</si>
  <si>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</si>
  <si>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</si>
  <si>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</si>
  <si>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</si>
  <si>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</si>
  <si>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</si>
  <si>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</si>
  <si>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</si>
  <si>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</si>
  <si>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</si>
  <si>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</si>
  <si>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</si>
  <si>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</si>
  <si>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</si>
  <si>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</si>
  <si>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</si>
  <si>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</si>
  <si>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</si>
  <si>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</si>
  <si>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</si>
  <si>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</si>
  <si>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</si>
  <si>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</si>
  <si>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</si>
  <si>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</si>
  <si>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</si>
  <si>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</si>
  <si>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</si>
  <si>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</si>
  <si>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</si>
  <si>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</si>
  <si>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</si>
  <si>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</si>
  <si>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</si>
  <si>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</si>
  <si>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</si>
  <si>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</si>
  <si>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</si>
  <si>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</si>
  <si>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</si>
  <si>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</si>
  <si>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</si>
  <si>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</si>
  <si>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</si>
  <si>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</si>
  <si>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</si>
  <si>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</si>
  <si>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</si>
  <si>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</si>
  <si>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</si>
  <si>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</si>
  <si>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</si>
  <si>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</si>
  <si>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</si>
  <si>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</si>
  <si>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</si>
  <si>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</si>
  <si>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</si>
  <si>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</si>
  <si>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</si>
  <si>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</si>
  <si>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</si>
  <si>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</si>
  <si>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</si>
  <si>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</si>
  <si>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</si>
  <si>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</si>
  <si>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</si>
  <si>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</si>
  <si>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</si>
  <si>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</si>
  <si>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</si>
  <si>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</si>
  <si>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</si>
  <si>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</si>
  <si>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</si>
  <si>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</si>
  <si>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</si>
  <si>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</si>
  <si>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</si>
  <si>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</si>
  <si>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</si>
  <si>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</si>
  <si>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</si>
  <si>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</si>
  <si>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</si>
  <si>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</si>
  <si>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</si>
  <si>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</si>
  <si>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</si>
  <si>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</si>
  <si>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</si>
  <si>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</si>
  <si>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</si>
  <si>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</si>
  <si>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</si>
  <si>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</si>
  <si>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</si>
  <si>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</si>
  <si>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</si>
  <si>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</si>
  <si>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</si>
  <si>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</si>
  <si>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</si>
  <si>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</si>
  <si>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</si>
  <si>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</si>
  <si>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</si>
  <si>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</si>
  <si>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</si>
  <si>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</si>
  <si>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</si>
  <si>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</si>
  <si>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</si>
  <si>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</si>
  <si>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</si>
  <si>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</si>
  <si>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</si>
  <si>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</si>
  <si>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</si>
  <si>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</si>
  <si>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</si>
  <si>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</si>
  <si>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</si>
  <si>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</si>
  <si>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</si>
  <si>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</si>
  <si>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</si>
  <si>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</si>
  <si>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</si>
  <si>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</si>
  <si>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</si>
  <si>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</si>
  <si>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</si>
  <si>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</si>
  <si>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</si>
  <si>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</si>
  <si>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</si>
  <si>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</si>
  <si>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</si>
  <si>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</si>
  <si>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</si>
  <si>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</si>
  <si>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</si>
  <si>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</si>
  <si>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</si>
  <si>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</si>
  <si>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</si>
  <si>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</si>
  <si>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</si>
  <si>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</si>
  <si>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</si>
  <si>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</si>
  <si>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</si>
  <si>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</si>
  <si>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</si>
  <si>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</si>
  <si>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</si>
  <si>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</si>
  <si>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</si>
  <si>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</si>
  <si>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</si>
  <si>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</si>
  <si>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</si>
  <si>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</si>
  <si>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</si>
  <si>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</si>
  <si>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</si>
  <si>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</si>
  <si>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</si>
  <si>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</si>
  <si>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</si>
  <si>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</si>
  <si>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</si>
  <si>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</si>
  <si>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</si>
  <si>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</si>
  <si>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</si>
  <si>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</si>
  <si>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</si>
  <si>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</si>
  <si>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</si>
  <si>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</si>
  <si>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</si>
  <si>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</si>
  <si>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</si>
  <si>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</si>
  <si>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</si>
  <si>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</si>
  <si>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</si>
  <si>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</si>
  <si>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</si>
  <si>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</si>
  <si>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</si>
  <si>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</si>
  <si>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</si>
  <si>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</si>
  <si>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</si>
  <si>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</si>
  <si>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</si>
  <si>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</si>
  <si>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</si>
  <si>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</si>
  <si>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</si>
  <si>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</si>
  <si>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</si>
  <si>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</si>
  <si>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</si>
  <si>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</si>
  <si>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</si>
  <si>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</si>
  <si>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</si>
  <si>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</si>
  <si>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</si>
  <si>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</si>
  <si>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</si>
  <si>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</si>
  <si>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</si>
  <si>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</si>
  <si>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</si>
  <si>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</si>
  <si>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</si>
  <si>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</si>
  <si>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</si>
  <si>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</si>
  <si>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</si>
  <si>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</si>
  <si>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</si>
  <si>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</si>
  <si>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</si>
  <si>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</si>
  <si>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</si>
  <si>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</si>
  <si>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</si>
  <si>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</si>
  <si>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</si>
  <si>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</si>
  <si>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</si>
  <si>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</si>
  <si>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</si>
  <si>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</si>
  <si>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</si>
  <si>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</si>
  <si>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</si>
  <si>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</si>
  <si>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</si>
  <si>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</si>
  <si>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</si>
  <si>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</si>
  <si>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</si>
  <si>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</si>
  <si>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</si>
  <si>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</si>
  <si>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</si>
  <si>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</si>
  <si>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</si>
  <si>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</si>
  <si>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</si>
  <si>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</si>
  <si>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</si>
  <si>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</si>
  <si>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</si>
  <si>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</si>
  <si>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</si>
  <si>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</si>
  <si>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</si>
  <si>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</si>
  <si>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</si>
  <si>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</si>
  <si>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</si>
  <si>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</si>
  <si>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</si>
  <si>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</si>
  <si>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</si>
  <si>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</si>
  <si>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</si>
  <si>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</si>
  <si>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</si>
  <si>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</si>
  <si>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</si>
  <si>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</si>
  <si>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</si>
  <si>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</si>
  <si>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</si>
  <si>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</si>
  <si>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</si>
  <si>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</si>
  <si>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</si>
  <si>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</si>
  <si>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</si>
  <si>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</si>
  <si>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</si>
  <si>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</si>
  <si>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</si>
  <si>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</si>
  <si>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</si>
  <si>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</si>
  <si>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</si>
  <si>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</si>
  <si>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</si>
  <si>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</si>
  <si>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</si>
  <si>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</si>
  <si>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</si>
  <si>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</si>
  <si>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</si>
  <si>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</si>
  <si>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</si>
  <si>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</si>
  <si>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</si>
  <si>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</si>
  <si>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</si>
  <si>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</si>
  <si>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</si>
  <si>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</si>
  <si>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</si>
  <si>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</si>
  <si>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</si>
  <si>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</si>
  <si>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</si>
  <si>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</si>
  <si>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</si>
  <si>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</si>
  <si>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</si>
  <si>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</si>
  <si>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</si>
  <si>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</si>
  <si>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</si>
  <si>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</si>
  <si>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</si>
  <si>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</si>
  <si>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</si>
  <si>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</si>
  <si>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</si>
  <si>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</si>
  <si>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</si>
  <si>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</si>
  <si>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</si>
  <si>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</si>
  <si>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</si>
  <si>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</si>
  <si>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</si>
  <si>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</si>
  <si>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</si>
  <si>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</si>
  <si>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</si>
  <si>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</si>
  <si>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</si>
  <si>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</si>
  <si>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</si>
  <si>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</si>
  <si>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</si>
  <si>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</si>
  <si>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</si>
  <si>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</si>
  <si>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</si>
  <si>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</si>
  <si>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</si>
  <si>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</si>
  <si>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</si>
  <si>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</si>
  <si>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</si>
  <si>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</si>
  <si>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</si>
  <si>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</si>
  <si>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</si>
  <si>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</si>
  <si>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</si>
  <si>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</si>
  <si>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</si>
  <si>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</si>
  <si>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</si>
  <si>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</si>
  <si>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</si>
  <si>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</si>
  <si>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</si>
  <si>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</si>
  <si>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</si>
  <si>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</si>
  <si>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</si>
  <si>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</si>
  <si>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</si>
  <si>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</si>
  <si>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</si>
  <si>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</si>
  <si>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</si>
  <si>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</si>
  <si>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</si>
  <si>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</si>
  <si>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</si>
  <si>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</si>
  <si>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</si>
  <si>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</si>
  <si>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</si>
  <si>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</si>
  <si>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</si>
  <si>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</si>
  <si>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</si>
  <si>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</si>
  <si>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</si>
  <si>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</si>
  <si>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</si>
  <si>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</si>
  <si>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</si>
  <si>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</si>
  <si>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</si>
  <si>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</si>
  <si>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</si>
  <si>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</si>
  <si>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</si>
  <si>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</si>
  <si>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</si>
  <si>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</si>
  <si>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</si>
  <si>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</si>
  <si>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</si>
  <si>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</si>
  <si>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</si>
  <si>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</si>
  <si>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</si>
  <si>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</si>
  <si>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</si>
  <si>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</si>
  <si>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</si>
  <si>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</si>
  <si>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</si>
  <si>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</si>
  <si>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</si>
  <si>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</si>
  <si>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</si>
  <si>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</si>
  <si>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</si>
  <si>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</si>
  <si>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</si>
  <si>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</si>
  <si>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</si>
  <si>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</si>
  <si>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</si>
  <si>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</si>
  <si>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</si>
  <si>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</si>
  <si>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</si>
  <si>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</si>
  <si>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</si>
  <si>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</si>
  <si>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</si>
  <si>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</si>
  <si>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</si>
  <si>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</si>
  <si>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</si>
  <si>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</si>
  <si>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</si>
  <si>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</si>
  <si>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</si>
  <si>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</si>
  <si>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</si>
  <si>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</si>
  <si>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</si>
  <si>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</si>
  <si>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</si>
  <si>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</si>
  <si>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</si>
  <si>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</si>
  <si>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</si>
  <si>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</si>
  <si>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</si>
  <si>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</si>
  <si>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</si>
  <si>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</si>
  <si>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</si>
  <si>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</si>
  <si>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</si>
  <si>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</si>
  <si>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</si>
  <si>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</si>
  <si>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</si>
  <si>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</si>
  <si>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</si>
  <si>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</si>
  <si>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</si>
  <si>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</si>
  <si>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</si>
  <si>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</si>
  <si>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</si>
  <si>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</si>
  <si>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</si>
  <si>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</si>
  <si>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</si>
  <si>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</si>
  <si>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</si>
  <si>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</si>
  <si>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</si>
  <si>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</si>
  <si>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</si>
  <si>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</si>
  <si>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</si>
  <si>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</si>
  <si>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</si>
  <si>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</si>
  <si>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</si>
  <si>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</si>
  <si>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</si>
  <si>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</si>
  <si>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</si>
  <si>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</si>
  <si>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</si>
  <si>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</si>
  <si>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</si>
  <si>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</si>
  <si>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</si>
  <si>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</si>
  <si>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</si>
  <si>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</si>
  <si>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</si>
  <si>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</si>
  <si>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</si>
  <si>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</si>
  <si>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</si>
  <si>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</si>
  <si>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</si>
  <si>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</si>
  <si>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</si>
  <si>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</si>
  <si>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</si>
  <si>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</si>
  <si>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</si>
  <si>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</si>
  <si>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</si>
  <si>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</si>
  <si>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</si>
  <si>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</si>
  <si>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</si>
  <si>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</si>
  <si>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</si>
  <si>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</si>
  <si>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</si>
  <si>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</si>
  <si>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</si>
  <si>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</si>
  <si>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</si>
  <si>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</si>
  <si>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</si>
  <si>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</si>
  <si>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</si>
  <si>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</si>
  <si>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</si>
  <si>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</si>
  <si>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</si>
  <si>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</si>
  <si>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</si>
  <si>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</si>
  <si>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</si>
  <si>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</si>
  <si>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</si>
  <si>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</si>
  <si>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</si>
  <si>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</si>
  <si>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</si>
  <si>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</si>
  <si>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</si>
  <si>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</si>
  <si>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</si>
  <si>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</si>
  <si>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</si>
  <si>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</si>
  <si>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</si>
  <si>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</si>
  <si>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</si>
  <si>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</si>
  <si>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</si>
  <si>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</si>
  <si>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</si>
  <si>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</si>
  <si>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</si>
  <si>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</si>
  <si>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</si>
  <si>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</si>
  <si>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</si>
  <si>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</si>
  <si>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</si>
  <si>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</si>
  <si>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</si>
  <si>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</si>
  <si>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</si>
  <si>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</si>
  <si>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</si>
  <si>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</si>
  <si>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</si>
  <si>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</si>
  <si>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</si>
  <si>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</si>
  <si>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</si>
  <si>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</si>
  <si>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</si>
  <si>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</si>
  <si>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</si>
  <si>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</si>
  <si>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</si>
  <si>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</si>
  <si>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</si>
  <si>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</si>
  <si>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</si>
  <si>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</si>
  <si>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</si>
  <si>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</si>
  <si>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</si>
  <si>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</si>
  <si>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</si>
  <si>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</si>
  <si>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</si>
  <si>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</si>
  <si>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</si>
  <si>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</si>
  <si>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</si>
  <si>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</si>
  <si>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</si>
  <si>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</si>
  <si>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</si>
  <si>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</si>
  <si>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</si>
  <si>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</si>
  <si>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</si>
  <si>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</si>
  <si>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</si>
  <si>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</si>
  <si>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</si>
  <si>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</si>
  <si>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</si>
  <si>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</si>
  <si>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</si>
  <si>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</si>
  <si>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</si>
  <si>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</si>
  <si>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</si>
  <si>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</si>
  <si>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</si>
  <si>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</si>
  <si>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</si>
  <si>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</si>
  <si>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</si>
  <si>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</si>
  <si>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</si>
  <si>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</si>
  <si>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</si>
  <si>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</si>
  <si>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</si>
  <si>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</si>
  <si>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</si>
  <si>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</si>
  <si>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</si>
  <si>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</si>
  <si>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</si>
  <si>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</si>
  <si>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</si>
  <si>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</si>
  <si>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</si>
  <si>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</si>
  <si>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</si>
  <si>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</si>
  <si>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</si>
  <si>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</si>
  <si>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</si>
  <si>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</si>
  <si>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</si>
  <si>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</si>
  <si>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</si>
  <si>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</si>
  <si>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</si>
  <si>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</si>
  <si>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</si>
  <si>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</si>
  <si>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</si>
  <si>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</si>
  <si>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</si>
  <si>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</si>
  <si>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</si>
  <si>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</si>
  <si>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</si>
  <si>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</si>
  <si>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</si>
  <si>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</si>
  <si>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</si>
  <si>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</si>
  <si>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</si>
  <si>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</si>
  <si>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</si>
  <si>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</si>
  <si>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</si>
  <si>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</si>
  <si>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</si>
  <si>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</si>
  <si>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</si>
  <si>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</si>
  <si>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</si>
  <si>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</si>
  <si>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</si>
  <si>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</si>
  <si>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</si>
  <si>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</si>
  <si>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</si>
  <si>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</si>
  <si>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</si>
  <si>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</si>
  <si>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</si>
  <si>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</si>
  <si>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</si>
  <si>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</si>
  <si>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</si>
  <si>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</si>
  <si>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</si>
  <si>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</si>
  <si>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</si>
  <si>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</si>
  <si>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</si>
  <si>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</si>
  <si>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</si>
  <si>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</si>
  <si>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</si>
  <si>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</si>
  <si>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</si>
  <si>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</si>
  <si>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</si>
  <si>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</si>
  <si>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</si>
  <si>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</si>
  <si>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</si>
  <si>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</si>
  <si>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</si>
  <si>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</si>
  <si>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</si>
  <si>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</si>
  <si>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</si>
  <si>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</si>
  <si>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</si>
  <si>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</si>
  <si>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</si>
  <si>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</si>
  <si>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</si>
  <si>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</si>
  <si>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</si>
  <si>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</si>
  <si>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</si>
  <si>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</si>
  <si>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</si>
  <si>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</si>
  <si>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</si>
  <si>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</si>
  <si>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</si>
  <si>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</si>
  <si>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</si>
  <si>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</si>
  <si>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</si>
  <si>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</si>
  <si>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</si>
  <si>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</si>
  <si>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</si>
  <si>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</si>
  <si>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</si>
  <si>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</si>
  <si>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</si>
  <si>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</si>
  <si>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</si>
  <si>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</si>
  <si>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</si>
  <si>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</si>
  <si>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</si>
  <si>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</si>
  <si>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</si>
  <si>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</si>
  <si>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</si>
  <si>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</si>
  <si>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</si>
  <si>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</si>
  <si>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</si>
  <si>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</si>
  <si>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</si>
  <si>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</si>
  <si>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</si>
  <si>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</si>
  <si>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</si>
  <si>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</si>
  <si>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</si>
  <si>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</si>
  <si>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</si>
  <si>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</si>
  <si>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</si>
  <si>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</si>
  <si>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</si>
  <si>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</si>
  <si>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</si>
  <si>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</si>
  <si>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</si>
  <si>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</si>
  <si>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</si>
  <si>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</si>
  <si>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</si>
  <si>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</si>
  <si>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</si>
  <si>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</si>
  <si>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</si>
  <si>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</si>
  <si>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</si>
  <si>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</si>
  <si>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</si>
  <si>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</si>
  <si>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</si>
  <si>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</si>
  <si>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</si>
  <si>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</si>
  <si>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</si>
  <si>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</si>
  <si>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</si>
  <si>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</si>
  <si>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</si>
  <si>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</si>
  <si>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</si>
  <si>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</si>
  <si>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</si>
  <si>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</si>
  <si>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</si>
  <si>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</si>
  <si>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</si>
  <si>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</si>
  <si>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</si>
  <si>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</si>
  <si>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</si>
  <si>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</si>
  <si>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</si>
  <si>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</si>
  <si>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</si>
  <si>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</si>
  <si>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</si>
  <si>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</si>
  <si>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</si>
  <si>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</si>
  <si>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</si>
  <si>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</si>
  <si>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</si>
  <si>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</si>
  <si>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</si>
  <si>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</si>
  <si>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</si>
  <si>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</si>
  <si>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</si>
  <si>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</si>
  <si>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</si>
  <si>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</si>
  <si>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</si>
  <si>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</si>
  <si>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</si>
  <si>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</si>
  <si>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</si>
  <si>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</si>
  <si>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</si>
  <si>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</si>
  <si>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</si>
  <si>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</si>
  <si>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</si>
  <si>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</si>
  <si>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</si>
  <si>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</si>
  <si>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</si>
  <si>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</si>
  <si>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</si>
  <si>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</si>
  <si>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</si>
  <si>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</si>
  <si>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</si>
  <si>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</si>
  <si>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</si>
  <si>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</si>
  <si>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</si>
  <si>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</si>
  <si>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</si>
  <si>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</si>
  <si>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</si>
  <si>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</si>
  <si>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</si>
  <si>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</si>
  <si>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</si>
  <si>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</si>
  <si>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</si>
  <si>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</si>
  <si>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</si>
  <si>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</si>
  <si>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</si>
  <si>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</si>
  <si>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</si>
  <si>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</si>
  <si>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</si>
  <si>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</si>
  <si>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</si>
  <si>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</si>
  <si>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</si>
  <si>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</si>
  <si>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</si>
  <si>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</si>
  <si>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</si>
  <si>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</si>
  <si>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</si>
  <si>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</si>
  <si>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</si>
  <si>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</si>
  <si>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</si>
  <si>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</si>
  <si>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</si>
  <si>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</si>
  <si>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</si>
  <si>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</si>
  <si>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</si>
  <si>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</si>
  <si>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</si>
  <si>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</si>
  <si>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</si>
  <si>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</si>
  <si>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</si>
  <si>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</si>
  <si>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</si>
  <si>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</si>
  <si>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</si>
  <si>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</si>
  <si>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</si>
  <si>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</si>
  <si>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</si>
  <si>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</si>
  <si>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</si>
  <si>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</si>
  <si>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</si>
  <si>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</si>
  <si>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</si>
  <si>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</si>
  <si>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</si>
  <si>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</si>
  <si>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</si>
  <si>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</si>
  <si>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</si>
  <si>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</si>
  <si>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</si>
  <si>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</si>
  <si>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</si>
  <si>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</si>
  <si>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</si>
  <si>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</si>
  <si>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</si>
  <si>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</si>
  <si>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</si>
  <si>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</si>
  <si>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</si>
  <si>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</si>
  <si>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</si>
  <si>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</si>
  <si>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</si>
  <si>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</si>
  <si>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</si>
  <si>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</si>
  <si>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</si>
  <si>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</si>
  <si>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</si>
  <si>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</si>
  <si>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</si>
  <si>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</si>
  <si>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</si>
  <si>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</si>
  <si>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</si>
  <si>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</si>
  <si>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</si>
  <si>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</si>
  <si>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</si>
  <si>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</si>
  <si>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</si>
  <si>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</si>
  <si>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</si>
  <si>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</si>
  <si>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</si>
  <si>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</si>
  <si>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</si>
  <si>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</si>
  <si>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</si>
  <si>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</si>
  <si>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</si>
  <si>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</si>
  <si>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</si>
  <si>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</si>
  <si>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</si>
  <si>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</si>
  <si>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</si>
  <si>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</si>
  <si>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</si>
  <si>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</si>
  <si>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</si>
  <si>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</si>
  <si>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</si>
  <si>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</si>
  <si>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</si>
  <si>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</si>
  <si>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</si>
  <si>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</si>
  <si>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</si>
  <si>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</si>
  <si>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</si>
  <si>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</si>
  <si>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</si>
  <si>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</si>
  <si>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</si>
  <si>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</si>
  <si>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</si>
  <si>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</si>
  <si>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</si>
  <si>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</si>
  <si>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</si>
  <si>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</si>
  <si>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</si>
  <si>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</si>
  <si>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</si>
  <si>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</si>
  <si>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</si>
  <si>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</si>
  <si>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</si>
  <si>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</si>
  <si>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</si>
  <si>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</si>
  <si>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</si>
  <si>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</si>
  <si>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</si>
  <si>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</si>
  <si>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</si>
  <si>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</si>
  <si>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</si>
  <si>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</si>
  <si>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</si>
  <si>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</si>
  <si>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</si>
  <si>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</si>
  <si>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</si>
  <si>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</si>
  <si>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</si>
  <si>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</si>
  <si>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</si>
  <si>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</si>
  <si>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</si>
  <si>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</si>
  <si>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</si>
  <si>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</si>
  <si>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</si>
  <si>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</si>
  <si>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</si>
  <si>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</si>
  <si>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</si>
  <si>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</si>
  <si>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</si>
  <si>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</si>
  <si>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</si>
  <si>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</si>
  <si>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</si>
  <si>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</si>
  <si>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</si>
  <si>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</si>
  <si>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</si>
  <si>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</si>
  <si>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</si>
  <si>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</si>
  <si>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</si>
  <si>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</si>
  <si>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</si>
  <si>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</si>
  <si>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</si>
  <si>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</si>
  <si>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</si>
  <si>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</si>
  <si>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</si>
  <si>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</si>
  <si>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</si>
  <si>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</si>
  <si>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</si>
  <si>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</si>
  <si>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</si>
  <si>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</si>
  <si>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</si>
  <si>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</si>
  <si>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</si>
  <si>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</si>
  <si>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</si>
  <si>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</si>
  <si>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</si>
  <si>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</si>
  <si>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</si>
  <si>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</si>
  <si>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</si>
  <si>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</si>
  <si>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</si>
  <si>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</si>
  <si>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</si>
  <si>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</si>
  <si>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</si>
  <si>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</si>
  <si>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</si>
  <si>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</si>
  <si>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</si>
  <si>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</si>
  <si>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</si>
  <si>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</si>
  <si>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</si>
  <si>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</si>
  <si>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</si>
  <si>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</si>
  <si>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</si>
  <si>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</si>
  <si>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</si>
  <si>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</si>
  <si>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</si>
  <si>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</si>
  <si>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</si>
  <si>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</si>
  <si>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</si>
  <si>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</si>
  <si>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</si>
  <si>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</si>
  <si>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</si>
  <si>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</si>
  <si>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</si>
  <si>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</si>
  <si>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</si>
  <si>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</si>
  <si>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</si>
  <si>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</si>
  <si>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</si>
  <si>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</si>
  <si>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</si>
  <si>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</si>
  <si>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</si>
  <si>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</si>
  <si>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</si>
  <si>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</si>
  <si>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</si>
  <si>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</si>
  <si>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</si>
  <si>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</si>
  <si>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</si>
  <si>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</si>
  <si>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</si>
  <si>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</si>
  <si>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</si>
  <si>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</si>
  <si>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</si>
  <si>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</si>
  <si>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</si>
  <si>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</si>
  <si>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</si>
  <si>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</si>
  <si>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</si>
  <si>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</si>
  <si>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</si>
  <si>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</si>
  <si>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</si>
  <si>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</si>
  <si>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</si>
  <si>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</si>
  <si>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</si>
  <si>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</si>
  <si>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</si>
  <si>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</si>
  <si>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</si>
  <si>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</si>
  <si>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</si>
  <si>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</si>
  <si>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</si>
  <si>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</si>
  <si>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</si>
  <si>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</si>
  <si>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</si>
  <si>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</si>
  <si>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</si>
  <si>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</si>
  <si>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</si>
  <si>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</si>
  <si>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</si>
  <si>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</si>
  <si>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</si>
  <si>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</si>
  <si>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</si>
  <si>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</si>
  <si>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</si>
  <si>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</si>
  <si>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</si>
  <si>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</si>
  <si>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</si>
  <si>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</si>
  <si>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</si>
  <si>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</si>
  <si>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</si>
  <si>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</si>
  <si>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</si>
  <si>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</si>
  <si>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</si>
  <si>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</si>
  <si>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</si>
  <si>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</si>
  <si>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</si>
  <si>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</si>
  <si>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</si>
  <si>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</si>
  <si>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</si>
  <si>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</si>
  <si>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</si>
  <si>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</si>
  <si>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</si>
  <si>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</si>
  <si>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</si>
  <si>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</si>
  <si>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</si>
  <si>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</si>
  <si>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</si>
  <si>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</si>
  <si>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</si>
  <si>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</si>
  <si>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</si>
  <si>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</si>
  <si>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</si>
  <si>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</si>
  <si>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</si>
  <si>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</si>
  <si>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</si>
  <si>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</si>
  <si>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</si>
  <si>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</si>
  <si>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</si>
  <si>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</si>
  <si>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</si>
  <si>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</si>
  <si>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</si>
  <si>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</si>
  <si>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</si>
  <si>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</si>
  <si>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</si>
  <si>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</si>
  <si>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</si>
  <si>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</si>
  <si>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</si>
  <si>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</si>
  <si>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</si>
  <si>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</si>
  <si>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</si>
  <si>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</si>
  <si>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</si>
  <si>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</si>
  <si>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</si>
  <si>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</si>
  <si>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</si>
  <si>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</si>
  <si>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</si>
  <si>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</si>
  <si>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</si>
  <si>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</si>
  <si>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</si>
  <si>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</si>
  <si>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</si>
  <si>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</si>
  <si>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</si>
  <si>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</si>
  <si>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</si>
  <si>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</si>
  <si>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</si>
  <si>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</si>
  <si>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</si>
  <si>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</si>
  <si>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</si>
  <si>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</si>
  <si>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</si>
  <si>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</si>
  <si>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</si>
  <si>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</si>
  <si>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</si>
  <si>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</si>
  <si>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</si>
  <si>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</si>
  <si>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</si>
  <si>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</si>
  <si>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</si>
  <si>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</si>
  <si>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</si>
  <si>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</si>
  <si>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</si>
  <si>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</si>
  <si>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</si>
  <si>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</si>
  <si>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</si>
  <si>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</si>
  <si>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</si>
  <si>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</si>
  <si>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</si>
  <si>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</si>
  <si>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</si>
  <si>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</si>
  <si>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</si>
  <si>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</si>
  <si>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</si>
  <si>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</si>
  <si>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</si>
  <si>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</si>
  <si>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</si>
  <si>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</si>
  <si>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</si>
  <si>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</si>
  <si>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</si>
  <si>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</si>
  <si>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</si>
  <si>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</si>
  <si>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</si>
  <si>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</si>
  <si>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</si>
  <si>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</si>
  <si>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</si>
  <si>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</si>
  <si>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</si>
  <si>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</si>
  <si>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</si>
  <si>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</si>
  <si>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</si>
  <si>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</si>
  <si>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</si>
  <si>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</si>
  <si>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</si>
  <si>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</si>
  <si>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</si>
  <si>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</si>
  <si>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</si>
  <si>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</si>
  <si>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</si>
  <si>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</si>
  <si>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</si>
  <si>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</si>
  <si>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</si>
  <si>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</si>
  <si>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</si>
  <si>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</si>
  <si>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</si>
  <si>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</si>
  <si>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</si>
  <si>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</si>
  <si>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</si>
  <si>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</si>
  <si>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</si>
  <si>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</si>
  <si>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</si>
  <si>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</si>
  <si>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</si>
  <si>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</si>
  <si>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</si>
  <si>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</si>
  <si>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</si>
  <si>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</si>
  <si>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</si>
  <si>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</si>
  <si>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</si>
  <si>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</si>
  <si>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</si>
  <si>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</si>
  <si>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</si>
  <si>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</si>
  <si>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</si>
  <si>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</si>
  <si>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</si>
  <si>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</si>
  <si>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</si>
  <si>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</si>
  <si>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</si>
  <si>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</si>
  <si>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</si>
  <si>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</si>
  <si>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</si>
  <si>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</si>
  <si>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</si>
  <si>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</si>
  <si>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</si>
  <si>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</si>
  <si>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</si>
  <si>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</si>
  <si>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</si>
  <si>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</si>
  <si>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</si>
  <si>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</si>
  <si>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</si>
  <si>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</si>
  <si>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</si>
  <si>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</si>
  <si>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</si>
  <si>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</si>
  <si>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</si>
  <si>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</si>
  <si>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</si>
  <si>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</si>
  <si>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</si>
  <si>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</si>
  <si>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</si>
  <si>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</si>
  <si>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</si>
  <si>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</si>
  <si>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</si>
  <si>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</si>
  <si>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</si>
  <si>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</si>
  <si>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</si>
  <si>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</si>
  <si>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</si>
  <si>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</si>
  <si>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</si>
  <si>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</si>
  <si>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</si>
  <si>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</si>
  <si>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</si>
  <si>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</si>
  <si>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</si>
  <si>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</si>
  <si>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</si>
  <si>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</si>
  <si>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</si>
  <si>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</si>
  <si>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</si>
  <si>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</si>
  <si>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</si>
  <si>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</si>
  <si>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</si>
  <si>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</si>
  <si>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</si>
  <si>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</si>
  <si>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</si>
  <si>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</si>
  <si>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</si>
  <si>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</si>
  <si>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</si>
  <si>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</si>
  <si>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</si>
  <si>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</si>
  <si>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</si>
  <si>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</si>
  <si>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</si>
  <si>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</si>
  <si>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</si>
  <si>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</si>
  <si>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</si>
  <si>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</si>
  <si>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</si>
  <si>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</si>
  <si>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</si>
  <si>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</si>
  <si>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</si>
  <si>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</si>
  <si>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</si>
  <si>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</si>
  <si>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</si>
  <si>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</si>
  <si>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</si>
  <si>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</si>
  <si>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</si>
  <si>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</si>
  <si>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</si>
  <si>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</si>
  <si>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</si>
  <si>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</si>
  <si>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</si>
  <si>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</si>
  <si>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</si>
  <si>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</si>
  <si>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</si>
  <si>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</si>
  <si>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</si>
  <si>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</si>
  <si>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</si>
  <si>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</si>
  <si>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</si>
  <si>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</si>
  <si>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</si>
  <si>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</si>
  <si>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</si>
  <si>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</si>
  <si>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</si>
  <si>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</si>
  <si>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</si>
  <si>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</si>
  <si>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</si>
  <si>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</si>
  <si>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</si>
  <si>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</si>
  <si>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</si>
  <si>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</si>
  <si>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</si>
  <si>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</si>
  <si>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</si>
  <si>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</si>
  <si>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</si>
  <si>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</si>
  <si>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</si>
  <si>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</si>
  <si>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</si>
  <si>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</si>
  <si>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</si>
  <si>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</si>
  <si>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</si>
  <si>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</si>
  <si>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</si>
  <si>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</si>
  <si>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</si>
  <si>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</si>
  <si>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</si>
  <si>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</si>
  <si>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</si>
  <si>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</si>
  <si>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</si>
  <si>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</si>
  <si>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</si>
  <si>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</si>
  <si>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</si>
  <si>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</si>
  <si>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</si>
  <si>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</si>
  <si>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</si>
  <si>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</si>
  <si>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</si>
  <si>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</si>
  <si>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</si>
  <si>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</si>
  <si>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</si>
  <si>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</si>
  <si>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</si>
  <si>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</si>
  <si>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</si>
  <si>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</si>
  <si>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</si>
  <si>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</si>
  <si>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</si>
  <si>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</si>
  <si>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</si>
  <si>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</si>
  <si>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</si>
  <si>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</si>
  <si>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</si>
  <si>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</si>
  <si>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</si>
  <si>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</si>
  <si>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</si>
  <si>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</si>
  <si>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</si>
  <si>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</si>
  <si>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</si>
  <si>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</si>
  <si>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</si>
  <si>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</si>
  <si>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</si>
  <si>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</si>
  <si>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</si>
  <si>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</si>
  <si>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</si>
  <si>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</si>
  <si>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</si>
  <si>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</si>
  <si>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</si>
  <si>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</si>
  <si>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</si>
  <si>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</si>
  <si>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</si>
  <si>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</si>
  <si>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</si>
  <si>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</si>
  <si>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</si>
  <si>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</si>
  <si>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</si>
  <si>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</si>
  <si>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</si>
  <si>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</si>
  <si>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</si>
  <si>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</si>
  <si>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</si>
  <si>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</si>
  <si>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</si>
  <si>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</si>
  <si>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</si>
  <si>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</si>
  <si>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</si>
  <si>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</si>
  <si>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</si>
  <si>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</si>
  <si>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</si>
  <si>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</si>
  <si>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</si>
  <si>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</si>
  <si>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</si>
  <si>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</si>
  <si>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</si>
  <si>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</si>
  <si>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</si>
  <si>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</si>
  <si>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</si>
  <si>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</si>
  <si>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</si>
  <si>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</si>
  <si>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</si>
  <si>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</si>
  <si>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</si>
  <si>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</si>
  <si>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</si>
  <si>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</si>
  <si>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</si>
  <si>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</si>
  <si>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</si>
  <si>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</si>
  <si>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</si>
  <si>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</si>
  <si>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</si>
  <si>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</si>
  <si>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</si>
  <si>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</si>
  <si>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</si>
  <si>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</si>
  <si>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</si>
  <si>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</si>
  <si>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</si>
  <si>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</si>
  <si>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</si>
  <si>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</si>
  <si>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</si>
  <si>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</si>
  <si>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</si>
  <si>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</si>
  <si>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</si>
  <si>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</si>
  <si>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</si>
  <si>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</si>
  <si>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</si>
  <si>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</si>
  <si>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</si>
  <si>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</si>
  <si>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</si>
  <si>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</si>
  <si>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</si>
  <si>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</si>
  <si>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</si>
  <si>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</si>
  <si>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</si>
  <si>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</si>
  <si>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</si>
  <si>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</si>
  <si>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</si>
  <si>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</si>
  <si>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</si>
  <si>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</si>
  <si>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</si>
  <si>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</si>
  <si>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</si>
  <si>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</si>
  <si>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</si>
  <si>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</si>
  <si>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</si>
  <si>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</si>
  <si>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</si>
  <si>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</si>
  <si>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</si>
  <si>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</si>
  <si>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</si>
  <si>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</si>
  <si>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</si>
  <si>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</si>
  <si>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</si>
  <si>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</si>
  <si>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</si>
  <si>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</si>
  <si>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</si>
  <si>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</si>
  <si>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</si>
  <si>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</si>
  <si>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</si>
  <si>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</si>
  <si>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</si>
  <si>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</si>
  <si>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</si>
  <si>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</si>
  <si>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</si>
  <si>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</si>
  <si>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</si>
  <si>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</si>
  <si>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</si>
  <si>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</si>
  <si>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</si>
  <si>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</si>
  <si>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</si>
  <si>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</si>
  <si>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</si>
  <si>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</si>
  <si>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</si>
  <si>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</si>
  <si>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</si>
  <si>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</si>
  <si>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</si>
  <si>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</si>
  <si>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</si>
  <si>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</si>
  <si>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</si>
  <si>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</si>
  <si>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</si>
  <si>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</si>
  <si>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</si>
  <si>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</si>
  <si>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</si>
  <si>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</si>
  <si>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</si>
  <si>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</si>
  <si>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</si>
  <si>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</si>
  <si>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</si>
  <si>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</si>
  <si>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</si>
  <si>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</si>
  <si>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</si>
  <si>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</si>
  <si>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</si>
  <si>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</si>
  <si>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</si>
  <si>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</si>
  <si>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</si>
  <si>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</si>
  <si>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</si>
  <si>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</si>
  <si>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</si>
  <si>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</si>
  <si>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</si>
  <si>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</si>
  <si>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</si>
  <si>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</si>
  <si>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</si>
  <si>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</si>
  <si>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</si>
  <si>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</si>
  <si>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</si>
  <si>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</si>
  <si>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</si>
  <si>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</si>
  <si>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</si>
  <si>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</si>
  <si>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</si>
  <si>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</si>
  <si>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</si>
  <si>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</si>
  <si>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</si>
  <si>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</si>
  <si>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</si>
  <si>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</si>
  <si>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</si>
  <si>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</si>
  <si>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</si>
  <si>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</si>
  <si>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</si>
  <si>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</si>
  <si>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</si>
  <si>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</si>
  <si>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</si>
  <si>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</si>
  <si>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</si>
  <si>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</si>
  <si>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</si>
  <si>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</si>
  <si>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</si>
  <si>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</si>
  <si>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</si>
  <si>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</si>
  <si>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</si>
  <si>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</si>
  <si>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</si>
  <si>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</si>
  <si>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</si>
  <si>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</si>
  <si>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</si>
  <si>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</si>
  <si>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</si>
  <si>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</si>
  <si>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</si>
  <si>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</si>
  <si>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</si>
  <si>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</si>
  <si>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</si>
  <si>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</si>
  <si>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</si>
  <si>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</si>
  <si>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</si>
  <si>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</si>
  <si>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</si>
  <si>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</si>
  <si>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</si>
  <si>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</si>
  <si>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</si>
  <si>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</si>
  <si>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</si>
  <si>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</si>
  <si>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</si>
  <si>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</si>
  <si>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</si>
  <si>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</si>
  <si>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</si>
  <si>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</si>
  <si>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</si>
  <si>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</si>
  <si>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</si>
  <si>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</si>
  <si>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</si>
  <si>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</si>
  <si>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</si>
  <si>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</si>
  <si>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</si>
  <si>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</si>
  <si>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</si>
  <si>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</si>
  <si>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</si>
  <si>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</si>
  <si>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</si>
  <si>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</si>
  <si>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</si>
  <si>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</si>
  <si>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</si>
  <si>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</si>
  <si>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</si>
  <si>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</si>
  <si>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</si>
  <si>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</si>
  <si>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</si>
  <si>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</si>
  <si>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</si>
  <si>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</si>
  <si>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</si>
  <si>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</si>
  <si>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</si>
  <si>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</si>
  <si>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</si>
  <si>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</si>
  <si>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</si>
  <si>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</si>
  <si>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</si>
  <si>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</si>
  <si>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</si>
  <si>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</si>
  <si>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</si>
  <si>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</si>
  <si>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</si>
  <si>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</si>
  <si>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</si>
  <si>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</si>
  <si>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</si>
  <si>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</si>
  <si>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</si>
  <si>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</si>
  <si>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</si>
  <si>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</si>
  <si>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</si>
  <si>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</si>
  <si>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</si>
  <si>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</si>
  <si>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</si>
  <si>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</si>
  <si>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</si>
  <si>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</si>
  <si>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</si>
  <si>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</si>
  <si>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</si>
  <si>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</si>
  <si>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</si>
  <si>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</si>
  <si>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</si>
  <si>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</si>
  <si>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</si>
  <si>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</si>
  <si>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</si>
  <si>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</si>
  <si>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</si>
  <si>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</si>
  <si>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</si>
  <si>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</si>
  <si>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</si>
  <si>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</si>
  <si>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</si>
  <si>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</si>
  <si>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</si>
  <si>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</si>
  <si>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</si>
  <si>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</si>
  <si>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</si>
  <si>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</si>
  <si>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</si>
  <si>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</si>
  <si>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</si>
  <si>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</si>
  <si>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</si>
  <si>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</si>
  <si>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</si>
  <si>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</si>
  <si>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</si>
  <si>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</si>
  <si>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</si>
  <si>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</si>
  <si>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</si>
  <si>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</si>
  <si>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</si>
  <si>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</si>
  <si>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</si>
  <si>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</si>
  <si>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</si>
  <si>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</si>
  <si>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</si>
  <si>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</si>
  <si>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</si>
  <si>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</si>
  <si>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</si>
  <si>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</si>
  <si>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</si>
  <si>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</si>
  <si>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</si>
  <si>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</si>
  <si>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</si>
  <si>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</si>
  <si>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</si>
  <si>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</si>
  <si>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</si>
  <si>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</si>
  <si>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</si>
  <si>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</si>
  <si>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</si>
  <si>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</si>
  <si>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</si>
  <si>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</si>
  <si>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</si>
  <si>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</si>
  <si>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</si>
  <si>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</si>
  <si>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</si>
  <si>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</si>
  <si>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</si>
  <si>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</si>
  <si>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</si>
  <si>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</si>
  <si>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</si>
  <si>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</si>
  <si>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</si>
  <si>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</si>
  <si>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</si>
  <si>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</si>
  <si>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</si>
  <si>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</si>
  <si>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</si>
  <si>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</si>
  <si>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</si>
  <si>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</si>
  <si>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</si>
  <si>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</si>
  <si>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</si>
  <si>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</si>
  <si>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</si>
  <si>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</si>
  <si>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</si>
  <si>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</si>
  <si>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</si>
  <si>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</si>
  <si>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</si>
  <si>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</si>
  <si>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</si>
  <si>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</si>
  <si>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</si>
  <si>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</si>
  <si>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</si>
  <si>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</si>
  <si>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</si>
  <si>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</si>
  <si>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</si>
  <si>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</si>
  <si>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</si>
  <si>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</si>
  <si>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</si>
  <si>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</si>
  <si>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</si>
  <si>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</si>
  <si>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</si>
  <si>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</si>
  <si>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</si>
  <si>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</si>
  <si>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</si>
  <si>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</si>
  <si>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</si>
  <si>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</si>
  <si>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</si>
  <si>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</si>
  <si>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</si>
  <si>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</si>
  <si>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</si>
  <si>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</si>
  <si>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</si>
  <si>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</si>
  <si>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</si>
  <si>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</si>
  <si>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</si>
  <si>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</si>
  <si>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</si>
  <si>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</si>
  <si>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</si>
  <si>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</si>
  <si>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</si>
  <si>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</si>
  <si>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</si>
  <si>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</si>
  <si>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</si>
  <si>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</si>
  <si>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</si>
  <si>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</si>
  <si>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</si>
  <si>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</si>
  <si>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</si>
  <si>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</si>
  <si>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</si>
  <si>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</si>
  <si>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</si>
  <si>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</si>
  <si>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</si>
  <si>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</si>
  <si>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</si>
  <si>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</si>
  <si>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</si>
  <si>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</si>
  <si>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</si>
  <si>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</si>
  <si>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</si>
  <si>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</si>
  <si>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</si>
  <si>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</si>
  <si>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</si>
  <si>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</si>
  <si>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</si>
  <si>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</si>
  <si>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</si>
  <si>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</si>
  <si>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</si>
  <si>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</si>
  <si>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</si>
  <si>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</si>
  <si>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</si>
  <si>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</si>
  <si>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</si>
  <si>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</si>
  <si>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</si>
  <si>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</si>
  <si>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</si>
  <si>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</si>
  <si>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</si>
  <si>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</si>
  <si>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</si>
  <si>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</si>
  <si>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</si>
  <si>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</si>
  <si>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</si>
  <si>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</si>
  <si>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</si>
  <si>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</si>
  <si>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</si>
  <si>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</si>
  <si>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</si>
  <si>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</si>
  <si>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</si>
  <si>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</si>
  <si>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</si>
  <si>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</si>
  <si>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</si>
  <si>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</si>
  <si>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</si>
  <si>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</si>
  <si>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</si>
  <si>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</si>
  <si>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</si>
  <si>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</si>
  <si>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</si>
  <si>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</si>
  <si>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</si>
  <si>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</si>
  <si>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</si>
  <si>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</si>
  <si>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</si>
  <si>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</si>
  <si>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</si>
  <si>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</si>
  <si>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</si>
  <si>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</si>
  <si>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</si>
  <si>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</si>
  <si>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</si>
  <si>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</si>
  <si>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</si>
  <si>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</si>
  <si>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</si>
  <si>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</si>
  <si>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</si>
  <si>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</si>
  <si>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</si>
  <si>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</si>
  <si>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</si>
  <si>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</si>
  <si>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</si>
  <si>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</si>
  <si>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</si>
  <si>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</si>
  <si>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</si>
  <si>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</si>
  <si>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</si>
  <si>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</si>
  <si>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</si>
  <si>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</si>
  <si>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</si>
  <si>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</si>
  <si>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</si>
  <si>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</si>
  <si>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</si>
  <si>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</si>
  <si>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</si>
  <si>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</si>
  <si>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</si>
  <si>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</si>
  <si>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</si>
  <si>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</si>
  <si>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</si>
  <si>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</si>
  <si>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</si>
  <si>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</si>
  <si>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</si>
  <si>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</si>
  <si>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</si>
  <si>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</si>
  <si>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</si>
  <si>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</si>
  <si>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</si>
  <si>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</si>
  <si>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</si>
  <si>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</si>
  <si>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</si>
  <si>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</si>
  <si>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</si>
  <si>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</si>
  <si>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</si>
  <si>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</si>
  <si>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</si>
  <si>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</si>
  <si>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</si>
  <si>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</si>
  <si>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</si>
  <si>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</si>
  <si>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</si>
  <si>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</si>
  <si>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</si>
  <si>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</si>
  <si>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</si>
  <si>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</si>
  <si>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</si>
  <si>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</si>
  <si>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</si>
  <si>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</si>
  <si>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</si>
  <si>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</si>
  <si>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</si>
  <si>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</si>
  <si>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</si>
  <si>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</si>
  <si>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</si>
  <si>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</si>
  <si>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</si>
  <si>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</si>
  <si>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</si>
  <si>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</si>
  <si>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</si>
  <si>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</si>
  <si>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</si>
  <si>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</si>
  <si>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</si>
  <si>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</si>
  <si>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</si>
  <si>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</si>
  <si>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</si>
  <si>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</si>
  <si>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</si>
  <si>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</si>
  <si>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</si>
  <si>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</si>
  <si>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</si>
  <si>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</si>
  <si>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</si>
  <si>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</si>
  <si>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</si>
  <si>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</si>
  <si>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</si>
  <si>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</si>
  <si>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</si>
  <si>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</si>
  <si>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</si>
  <si>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</si>
  <si>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</si>
  <si>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</si>
  <si>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</si>
  <si>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</si>
  <si>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</si>
  <si>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</si>
  <si>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</si>
  <si>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</si>
  <si>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</si>
  <si>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</si>
  <si>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</si>
  <si>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</si>
  <si>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</si>
  <si>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</si>
  <si>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</si>
  <si>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</si>
  <si>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</si>
  <si>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</si>
  <si>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</si>
  <si>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</si>
  <si>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</si>
  <si>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</si>
  <si>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</si>
  <si>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</si>
  <si>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</si>
  <si>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</si>
  <si>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</si>
  <si>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</si>
  <si>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</si>
  <si>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</si>
  <si>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</si>
  <si>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</si>
  <si>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</si>
  <si>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</si>
  <si>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</si>
  <si>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</si>
  <si>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</si>
  <si>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</si>
  <si>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</si>
  <si>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</si>
  <si>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</si>
  <si>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</si>
  <si>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</si>
  <si>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</si>
  <si>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</si>
  <si>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</si>
  <si>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</si>
  <si>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</si>
  <si>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</si>
  <si>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</si>
  <si>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</si>
  <si>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</si>
  <si>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</si>
  <si>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</si>
  <si>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</si>
  <si>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</si>
  <si>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</si>
  <si>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</si>
  <si>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</si>
  <si>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</si>
  <si>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</si>
  <si>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</si>
  <si>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</si>
  <si>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</si>
  <si>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</si>
  <si>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</si>
  <si>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</si>
  <si>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</si>
  <si>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</si>
  <si>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</si>
  <si>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</si>
  <si>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</si>
  <si>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</si>
  <si>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</si>
  <si>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</si>
  <si>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</si>
  <si>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</si>
  <si>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</si>
  <si>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</si>
  <si>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</si>
  <si>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</si>
  <si>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</si>
  <si>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</si>
  <si>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</si>
  <si>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</si>
  <si>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</si>
  <si>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</si>
  <si>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</si>
  <si>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</si>
  <si>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</si>
  <si>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</si>
  <si>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</si>
  <si>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</si>
  <si>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</si>
  <si>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</si>
  <si>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</si>
  <si>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</si>
  <si>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</si>
  <si>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</si>
  <si>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</si>
  <si>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</si>
  <si>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</si>
  <si>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</si>
  <si>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</si>
  <si>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</si>
  <si>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</si>
  <si>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</si>
  <si>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</si>
  <si>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</si>
  <si>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</si>
  <si>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</si>
  <si>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</si>
  <si>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</si>
  <si>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</si>
  <si>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</si>
  <si>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</si>
  <si>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</si>
  <si>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</si>
  <si>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</si>
  <si>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</si>
  <si>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</si>
  <si>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</si>
  <si>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</si>
  <si>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</si>
  <si>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</si>
  <si>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</si>
  <si>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</si>
  <si>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</si>
  <si>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</si>
  <si>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</si>
  <si>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</si>
  <si>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</si>
  <si>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</si>
  <si>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</si>
  <si>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</si>
  <si>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</si>
  <si>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</si>
  <si>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</si>
  <si>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</si>
  <si>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</si>
  <si>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</si>
  <si>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</si>
  <si>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</si>
  <si>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</si>
  <si>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</si>
  <si>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</si>
  <si>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</si>
  <si>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</si>
  <si>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</si>
  <si>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</si>
  <si>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</si>
  <si>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</si>
  <si>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</si>
  <si>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</si>
  <si>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</si>
  <si>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</si>
  <si>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</si>
  <si>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</si>
  <si>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</si>
  <si>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</si>
  <si>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</si>
  <si>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</si>
  <si>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</si>
  <si>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</si>
  <si>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</si>
  <si>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</si>
  <si>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</si>
  <si>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</si>
  <si>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</si>
  <si>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</si>
  <si>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</si>
  <si>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</si>
  <si>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</si>
  <si>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</si>
  <si>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</si>
  <si>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</si>
  <si>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</si>
  <si>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</si>
  <si>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</si>
  <si>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</si>
  <si>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</si>
  <si>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</si>
  <si>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</si>
  <si>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</si>
  <si>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</si>
  <si>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</si>
  <si>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</si>
  <si>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</si>
  <si>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</si>
  <si>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</si>
  <si>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</si>
  <si>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</si>
  <si>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</si>
  <si>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</si>
  <si>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</si>
  <si>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</si>
  <si>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</si>
  <si>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</si>
  <si>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</si>
  <si>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</si>
  <si>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</si>
  <si>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</si>
  <si>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</si>
  <si>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</si>
  <si>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</si>
  <si>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</si>
  <si>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</si>
  <si>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</si>
  <si>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</si>
  <si>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</si>
  <si>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</si>
  <si>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</si>
  <si>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</si>
  <si>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</si>
  <si>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</si>
  <si>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</si>
  <si>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</si>
  <si>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</si>
  <si>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</si>
  <si>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</si>
  <si>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</si>
  <si>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</si>
  <si>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</si>
  <si>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</si>
  <si>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</si>
  <si>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</si>
  <si>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</si>
  <si>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</si>
  <si>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</si>
  <si>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</si>
  <si>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</si>
  <si>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</si>
  <si>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</si>
  <si>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</si>
  <si>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</si>
  <si>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</si>
  <si>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</si>
  <si>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</si>
  <si>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</si>
  <si>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</si>
  <si>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</si>
  <si>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</si>
  <si>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</si>
  <si>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</si>
  <si>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</si>
  <si>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</si>
  <si>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</si>
  <si>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</si>
  <si>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</si>
  <si>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</si>
  <si>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</si>
  <si>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</si>
  <si>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</si>
  <si>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</si>
  <si>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</si>
  <si>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</si>
  <si>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</si>
  <si>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</si>
  <si>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</si>
  <si>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</si>
  <si>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</si>
  <si>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</si>
  <si>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</si>
  <si>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</si>
  <si>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</si>
  <si>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</si>
  <si>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</si>
  <si>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</si>
  <si>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</si>
  <si>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</si>
  <si>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</si>
  <si>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</si>
  <si>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</si>
  <si>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</si>
  <si>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</si>
  <si>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</si>
  <si>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</si>
  <si>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</si>
  <si>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</si>
  <si>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</si>
  <si>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</si>
  <si>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</si>
  <si>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</si>
  <si>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</si>
  <si>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</si>
  <si>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</si>
  <si>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</si>
  <si>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</si>
  <si>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</si>
  <si>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</si>
  <si>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</si>
  <si>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</si>
  <si>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</si>
  <si>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</si>
  <si>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</si>
  <si>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</si>
  <si>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</si>
  <si>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</si>
  <si>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</si>
  <si>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</si>
  <si>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</si>
  <si>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</si>
  <si>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</si>
  <si>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</si>
  <si>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</si>
  <si>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</si>
  <si>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</si>
  <si>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</si>
  <si>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</si>
  <si>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</si>
  <si>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</si>
  <si>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</si>
  <si>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</si>
  <si>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</si>
  <si>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</si>
  <si>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</si>
  <si>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</si>
  <si>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</si>
  <si>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</si>
  <si>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</si>
  <si>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</si>
  <si>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</si>
  <si>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</si>
  <si>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</si>
  <si>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</si>
  <si>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</si>
  <si>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</si>
  <si>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</si>
  <si>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</si>
  <si>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</si>
  <si>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</si>
  <si>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</si>
  <si>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</si>
  <si>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</si>
  <si>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</si>
  <si>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</si>
  <si>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</si>
  <si>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</si>
  <si>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</si>
  <si>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</si>
  <si>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</si>
  <si>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</si>
  <si>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</si>
  <si>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</si>
  <si>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</si>
  <si>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</si>
  <si>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</si>
  <si>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</si>
  <si>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</si>
  <si>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</si>
  <si>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</si>
  <si>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</si>
  <si>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</si>
  <si>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</si>
  <si>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</si>
  <si>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</si>
  <si>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</si>
  <si>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</si>
  <si>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</si>
  <si>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</si>
  <si>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</si>
  <si>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</si>
  <si>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</si>
  <si>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</si>
  <si>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</si>
  <si>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</si>
  <si>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</si>
  <si>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</si>
  <si>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</si>
  <si>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</si>
  <si>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</si>
  <si>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</si>
  <si>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</si>
  <si>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</si>
  <si>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</si>
  <si>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</si>
  <si>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</si>
  <si>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</si>
  <si>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</si>
  <si>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</si>
  <si>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</si>
  <si>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</si>
  <si>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</si>
  <si>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</si>
  <si>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</si>
  <si>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</si>
  <si>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</si>
  <si>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</si>
  <si>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</si>
  <si>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</si>
  <si>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</si>
  <si>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</si>
  <si>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</si>
  <si>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</si>
  <si>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</si>
  <si>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</si>
  <si>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</si>
  <si>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</si>
  <si>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</si>
  <si>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</si>
  <si>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</si>
  <si>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</si>
  <si>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</si>
  <si>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</si>
  <si>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</si>
  <si>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</si>
  <si>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</si>
  <si>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</si>
  <si>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</si>
  <si>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</si>
  <si>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</si>
  <si>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</si>
  <si>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</si>
  <si>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</si>
  <si>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</si>
  <si>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</si>
  <si>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</si>
  <si>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</si>
  <si>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</si>
  <si>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</si>
  <si>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</si>
  <si>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</si>
  <si>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</si>
  <si>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</si>
  <si>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</si>
  <si>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</si>
  <si>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</si>
  <si>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</si>
  <si>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</si>
  <si>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</si>
  <si>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</si>
  <si>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</si>
  <si>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</si>
  <si>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</si>
  <si>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</si>
  <si>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</si>
  <si>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</si>
  <si>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</si>
  <si>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</si>
  <si>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</si>
  <si>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</si>
  <si>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</si>
  <si>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</si>
  <si>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</si>
  <si>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</si>
  <si>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</si>
  <si>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</si>
  <si>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</si>
  <si>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</si>
  <si>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</si>
  <si>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</si>
  <si>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</si>
  <si>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</si>
  <si>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</si>
  <si>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</si>
  <si>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</si>
  <si>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</si>
  <si>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</si>
  <si>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</si>
  <si>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</si>
  <si>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</si>
  <si>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</si>
  <si>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</si>
  <si>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</si>
  <si>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</si>
  <si>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</si>
  <si>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</si>
  <si>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</si>
  <si>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</si>
  <si>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</si>
  <si>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</si>
  <si>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</si>
  <si>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</si>
  <si>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</si>
  <si>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</si>
  <si>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</si>
  <si>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</si>
  <si>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</si>
  <si>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</si>
  <si>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</si>
  <si>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</si>
  <si>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</si>
  <si>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</si>
  <si>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</si>
  <si>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</si>
  <si>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</si>
  <si>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</si>
  <si>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</si>
  <si>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</si>
  <si>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</si>
  <si>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</si>
  <si>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</si>
  <si>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</si>
  <si>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</si>
  <si>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</si>
  <si>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</si>
  <si>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</si>
  <si>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</si>
  <si>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</si>
  <si>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</si>
  <si>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</si>
  <si>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</si>
  <si>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</si>
  <si>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</si>
  <si>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</si>
  <si>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</si>
  <si>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</si>
  <si>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</si>
  <si>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</si>
  <si>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</si>
  <si>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</si>
  <si>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</si>
  <si>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</si>
  <si>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</si>
  <si>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</si>
  <si>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</si>
  <si>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</si>
  <si>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</si>
  <si>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</si>
  <si>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</si>
  <si>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</si>
  <si>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</si>
  <si>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</si>
  <si>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</si>
  <si>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</si>
  <si>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</si>
  <si>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</si>
  <si>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</si>
  <si>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</si>
  <si>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</si>
  <si>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</si>
  <si>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</si>
  <si>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</si>
  <si>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</si>
  <si>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</si>
  <si>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</si>
  <si>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</si>
  <si>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</si>
  <si>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</si>
  <si>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</si>
  <si>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</si>
  <si>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</si>
  <si>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</si>
  <si>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</si>
  <si>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</si>
  <si>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</si>
  <si>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</si>
  <si>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</si>
  <si>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</si>
  <si>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</si>
  <si>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</si>
  <si>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</si>
  <si>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</si>
  <si>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</si>
  <si>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</si>
  <si>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</si>
  <si>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</si>
  <si>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</si>
  <si>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</si>
  <si>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</si>
  <si>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</si>
  <si>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</si>
  <si>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</si>
  <si>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</si>
  <si>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</si>
  <si>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</si>
  <si>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</si>
  <si>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</si>
  <si>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</si>
  <si>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</si>
  <si>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</si>
  <si>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</si>
  <si>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</si>
  <si>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</si>
  <si>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</si>
  <si>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</si>
  <si>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</si>
  <si>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</si>
  <si>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</si>
  <si>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</si>
  <si>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</si>
  <si>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</si>
  <si>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</si>
  <si>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</si>
  <si>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</si>
  <si>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</si>
  <si>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</si>
  <si>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</si>
  <si>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</si>
  <si>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</si>
  <si>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</si>
  <si>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</si>
  <si>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</si>
  <si>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</si>
  <si>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</si>
  <si>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</si>
  <si>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</si>
  <si>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</si>
  <si>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</si>
  <si>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</si>
  <si>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</si>
  <si>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</si>
  <si>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</si>
  <si>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</si>
  <si>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</si>
  <si>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</si>
  <si>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</si>
  <si>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</si>
  <si>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</si>
  <si>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</si>
  <si>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</si>
  <si>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</si>
  <si>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</si>
  <si>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</si>
  <si>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</si>
  <si>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</si>
  <si>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</si>
  <si>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</si>
  <si>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</si>
  <si>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</si>
  <si>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</si>
  <si>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</si>
  <si>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</si>
  <si>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</si>
  <si>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</si>
  <si>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</si>
  <si>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</si>
  <si>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</si>
  <si>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</si>
  <si>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</si>
  <si>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</si>
  <si>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</si>
  <si>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</si>
  <si>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</si>
  <si>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</si>
  <si>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</si>
  <si>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</si>
  <si>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</si>
  <si>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</si>
  <si>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</si>
  <si>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</si>
  <si>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</si>
  <si>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</si>
  <si>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</si>
  <si>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</si>
  <si>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</si>
  <si>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</si>
  <si>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</si>
  <si>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</si>
  <si>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</si>
  <si>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</si>
  <si>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</si>
  <si>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</si>
  <si>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</si>
  <si>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</si>
  <si>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</si>
  <si>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</si>
  <si>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</si>
  <si>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</si>
  <si>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</si>
  <si>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</si>
  <si>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</si>
  <si>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</si>
  <si>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</si>
  <si>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</si>
  <si>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</si>
  <si>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</si>
  <si>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</si>
  <si>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</si>
  <si>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</si>
  <si>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</si>
  <si>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</si>
  <si>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</si>
  <si>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</si>
  <si>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</si>
  <si>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</si>
  <si>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</si>
  <si>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</si>
  <si>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</si>
  <si>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</si>
  <si>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</si>
  <si>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</si>
  <si>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</si>
  <si>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</si>
  <si>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</si>
  <si>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</si>
  <si>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</si>
  <si>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</si>
  <si>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</si>
  <si>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</si>
  <si>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</si>
  <si>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</si>
  <si>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</si>
  <si>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</si>
  <si>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</si>
  <si>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</si>
  <si>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</si>
  <si>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</si>
  <si>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</si>
  <si>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</si>
  <si>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</si>
  <si>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</si>
  <si>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</si>
  <si>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</si>
  <si>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</si>
  <si>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</si>
  <si>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</si>
  <si>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</si>
  <si>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</si>
  <si>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</si>
  <si>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</si>
  <si>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</si>
  <si>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</si>
  <si>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</si>
  <si>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</si>
  <si>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</si>
  <si>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</si>
  <si>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</si>
  <si>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</si>
  <si>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</si>
  <si>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</si>
  <si>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</si>
  <si>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</si>
  <si>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</si>
  <si>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</si>
  <si>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</si>
  <si>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</si>
  <si>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</si>
  <si>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</si>
  <si>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</si>
  <si>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</si>
  <si>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</si>
  <si>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</si>
  <si>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</si>
  <si>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</si>
  <si>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</si>
  <si>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</si>
  <si>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</si>
  <si>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</si>
  <si>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</si>
  <si>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</si>
  <si>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</si>
  <si>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</si>
  <si>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</si>
  <si>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</si>
  <si>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</si>
  <si>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</si>
  <si>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</si>
  <si>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</si>
  <si>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</si>
  <si>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</si>
  <si>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</si>
  <si>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</si>
  <si>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</si>
  <si>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</si>
  <si>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</si>
  <si>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</si>
  <si>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</si>
  <si>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</si>
  <si>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</si>
  <si>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</si>
  <si>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</si>
  <si>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</si>
  <si>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</si>
  <si>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</si>
  <si>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</si>
  <si>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</si>
  <si>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</si>
  <si>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</si>
  <si>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</si>
  <si>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</si>
  <si>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</si>
  <si>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</si>
  <si>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</si>
  <si>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</si>
  <si>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</si>
  <si>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</si>
  <si>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</si>
  <si>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</si>
  <si>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</si>
  <si>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</si>
  <si>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</si>
  <si>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</si>
  <si>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</si>
  <si>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</si>
  <si>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</si>
  <si>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</si>
  <si>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</si>
  <si>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</si>
  <si>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</si>
  <si>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</si>
  <si>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</si>
  <si>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</si>
  <si>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</si>
  <si>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</si>
  <si>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</si>
  <si>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</si>
  <si>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</si>
  <si>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</si>
  <si>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</si>
  <si>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</si>
  <si>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</si>
  <si>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</si>
  <si>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</si>
  <si>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</si>
  <si>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</si>
  <si>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</si>
  <si>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</si>
  <si>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</si>
  <si>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</si>
  <si>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</si>
  <si>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</si>
  <si>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</si>
  <si>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</si>
  <si>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</si>
  <si>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</si>
  <si>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</si>
  <si>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</si>
  <si>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</si>
  <si>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</si>
  <si>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</si>
  <si>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</si>
  <si>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</si>
  <si>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</si>
  <si>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</si>
  <si>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</si>
  <si>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</si>
  <si>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</si>
  <si>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</si>
  <si>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</si>
  <si>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</si>
  <si>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</si>
  <si>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</si>
  <si>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</si>
  <si>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</si>
  <si>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</si>
  <si>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</si>
  <si>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</si>
  <si>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</si>
  <si>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</si>
  <si>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</si>
  <si>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</si>
  <si>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</si>
  <si>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</si>
  <si>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</si>
  <si>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</si>
  <si>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</si>
  <si>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</si>
  <si>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</si>
  <si>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</si>
  <si>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</si>
  <si>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</si>
  <si>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</si>
  <si>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</si>
  <si>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</si>
  <si>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</si>
  <si>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</si>
  <si>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</si>
  <si>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</si>
  <si>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</si>
  <si>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</si>
  <si>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</si>
  <si>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</si>
  <si>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</si>
  <si>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</si>
  <si>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</si>
  <si>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</si>
  <si>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</si>
  <si>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</si>
  <si>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</si>
  <si>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</si>
  <si>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</si>
  <si>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</si>
  <si>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</si>
  <si>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</si>
  <si>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</si>
  <si>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</si>
  <si>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</si>
  <si>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</si>
  <si>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</si>
  <si>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</si>
  <si>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</si>
  <si>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</si>
  <si>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</si>
  <si>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</si>
  <si>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</si>
  <si>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</si>
  <si>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</si>
  <si>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</si>
  <si>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</si>
  <si>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</si>
  <si>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</si>
  <si>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</si>
  <si>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</si>
  <si>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</si>
  <si>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</si>
  <si>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</si>
  <si>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</si>
  <si>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</si>
  <si>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</si>
  <si>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</si>
  <si>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</si>
  <si>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</si>
  <si>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</si>
  <si>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</si>
  <si>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</si>
  <si>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</si>
  <si>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</si>
  <si>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</si>
  <si>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</si>
  <si>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</si>
  <si>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</si>
  <si>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</si>
  <si>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</si>
  <si>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</si>
  <si>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</si>
  <si>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</si>
  <si>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</si>
  <si>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</si>
  <si>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</si>
  <si>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</si>
  <si>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</si>
  <si>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</si>
  <si>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</si>
  <si>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</si>
  <si>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</si>
  <si>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</si>
  <si>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</si>
  <si>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</si>
  <si>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</si>
  <si>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</si>
  <si>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</si>
  <si>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</si>
  <si>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</si>
  <si>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</si>
  <si>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</si>
  <si>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</si>
  <si>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</si>
  <si>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</si>
  <si>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</si>
  <si>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</si>
  <si>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</si>
  <si>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</si>
  <si>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</si>
  <si>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</si>
  <si>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</si>
  <si>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</si>
  <si>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</si>
  <si>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</si>
  <si>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</si>
  <si>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</si>
  <si>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</si>
  <si>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</si>
  <si>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</si>
  <si>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</si>
  <si>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</si>
  <si>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</si>
  <si>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</si>
  <si>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</si>
  <si>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</si>
  <si>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</si>
  <si>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</si>
  <si>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</si>
  <si>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</si>
  <si>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</si>
  <si>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</si>
  <si>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</si>
  <si>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</si>
  <si>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</si>
  <si>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</si>
  <si>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</si>
  <si>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</si>
  <si>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</si>
  <si>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</si>
  <si>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</si>
  <si>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</si>
  <si>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</si>
  <si>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</si>
  <si>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</si>
  <si>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</si>
  <si>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</si>
  <si>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</si>
  <si>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</si>
  <si>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</si>
  <si>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</si>
  <si>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</si>
  <si>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</si>
  <si>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</si>
  <si>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</si>
  <si>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</si>
  <si>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</si>
  <si>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</si>
  <si>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</si>
  <si>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</si>
  <si>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</si>
  <si>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</si>
  <si>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</si>
  <si>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</si>
  <si>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</si>
  <si>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</si>
  <si>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</si>
  <si>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</si>
  <si>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</si>
  <si>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</si>
  <si>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</si>
  <si>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</si>
  <si>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</si>
  <si>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</si>
  <si>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</si>
  <si>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</si>
  <si>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</si>
  <si>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</si>
  <si>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</si>
  <si>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</si>
  <si>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</si>
  <si>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</si>
  <si>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</si>
  <si>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</si>
  <si>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</si>
  <si>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</si>
  <si>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</si>
  <si>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</si>
  <si>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</si>
  <si>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</si>
  <si>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</si>
  <si>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</si>
  <si>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</si>
  <si>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</si>
  <si>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</si>
  <si>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</si>
  <si>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</si>
  <si>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</si>
  <si>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</si>
  <si>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</si>
  <si>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</si>
  <si>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</si>
  <si>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</si>
  <si>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</si>
  <si>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</si>
  <si>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</si>
  <si>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</si>
  <si>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</si>
  <si>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</si>
  <si>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</si>
  <si>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</si>
  <si>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</si>
  <si>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</si>
  <si>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</si>
  <si>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</si>
  <si>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</si>
  <si>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</si>
  <si>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</si>
  <si>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</si>
  <si>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</si>
  <si>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</si>
  <si>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</si>
  <si>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</si>
  <si>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</si>
  <si>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</si>
  <si>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</si>
  <si>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</si>
  <si>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</si>
  <si>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</si>
  <si>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</si>
  <si>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</si>
  <si>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</si>
  <si>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</si>
  <si>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</si>
  <si>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</si>
  <si>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</si>
  <si>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</si>
  <si>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</si>
  <si>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</si>
  <si>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</si>
  <si>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</si>
  <si>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</si>
  <si>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</si>
  <si>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</si>
  <si>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</si>
  <si>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</si>
  <si>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</si>
  <si>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</si>
  <si>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</si>
  <si>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</si>
  <si>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</si>
  <si>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</si>
  <si>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</si>
  <si>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</si>
  <si>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</si>
  <si>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</si>
  <si>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</si>
  <si>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</si>
  <si>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</si>
  <si>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</si>
  <si>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</si>
  <si>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</si>
  <si>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</si>
  <si>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</si>
  <si>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</si>
  <si>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</si>
  <si>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</si>
  <si>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</si>
  <si>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</si>
  <si>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</si>
  <si>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</si>
  <si>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</si>
  <si>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</si>
  <si>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</si>
  <si>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</si>
  <si>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</si>
  <si>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</si>
  <si>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</si>
  <si>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</si>
  <si>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</si>
  <si>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</si>
  <si>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</si>
  <si>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</si>
  <si>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</si>
  <si>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</si>
  <si>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</si>
  <si>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</si>
  <si>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</si>
  <si>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</si>
  <si>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</si>
  <si>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</si>
  <si>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</si>
  <si>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</si>
  <si>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</si>
  <si>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</si>
  <si>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</si>
  <si>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</si>
  <si>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</si>
  <si>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</si>
  <si>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</si>
  <si>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</si>
  <si>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</si>
  <si>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</si>
  <si>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</si>
  <si>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</si>
  <si>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</si>
  <si>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</si>
  <si>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</si>
  <si>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</si>
  <si>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</si>
  <si>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</si>
  <si>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</si>
  <si>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</si>
  <si>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</si>
  <si>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</si>
  <si>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</si>
  <si>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</si>
  <si>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</si>
  <si>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</si>
  <si>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</si>
  <si>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</si>
  <si>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</si>
  <si>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</si>
  <si>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</si>
  <si>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</si>
  <si>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</si>
  <si>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</si>
  <si>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</si>
  <si>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</si>
  <si>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</si>
  <si>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</si>
  <si>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</si>
  <si>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</si>
  <si>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</si>
  <si>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</si>
  <si>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</si>
  <si>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</si>
  <si>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</si>
  <si>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</si>
  <si>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</si>
  <si>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</si>
  <si>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</si>
  <si>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</si>
  <si>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</si>
  <si>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</si>
  <si>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</si>
  <si>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</si>
  <si>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</si>
  <si>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</si>
  <si>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</si>
  <si>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</si>
  <si>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</si>
  <si>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</si>
  <si>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</si>
  <si>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</si>
  <si>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</si>
  <si>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</si>
  <si>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</si>
  <si>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</si>
  <si>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</si>
  <si>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</si>
  <si>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</si>
  <si>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</si>
  <si>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</si>
  <si>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</si>
  <si>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</si>
  <si>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</si>
  <si>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</si>
  <si>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</si>
  <si>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</si>
  <si>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</si>
  <si>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</si>
  <si>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</si>
  <si>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</si>
  <si>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</si>
  <si>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</si>
  <si>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</si>
  <si>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</si>
  <si>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</si>
  <si>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</si>
  <si>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</si>
  <si>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</si>
  <si>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</si>
  <si>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</si>
  <si>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</si>
  <si>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</si>
  <si>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</si>
  <si>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</si>
  <si>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</si>
  <si>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</si>
  <si>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</si>
  <si>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</si>
  <si>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</si>
  <si>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</si>
  <si>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</si>
  <si>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</si>
  <si>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</si>
  <si>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</si>
  <si>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</si>
  <si>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</si>
  <si>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</si>
  <si>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</si>
  <si>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</si>
  <si>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</si>
  <si>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</si>
  <si>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</si>
  <si>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</si>
  <si>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</si>
  <si>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</si>
  <si>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</si>
  <si>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</si>
  <si>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</si>
  <si>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</si>
  <si>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</si>
  <si>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</si>
  <si>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</si>
  <si>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</si>
  <si>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</si>
  <si>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</si>
  <si>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</si>
  <si>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</si>
  <si>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</si>
  <si>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</si>
  <si>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</si>
  <si>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</si>
  <si>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</si>
  <si>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</si>
  <si>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</si>
  <si>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</si>
  <si>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</si>
  <si>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</si>
  <si>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</si>
  <si>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</si>
  <si>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</si>
  <si>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</si>
  <si>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</si>
  <si>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</si>
  <si>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</si>
  <si>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</si>
  <si>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</si>
  <si>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</si>
  <si>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</si>
  <si>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</si>
  <si>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</si>
  <si>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</si>
  <si>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</si>
  <si>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</si>
  <si>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</si>
  <si>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</si>
  <si>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</si>
  <si>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</si>
  <si>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</si>
  <si>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</si>
  <si>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</si>
  <si>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</si>
  <si>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</si>
  <si>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</si>
  <si>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</si>
  <si>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</si>
  <si>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</si>
  <si>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</si>
  <si>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</si>
  <si>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</si>
  <si>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</si>
  <si>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</si>
  <si>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</si>
  <si>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</si>
  <si>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</si>
  <si>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</si>
  <si>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</si>
  <si>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</si>
  <si>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</si>
  <si>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</si>
  <si>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</si>
  <si>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</si>
  <si>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</si>
  <si>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</si>
  <si>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</si>
  <si>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</si>
  <si>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</si>
  <si>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</si>
  <si>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</si>
  <si>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</si>
  <si>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</si>
  <si>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</si>
  <si>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</si>
  <si>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</si>
  <si>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</si>
  <si>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</si>
  <si>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</si>
  <si>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</si>
  <si>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</si>
  <si>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</si>
  <si>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</si>
  <si>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</si>
  <si>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</si>
  <si>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</si>
  <si>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</si>
  <si>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</si>
  <si>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</si>
  <si>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</si>
  <si>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</si>
  <si>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</si>
  <si>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</si>
  <si>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</si>
  <si>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</si>
  <si>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</si>
  <si>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</si>
  <si>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</si>
  <si>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</si>
  <si>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</si>
  <si>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</si>
  <si>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</si>
  <si>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</si>
  <si>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</si>
  <si>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</si>
  <si>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</si>
  <si>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</si>
  <si>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</si>
  <si>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</si>
  <si>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</si>
  <si>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</si>
  <si>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</si>
  <si>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</si>
  <si>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</si>
  <si>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</si>
  <si>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</si>
  <si>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</si>
  <si>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</si>
  <si>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</si>
  <si>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</si>
  <si>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</si>
  <si>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</si>
  <si>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</si>
  <si>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</si>
  <si>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</si>
  <si>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</si>
  <si>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</si>
  <si>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</si>
  <si>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</si>
  <si>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</si>
  <si>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</si>
  <si>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</si>
  <si>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</si>
  <si>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</si>
  <si>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</si>
  <si>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</si>
  <si>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</si>
  <si>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</si>
  <si>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</si>
  <si>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</si>
  <si>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</si>
  <si>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</si>
  <si>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</si>
  <si>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</si>
  <si>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</si>
  <si>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</si>
  <si>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</si>
  <si>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</si>
  <si>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</si>
  <si>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</si>
  <si>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</si>
  <si>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</si>
  <si>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</si>
  <si>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</si>
  <si>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</si>
  <si>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</si>
  <si>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</si>
  <si>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</si>
  <si>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</si>
  <si>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</si>
  <si>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</si>
  <si>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</si>
  <si>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</si>
  <si>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</si>
  <si>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</si>
  <si>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</si>
  <si>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</si>
  <si>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</si>
  <si>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</si>
  <si>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</si>
  <si>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</si>
  <si>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</si>
  <si>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</si>
  <si>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</si>
  <si>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</si>
  <si>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</si>
  <si>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</si>
  <si>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</si>
  <si>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</si>
  <si>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</si>
  <si>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</si>
  <si>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</si>
  <si>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</si>
  <si>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</si>
  <si>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</si>
  <si>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</si>
  <si>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</si>
  <si>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</si>
  <si>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</si>
  <si>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</si>
  <si>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</si>
  <si>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</si>
  <si>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</si>
  <si>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</si>
  <si>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</si>
  <si>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</si>
  <si>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</si>
  <si>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</si>
  <si>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</si>
  <si>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</si>
  <si>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</si>
  <si>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</si>
  <si>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</si>
  <si>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</si>
  <si>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</si>
  <si>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</si>
  <si>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</si>
  <si>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</si>
  <si>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</si>
  <si>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</si>
  <si>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</si>
  <si>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</si>
  <si>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</si>
  <si>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</si>
  <si>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</si>
  <si>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</si>
  <si>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</si>
  <si>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</si>
  <si>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</si>
  <si>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</si>
  <si>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</si>
  <si>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</si>
  <si>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</si>
  <si>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</si>
  <si>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</si>
  <si>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</si>
  <si>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</si>
  <si>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</si>
  <si>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</si>
  <si>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</si>
  <si>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</si>
  <si>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</si>
  <si>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</si>
  <si>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</si>
  <si>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</si>
  <si>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</si>
  <si>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</si>
  <si>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</si>
  <si>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</si>
  <si>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</si>
  <si>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</si>
  <si>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</si>
  <si>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</si>
  <si>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</si>
  <si>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</si>
  <si>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</si>
  <si>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</si>
  <si>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</si>
  <si>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</si>
  <si>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</si>
  <si>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</si>
  <si>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</si>
  <si>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</si>
  <si>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</si>
  <si>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</si>
  <si>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</si>
  <si>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</si>
  <si>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</si>
  <si>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</si>
  <si>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</si>
  <si>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</si>
  <si>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</si>
  <si>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</si>
  <si>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</si>
  <si>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</si>
  <si>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</si>
  <si>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</si>
  <si>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</si>
  <si>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</si>
  <si>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</si>
  <si>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</si>
  <si>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</si>
  <si>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</si>
  <si>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</si>
  <si>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</si>
  <si>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</si>
  <si>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</si>
  <si>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</si>
  <si>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</si>
  <si>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</si>
  <si>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</si>
  <si>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</si>
  <si>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</si>
  <si>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</si>
  <si>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</si>
  <si>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</si>
  <si>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</si>
  <si>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</si>
  <si>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</si>
  <si>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</si>
  <si>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</si>
  <si>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</si>
  <si>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</si>
  <si>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</si>
  <si>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</si>
  <si>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</si>
  <si>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</si>
  <si>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</si>
  <si>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</si>
  <si>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</si>
  <si>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</si>
  <si>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</si>
  <si>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</si>
  <si>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</si>
  <si>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</si>
  <si>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</si>
  <si>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</si>
  <si>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</si>
  <si>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</si>
  <si>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</si>
  <si>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</si>
  <si>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</si>
  <si>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</si>
  <si>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</si>
  <si>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</si>
  <si>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</si>
  <si>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</si>
  <si>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</si>
  <si>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</si>
  <si>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</si>
  <si>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</si>
  <si>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</si>
  <si>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</si>
  <si>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</si>
  <si>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</si>
  <si>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</si>
  <si>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</si>
  <si>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</si>
  <si>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</si>
  <si>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</si>
  <si>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</si>
  <si>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</si>
  <si>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</si>
  <si>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</si>
  <si>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</si>
  <si>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</si>
  <si>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</si>
  <si>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</si>
  <si>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</si>
  <si>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</si>
  <si>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</si>
  <si>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</si>
  <si>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</si>
  <si>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</si>
  <si>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</si>
  <si>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</si>
  <si>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</si>
  <si>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</si>
  <si>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</si>
  <si>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</si>
  <si>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</si>
  <si>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</si>
  <si>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</si>
  <si>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</si>
  <si>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</si>
  <si>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</si>
  <si>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</si>
  <si>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</si>
  <si>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</si>
  <si>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</si>
  <si>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</si>
  <si>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</si>
  <si>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</si>
  <si>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</si>
  <si>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</si>
  <si>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</si>
  <si>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</si>
  <si>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</si>
  <si>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</si>
  <si>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</si>
  <si>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</si>
  <si>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</si>
  <si>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</si>
  <si>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</si>
  <si>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</si>
  <si>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</si>
  <si>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</si>
  <si>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</si>
  <si>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</si>
  <si>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</si>
  <si>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</si>
  <si>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</si>
  <si>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</si>
  <si>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</si>
  <si>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</si>
  <si>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</si>
  <si>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</si>
  <si>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</si>
  <si>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</si>
  <si>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</si>
  <si>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</si>
  <si>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</si>
  <si>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</si>
  <si>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</si>
  <si>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</si>
  <si>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</si>
  <si>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</si>
  <si>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</si>
  <si>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</si>
  <si>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</si>
  <si>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</si>
  <si>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</si>
  <si>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</si>
  <si>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</si>
  <si>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</si>
  <si>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</si>
  <si>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</si>
  <si>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</si>
  <si>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</si>
  <si>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</si>
  <si>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</si>
  <si>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</si>
  <si>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</si>
  <si>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</si>
  <si>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</si>
  <si>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</si>
  <si>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</si>
  <si>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</si>
  <si>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</si>
  <si>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</si>
  <si>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</si>
  <si>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</si>
  <si>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</si>
  <si>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</si>
  <si>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</si>
  <si>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</si>
  <si>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</si>
  <si>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</si>
  <si>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</si>
  <si>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</si>
  <si>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</si>
  <si>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</si>
  <si>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</si>
  <si>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</si>
  <si>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</si>
  <si>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</si>
  <si>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</si>
  <si>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</si>
  <si>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</si>
  <si>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</si>
  <si>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</si>
  <si>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</si>
  <si>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</si>
  <si>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</si>
  <si>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</si>
  <si>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</si>
  <si>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</si>
  <si>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</si>
  <si>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</si>
  <si>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</si>
  <si>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</si>
  <si>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</si>
  <si>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</si>
  <si>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</si>
  <si>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</si>
  <si>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</si>
  <si>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</si>
  <si>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</si>
  <si>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</si>
  <si>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</si>
  <si>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</si>
  <si>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</si>
  <si>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</si>
  <si>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</si>
  <si>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</si>
  <si>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</si>
  <si>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</si>
  <si>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</si>
  <si>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</si>
  <si>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</si>
  <si>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</si>
  <si>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</si>
  <si>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</si>
  <si>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</si>
  <si>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</si>
  <si>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</si>
  <si>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</si>
  <si>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</si>
  <si>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</si>
  <si>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</si>
  <si>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</si>
  <si>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</si>
  <si>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</si>
  <si>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</si>
  <si>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</si>
  <si>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</si>
  <si>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</si>
  <si>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</si>
  <si>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</si>
  <si>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</si>
  <si>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</si>
  <si>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</si>
  <si>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</si>
  <si>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</si>
  <si>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</si>
  <si>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</si>
  <si>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</si>
  <si>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</si>
  <si>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</si>
  <si>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</si>
  <si>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</si>
  <si>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</si>
  <si>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</si>
  <si>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</si>
  <si>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</si>
  <si>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</si>
  <si>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</si>
  <si>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</si>
  <si>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</si>
  <si>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</si>
  <si>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</si>
  <si>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</si>
  <si>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</si>
  <si>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</si>
  <si>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</si>
  <si>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</si>
  <si>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</si>
  <si>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</si>
  <si>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</si>
  <si>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</si>
  <si>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</si>
  <si>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</si>
  <si>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</si>
  <si>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</si>
  <si>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</si>
  <si>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</si>
  <si>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</si>
  <si>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</si>
  <si>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</si>
  <si>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</si>
  <si>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</si>
  <si>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</si>
  <si>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</si>
  <si>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</si>
  <si>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</si>
  <si>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</si>
  <si>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</si>
  <si>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</si>
  <si>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</si>
  <si>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</si>
  <si>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</si>
  <si>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</si>
  <si>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</si>
  <si>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</si>
  <si>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</si>
  <si>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</si>
  <si>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</si>
  <si>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</si>
  <si>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</si>
  <si>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</si>
  <si>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</si>
  <si>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</si>
  <si>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</si>
  <si>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</si>
  <si>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</si>
  <si>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</si>
  <si>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</si>
  <si>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</si>
  <si>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</si>
  <si>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</si>
  <si>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</si>
  <si>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</si>
  <si>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</si>
  <si>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</si>
  <si>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</si>
  <si>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</si>
  <si>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</si>
  <si>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</si>
  <si>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</si>
  <si>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</si>
  <si>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</si>
  <si>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</si>
  <si>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</si>
  <si>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</si>
  <si>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</si>
  <si>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</si>
  <si>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</si>
  <si>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</si>
  <si>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</si>
  <si>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</si>
  <si>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</si>
  <si>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</si>
  <si>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</si>
  <si>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</si>
  <si>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</si>
  <si>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</si>
  <si>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</si>
  <si>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</si>
  <si>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</si>
  <si>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</si>
  <si>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</si>
  <si>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</si>
  <si>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</si>
  <si>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</si>
  <si>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</si>
  <si>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</si>
  <si>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</si>
  <si>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</si>
  <si>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</si>
  <si>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</si>
  <si>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</si>
  <si>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</si>
  <si>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</si>
  <si>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</si>
  <si>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</si>
  <si>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</si>
  <si>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</si>
  <si>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</si>
  <si>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</si>
  <si>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</si>
  <si>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</si>
  <si>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</si>
  <si>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</si>
  <si>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</si>
  <si>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</si>
  <si>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</si>
  <si>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</si>
  <si>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</si>
  <si>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</si>
  <si>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</si>
  <si>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</si>
  <si>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</si>
  <si>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</si>
  <si>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</si>
  <si>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</si>
  <si>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</si>
  <si>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</si>
  <si>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</si>
  <si>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</si>
  <si>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</si>
  <si>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</si>
  <si>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</si>
  <si>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</si>
  <si>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</si>
  <si>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</si>
  <si>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</si>
  <si>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</si>
  <si>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</si>
  <si>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</si>
  <si>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</si>
  <si>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</si>
  <si>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</si>
  <si>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</si>
  <si>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</si>
  <si>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</si>
  <si>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</si>
  <si>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</si>
  <si>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</si>
  <si>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</si>
  <si>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</si>
  <si>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</si>
  <si>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</si>
  <si>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</si>
  <si>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</si>
  <si>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</si>
  <si>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</si>
  <si>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</si>
  <si>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</si>
  <si>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</si>
  <si>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</si>
  <si>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</si>
  <si>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</si>
  <si>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</si>
  <si>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</si>
  <si>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</si>
  <si>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</si>
  <si>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</si>
  <si>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</si>
  <si>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</si>
  <si>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</si>
  <si>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</si>
  <si>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</si>
  <si>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</si>
  <si>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</si>
  <si>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</si>
  <si>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</si>
  <si>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</si>
  <si>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</si>
  <si>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</si>
  <si>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</si>
  <si>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</si>
  <si>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</si>
  <si>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</si>
  <si>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</si>
  <si>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</si>
  <si>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</si>
  <si>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</si>
  <si>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</si>
  <si>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</si>
  <si>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</si>
  <si>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</si>
  <si>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</si>
  <si>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</si>
  <si>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</si>
  <si>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</si>
  <si>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</si>
  <si>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</si>
  <si>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</si>
  <si>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</si>
  <si>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</si>
  <si>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</si>
  <si>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</si>
  <si>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</si>
  <si>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</si>
  <si>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</si>
  <si>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</si>
  <si>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</si>
  <si>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</si>
  <si>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</si>
  <si>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</si>
  <si>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</si>
  <si>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</si>
  <si>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</si>
  <si>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</si>
  <si>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</si>
  <si>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</si>
  <si>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</si>
  <si>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</si>
  <si>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</si>
  <si>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</si>
  <si>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</si>
  <si>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</si>
  <si>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</si>
  <si>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</si>
  <si>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</si>
  <si>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</si>
  <si>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</si>
  <si>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</si>
  <si>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</si>
  <si>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</si>
  <si>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</si>
  <si>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</si>
  <si>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</si>
  <si>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</si>
  <si>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</si>
  <si>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</si>
  <si>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</si>
  <si>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</si>
  <si>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</si>
  <si>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</si>
  <si>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</si>
  <si>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</si>
  <si>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</si>
  <si>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</si>
  <si>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</si>
  <si>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</si>
  <si>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</si>
  <si>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</si>
  <si>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</si>
  <si>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</si>
  <si>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</si>
  <si>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</si>
  <si>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</si>
  <si>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</si>
  <si>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</si>
  <si>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</si>
  <si>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</si>
  <si>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</si>
  <si>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</si>
  <si>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</si>
  <si>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</si>
  <si>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</si>
  <si>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</si>
  <si>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</si>
  <si>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</si>
  <si>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</si>
  <si>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</si>
  <si>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</si>
  <si>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</si>
  <si>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</si>
  <si>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</si>
  <si>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</si>
  <si>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</si>
  <si>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</si>
  <si>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</si>
  <si>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</si>
  <si>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</si>
  <si>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</si>
  <si>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</si>
  <si>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</si>
  <si>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</si>
  <si>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</si>
  <si>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</si>
  <si>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</si>
  <si>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</si>
  <si>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</si>
  <si>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</si>
  <si>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</si>
  <si>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</si>
  <si>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</si>
  <si>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</si>
  <si>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</si>
  <si>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</si>
  <si>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</si>
  <si>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</si>
  <si>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</si>
  <si>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</si>
  <si>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</si>
  <si>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</si>
  <si>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</si>
  <si>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</si>
  <si>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</si>
  <si>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</si>
  <si>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</si>
  <si>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</si>
  <si>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</si>
  <si>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</si>
  <si>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</si>
  <si>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</si>
  <si>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</si>
  <si>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</si>
  <si>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</si>
  <si>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</si>
  <si>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</si>
  <si>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</si>
  <si>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</si>
  <si>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</si>
  <si>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</si>
  <si>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</si>
  <si>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</si>
  <si>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</si>
  <si>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</si>
  <si>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</si>
  <si>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</si>
  <si>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</si>
  <si>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</si>
  <si>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</si>
  <si>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</si>
  <si>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</si>
  <si>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</si>
  <si>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</si>
  <si>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</si>
  <si>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</si>
  <si>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</si>
  <si>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</si>
  <si>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</si>
  <si>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</si>
  <si>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</si>
  <si>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</si>
  <si>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</si>
  <si>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</si>
  <si>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</si>
  <si>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</si>
  <si>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</si>
  <si>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</si>
  <si>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</si>
  <si>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</si>
  <si>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</si>
  <si>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</si>
  <si>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</si>
  <si>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</si>
  <si>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</si>
  <si>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</si>
  <si>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</si>
  <si>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</si>
  <si>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</si>
  <si>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</si>
  <si>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</si>
  <si>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</si>
  <si>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</si>
  <si>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</si>
  <si>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</si>
  <si>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</si>
  <si>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</si>
  <si>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</si>
  <si>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</si>
  <si>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</si>
  <si>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</si>
  <si>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</si>
  <si>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</si>
  <si>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</si>
  <si>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</si>
  <si>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</si>
  <si>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</si>
  <si>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</si>
  <si>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</si>
  <si>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</si>
  <si>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</si>
  <si>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</si>
  <si>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</si>
  <si>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</si>
  <si>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</si>
  <si>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</si>
  <si>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</si>
  <si>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</si>
  <si>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</si>
  <si>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</si>
  <si>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</si>
  <si>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</si>
  <si>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</si>
  <si>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</si>
  <si>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</si>
  <si>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</si>
  <si>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</si>
  <si>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</si>
  <si>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</si>
  <si>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</si>
  <si>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</si>
  <si>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</si>
  <si>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</si>
  <si>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</si>
  <si>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</si>
  <si>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</si>
  <si>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</si>
  <si>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</si>
  <si>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</si>
  <si>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</si>
  <si>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</si>
  <si>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</si>
  <si>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</si>
  <si>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</si>
  <si>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</si>
  <si>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</si>
  <si>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</si>
  <si>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</si>
  <si>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</si>
  <si>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</si>
  <si>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</si>
  <si>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</si>
  <si>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</si>
  <si>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</si>
  <si>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</si>
  <si>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</si>
  <si>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</si>
  <si>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</si>
  <si>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</si>
  <si>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</si>
  <si>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</si>
  <si>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</si>
  <si>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</si>
  <si>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</si>
  <si>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</si>
  <si>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</si>
  <si>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</si>
  <si>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</si>
  <si>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</si>
  <si>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</si>
  <si>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</si>
  <si>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</si>
  <si>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</si>
  <si>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</si>
  <si>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</si>
  <si>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</si>
  <si>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</si>
  <si>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</si>
  <si>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</si>
  <si>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</si>
  <si>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</si>
  <si>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</si>
  <si>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</si>
  <si>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</si>
  <si>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</si>
  <si>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</si>
  <si>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</si>
  <si>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</si>
  <si>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</si>
  <si>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</si>
  <si>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</si>
  <si>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</si>
  <si>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</si>
  <si>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</si>
  <si>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</si>
  <si>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</si>
  <si>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</si>
  <si>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</si>
  <si>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</si>
  <si>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</si>
  <si>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</si>
  <si>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</si>
  <si>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</si>
  <si>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</si>
  <si>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</si>
  <si>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</si>
  <si>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</si>
  <si>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</si>
  <si>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</si>
  <si>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</si>
  <si>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</si>
  <si>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</si>
  <si>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</si>
  <si>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</si>
  <si>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</si>
  <si>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</si>
  <si>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</si>
  <si>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</si>
  <si>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</si>
  <si>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</si>
  <si>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</si>
  <si>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</si>
  <si>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</si>
  <si>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</si>
  <si>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</si>
  <si>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</si>
  <si>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</si>
  <si>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</si>
  <si>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</si>
  <si>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</si>
  <si>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</si>
  <si>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</si>
  <si>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</si>
  <si>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</si>
  <si>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</si>
  <si>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</si>
  <si>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</si>
  <si>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</si>
  <si>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</si>
  <si>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</si>
  <si>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</si>
  <si>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</si>
  <si>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</si>
  <si>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</si>
  <si>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</si>
  <si>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</si>
  <si>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</si>
  <si>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</si>
  <si>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</si>
  <si>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</si>
  <si>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</si>
  <si>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</si>
  <si>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</si>
  <si>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</si>
  <si>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</si>
  <si>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</si>
  <si>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</si>
  <si>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</si>
  <si>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</si>
  <si>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</si>
  <si>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</si>
  <si>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</si>
  <si>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</si>
  <si>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</si>
  <si>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</si>
  <si>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</si>
  <si>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</si>
  <si>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</si>
  <si>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</si>
  <si>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</si>
  <si>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</si>
  <si>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</si>
  <si>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</si>
  <si>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</si>
  <si>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</si>
  <si>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</si>
  <si>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</si>
  <si>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</si>
  <si>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</si>
  <si>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</si>
  <si>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</si>
  <si>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</si>
  <si>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</si>
  <si>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</si>
  <si>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</si>
  <si>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</si>
  <si>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</si>
  <si>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</si>
  <si>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</si>
  <si>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</si>
  <si>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</si>
  <si>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</si>
  <si>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</si>
  <si>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</si>
  <si>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</si>
  <si>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</si>
  <si>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</si>
  <si>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</si>
  <si>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</si>
  <si>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</si>
  <si>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</si>
  <si>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</si>
  <si>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</si>
  <si>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</si>
  <si>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</si>
  <si>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</si>
  <si>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</si>
  <si>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</si>
  <si>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</si>
  <si>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</si>
  <si>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</si>
  <si>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</si>
  <si>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</si>
  <si>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</si>
  <si>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</si>
  <si>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</si>
  <si>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</si>
  <si>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</si>
  <si>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</si>
  <si>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</si>
  <si>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</si>
  <si>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</si>
  <si>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</si>
  <si>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</si>
  <si>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</si>
  <si>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</si>
  <si>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</si>
  <si>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</si>
  <si>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</si>
  <si>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</si>
  <si>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</si>
  <si>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</si>
  <si>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</si>
  <si>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</si>
  <si>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</si>
  <si>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</si>
  <si>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</si>
  <si>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</si>
  <si>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</si>
  <si>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</si>
  <si>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</si>
  <si>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</si>
  <si>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</si>
  <si>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</si>
  <si>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</si>
  <si>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</si>
  <si>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</si>
  <si>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</si>
  <si>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</si>
  <si>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</si>
  <si>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</si>
  <si>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</si>
  <si>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</si>
  <si>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</si>
  <si>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</si>
  <si>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</si>
  <si>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</si>
  <si>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</si>
  <si>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</si>
  <si>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</si>
  <si>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</si>
  <si>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</si>
  <si>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</si>
  <si>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</si>
  <si>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</si>
  <si>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</si>
  <si>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</si>
  <si>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</si>
  <si>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</si>
  <si>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</si>
  <si>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</si>
  <si>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</si>
  <si>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</si>
  <si>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</si>
  <si>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</si>
  <si>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</si>
  <si>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</si>
  <si>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</si>
  <si>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</si>
  <si>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</si>
  <si>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</si>
  <si>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</si>
  <si>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</si>
  <si>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</si>
  <si>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</si>
  <si>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</si>
  <si>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</si>
  <si>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</si>
  <si>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</si>
  <si>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</si>
  <si>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</si>
  <si>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</si>
  <si>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</si>
  <si>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</si>
  <si>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</si>
  <si>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</si>
  <si>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</si>
  <si>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</si>
  <si>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</si>
  <si>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</si>
  <si>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</si>
  <si>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</si>
  <si>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</si>
  <si>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</si>
  <si>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</si>
  <si>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</si>
  <si>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</si>
  <si>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</si>
  <si>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</si>
  <si>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</si>
  <si>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</si>
  <si>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</si>
  <si>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</si>
  <si>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</si>
  <si>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</si>
  <si>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</si>
  <si>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</si>
  <si>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</si>
  <si>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</si>
  <si>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</si>
  <si>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</si>
  <si>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</si>
  <si>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</si>
  <si>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</si>
  <si>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</si>
  <si>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</si>
  <si>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</si>
  <si>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</si>
  <si>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</si>
  <si>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</si>
  <si>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</si>
  <si>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</si>
  <si>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</si>
  <si>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</si>
  <si>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</si>
  <si>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</si>
  <si>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</si>
  <si>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</si>
  <si>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</si>
  <si>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</si>
  <si>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</si>
  <si>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</si>
  <si>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</si>
  <si>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</si>
  <si>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</si>
  <si>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</si>
  <si>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</si>
  <si>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</si>
  <si>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</si>
  <si>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</si>
  <si>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</si>
  <si>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</si>
  <si>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</si>
  <si>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</si>
  <si>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</si>
  <si>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</si>
  <si>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</si>
  <si>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</si>
  <si>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</si>
  <si>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</si>
  <si>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</si>
  <si>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</si>
  <si>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</si>
  <si>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</si>
  <si>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</si>
  <si>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</si>
  <si>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</si>
  <si>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</si>
  <si>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</si>
  <si>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</si>
  <si>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</si>
  <si>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</si>
  <si>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</si>
  <si>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</si>
  <si>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</si>
  <si>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</si>
  <si>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</si>
  <si>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</si>
  <si>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</si>
  <si>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</si>
  <si>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</si>
  <si>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</si>
  <si>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</si>
  <si>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</si>
  <si>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</si>
  <si>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</si>
  <si>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</si>
  <si>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</si>
  <si>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</si>
  <si>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</si>
  <si>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</si>
  <si>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</si>
  <si>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</si>
  <si>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</si>
  <si>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</si>
  <si>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</si>
  <si>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</si>
  <si>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</si>
  <si>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</si>
  <si>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</si>
  <si>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</si>
  <si>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</si>
  <si>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</si>
  <si>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</si>
  <si>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</si>
  <si>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</si>
  <si>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</si>
  <si>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</si>
  <si>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</si>
  <si>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</si>
  <si>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</si>
  <si>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</si>
  <si>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</si>
  <si>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</si>
  <si>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</si>
  <si>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</si>
  <si>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</si>
  <si>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</si>
  <si>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</si>
  <si>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</si>
  <si>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</si>
  <si>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</si>
  <si>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</si>
  <si>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</si>
  <si>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</si>
  <si>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</si>
  <si>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</si>
  <si>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</si>
  <si>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</si>
  <si>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</si>
  <si>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</si>
  <si>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</si>
  <si>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</si>
  <si>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</si>
  <si>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</si>
  <si>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</si>
  <si>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</si>
  <si>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</si>
  <si>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</si>
  <si>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</si>
  <si>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</si>
  <si>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</si>
  <si>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</si>
  <si>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</si>
  <si>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</si>
  <si>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</si>
  <si>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</si>
  <si>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</si>
  <si>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</si>
  <si>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</si>
  <si>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</si>
  <si>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</si>
  <si>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</si>
  <si>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</si>
  <si>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</si>
  <si>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</si>
  <si>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</si>
  <si>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</si>
  <si>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</si>
  <si>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</si>
  <si>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</si>
  <si>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</si>
  <si>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</si>
  <si>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</si>
  <si>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</si>
  <si>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</si>
  <si>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</si>
  <si>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</si>
  <si>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</si>
  <si>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</si>
  <si>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</si>
  <si>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</si>
  <si>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</si>
  <si>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</si>
  <si>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</si>
  <si>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</si>
  <si>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</si>
  <si>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</si>
  <si>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</si>
  <si>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</si>
  <si>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</si>
  <si>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</si>
  <si>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</si>
  <si>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</si>
  <si>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</si>
  <si>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</si>
  <si>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</si>
  <si>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</si>
  <si>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</si>
  <si>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</si>
  <si>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</si>
  <si>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</si>
  <si>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</si>
  <si>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</si>
  <si>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</si>
  <si>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</si>
  <si>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</si>
  <si>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</si>
  <si>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</si>
  <si>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</si>
  <si>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</si>
  <si>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</si>
  <si>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</si>
  <si>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</si>
  <si>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</si>
  <si>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</si>
  <si>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</si>
  <si>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</si>
  <si>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</si>
  <si>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</si>
  <si>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</si>
  <si>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</si>
  <si>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</si>
  <si>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</si>
  <si>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</si>
  <si>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</si>
  <si>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</si>
  <si>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</si>
  <si>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</si>
  <si>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</si>
  <si>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</si>
  <si>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</si>
  <si>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</si>
  <si>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</si>
  <si>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</si>
  <si>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</si>
  <si>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</si>
  <si>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</si>
  <si>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</si>
  <si>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</si>
  <si>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</si>
  <si>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</si>
  <si>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</si>
  <si>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</si>
  <si>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</si>
  <si>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</si>
  <si>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</si>
  <si>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</si>
  <si>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</si>
  <si>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</si>
  <si>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</si>
  <si>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</si>
  <si>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</si>
  <si>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</si>
  <si>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</si>
  <si>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</si>
  <si>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</si>
  <si>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</si>
  <si>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</si>
  <si>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</si>
  <si>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</si>
  <si>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</si>
  <si>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</si>
  <si>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</si>
  <si>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</si>
  <si>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</si>
  <si>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</si>
  <si>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</si>
  <si>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</si>
  <si>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</si>
  <si>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</si>
  <si>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</si>
  <si>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</si>
  <si>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</si>
  <si>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</si>
  <si>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</si>
  <si>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</si>
  <si>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</si>
  <si>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</si>
  <si>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</si>
  <si>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</si>
  <si>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</si>
  <si>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</si>
  <si>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</si>
  <si>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</si>
  <si>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</si>
  <si>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</si>
  <si>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</si>
  <si>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</si>
  <si>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</si>
  <si>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</si>
  <si>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</si>
  <si>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</si>
  <si>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</si>
  <si>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</si>
  <si>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</si>
  <si>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</si>
  <si>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</si>
  <si>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</si>
  <si>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</si>
  <si>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</si>
  <si>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</si>
  <si>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</si>
  <si>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</si>
  <si>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</si>
  <si>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</si>
  <si>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</si>
  <si>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</si>
  <si>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</si>
  <si>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</si>
  <si>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</si>
  <si>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</si>
  <si>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</si>
  <si>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</si>
  <si>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</si>
  <si>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</si>
  <si>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</si>
  <si>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</si>
  <si>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</si>
  <si>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</si>
  <si>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</si>
  <si>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</si>
  <si>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</si>
  <si>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</si>
  <si>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</si>
  <si>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</si>
  <si>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</si>
  <si>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</si>
  <si>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</si>
  <si>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</si>
  <si>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</si>
  <si>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</si>
  <si>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</si>
  <si>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</si>
  <si>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</si>
  <si>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</si>
  <si>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</si>
  <si>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</si>
  <si>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</si>
  <si>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</si>
  <si>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</si>
  <si>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</si>
  <si>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</si>
  <si>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</si>
  <si>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</si>
  <si>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</si>
  <si>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</si>
  <si>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</si>
  <si>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</si>
  <si>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</si>
  <si>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</si>
  <si>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</si>
  <si>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</si>
  <si>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</si>
  <si>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</si>
  <si>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</si>
  <si>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</si>
  <si>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</si>
  <si>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</si>
  <si>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</si>
  <si>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</si>
  <si>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</si>
  <si>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</si>
  <si>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</si>
  <si>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</si>
  <si>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</si>
  <si>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</si>
  <si>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</si>
  <si>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</si>
  <si>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</si>
  <si>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</si>
  <si>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</si>
  <si>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</si>
  <si>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</si>
  <si>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</si>
  <si>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</si>
  <si>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</si>
  <si>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</si>
  <si>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</si>
  <si>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</si>
  <si>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</si>
  <si>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</si>
  <si>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</si>
  <si>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</si>
  <si>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</si>
  <si>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</si>
  <si>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</si>
  <si>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</si>
  <si>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</si>
  <si>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</si>
  <si>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</si>
  <si>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</si>
  <si>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</si>
  <si>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</si>
  <si>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</si>
  <si>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</si>
  <si>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</si>
  <si>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</si>
  <si>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</si>
  <si>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</si>
  <si>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</si>
  <si>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</si>
  <si>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</si>
  <si>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</si>
  <si>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</si>
  <si>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</si>
  <si>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</si>
  <si>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</si>
  <si>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</si>
  <si>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</si>
  <si>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</si>
  <si>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</si>
  <si>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</si>
  <si>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</si>
  <si>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</si>
  <si>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</si>
  <si>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</si>
  <si>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</si>
  <si>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</si>
  <si>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</si>
  <si>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</si>
  <si>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</si>
  <si>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</si>
  <si>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</si>
  <si>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</si>
  <si>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</si>
  <si>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</si>
  <si>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</si>
  <si>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</si>
  <si>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</si>
  <si>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</si>
  <si>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</si>
  <si>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</si>
  <si>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</si>
  <si>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</si>
  <si>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</si>
  <si>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</si>
  <si>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</si>
  <si>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</si>
  <si>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</si>
  <si>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</si>
  <si>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</si>
  <si>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</si>
  <si>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</si>
  <si>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</si>
  <si>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</si>
  <si>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</si>
  <si>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</si>
  <si>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</si>
  <si>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</si>
  <si>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</si>
  <si>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</si>
  <si>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</si>
  <si>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</si>
  <si>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</si>
  <si>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</si>
  <si>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</si>
  <si>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</si>
  <si>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</si>
  <si>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</si>
  <si>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</si>
  <si>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</si>
  <si>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</si>
  <si>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</si>
  <si>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</si>
  <si>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</si>
  <si>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</si>
  <si>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</si>
  <si>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</si>
  <si>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</si>
  <si>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</si>
  <si>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</si>
  <si>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</si>
  <si>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</si>
  <si>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</si>
  <si>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</si>
  <si>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</si>
  <si>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</si>
  <si>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</si>
  <si>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</si>
  <si>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</si>
  <si>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</si>
  <si>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</si>
  <si>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</si>
  <si>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</si>
  <si>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</si>
  <si>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</si>
  <si>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</si>
  <si>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</si>
  <si>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</si>
  <si>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</si>
  <si>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</si>
  <si>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</si>
  <si>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</si>
  <si>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</si>
  <si>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</si>
  <si>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</si>
  <si>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</si>
  <si>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</si>
  <si>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</si>
  <si>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</si>
  <si>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</si>
  <si>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</si>
  <si>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</si>
  <si>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</si>
  <si>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</si>
  <si>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</si>
  <si>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</si>
  <si>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</si>
  <si>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</si>
  <si>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</si>
  <si>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</si>
  <si>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</si>
  <si>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</si>
  <si>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</si>
  <si>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</si>
  <si>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</si>
  <si>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</si>
  <si>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</si>
  <si>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</si>
  <si>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</si>
  <si>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</si>
  <si>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</si>
  <si>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</si>
  <si>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</si>
  <si>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</si>
  <si>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</si>
  <si>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</si>
  <si>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</si>
  <si>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</si>
  <si>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</si>
  <si>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</si>
  <si>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</si>
  <si>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</si>
  <si>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</si>
  <si>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</si>
  <si>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</si>
  <si>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</si>
  <si>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</si>
  <si>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</si>
  <si>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</si>
  <si>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</si>
  <si>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</si>
  <si>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</si>
  <si>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</si>
  <si>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</si>
  <si>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</si>
  <si>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</si>
  <si>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</si>
  <si>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</si>
  <si>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</si>
  <si>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</si>
  <si>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</si>
  <si>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</si>
  <si>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</si>
  <si>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</si>
  <si>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</si>
  <si>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</si>
  <si>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</si>
  <si>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</si>
  <si>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</si>
  <si>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</si>
  <si>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</si>
  <si>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</si>
  <si>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</si>
  <si>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</si>
  <si>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</si>
  <si>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</si>
  <si>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</si>
  <si>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</si>
  <si>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</si>
  <si>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</si>
  <si>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</si>
  <si>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</si>
  <si>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</si>
  <si>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</si>
  <si>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</si>
  <si>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</si>
  <si>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</si>
  <si>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</si>
  <si>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</si>
  <si>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</si>
  <si>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</si>
  <si>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</si>
  <si>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</si>
  <si>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</si>
  <si>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</si>
  <si>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</si>
  <si>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</si>
  <si>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</si>
  <si>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</si>
  <si>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</si>
  <si>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</si>
  <si>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</si>
  <si>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</si>
  <si>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</si>
  <si>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</si>
  <si>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</si>
  <si>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</si>
  <si>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</si>
  <si>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</si>
  <si>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</si>
  <si>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</si>
  <si>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</si>
  <si>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</si>
  <si>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</si>
  <si>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</si>
  <si>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</si>
  <si>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</si>
  <si>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</si>
  <si>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</si>
  <si>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</si>
  <si>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</si>
  <si>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</si>
  <si>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</si>
  <si>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</si>
  <si>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</si>
  <si>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</si>
  <si>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</si>
  <si>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</si>
  <si>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</si>
  <si>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</si>
  <si>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</si>
  <si>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</si>
  <si>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</si>
  <si>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</si>
  <si>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</si>
  <si>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</si>
  <si>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</si>
  <si>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</si>
  <si>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</si>
  <si>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</si>
  <si>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</si>
  <si>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</si>
  <si>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</si>
  <si>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</si>
  <si>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</si>
  <si>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</si>
  <si>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</si>
  <si>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</si>
  <si>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</si>
  <si>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</si>
  <si>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</si>
  <si>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</si>
  <si>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</si>
  <si>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</si>
  <si>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</si>
  <si>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</si>
  <si>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</si>
  <si>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</si>
  <si>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</si>
  <si>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</si>
  <si>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</si>
  <si>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</si>
  <si>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</si>
  <si>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</si>
  <si>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</si>
  <si>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</si>
  <si>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</si>
  <si>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</si>
  <si>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</si>
  <si>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</si>
  <si>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</si>
  <si>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</si>
  <si>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</si>
  <si>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</si>
  <si>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</si>
  <si>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</si>
  <si>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</si>
  <si>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</si>
  <si>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</si>
  <si>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</si>
  <si>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</si>
  <si>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</si>
  <si>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</si>
  <si>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</si>
  <si>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</si>
  <si>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</si>
  <si>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</si>
  <si>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</si>
  <si>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</si>
  <si>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</si>
  <si>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</si>
  <si>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</si>
  <si>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</si>
  <si>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</si>
  <si>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</si>
  <si>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</si>
  <si>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</si>
  <si>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</si>
  <si>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</si>
  <si>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</si>
  <si>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</si>
  <si>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</si>
  <si>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</si>
  <si>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</si>
  <si>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</si>
  <si>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</si>
  <si>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</si>
  <si>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</si>
  <si>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</si>
  <si>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</si>
  <si>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</si>
  <si>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</si>
  <si>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</si>
  <si>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</si>
  <si>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</si>
  <si>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</si>
  <si>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</si>
  <si>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</si>
  <si>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</si>
  <si>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</si>
  <si>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</si>
  <si>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</si>
  <si>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</si>
  <si>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</si>
  <si>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</si>
  <si>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</si>
  <si>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</si>
  <si>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</si>
  <si>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</si>
  <si>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</si>
  <si>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</si>
  <si>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</si>
  <si>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</si>
  <si>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</si>
  <si>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</si>
  <si>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</si>
  <si>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</si>
  <si>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</si>
  <si>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</si>
  <si>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</si>
  <si>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</si>
  <si>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</si>
  <si>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</si>
  <si>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</si>
  <si>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</si>
  <si>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</si>
  <si>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</si>
  <si>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</si>
  <si>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</si>
  <si>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</si>
  <si>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</si>
  <si>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</si>
  <si>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</si>
  <si>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</si>
  <si>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</si>
  <si>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</si>
  <si>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</si>
  <si>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</si>
  <si>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</si>
  <si>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</si>
  <si>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</si>
  <si>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</si>
  <si>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</si>
  <si>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</si>
  <si>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</si>
  <si>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</si>
  <si>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</si>
  <si>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</si>
  <si>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</si>
  <si>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</si>
  <si>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</si>
  <si>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</si>
  <si>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</si>
  <si>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</si>
  <si>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</si>
  <si>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</si>
  <si>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</si>
  <si>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</si>
  <si>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</si>
  <si>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</si>
  <si>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</si>
  <si>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</si>
  <si>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</si>
  <si>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</si>
  <si>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</si>
  <si>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</si>
  <si>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</si>
  <si>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</si>
  <si>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</si>
  <si>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</si>
  <si>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</si>
  <si>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</si>
  <si>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</si>
  <si>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</si>
  <si>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</si>
  <si>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</si>
  <si>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</si>
  <si>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</si>
  <si>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</si>
  <si>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</si>
  <si>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</si>
  <si>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</si>
  <si>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</si>
  <si>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</si>
  <si>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</si>
  <si>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</si>
  <si>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</si>
  <si>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</si>
  <si>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</si>
  <si>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</si>
  <si>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</si>
  <si>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</si>
  <si>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</si>
  <si>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</si>
  <si>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</si>
  <si>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</si>
  <si>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</si>
  <si>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</si>
  <si>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</si>
  <si>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</si>
  <si>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</si>
  <si>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</si>
  <si>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</si>
  <si>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</si>
  <si>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</si>
  <si>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</si>
  <si>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</si>
  <si>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</si>
  <si>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</si>
  <si>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</si>
  <si>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</si>
  <si>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</si>
  <si>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</si>
  <si>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</si>
  <si>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</si>
  <si>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</si>
  <si>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</si>
  <si>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</si>
  <si>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</si>
  <si>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</si>
  <si>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</si>
  <si>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</si>
  <si>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</si>
  <si>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</si>
  <si>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</si>
  <si>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</si>
  <si>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</si>
  <si>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</si>
  <si>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</si>
  <si>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</si>
  <si>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</si>
  <si>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</si>
  <si>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</si>
  <si>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</si>
  <si>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</si>
  <si>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</si>
  <si>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</si>
  <si>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</si>
  <si>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</si>
  <si>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</si>
  <si>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</si>
  <si>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</si>
  <si>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</si>
  <si>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</si>
  <si>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</si>
  <si>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</si>
  <si>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</si>
  <si>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</si>
  <si>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</si>
  <si>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</si>
  <si>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</si>
  <si>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</si>
  <si>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</si>
  <si>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</si>
  <si>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</si>
  <si>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</si>
  <si>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</si>
  <si>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</si>
  <si>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</si>
  <si>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</si>
  <si>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</si>
  <si>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</si>
  <si>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</si>
  <si>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</si>
  <si>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</si>
  <si>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</si>
  <si>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</si>
  <si>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</si>
  <si>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</si>
  <si>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</si>
  <si>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</si>
  <si>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</si>
  <si>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</si>
  <si>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</si>
  <si>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</si>
  <si>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</si>
  <si>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</si>
  <si>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</si>
  <si>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</si>
  <si>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</si>
  <si>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</si>
  <si>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</si>
  <si>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</si>
  <si>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</si>
  <si>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</si>
  <si>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</si>
  <si>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</si>
  <si>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</si>
  <si>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</si>
  <si>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</si>
  <si>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</si>
  <si>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</si>
  <si>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</si>
  <si>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</si>
  <si>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</si>
  <si>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</si>
  <si>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</si>
  <si>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</si>
  <si>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</si>
  <si>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</si>
  <si>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</si>
  <si>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</si>
  <si>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</si>
  <si>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</si>
  <si>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</si>
  <si>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</si>
  <si>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</si>
  <si>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</si>
  <si>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</si>
  <si>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</si>
  <si>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</si>
  <si>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</si>
  <si>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</si>
  <si>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</si>
  <si>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</si>
  <si>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</si>
  <si>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</si>
  <si>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</si>
  <si>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</si>
  <si>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</si>
  <si>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</si>
  <si>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</si>
  <si>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</si>
  <si>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</si>
  <si>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</si>
  <si>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</si>
  <si>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</si>
  <si>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</si>
  <si>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</si>
  <si>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</si>
  <si>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</si>
  <si>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</si>
  <si>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</si>
  <si>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</si>
  <si>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</si>
  <si>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</si>
  <si>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</si>
  <si>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</si>
  <si>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</si>
  <si>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</si>
  <si>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</si>
  <si>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</si>
  <si>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</si>
  <si>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</si>
  <si>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</si>
  <si>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</si>
  <si>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</si>
  <si>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</si>
  <si>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</si>
  <si>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</si>
  <si>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</si>
  <si>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</si>
  <si>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</si>
  <si>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</si>
  <si>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</si>
  <si>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</si>
  <si>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</si>
  <si>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</si>
  <si>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</si>
  <si>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</si>
  <si>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</si>
  <si>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</si>
  <si>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</si>
  <si>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</si>
  <si>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</si>
  <si>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</si>
  <si>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</si>
  <si>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</si>
  <si>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</si>
  <si>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</si>
  <si>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</si>
  <si>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</si>
  <si>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</si>
  <si>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</si>
  <si>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</si>
  <si>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</si>
  <si>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</si>
  <si>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</si>
  <si>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</si>
  <si>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</si>
  <si>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</si>
  <si>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</si>
  <si>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</si>
  <si>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</si>
  <si>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</si>
  <si>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</si>
  <si>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</si>
  <si>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</si>
  <si>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</si>
  <si>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</si>
  <si>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</si>
  <si>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</si>
  <si>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</si>
  <si>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</si>
  <si>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</si>
  <si>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</si>
  <si>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</si>
  <si>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</si>
  <si>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</si>
  <si>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</si>
  <si>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</si>
  <si>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</si>
  <si>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</si>
  <si>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</si>
  <si>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</si>
  <si>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</si>
  <si>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</si>
  <si>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</si>
  <si>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</si>
  <si>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</si>
  <si>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</si>
  <si>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</si>
  <si>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</si>
  <si>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</si>
  <si>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</si>
  <si>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</si>
  <si>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</si>
  <si>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</si>
  <si>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</si>
  <si>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</si>
  <si>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</si>
  <si>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</si>
  <si>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</si>
  <si>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</si>
  <si>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</si>
  <si>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</si>
  <si>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</si>
  <si>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</si>
  <si>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</si>
  <si>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</si>
  <si>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</si>
  <si>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</si>
  <si>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</si>
  <si>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</si>
  <si>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</si>
  <si>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</si>
  <si>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</si>
  <si>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</si>
  <si>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</si>
  <si>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</si>
  <si>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</si>
  <si>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</si>
  <si>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</si>
  <si>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</si>
  <si>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</si>
  <si>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</si>
  <si>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</si>
  <si>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</si>
  <si>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</si>
  <si>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</si>
  <si>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</si>
  <si>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</si>
  <si>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</si>
  <si>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</si>
  <si>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</si>
  <si>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</si>
  <si>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</si>
  <si>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</si>
  <si>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</si>
  <si>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</si>
  <si>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</si>
  <si>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</si>
  <si>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</si>
  <si>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</si>
  <si>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</si>
  <si>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</si>
  <si>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</si>
  <si>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</si>
  <si>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</si>
  <si>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</si>
  <si>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</si>
  <si>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</si>
  <si>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</si>
  <si>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</si>
  <si>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</si>
  <si>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</si>
  <si>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</si>
  <si>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</si>
  <si>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</si>
  <si>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</si>
  <si>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</si>
  <si>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</si>
  <si>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</si>
  <si>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</si>
  <si>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</si>
  <si>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</si>
  <si>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</si>
  <si>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</si>
  <si>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</si>
  <si>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</si>
  <si>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</si>
  <si>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</si>
  <si>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</si>
  <si>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</si>
  <si>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</si>
  <si>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</si>
  <si>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</si>
  <si>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</si>
  <si>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</si>
  <si>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</si>
  <si>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</si>
  <si>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</si>
  <si>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</si>
  <si>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</si>
  <si>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</si>
  <si>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</si>
  <si>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</si>
  <si>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</si>
  <si>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</si>
  <si>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</si>
  <si>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</si>
  <si>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</si>
  <si>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</si>
  <si>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</si>
  <si>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</si>
  <si>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</si>
  <si>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</si>
  <si>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</si>
  <si>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</si>
  <si>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</si>
  <si>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</si>
  <si>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</si>
  <si>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</si>
  <si>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</si>
  <si>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</si>
  <si>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</si>
  <si>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</si>
  <si>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</si>
  <si>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</si>
  <si>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</si>
  <si>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</si>
  <si>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</si>
  <si>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</si>
  <si>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</si>
  <si>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</si>
  <si>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</si>
  <si>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</si>
  <si>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</si>
  <si>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</si>
  <si>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</si>
  <si>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</si>
  <si>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</si>
  <si>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</si>
  <si>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</si>
  <si>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</si>
  <si>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</si>
  <si>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</si>
  <si>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</si>
  <si>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</si>
  <si>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</si>
  <si>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</si>
  <si>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</si>
  <si>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</si>
  <si>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</si>
  <si>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</si>
  <si>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</si>
  <si>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</si>
  <si>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</si>
  <si>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</si>
  <si>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</si>
  <si>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</si>
  <si>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</si>
  <si>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</si>
  <si>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</si>
  <si>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</si>
  <si>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</si>
  <si>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</si>
  <si>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</si>
  <si>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</si>
  <si>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</si>
  <si>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</si>
  <si>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</si>
  <si>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</si>
  <si>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</si>
  <si>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</si>
  <si>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</si>
  <si>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</si>
  <si>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</si>
  <si>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</si>
  <si>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</si>
  <si>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</si>
  <si>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</si>
  <si>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</si>
  <si>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</si>
  <si>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</si>
  <si>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</si>
  <si>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</si>
  <si>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</si>
  <si>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</si>
  <si>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</si>
  <si>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</si>
  <si>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</si>
  <si>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</si>
  <si>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</si>
  <si>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</si>
  <si>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</si>
  <si>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</si>
  <si>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</si>
  <si>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</si>
  <si>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</si>
  <si>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</si>
  <si>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</si>
  <si>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</si>
  <si>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</si>
  <si>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</si>
  <si>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</si>
  <si>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</si>
  <si>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</si>
  <si>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</si>
  <si>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</si>
  <si>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</si>
  <si>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</si>
  <si>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</si>
  <si>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</si>
  <si>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</si>
  <si>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</si>
  <si>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</si>
  <si>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</si>
  <si>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</si>
  <si>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</si>
  <si>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</si>
  <si>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</si>
  <si>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</si>
  <si>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</si>
  <si>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</si>
  <si>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</si>
  <si>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</si>
  <si>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</si>
  <si>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</si>
  <si>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</si>
  <si>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</si>
  <si>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</si>
  <si>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</si>
  <si>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</si>
  <si>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</si>
  <si>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</si>
  <si>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</si>
  <si>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</si>
  <si>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</si>
  <si>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</si>
  <si>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</si>
  <si>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</si>
  <si>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</si>
  <si>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</si>
  <si>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</si>
  <si>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</si>
  <si>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</si>
  <si>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</si>
  <si>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</si>
  <si>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</si>
  <si>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</si>
  <si>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</si>
  <si>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</si>
  <si>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</si>
  <si>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</si>
  <si>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</si>
  <si>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</si>
  <si>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</si>
  <si>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</si>
  <si>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</si>
  <si>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</si>
  <si>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</si>
  <si>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</si>
  <si>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</si>
  <si>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</si>
  <si>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</si>
  <si>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</si>
  <si>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</si>
  <si>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</si>
  <si>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</si>
  <si>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</si>
  <si>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</si>
  <si>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</si>
  <si>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</si>
  <si>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</si>
  <si>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</si>
  <si>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</si>
  <si>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</si>
  <si>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</si>
  <si>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</si>
  <si>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</si>
  <si>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</si>
  <si>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</si>
  <si>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</si>
  <si>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</si>
  <si>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</si>
  <si>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</si>
  <si>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</si>
  <si>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</si>
  <si>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</si>
  <si>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</si>
  <si>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</si>
  <si>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</si>
  <si>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</si>
  <si>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</si>
  <si>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</si>
  <si>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</si>
  <si>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</si>
  <si>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</si>
  <si>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</si>
  <si>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</si>
  <si>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</si>
  <si>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</si>
  <si>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</si>
  <si>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</si>
  <si>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</si>
  <si>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</si>
  <si>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</si>
  <si>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</si>
  <si>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</si>
  <si>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</si>
  <si>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</si>
  <si>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</si>
  <si>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</si>
  <si>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</si>
  <si>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</si>
  <si>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</si>
  <si>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</si>
  <si>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</si>
  <si>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</si>
  <si>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</si>
  <si>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</si>
  <si>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</si>
  <si>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</si>
  <si>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</si>
  <si>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</si>
  <si>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</si>
  <si>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</si>
  <si>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</si>
  <si>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</si>
  <si>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</si>
  <si>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</si>
  <si>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</si>
  <si>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</si>
  <si>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</si>
  <si>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</si>
  <si>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</si>
  <si>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</si>
  <si>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</si>
  <si>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</si>
  <si>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</si>
  <si>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</si>
  <si>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</si>
  <si>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</si>
  <si>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</si>
  <si>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</si>
  <si>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</si>
  <si>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</si>
  <si>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</si>
  <si>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</si>
  <si>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</si>
  <si>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</si>
  <si>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</si>
  <si>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</si>
  <si>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</si>
  <si>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</si>
  <si>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</si>
  <si>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</si>
  <si>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</si>
  <si>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</si>
  <si>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</si>
  <si>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</si>
  <si>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</si>
  <si>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</si>
  <si>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</si>
  <si>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</si>
  <si>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</si>
  <si>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</si>
  <si>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</si>
  <si>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</si>
  <si>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</si>
  <si>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</si>
  <si>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</si>
  <si>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</si>
  <si>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</si>
  <si>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</si>
  <si>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</si>
  <si>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</si>
  <si>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</si>
  <si>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</si>
  <si>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</si>
  <si>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</si>
  <si>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</si>
  <si>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</si>
  <si>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</si>
  <si>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</si>
  <si>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</si>
  <si>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</si>
  <si>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</si>
  <si>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</si>
  <si>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</si>
  <si>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</si>
  <si>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</si>
  <si>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</si>
  <si>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</si>
  <si>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</si>
  <si>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</si>
  <si>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</si>
  <si>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</si>
  <si>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</si>
  <si>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</si>
  <si>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</si>
  <si>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</si>
  <si>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</si>
  <si>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</si>
  <si>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</si>
  <si>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</si>
  <si>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</si>
  <si>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</si>
  <si>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</si>
  <si>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</si>
  <si>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</si>
  <si>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</si>
  <si>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</si>
  <si>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</si>
  <si>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</si>
  <si>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</si>
  <si>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</si>
  <si>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</si>
  <si>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</si>
  <si>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</si>
  <si>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</si>
  <si>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</si>
  <si>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</si>
  <si>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</si>
  <si>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</si>
  <si>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</si>
  <si>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</si>
  <si>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</si>
  <si>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</si>
  <si>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</si>
  <si>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</si>
  <si>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</si>
  <si>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</si>
  <si>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</si>
  <si>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</si>
  <si>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</si>
  <si>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</si>
  <si>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</si>
  <si>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</si>
  <si>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</si>
  <si>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</si>
  <si>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</si>
  <si>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</si>
  <si>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</si>
  <si>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</si>
  <si>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</si>
  <si>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</si>
  <si>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</si>
  <si>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</si>
  <si>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</si>
  <si>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</si>
  <si>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</si>
  <si>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</si>
  <si>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</si>
  <si>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</si>
  <si>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</si>
  <si>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</si>
  <si>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</si>
  <si>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</si>
  <si>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</si>
  <si>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</si>
  <si>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</si>
  <si>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</si>
  <si>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</si>
  <si>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</si>
  <si>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</si>
  <si>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</si>
  <si>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</si>
  <si>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</si>
  <si>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</si>
  <si>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</si>
  <si>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</si>
  <si>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</si>
  <si>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</si>
  <si>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</si>
  <si>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</si>
  <si>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</si>
  <si>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</si>
  <si>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</si>
  <si>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</si>
  <si>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</si>
  <si>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</si>
  <si>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</si>
  <si>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</si>
  <si>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</si>
  <si>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</si>
  <si>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</si>
  <si>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</si>
  <si>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</si>
  <si>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</si>
  <si>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</si>
  <si>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</si>
  <si>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</si>
  <si>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</si>
  <si>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</si>
  <si>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</si>
  <si>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</si>
  <si>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</si>
  <si>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</si>
  <si>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</si>
  <si>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</si>
  <si>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</si>
  <si>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</si>
  <si>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</si>
  <si>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</si>
  <si>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</si>
  <si>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</si>
  <si>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</si>
  <si>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</si>
  <si>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</si>
  <si>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</si>
  <si>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</si>
  <si>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</si>
  <si>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</si>
  <si>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</si>
  <si>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</si>
  <si>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</si>
  <si>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</si>
  <si>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</si>
  <si>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</si>
  <si>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</si>
  <si>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</si>
  <si>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</si>
  <si>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</si>
  <si>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</si>
  <si>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</si>
  <si>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</si>
  <si>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</si>
  <si>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</si>
  <si>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</si>
  <si>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</si>
  <si>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</si>
  <si>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</si>
  <si>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</si>
  <si>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</si>
  <si>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</si>
  <si>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</si>
  <si>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</si>
  <si>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</si>
  <si>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</si>
  <si>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</si>
  <si>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</si>
  <si>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</si>
  <si>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</si>
  <si>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</si>
  <si>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</si>
  <si>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</si>
  <si>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</si>
  <si>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</si>
  <si>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</si>
  <si>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</si>
  <si>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</si>
  <si>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</si>
  <si>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</si>
  <si>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</si>
  <si>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</si>
  <si>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</si>
  <si>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</si>
  <si>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</si>
  <si>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</si>
  <si>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</si>
  <si>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</si>
  <si>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</si>
  <si>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</si>
  <si>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</si>
  <si>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</si>
  <si>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</si>
  <si>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</si>
  <si>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</si>
  <si>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</si>
  <si>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</si>
  <si>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</si>
  <si>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</si>
  <si>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</si>
  <si>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</si>
  <si>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</si>
  <si>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</si>
  <si>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</si>
  <si>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</si>
  <si>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</si>
  <si>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</si>
  <si>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</si>
  <si>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</si>
  <si>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</si>
  <si>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</si>
  <si>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</si>
  <si>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</si>
  <si>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</si>
  <si>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</si>
  <si>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</si>
  <si>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</si>
  <si>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</si>
  <si>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</si>
  <si>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</si>
  <si>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</si>
  <si>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</si>
  <si>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</si>
  <si>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</si>
  <si>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</si>
  <si>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</si>
  <si>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</si>
  <si>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</si>
  <si>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</si>
  <si>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</si>
  <si>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</si>
  <si>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</si>
  <si>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</si>
  <si>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</si>
  <si>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</si>
  <si>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</si>
  <si>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</si>
  <si>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</si>
  <si>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</si>
  <si>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</si>
  <si>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</si>
  <si>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</si>
  <si>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</si>
  <si>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</si>
  <si>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</si>
  <si>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</si>
  <si>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</si>
  <si>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</si>
  <si>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</si>
  <si>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</si>
  <si>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</si>
  <si>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</si>
  <si>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</si>
  <si>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</si>
  <si>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</si>
  <si>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</si>
  <si>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</si>
  <si>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</si>
  <si>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</si>
  <si>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</si>
  <si>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</si>
  <si>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</si>
  <si>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</si>
  <si>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</si>
  <si>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</si>
  <si>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</si>
  <si>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</si>
  <si>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</si>
  <si>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</si>
  <si>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</si>
  <si>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</si>
  <si>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</si>
  <si>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</si>
  <si>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</si>
  <si>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</si>
  <si>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</si>
  <si>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</si>
  <si>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</si>
  <si>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</si>
  <si>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</si>
  <si>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</si>
  <si>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</si>
  <si>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</si>
  <si>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</si>
  <si>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</si>
  <si>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</si>
  <si>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</si>
  <si>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</si>
  <si>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</si>
  <si>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</si>
  <si>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</si>
  <si>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</si>
  <si>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</si>
  <si>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</si>
  <si>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</si>
  <si>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</si>
  <si>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</si>
  <si>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</si>
  <si>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</si>
  <si>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</si>
  <si>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</si>
  <si>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</si>
  <si>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</si>
  <si>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</si>
  <si>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</si>
  <si>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</si>
  <si>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</si>
  <si>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</si>
  <si>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</si>
  <si>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</si>
  <si>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</si>
  <si>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</si>
  <si>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</si>
  <si>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</si>
  <si>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</si>
  <si>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</si>
  <si>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</si>
  <si>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</si>
  <si>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</si>
  <si>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</si>
  <si>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</si>
  <si>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</si>
  <si>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</si>
  <si>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</si>
  <si>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</si>
  <si>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</si>
  <si>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</si>
  <si>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</si>
  <si>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</si>
  <si>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</si>
  <si>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</si>
  <si>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</si>
  <si>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</si>
  <si>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</si>
  <si>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</si>
  <si>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</si>
  <si>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</si>
  <si>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</si>
  <si>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</si>
  <si>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</si>
  <si>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</si>
  <si>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</si>
  <si>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</si>
  <si>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</si>
  <si>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</si>
  <si>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</si>
  <si>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</si>
  <si>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</si>
  <si>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</si>
  <si>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</si>
  <si>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</si>
  <si>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</si>
  <si>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</si>
  <si>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</si>
  <si>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</si>
  <si>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</si>
  <si>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</si>
  <si>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</si>
  <si>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</si>
  <si>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</si>
  <si>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</si>
  <si>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</si>
  <si>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</si>
  <si>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</si>
  <si>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</si>
  <si>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</si>
  <si>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</si>
  <si>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</si>
  <si>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</si>
  <si>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</si>
  <si>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</si>
  <si>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</si>
  <si>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</si>
  <si>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</si>
  <si>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</si>
  <si>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</si>
  <si>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</si>
  <si>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</si>
  <si>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</si>
  <si>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</si>
  <si>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</si>
  <si>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</si>
  <si>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</si>
  <si>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</si>
  <si>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</si>
  <si>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</si>
  <si>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</si>
  <si>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</si>
  <si>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</si>
  <si>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</si>
  <si>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</si>
  <si>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</si>
  <si>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</si>
  <si>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</si>
  <si>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</si>
  <si>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</si>
  <si>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</si>
  <si>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</si>
  <si>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</si>
  <si>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</si>
  <si>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</si>
  <si>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</si>
  <si>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</si>
  <si>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</si>
  <si>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</si>
  <si>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</si>
  <si>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</si>
  <si>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</si>
  <si>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</si>
  <si>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</si>
  <si>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</si>
  <si>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</si>
  <si>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</si>
  <si>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</si>
  <si>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</si>
  <si>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</si>
  <si>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</si>
  <si>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</si>
  <si>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</si>
  <si>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</si>
  <si>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</si>
  <si>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</si>
  <si>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</si>
  <si>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</si>
  <si>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</si>
  <si>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</si>
  <si>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</si>
  <si>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</si>
  <si>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</si>
  <si>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</si>
  <si>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</si>
  <si>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</si>
  <si>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</si>
  <si>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</si>
  <si>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</si>
  <si>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</si>
  <si>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</si>
  <si>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</si>
  <si>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</si>
  <si>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</si>
  <si>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</si>
  <si>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</si>
  <si>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</si>
  <si>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</si>
  <si>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</si>
  <si>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</si>
  <si>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</si>
  <si>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</si>
  <si>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</si>
  <si>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</si>
  <si>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</si>
  <si>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</si>
  <si>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</si>
  <si>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</si>
  <si>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</si>
  <si>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</si>
  <si>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</si>
  <si>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</si>
  <si>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</si>
  <si>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</si>
  <si>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</si>
  <si>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</si>
  <si>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</si>
  <si>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</si>
  <si>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</si>
  <si>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</si>
  <si>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</si>
  <si>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</si>
  <si>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</si>
  <si>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</si>
  <si>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</si>
  <si>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</si>
  <si>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</si>
  <si>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</si>
  <si>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</si>
  <si>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</si>
  <si>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</si>
  <si>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</si>
  <si>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</si>
  <si>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</si>
  <si>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</si>
  <si>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</si>
  <si>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</si>
  <si>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</si>
  <si>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</si>
  <si>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</si>
  <si>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</si>
  <si>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</si>
  <si>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</si>
  <si>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</si>
  <si>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</si>
  <si>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</si>
  <si>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</si>
  <si>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</si>
  <si>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</si>
  <si>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</si>
  <si>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</si>
  <si>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</si>
  <si>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</si>
  <si>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</si>
  <si>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</si>
  <si>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</si>
  <si>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</si>
  <si>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</si>
  <si>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</si>
  <si>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</si>
  <si>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</si>
  <si>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</si>
  <si>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</si>
  <si>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</si>
  <si>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</si>
  <si>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</si>
  <si>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</si>
  <si>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</si>
  <si>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</si>
  <si>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</si>
  <si>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</si>
  <si>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</si>
  <si>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</si>
  <si>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</si>
  <si>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</si>
  <si>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</si>
  <si>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</si>
  <si>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</si>
  <si>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</si>
  <si>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</si>
  <si>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</si>
  <si>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</si>
  <si>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</si>
  <si>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</si>
  <si>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</si>
  <si>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</si>
  <si>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</si>
  <si>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</si>
  <si>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</si>
  <si>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</si>
  <si>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</si>
  <si>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</si>
  <si>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</si>
  <si>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</si>
  <si>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</si>
  <si>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</si>
  <si>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</si>
  <si>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</si>
  <si>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</si>
  <si>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</si>
  <si>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</si>
  <si>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</si>
  <si>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</si>
  <si>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</si>
  <si>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</si>
  <si>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</si>
  <si>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</si>
  <si>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</si>
  <si>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</si>
  <si>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</si>
  <si>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</si>
  <si>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</si>
  <si>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</si>
  <si>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</si>
  <si>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</si>
  <si>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</si>
  <si>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</si>
  <si>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</si>
  <si>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</si>
  <si>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</si>
  <si>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</si>
  <si>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</si>
  <si>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</si>
  <si>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</si>
  <si>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</si>
  <si>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</si>
  <si>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</si>
  <si>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</si>
  <si>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</si>
  <si>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</si>
  <si>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</si>
  <si>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</si>
  <si>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</si>
  <si>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</si>
  <si>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</si>
  <si>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</si>
  <si>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</si>
  <si>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</si>
  <si>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</si>
  <si>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</si>
  <si>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</si>
  <si>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</si>
  <si>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</si>
  <si>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</si>
  <si>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</si>
  <si>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</si>
  <si>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</si>
  <si>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</si>
  <si>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</si>
  <si>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</si>
  <si>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</si>
  <si>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</si>
  <si>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</si>
  <si>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</si>
  <si>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</si>
  <si>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</si>
  <si>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</si>
  <si>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</si>
  <si>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</si>
  <si>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</si>
  <si>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</si>
  <si>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</si>
  <si>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</si>
  <si>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</si>
  <si>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</si>
  <si>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</si>
  <si>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</si>
  <si>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</si>
  <si>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</si>
  <si>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</si>
  <si>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</si>
  <si>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</si>
  <si>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</si>
  <si>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</si>
  <si>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</si>
  <si>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</si>
  <si>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</si>
  <si>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</si>
  <si>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</si>
  <si>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</si>
  <si>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</si>
  <si>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</si>
  <si>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</si>
  <si>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</si>
  <si>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</si>
  <si>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</si>
  <si>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</si>
  <si>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</si>
  <si>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</si>
  <si>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</si>
  <si>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</si>
  <si>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</si>
  <si>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</si>
  <si>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</si>
  <si>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</si>
  <si>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</si>
  <si>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</si>
  <si>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</si>
  <si>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</si>
  <si>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</si>
  <si>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</si>
  <si>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</si>
  <si>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</si>
  <si>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</si>
  <si>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</si>
  <si>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</si>
  <si>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</si>
  <si>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</si>
  <si>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</si>
  <si>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</si>
  <si>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</si>
  <si>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</si>
  <si>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</si>
  <si>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</si>
  <si>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</si>
  <si>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</si>
  <si>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</si>
  <si>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</si>
  <si>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</si>
  <si>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</si>
  <si>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</si>
  <si>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</si>
  <si>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</si>
  <si>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</si>
  <si>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</si>
  <si>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</si>
  <si>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</si>
  <si>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</si>
  <si>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</si>
  <si>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</si>
  <si>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</si>
  <si>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</si>
  <si>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</si>
  <si>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</si>
  <si>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</si>
  <si>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</si>
  <si>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</si>
  <si>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</si>
  <si>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</si>
  <si>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</si>
  <si>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</si>
  <si>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</si>
  <si>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</si>
  <si>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</si>
  <si>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</si>
  <si>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</si>
  <si>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</si>
  <si>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</si>
  <si>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</si>
  <si>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</si>
  <si>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</si>
  <si>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</si>
  <si>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</si>
  <si>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</si>
  <si>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</si>
  <si>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</si>
  <si>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</si>
  <si>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</si>
  <si>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</si>
  <si>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</si>
  <si>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</si>
  <si>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</si>
  <si>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</si>
  <si>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</si>
  <si>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</si>
  <si>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</si>
  <si>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</si>
  <si>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</si>
  <si>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</si>
  <si>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</si>
  <si>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</si>
  <si>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</si>
  <si>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</si>
  <si>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</si>
  <si>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</si>
  <si>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</si>
  <si>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</si>
  <si>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</si>
  <si>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</si>
  <si>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</si>
  <si>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</si>
  <si>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</si>
  <si>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</si>
  <si>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</si>
  <si>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</si>
  <si>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</si>
  <si>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</si>
  <si>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</si>
  <si>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</si>
  <si>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</si>
  <si>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</si>
  <si>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</si>
  <si>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</si>
  <si>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</si>
  <si>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</si>
  <si>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</si>
  <si>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</si>
  <si>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</si>
  <si>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</si>
  <si>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</si>
  <si>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</si>
  <si>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</si>
  <si>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</si>
  <si>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</si>
  <si>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</si>
  <si>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</si>
  <si>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</si>
  <si>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</si>
  <si>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</si>
  <si>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</si>
  <si>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</si>
  <si>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</si>
  <si>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</si>
  <si>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</si>
  <si>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</si>
  <si>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</si>
  <si>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</si>
  <si>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</si>
  <si>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</si>
  <si>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</si>
  <si>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</si>
  <si>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</si>
  <si>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</si>
  <si>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</si>
  <si>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</si>
  <si>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</si>
  <si>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</si>
  <si>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</si>
  <si>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</si>
  <si>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</si>
  <si>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</si>
  <si>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</si>
  <si>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</si>
  <si>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</si>
  <si>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</si>
  <si>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</si>
  <si>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</si>
  <si>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</si>
  <si>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</si>
  <si>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</si>
  <si>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</si>
  <si>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</si>
  <si>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</si>
  <si>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</si>
  <si>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</si>
  <si>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</si>
  <si>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</si>
  <si>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</si>
  <si>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</si>
  <si>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</si>
  <si>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</si>
  <si>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</si>
  <si>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</si>
  <si>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</si>
  <si>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</si>
  <si>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</si>
  <si>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</si>
  <si>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</si>
  <si>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</si>
  <si>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</si>
  <si>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</si>
  <si>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</si>
  <si>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</si>
  <si>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</si>
  <si>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</si>
  <si>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</si>
  <si>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</si>
  <si>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</si>
  <si>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</si>
  <si>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</si>
  <si>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</si>
  <si>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</si>
  <si>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</si>
  <si>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</si>
  <si>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</si>
  <si>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</si>
  <si>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</si>
  <si>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</si>
  <si>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</si>
  <si>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</si>
  <si>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</si>
  <si>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</si>
  <si>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</si>
  <si>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</si>
  <si>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</si>
  <si>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</si>
  <si>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</si>
  <si>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</si>
  <si>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</si>
  <si>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</si>
  <si>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</si>
  <si>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</si>
  <si>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</si>
  <si>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</si>
  <si>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</si>
  <si>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</si>
  <si>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</si>
  <si>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</si>
  <si>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</si>
  <si>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</si>
  <si>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</si>
  <si>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</si>
  <si>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</si>
  <si>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</si>
  <si>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</si>
  <si>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</si>
  <si>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</si>
  <si>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</si>
  <si>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</si>
  <si>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</si>
  <si>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</si>
  <si>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</si>
  <si>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</si>
  <si>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</si>
  <si>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</si>
  <si>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</si>
  <si>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</si>
  <si>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</si>
  <si>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</si>
  <si>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</si>
  <si>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</si>
  <si>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</si>
  <si>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</si>
  <si>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</si>
  <si>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</si>
  <si>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</si>
  <si>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</si>
  <si>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</si>
  <si>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</si>
  <si>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</si>
  <si>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</si>
  <si>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</si>
  <si>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</si>
  <si>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</si>
  <si>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</si>
  <si>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</si>
  <si>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</si>
  <si>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</si>
  <si>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</si>
  <si>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</si>
  <si>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</si>
  <si>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</si>
  <si>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</si>
  <si>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</si>
  <si>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</si>
  <si>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</si>
  <si>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</si>
  <si>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</si>
  <si>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</si>
  <si>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</si>
  <si>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</si>
  <si>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</si>
  <si>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</si>
  <si>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</si>
  <si>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</si>
  <si>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</si>
  <si>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</si>
  <si>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</si>
  <si>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</si>
  <si>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</si>
  <si>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</si>
  <si>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</si>
  <si>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</si>
  <si>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</si>
  <si>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</si>
  <si>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</si>
  <si>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</si>
  <si>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</si>
  <si>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</si>
  <si>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</si>
  <si>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</si>
  <si>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</si>
  <si>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</si>
  <si>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</si>
  <si>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</si>
  <si>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</si>
  <si>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</si>
  <si>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</si>
  <si>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</si>
  <si>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</si>
  <si>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</si>
  <si>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</si>
  <si>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</si>
  <si>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</si>
  <si>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</si>
  <si>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</si>
  <si>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</si>
  <si>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</si>
  <si>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</si>
  <si>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</si>
  <si>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</si>
  <si>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</si>
  <si>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</si>
  <si>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</si>
  <si>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</si>
  <si>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</si>
  <si>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</si>
  <si>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</si>
  <si>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</si>
  <si>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</si>
  <si>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</si>
  <si>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</si>
  <si>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</si>
  <si>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</si>
  <si>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</si>
  <si>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</si>
  <si>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</si>
  <si>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</si>
  <si>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</si>
  <si>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</si>
  <si>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</si>
  <si>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</si>
  <si>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</si>
  <si>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</si>
  <si>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</si>
  <si>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</si>
  <si>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</si>
  <si>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</si>
  <si>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</si>
  <si>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</si>
  <si>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</si>
  <si>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</si>
  <si>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</si>
  <si>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</si>
  <si>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</si>
  <si>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</si>
  <si>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</si>
  <si>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</si>
  <si>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</si>
  <si>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</si>
  <si>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</si>
  <si>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</si>
  <si>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</si>
  <si>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</si>
  <si>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</si>
  <si>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</si>
  <si>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</si>
  <si>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</si>
  <si>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</si>
  <si>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</si>
  <si>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</si>
  <si>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</si>
  <si>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</si>
  <si>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</si>
  <si>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</si>
  <si>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</si>
  <si>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</si>
  <si>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</si>
  <si>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</si>
  <si>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</si>
  <si>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</si>
  <si>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</si>
  <si>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</si>
  <si>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</si>
  <si>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</si>
  <si>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</si>
  <si>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</si>
  <si>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</si>
  <si>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</si>
  <si>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</si>
  <si>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</si>
  <si>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</si>
  <si>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</si>
  <si>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</si>
  <si>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</si>
  <si>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</si>
  <si>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</si>
  <si>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</si>
  <si>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</si>
  <si>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</si>
  <si>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</si>
  <si>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</si>
  <si>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</si>
  <si>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</si>
  <si>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</si>
  <si>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</si>
  <si>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</si>
  <si>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</si>
  <si>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</si>
  <si>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</si>
  <si>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</si>
  <si>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</si>
  <si>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</si>
  <si>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</si>
  <si>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</si>
  <si>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</si>
  <si>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</si>
  <si>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</si>
  <si>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</si>
  <si>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</si>
  <si>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</si>
  <si>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</si>
  <si>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</si>
  <si>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</si>
  <si>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</si>
  <si>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</si>
  <si>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</si>
  <si>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</si>
  <si>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</si>
  <si>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</si>
  <si>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</si>
  <si>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</si>
  <si>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</si>
  <si>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</si>
  <si>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</si>
  <si>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</si>
  <si>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</si>
  <si>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</si>
  <si>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</si>
  <si>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</si>
  <si>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</si>
  <si>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</si>
  <si>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</si>
  <si>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</si>
  <si>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</si>
  <si>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</si>
  <si>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</si>
  <si>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</si>
  <si>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</si>
  <si>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</si>
  <si>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</si>
  <si>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</si>
  <si>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</si>
  <si>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</si>
  <si>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</si>
  <si>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</si>
  <si>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</si>
  <si>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</si>
  <si>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</si>
  <si>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</si>
  <si>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</si>
  <si>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</si>
  <si>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</si>
  <si>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</si>
  <si>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</si>
  <si>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</si>
  <si>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</si>
  <si>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</si>
  <si>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</si>
  <si>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</si>
  <si>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</si>
  <si>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</si>
  <si>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</si>
  <si>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</si>
  <si>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</si>
  <si>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</si>
  <si>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</si>
  <si>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</si>
  <si>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</si>
  <si>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</si>
  <si>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</si>
  <si>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</si>
  <si>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</si>
  <si>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</si>
  <si>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</si>
  <si>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</si>
  <si>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</si>
  <si>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</si>
  <si>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</si>
  <si>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</si>
  <si>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</si>
  <si>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</si>
  <si>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</si>
  <si>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</si>
  <si>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</si>
  <si>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</si>
  <si>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</si>
  <si>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</si>
  <si>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</si>
  <si>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</si>
  <si>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</si>
  <si>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</si>
  <si>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</si>
  <si>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</si>
  <si>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</si>
  <si>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</si>
  <si>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</si>
  <si>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</si>
  <si>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</si>
  <si>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</si>
  <si>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</si>
  <si>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</si>
  <si>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</si>
  <si>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</si>
  <si>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</si>
  <si>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</si>
  <si>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</si>
  <si>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</si>
  <si>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</si>
  <si>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</si>
  <si>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</si>
  <si>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</si>
  <si>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</si>
  <si>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</si>
  <si>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</si>
  <si>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</si>
  <si>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</si>
  <si>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</si>
  <si>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</si>
  <si>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</si>
  <si>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</si>
  <si>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</si>
  <si>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</si>
  <si>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</si>
  <si>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</si>
  <si>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</si>
  <si>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</si>
  <si>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</si>
  <si>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</si>
  <si>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</si>
  <si>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</si>
  <si>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</si>
  <si>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</si>
  <si>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</si>
  <si>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</si>
  <si>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</si>
  <si>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</si>
  <si>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</si>
  <si>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</si>
  <si>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</si>
  <si>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</si>
  <si>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</si>
  <si>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</si>
  <si>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</si>
  <si>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</si>
  <si>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</si>
  <si>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</si>
  <si>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</si>
  <si>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</si>
  <si>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</si>
  <si>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</si>
  <si>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</si>
  <si>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</si>
  <si>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</si>
  <si>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</si>
  <si>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</si>
  <si>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</si>
  <si>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</si>
  <si>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</si>
  <si>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</si>
  <si>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</si>
  <si>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</si>
  <si>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</si>
  <si>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</si>
  <si>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</si>
  <si>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</si>
  <si>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</si>
  <si>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</si>
  <si>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</si>
  <si>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</si>
  <si>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</si>
  <si>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</si>
  <si>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</si>
  <si>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</si>
  <si>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</si>
  <si>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</si>
  <si>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</si>
  <si>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</si>
  <si>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</si>
  <si>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</si>
  <si>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</si>
  <si>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</si>
  <si>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</si>
  <si>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</si>
  <si>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</si>
  <si>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</si>
  <si>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</si>
  <si>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</si>
  <si>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</si>
  <si>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</si>
  <si>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</si>
  <si>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</si>
  <si>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</si>
  <si>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</si>
  <si>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</si>
  <si>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</si>
  <si>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</si>
  <si>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</si>
  <si>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</si>
  <si>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</si>
  <si>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</si>
  <si>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</si>
  <si>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</si>
  <si>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</si>
  <si>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</si>
  <si>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</si>
  <si>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</si>
  <si>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</si>
  <si>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</si>
  <si>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</si>
  <si>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</si>
  <si>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</si>
  <si>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</si>
  <si>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</si>
  <si>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</si>
  <si>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</si>
  <si>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</si>
  <si>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</si>
  <si>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</si>
  <si>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</si>
  <si>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</si>
  <si>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</si>
  <si>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</si>
  <si>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</si>
  <si>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</si>
  <si>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</si>
  <si>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</si>
  <si>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</si>
  <si>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</si>
  <si>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</si>
  <si>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</si>
  <si>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</si>
  <si>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</si>
  <si>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</si>
  <si>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</si>
  <si>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</si>
  <si>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</si>
  <si>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</si>
  <si>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</si>
  <si>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</si>
  <si>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</si>
  <si>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</si>
  <si>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</si>
  <si>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</si>
  <si>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</si>
  <si>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</si>
  <si>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</si>
  <si>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</si>
  <si>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</si>
  <si>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</si>
  <si>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</si>
  <si>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</si>
  <si>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</si>
  <si>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</si>
  <si>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</si>
  <si>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</si>
  <si>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</si>
  <si>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</si>
  <si>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</si>
  <si>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</si>
  <si>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</si>
  <si>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</si>
  <si>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</si>
  <si>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</si>
  <si>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</si>
  <si>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</si>
  <si>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</si>
  <si>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</si>
  <si>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</si>
  <si>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</si>
  <si>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</si>
  <si>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</si>
  <si>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</si>
  <si>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</si>
  <si>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</si>
  <si>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</si>
  <si>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</si>
  <si>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</si>
  <si>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</si>
  <si>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</si>
  <si>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</si>
  <si>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</si>
  <si>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</si>
  <si>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</si>
  <si>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</si>
  <si>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</si>
  <si>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</si>
  <si>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</si>
  <si>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</si>
  <si>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</si>
  <si>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</si>
  <si>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</si>
  <si>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</si>
  <si>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</si>
  <si>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</si>
  <si>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</si>
  <si>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</si>
  <si>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</si>
  <si>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</si>
  <si>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</si>
  <si>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</si>
  <si>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</si>
  <si>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</si>
  <si>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</si>
  <si>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</si>
  <si>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</si>
  <si>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</si>
  <si>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</si>
  <si>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</si>
  <si>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</si>
  <si>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</si>
  <si>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</si>
  <si>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</si>
  <si>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</si>
  <si>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</si>
  <si>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</si>
  <si>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</si>
  <si>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</si>
  <si>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</si>
  <si>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</si>
  <si>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</si>
  <si>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</si>
  <si>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</si>
  <si>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</si>
  <si>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</si>
  <si>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</si>
  <si>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</si>
  <si>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</si>
  <si>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</si>
  <si>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</si>
  <si>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</si>
  <si>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</si>
  <si>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</si>
  <si>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</si>
  <si>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</si>
  <si>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</si>
  <si>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</si>
  <si>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</si>
  <si>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</si>
  <si>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</si>
  <si>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</si>
  <si>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</si>
  <si>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</si>
  <si>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</si>
  <si>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</si>
  <si>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</si>
  <si>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</si>
  <si>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</si>
  <si>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</si>
  <si>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</si>
  <si>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</si>
  <si>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</si>
  <si>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</si>
  <si>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</si>
  <si>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</si>
  <si>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</si>
  <si>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</si>
  <si>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</si>
  <si>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</si>
  <si>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</si>
  <si>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</si>
  <si>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</si>
  <si>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</si>
  <si>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</si>
  <si>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</si>
  <si>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</si>
  <si>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</si>
  <si>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</si>
  <si>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</si>
  <si>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</si>
  <si>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</si>
  <si>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</si>
  <si>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</si>
  <si>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</si>
  <si>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</si>
  <si>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</si>
  <si>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</si>
  <si>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</si>
  <si>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</si>
  <si>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</si>
  <si>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</si>
  <si>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</si>
  <si>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</si>
  <si>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</si>
  <si>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</si>
  <si>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</si>
  <si>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</si>
  <si>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</si>
  <si>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</si>
  <si>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</si>
  <si>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</si>
  <si>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</si>
  <si>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</si>
  <si>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</si>
  <si>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</si>
  <si>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</si>
  <si>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</si>
  <si>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</si>
  <si>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</si>
  <si>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</si>
  <si>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</si>
  <si>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</si>
  <si>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</si>
  <si>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</si>
  <si>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</si>
  <si>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</si>
  <si>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</si>
  <si>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</si>
  <si>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</si>
  <si>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</si>
  <si>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</si>
  <si>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</si>
  <si>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</si>
  <si>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</si>
  <si>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</si>
  <si>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</si>
  <si>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</si>
  <si>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</si>
  <si>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</si>
  <si>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</si>
  <si>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</si>
  <si>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</si>
  <si>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</si>
  <si>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</si>
  <si>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</si>
  <si>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</si>
  <si>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</si>
  <si>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</si>
  <si>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</si>
  <si>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</si>
  <si>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</si>
  <si>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</si>
  <si>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</si>
  <si>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</si>
  <si>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</si>
  <si>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</si>
  <si>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</si>
  <si>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</si>
  <si>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</si>
  <si>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</si>
  <si>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</si>
  <si>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</si>
  <si>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</si>
  <si>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</si>
  <si>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</si>
  <si>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</si>
  <si>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</si>
  <si>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</si>
  <si>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</si>
  <si>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</si>
  <si>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</si>
  <si>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</si>
  <si>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</si>
  <si>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</si>
  <si>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</si>
  <si>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</si>
  <si>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</si>
  <si>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</si>
  <si>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</si>
  <si>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</si>
  <si>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</si>
  <si>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</si>
  <si>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</si>
  <si>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</si>
  <si>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</si>
  <si>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</si>
  <si>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</si>
  <si>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</si>
  <si>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</si>
  <si>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</si>
  <si>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</si>
  <si>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</si>
  <si>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</si>
  <si>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</si>
  <si>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</si>
  <si>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</si>
  <si>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</si>
  <si>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</si>
  <si>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</si>
  <si>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</si>
  <si>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</si>
  <si>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</si>
  <si>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</si>
  <si>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</si>
  <si>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</si>
  <si>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</si>
  <si>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</si>
  <si>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</si>
  <si>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</si>
  <si>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</si>
  <si>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</si>
  <si>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</si>
  <si>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</si>
  <si>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</si>
  <si>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</si>
  <si>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</si>
  <si>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</si>
  <si>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</si>
  <si>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</si>
  <si>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</si>
  <si>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</si>
  <si>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</si>
  <si>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</si>
  <si>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</si>
  <si>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</si>
  <si>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</si>
  <si>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</si>
  <si>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</si>
  <si>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</si>
  <si>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</si>
  <si>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</si>
  <si>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</si>
  <si>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</si>
  <si>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</si>
  <si>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</si>
  <si>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</si>
  <si>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</si>
  <si>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</si>
  <si>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</si>
  <si>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</si>
  <si>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</si>
  <si>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</si>
  <si>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</si>
  <si>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</si>
  <si>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</si>
  <si>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</si>
  <si>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</si>
  <si>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</si>
  <si>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</si>
  <si>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</si>
  <si>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</si>
  <si>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</si>
  <si>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</si>
  <si>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</si>
  <si>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</si>
  <si>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</si>
  <si>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</si>
  <si>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</si>
  <si>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</si>
  <si>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</si>
  <si>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</si>
  <si>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</si>
  <si>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</si>
  <si>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</si>
  <si>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</si>
  <si>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</si>
  <si>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</si>
  <si>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</si>
  <si>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</si>
  <si>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</si>
  <si>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</si>
  <si>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</si>
  <si>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</si>
  <si>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</si>
  <si>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</si>
  <si>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</si>
  <si>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</si>
  <si>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</si>
  <si>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</si>
  <si>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</si>
  <si>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</si>
  <si>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</si>
  <si>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</si>
  <si>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</si>
  <si>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</si>
  <si>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</si>
  <si>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</si>
  <si>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</si>
  <si>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</si>
  <si>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</si>
  <si>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</si>
  <si>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</si>
  <si>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</si>
  <si>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</si>
  <si>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</si>
  <si>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</si>
  <si>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</si>
  <si>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</si>
  <si>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</si>
  <si>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</si>
  <si>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</si>
  <si>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</si>
  <si>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</si>
  <si>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</si>
  <si>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</si>
  <si>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</si>
  <si>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</si>
  <si>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</si>
  <si>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</si>
  <si>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</si>
  <si>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</si>
  <si>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</si>
  <si>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</si>
  <si>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</si>
  <si>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</si>
  <si>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</si>
  <si>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</si>
  <si>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</si>
  <si>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</si>
  <si>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</si>
  <si>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</si>
  <si>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</si>
  <si>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</si>
  <si>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</si>
  <si>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</si>
  <si>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</si>
  <si>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</si>
  <si>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</si>
  <si>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</si>
  <si>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</si>
  <si>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</si>
  <si>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</si>
  <si>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</si>
  <si>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</si>
  <si>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</si>
  <si>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</si>
  <si>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</si>
  <si>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</si>
  <si>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</si>
  <si>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</si>
  <si>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</si>
  <si>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</si>
  <si>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</si>
  <si>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</si>
  <si>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</si>
  <si>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</si>
  <si>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</si>
  <si>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</si>
  <si>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</si>
  <si>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</si>
  <si>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</si>
  <si>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</si>
  <si>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</si>
  <si>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</si>
  <si>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</si>
  <si>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</si>
  <si>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</si>
  <si>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</si>
  <si>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</si>
  <si>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</si>
  <si>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</si>
  <si>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</si>
  <si>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</si>
  <si>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</si>
  <si>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</si>
  <si>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</si>
  <si>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</si>
  <si>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</si>
  <si>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</si>
  <si>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</si>
  <si>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</si>
  <si>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</si>
  <si>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</si>
  <si>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</si>
  <si>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</si>
  <si>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</si>
  <si>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</si>
  <si>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</si>
  <si>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</si>
  <si>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</si>
  <si>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</si>
  <si>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</si>
  <si>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</si>
  <si>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</si>
  <si>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</si>
  <si>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</si>
  <si>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</si>
  <si>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</si>
  <si>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</si>
  <si>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</si>
  <si>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</si>
  <si>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</si>
  <si>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</si>
  <si>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</si>
  <si>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</si>
  <si>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</si>
  <si>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</si>
  <si>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</si>
  <si>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</si>
  <si>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</si>
  <si>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</si>
  <si>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</si>
  <si>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</si>
  <si>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</si>
  <si>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</si>
  <si>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</si>
  <si>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</si>
  <si>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</si>
  <si>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</si>
  <si>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</si>
  <si>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</si>
  <si>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</si>
  <si>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</si>
  <si>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</si>
  <si>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</si>
  <si>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</si>
  <si>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</si>
  <si>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</si>
  <si>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</si>
  <si>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</si>
  <si>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</si>
  <si>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</si>
  <si>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</si>
  <si>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</si>
  <si>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</si>
  <si>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</si>
  <si>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</si>
  <si>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</si>
  <si>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</si>
  <si>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</si>
  <si>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</si>
  <si>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</si>
  <si>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</si>
  <si>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</si>
  <si>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</si>
  <si>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</si>
  <si>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</si>
  <si>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</si>
  <si>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</si>
  <si>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</si>
  <si>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</si>
  <si>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</si>
  <si>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</si>
  <si>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</si>
  <si>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</si>
  <si>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</si>
  <si>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</si>
  <si>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</si>
  <si>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</si>
  <si>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</si>
  <si>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</si>
  <si>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</si>
  <si>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</si>
  <si>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</si>
  <si>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</si>
  <si>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</si>
  <si>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</si>
  <si>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</si>
  <si>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</si>
  <si>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</si>
  <si>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</si>
  <si>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</si>
  <si>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</si>
  <si>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</si>
  <si>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</si>
  <si>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</si>
  <si>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</si>
  <si>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</si>
  <si>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</si>
  <si>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</si>
  <si>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</si>
  <si>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</si>
  <si>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</si>
  <si>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</si>
  <si>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</si>
  <si>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</si>
  <si>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</si>
  <si>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</si>
  <si>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</si>
  <si>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</si>
  <si>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</si>
  <si>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</si>
  <si>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</si>
  <si>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</si>
  <si>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</si>
  <si>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</si>
  <si>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</si>
  <si>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</si>
  <si>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</si>
  <si>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</si>
  <si>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</si>
  <si>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</si>
  <si>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</si>
  <si>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</si>
  <si>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</si>
  <si>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</si>
  <si>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</si>
  <si>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</si>
  <si>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</si>
  <si>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</si>
  <si>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</si>
  <si>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</si>
  <si>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</si>
  <si>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</si>
  <si>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</si>
  <si>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</si>
  <si>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</si>
  <si>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</si>
  <si>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</si>
  <si>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</si>
  <si>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</si>
  <si>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</si>
  <si>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</si>
  <si>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</si>
  <si>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</si>
  <si>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</si>
  <si>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</si>
  <si>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</si>
  <si>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</si>
  <si>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</si>
  <si>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</si>
  <si>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</si>
  <si>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</si>
  <si>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</si>
  <si>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</si>
  <si>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</si>
  <si>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</si>
  <si>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</si>
  <si>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</si>
  <si>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</si>
  <si>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</si>
  <si>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</si>
  <si>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</si>
  <si>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</si>
  <si>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</si>
  <si>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</si>
  <si>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</si>
  <si>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</si>
  <si>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</si>
  <si>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</si>
  <si>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</si>
  <si>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</si>
  <si>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</si>
  <si>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</si>
  <si>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</si>
  <si>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</si>
  <si>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</si>
  <si>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</si>
  <si>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</si>
  <si>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</si>
  <si>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</si>
  <si>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</si>
  <si>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</si>
  <si>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</si>
  <si>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</si>
  <si>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</si>
  <si>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</si>
  <si>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</si>
  <si>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</si>
  <si>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</si>
  <si>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</si>
  <si>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</si>
  <si>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</si>
  <si>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</si>
  <si>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</si>
  <si>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</si>
  <si>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</si>
  <si>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</si>
  <si>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</si>
  <si>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</si>
  <si>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</si>
  <si>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</si>
  <si>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</si>
  <si>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</si>
  <si>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</si>
  <si>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</si>
  <si>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</si>
  <si>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</si>
  <si>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</si>
  <si>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</si>
  <si>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</si>
  <si>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</si>
  <si>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</si>
  <si>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</si>
  <si>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</si>
  <si>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</si>
  <si>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</si>
  <si>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</si>
  <si>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</si>
  <si>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</si>
  <si>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</si>
  <si>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</si>
  <si>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</si>
  <si>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</si>
  <si>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</si>
  <si>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</si>
  <si>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</si>
  <si>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</si>
  <si>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</si>
  <si>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</si>
  <si>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</si>
  <si>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</si>
  <si>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</si>
  <si>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</si>
  <si>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</si>
  <si>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</si>
  <si>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</si>
  <si>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</si>
  <si>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</si>
  <si>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</si>
  <si>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</si>
  <si>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</si>
  <si>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</si>
  <si>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</si>
  <si>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</si>
  <si>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</si>
  <si>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</si>
  <si>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</si>
  <si>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</si>
  <si>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</si>
  <si>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</si>
  <si>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</si>
  <si>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</si>
  <si>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</si>
  <si>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</si>
  <si>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</si>
  <si>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</si>
  <si>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</si>
  <si>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</si>
  <si>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</si>
  <si>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</si>
  <si>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</si>
  <si>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</si>
  <si>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</si>
  <si>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</si>
  <si>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</si>
  <si>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</si>
  <si>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</si>
  <si>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</si>
  <si>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</si>
  <si>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</si>
  <si>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</si>
  <si>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</si>
  <si>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</si>
  <si>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</si>
  <si>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</si>
  <si>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</si>
  <si>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</si>
  <si>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</si>
  <si>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</si>
  <si>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</si>
  <si>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</si>
  <si>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</si>
  <si>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</si>
  <si>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</si>
  <si>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</si>
  <si>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</si>
  <si>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</si>
  <si>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</si>
  <si>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</si>
  <si>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</si>
  <si>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</si>
  <si>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</si>
  <si>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</si>
  <si>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</si>
  <si>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</si>
  <si>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</si>
  <si>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</si>
  <si>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</si>
  <si>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</si>
  <si>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</si>
  <si>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</si>
  <si>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</si>
  <si>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</si>
  <si>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</si>
  <si>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</si>
  <si>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</si>
  <si>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</si>
  <si>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</si>
  <si>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</si>
  <si>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</si>
  <si>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</si>
  <si>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</si>
  <si>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</si>
  <si>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</si>
  <si>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</si>
  <si>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</si>
  <si>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</si>
  <si>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</si>
  <si>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</si>
  <si>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</si>
  <si>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</si>
  <si>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</si>
  <si>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</si>
  <si>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</si>
  <si>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</si>
  <si>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</si>
  <si>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</si>
  <si>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</si>
  <si>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</si>
  <si>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</si>
  <si>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</si>
  <si>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</si>
  <si>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</si>
  <si>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</si>
  <si>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</si>
  <si>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</si>
  <si>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</si>
  <si>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</si>
  <si>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</si>
  <si>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</si>
  <si>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</si>
  <si>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</si>
  <si>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</si>
  <si>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</si>
  <si>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</si>
  <si>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</si>
  <si>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</si>
  <si>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</si>
  <si>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</si>
  <si>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</si>
  <si>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</si>
  <si>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</si>
  <si>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</si>
  <si>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</si>
  <si>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</si>
  <si>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</si>
  <si>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</si>
  <si>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</si>
  <si>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</si>
  <si>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</si>
  <si>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</si>
  <si>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</si>
  <si>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</si>
  <si>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</si>
  <si>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</si>
  <si>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</si>
  <si>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</si>
  <si>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</si>
  <si>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</si>
  <si>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</si>
  <si>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</si>
  <si>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</si>
  <si>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</si>
  <si>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</si>
  <si>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</si>
  <si>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</si>
  <si>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</si>
  <si>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</si>
  <si>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</si>
  <si>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</si>
  <si>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</si>
  <si>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</si>
  <si>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</si>
  <si>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</si>
  <si>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</si>
  <si>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</si>
  <si>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</si>
  <si>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</si>
  <si>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</si>
  <si>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</si>
  <si>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</si>
  <si>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</si>
  <si>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</si>
  <si>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</si>
  <si>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</si>
  <si>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</si>
  <si>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</si>
  <si>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</si>
  <si>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</si>
  <si>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</si>
  <si>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</si>
  <si>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</si>
  <si>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</si>
  <si>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</si>
  <si>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</si>
  <si>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</si>
  <si>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</si>
  <si>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</si>
  <si>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</si>
  <si>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</si>
  <si>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</si>
  <si>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</si>
  <si>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</si>
  <si>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</si>
  <si>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</si>
  <si>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</si>
  <si>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</si>
  <si>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</si>
  <si>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</si>
  <si>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</si>
  <si>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</si>
  <si>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</si>
  <si>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</si>
  <si>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</si>
  <si>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</si>
  <si>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</si>
  <si>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</si>
  <si>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</si>
  <si>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</si>
  <si>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</si>
  <si>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</si>
  <si>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</si>
  <si>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</si>
  <si>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</si>
  <si>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</si>
  <si>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</si>
  <si>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</si>
  <si>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</si>
  <si>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</si>
  <si>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</si>
  <si>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</si>
  <si>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</si>
  <si>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</si>
  <si>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</si>
  <si>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</si>
  <si>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</si>
  <si>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</si>
  <si>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</si>
  <si>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</si>
  <si>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</si>
  <si>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</si>
  <si>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</si>
  <si>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</si>
  <si>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</si>
  <si>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</si>
  <si>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</si>
  <si>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</si>
  <si>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</si>
  <si>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</si>
  <si>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</si>
  <si>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</si>
  <si>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</si>
  <si>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</si>
  <si>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</si>
  <si>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</si>
  <si>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</si>
  <si>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</si>
  <si>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</si>
  <si>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</si>
  <si>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</si>
  <si>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</si>
  <si>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</si>
  <si>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</si>
  <si>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</si>
  <si>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</si>
  <si>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</si>
  <si>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</si>
  <si>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</si>
  <si>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</si>
  <si>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</si>
  <si>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</si>
  <si>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</si>
  <si>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</si>
  <si>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</si>
  <si>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</si>
  <si>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</si>
  <si>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</si>
  <si>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</si>
  <si>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</si>
  <si>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</si>
  <si>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</si>
  <si>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</si>
  <si>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</si>
  <si>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</si>
  <si>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</si>
  <si>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</si>
  <si>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</si>
  <si>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</si>
  <si>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</si>
  <si>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</si>
  <si>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</si>
  <si>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</si>
  <si>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</si>
  <si>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</si>
  <si>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</si>
  <si>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</si>
  <si>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</si>
  <si>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</si>
  <si>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</si>
  <si>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</si>
  <si>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</si>
  <si>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</si>
  <si>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</si>
  <si>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</si>
  <si>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</si>
  <si>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</si>
  <si>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</si>
  <si>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</si>
  <si>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Percengtage Funded</t>
  </si>
  <si>
    <t>Average Donation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</si>
  <si>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</si>
  <si>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</si>
  <si>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</si>
  <si>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</si>
  <si>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</si>
  <si>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</si>
  <si>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</si>
  <si>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</si>
  <si>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</si>
  <si>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</si>
  <si>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</si>
  <si>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</si>
  <si>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</si>
  <si>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</si>
  <si>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</si>
  <si>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</si>
  <si>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spaces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</si>
  <si>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</si>
  <si>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</si>
  <si>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</si>
  <si>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</si>
  <si>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</si>
  <si>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</si>
  <si>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</si>
  <si>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</si>
  <si>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</si>
  <si>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</si>
  <si>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</si>
  <si>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</si>
  <si>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</si>
  <si>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</si>
  <si>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</si>
  <si>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</si>
  <si>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</si>
  <si>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</si>
  <si>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</si>
  <si>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</si>
  <si>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</si>
  <si>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</si>
  <si>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musical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</si>
  <si>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</si>
  <si>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</si>
  <si>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</si>
  <si>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</si>
  <si>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</si>
  <si>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</si>
  <si>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</si>
  <si>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</si>
  <si>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</si>
  <si>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</si>
  <si>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</si>
  <si>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</si>
  <si>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</si>
  <si>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</si>
  <si>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</si>
  <si>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</si>
  <si>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</si>
  <si>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Date Created Conversion</t>
  </si>
  <si>
    <t>Date Ended Conversion</t>
  </si>
  <si>
    <t>May</t>
  </si>
  <si>
    <t>Aug</t>
  </si>
  <si>
    <t>Sep</t>
  </si>
  <si>
    <t>Nov</t>
  </si>
  <si>
    <t>Jan</t>
  </si>
  <si>
    <t>Feb</t>
  </si>
  <si>
    <t>Mar</t>
  </si>
  <si>
    <t>Jun</t>
  </si>
  <si>
    <t>Jul</t>
  </si>
  <si>
    <t>Oct</t>
  </si>
  <si>
    <t>Dec</t>
  </si>
  <si>
    <t>Apr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</si>
  <si>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</si>
  <si>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</si>
  <si>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</si>
  <si>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</si>
  <si>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</si>
  <si>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</si>
  <si>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</si>
  <si>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</si>
  <si>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</si>
  <si>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</si>
  <si>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</si>
  <si>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</si>
  <si>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</si>
  <si>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</si>
  <si>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</si>
  <si>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</si>
  <si>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</si>
  <si>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</si>
  <si>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50000 or more</t>
  </si>
  <si>
    <t>45000 to 49999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</si>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</sst>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pivotButton="1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10" fontId="1" fillId="0" borderId="0" xfId="0" applyNumberFormat="1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5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layout>
        <c:manualLayout>
          <c:xMode val="edge"/>
          <c:yMode val="edge"/>
          <c:x val="0.21773383779036753"/>
          <c:y val="0.101907589894454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B-4ACA-A4E8-B4E80922E97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B-4ACA-A4E8-B4E80922E97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B-4ACA-A4E8-B4E80922E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408927"/>
        <c:axId val="1019404767"/>
      </c:lineChart>
      <c:catAx>
        <c:axId val="101940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04767"/>
        <c:crosses val="autoZero"/>
        <c:auto val="1"/>
        <c:lblAlgn val="ctr"/>
        <c:lblOffset val="100"/>
        <c:noMultiLvlLbl val="0"/>
      </c:catAx>
      <c:valAx>
        <c:axId val="10194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A-413F-8132-9408135B453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A-413F-8132-9408135B453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A-413F-8132-9408135B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415376"/>
        <c:axId val="1823418704"/>
      </c:lineChart>
      <c:catAx>
        <c:axId val="18234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18704"/>
        <c:crosses val="autoZero"/>
        <c:auto val="1"/>
        <c:lblAlgn val="ctr"/>
        <c:lblOffset val="100"/>
        <c:noMultiLvlLbl val="0"/>
      </c:catAx>
      <c:valAx>
        <c:axId val="18234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104773</xdr:colOff>
      <xdr:row>20</xdr:row>
      <xdr:rowOff>128586</xdr:rowOff>
    </xdr:from>
    <xdr:to>
      <xdr:col>11</xdr:col>
      <xdr:colOff>190500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F4244-0DAB-480E-8CE8-F3E39AD2E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904874</xdr:colOff>
      <xdr:row>18</xdr:row>
      <xdr:rowOff>14286</xdr:rowOff>
    </xdr:from>
    <xdr:to>
      <xdr:col>9</xdr:col>
      <xdr:colOff>123824</xdr:colOff>
      <xdr:row>38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0FF67-9BCE-4E9A-9A09-752A7C275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ey Miller" refreshedDate="44609.584065509262" createdVersion="7" refreshedVersion="7" minRefreshableVersion="3" recordCount="4114" xr:uid="{875C20BB-4A8C-42D9-BED1-D937CFAD0562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ercengtage Funded" numFmtId="0">
      <sharedItems containsSemiMixedTypes="0" containsString="0" containsNumber="1" containsInteger="1" minValue="0" maxValue="2260300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Average Donation" numFmtId="0">
      <sharedItems containsSemiMixedTypes="0" containsString="0" containsNumber="1" minValue="0" maxValue="3304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5-04-09T00:35:08"/>
        <d v="2015-11-17T22:05:50"/>
        <d v="2014-06-03T17:02:44"/>
        <d v="2014-06-03T19:32:32"/>
        <d v="2014-04-25T13:32:38"/>
        <d v="2015-04-07T14:01:04"/>
        <d v="2014-08-21T06:59:23"/>
        <d v="2015-01-21T03:57:17"/>
        <d v="2015-09-06T15:11:45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5-20T09:58:22"/>
        <d v="2015-04-24T08:18:52"/>
        <d v="2014-08-16T15:39:17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d v="2016-03-15T21:03:57"/>
        <d v="2015-04-13T20:11:27"/>
        <d v="2014-07-08T22:08:59"/>
        <d v="2015-01-13T21:46:34"/>
        <d v="2015-01-30T23:02:35"/>
        <d v="2016-07-16T12:44:52"/>
        <d v="2014-11-10T22:59:50"/>
        <d v="2016-03-31T08:59:00"/>
        <d v="2016-10-15T16:34:22"/>
        <d v="2016-05-19T08:59:20"/>
        <d v="2016-11-09T03:37:55"/>
        <d v="2016-06-17T18:07:49"/>
        <d v="2015-01-14T22:34:19"/>
        <d v="2015-01-06T23:14:16"/>
        <d v="2015-06-27T01:29:58"/>
        <d v="2015-01-13T14:15:42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5-12-20T13:45:23"/>
        <d v="2015-06-02T14:21:15"/>
        <d v="2015-04-01T05:30:00"/>
        <d v="2015-10-30T04:32:33"/>
        <d v="2016-01-22T18:33:07"/>
        <d v="2014-06-22T18:35:11"/>
        <d v="2016-04-05T03:04:53"/>
        <d v="2015-04-03T15:34:53"/>
        <d v="2014-12-09T21:42:19"/>
        <d v="2015-04-13T20:45:12"/>
        <d v="2016-09-15T20:22:44"/>
        <d v="2014-12-29T13:04:38"/>
        <d v="2016-03-24T10:16:40"/>
        <d v="2014-12-12T10:15:24"/>
        <d v="2014-07-05T01:19:32"/>
        <d v="2015-02-25T01:05:32"/>
        <d v="2015-01-05T11:50:18"/>
        <d v="2015-01-09T10:11:17"/>
        <d v="2016-05-02T23:38:29"/>
        <d v="2014-06-30T20:53:59"/>
        <d v="2014-10-03T09:36:19"/>
        <d v="2015-04-15T19:14:28"/>
        <d v="2014-06-19T09:21:30"/>
        <d v="2014-07-28T18:33:01"/>
        <d v="2016-05-20T22:32:01"/>
        <d v="2015-04-13T03:45:06"/>
        <d v="2016-02-02T22:43:41"/>
        <d v="2014-11-18T11:49:11"/>
        <d v="2016-03-18T20:43:31"/>
        <d v="2014-06-21T13:19:52"/>
        <d v="2014-08-28T01:02:41"/>
        <d v="2014-12-04T18:43:21"/>
        <d v="2014-07-13T22:50:11"/>
        <d v="2014-07-11T17:49:52"/>
        <d v="2016-05-23T23:25:54"/>
        <d v="2014-12-22T02:01:04"/>
        <d v="2016-02-17T16:13:16"/>
        <d v="2016-02-09T13:42:39"/>
        <d v="2014-08-07T18:16:58"/>
        <d v="2015-08-14T01:56:53"/>
        <d v="2014-07-06T14:52:09"/>
        <d v="2016-02-25T17:32:10"/>
        <d v="2015-03-04T00:16:46"/>
        <d v="2015-10-27T22:34:59"/>
        <d v="2014-12-02T02:59:03"/>
        <d v="2014-10-08T23:07:24"/>
        <d v="2015-07-11T04:00:18"/>
        <d v="2015-10-14T17:44:57"/>
        <d v="2015-09-14T15:11:24"/>
        <d v="2017-01-10T00:45:19"/>
        <d v="2014-07-28T16:18:55"/>
        <d v="2017-03-09T20:13:39"/>
        <d v="2017-02-20T08:24:20"/>
        <d v="2015-04-28T16:38:09"/>
        <d v="2015-02-13T17:04:53"/>
        <d v="2014-07-11T16:45:02"/>
        <d v="2015-03-02T04:34:36"/>
        <d v="2015-05-04T10:20:44"/>
        <d v="2016-03-31T07:41:41"/>
        <d v="2014-08-10T18:24:37"/>
        <d v="2014-08-12T12:39:21"/>
        <d v="2016-03-08T15:29:18"/>
        <d v="2014-08-18T20:56:40"/>
        <d v="2015-08-01T16:04:57"/>
        <d v="2016-09-09T10:28:26"/>
        <d v="2015-02-23T14:29:35"/>
        <d v="2015-01-16T18:26:50"/>
        <d v="2015-08-25T10:17:56"/>
        <d v="2014-09-01T22:00:01"/>
        <d v="2014-04-16T21:23:30"/>
        <d v="2016-07-08T11:22:34"/>
        <d v="2015-07-24T16:08:57"/>
        <d v="2015-12-04T20:17:36"/>
        <d v="2014-11-28T21:08:45"/>
        <d v="2014-05-06T22:11:30"/>
        <d v="2016-01-09T11:28:49"/>
        <d v="2016-04-17T17:30:53"/>
        <d v="2014-11-10T18:33:15"/>
        <d v="2015-10-20T19:45:17"/>
        <d v="2015-10-16T20:29:06"/>
        <d v="2014-07-10T06:25:04"/>
        <d v="2015-08-26T23:43:42"/>
        <d v="2016-03-06T22:36:36"/>
        <d v="2015-02-27T16:19:54"/>
        <d v="2014-07-28T20:09:38"/>
        <d v="2015-01-17T07:13:43"/>
        <d v="2014-12-04T00:07:10"/>
        <d v="2015-06-17T14:43:27"/>
        <d v="2014-08-11T18:16:53"/>
        <d v="2015-06-17T16:27:59"/>
        <d v="2015-11-20T17:27:05"/>
        <d v="2016-02-01T14:39:49"/>
        <d v="2016-05-22T15:02:31"/>
        <d v="2015-04-01T08:59:32"/>
        <d v="2015-11-26T11:15:16"/>
        <d v="2017-02-17T12:18:59"/>
        <d v="2015-08-20T06:37:31"/>
        <d v="2014-11-27T02:02:28"/>
        <d v="2015-11-03T14:54:54"/>
        <d v="2015-06-22T23:08:27"/>
        <d v="2014-05-28T16:21:24"/>
        <d v="2015-06-23T19:34:53"/>
        <d v="2016-03-04T18:17:07"/>
        <d v="2016-04-01T16:33:14"/>
        <d v="2015-01-25T03:15:40"/>
        <d v="2015-05-04T14:46:35"/>
        <d v="2014-05-22T01:05:03"/>
        <d v="2015-06-14T23:00:15"/>
        <d v="2016-10-19T00:31:01"/>
        <d v="2014-07-14T03:14:56"/>
        <d v="2015-06-18T16:05:59"/>
        <d v="2015-07-03T19:59:26"/>
        <d v="2017-02-13T14:38:49"/>
        <d v="2015-02-22T06:40:07"/>
        <d v="2015-10-14T19:59:56"/>
        <d v="2015-01-15T16:24:37"/>
        <d v="2016-04-20T11:31:00"/>
        <d v="2016-01-10T17:51:38"/>
        <d v="2016-09-15T15:36:18"/>
        <d v="2015-04-07T19:53:30"/>
        <d v="2014-05-25T18:57:09"/>
        <d v="2016-03-08T02:16:04"/>
        <d v="2015-03-06T21:40:57"/>
        <d v="2015-03-15T08:17:06"/>
        <d v="2014-08-02T13:31:18"/>
        <d v="2014-10-28T23:13:51"/>
        <d v="2017-03-06T17:16:59"/>
        <d v="2015-04-09T12:50:46"/>
        <d v="2014-08-21T19:16:13"/>
        <d v="2015-10-05T18:29:08"/>
        <d v="2015-02-01T16:54:31"/>
        <d v="2015-02-25T00:51:19"/>
        <d v="2014-07-11T16:12:03"/>
        <d v="2014-10-17T06:23:21"/>
        <d v="2014-10-06T21:08:24"/>
        <d v="2016-10-06T13:10:54"/>
        <d v="2015-10-18T21:24:14"/>
        <d v="2014-08-21T19:23:05"/>
        <d v="2015-02-04T04:40:47"/>
        <d v="2015-05-18T12:20:11"/>
        <d v="2015-11-05T16:53:37"/>
        <d v="2014-11-14T20:00:34"/>
        <d v="2014-04-26T11:26:29"/>
        <d v="2016-11-16T17:36:09"/>
        <d v="2016-07-04T16:07:36"/>
        <d v="2015-06-05T15:38:37"/>
        <d v="2016-03-03T16:50:29"/>
        <d v="2016-04-07T03:27:36"/>
        <d v="2016-09-14T22:55:21"/>
        <d v="2014-06-11T17:04:38"/>
        <d v="2016-05-13T12:57:34"/>
        <d v="2014-06-21T12:52:06"/>
        <d v="2014-10-30T20:19:50"/>
        <d v="2016-04-15T20:21:13"/>
        <d v="2015-05-15T19:36:15"/>
        <d v="2016-02-01T16:08:13"/>
        <d v="2015-03-02T21:17:48"/>
        <d v="2017-03-13T03:38:41"/>
        <d v="2014-09-03T11:29:32"/>
        <d v="2015-04-29T15:34:19"/>
        <d v="2016-05-03T14:19:42"/>
        <d v="2017-01-09T09:59:05"/>
        <d v="2014-09-03T05:19:02"/>
        <d v="2015-01-19T15:14:22"/>
        <d v="2015-01-27T03:19:55"/>
        <d v="2016-03-17T01:27:24"/>
        <d v="2016-11-01T16:39:42"/>
        <d v="2014-08-07T00:10:11"/>
        <d v="2017-03-08T17:15:03"/>
        <d v="2015-04-13T14:54:16"/>
        <d v="2015-05-16T17:05:44"/>
        <d v="2015-08-07T09:27:53"/>
        <d v="2015-06-10T00:54:07"/>
        <d v="2014-08-29T18:55:56"/>
        <d v="2015-07-28T12:07:53"/>
        <d v="2014-08-29T18:04:57"/>
        <d v="2016-04-08T08:59:26"/>
        <d v="2015-04-30T14:58:23"/>
        <d v="2016-02-16T16:35:59"/>
        <d v="2015-07-25T10:33:16"/>
        <d v="2015-07-22T19:05:56"/>
        <d v="2015-06-16T09:12:17"/>
        <d v="2014-08-07T05:09:04"/>
        <d v="2015-06-09T07:11:36"/>
        <d v="2015-02-24T23:17:51"/>
        <d v="2014-11-03T22:29:09"/>
        <d v="2015-11-09T19:49:59"/>
        <d v="2014-10-28T14:05:37"/>
        <d v="2016-03-10T16:51:20"/>
        <d v="2015-08-27T18:58:10"/>
        <d v="2014-07-31T16:49:20"/>
        <d v="2016-04-19T00:56:28"/>
        <d v="2015-07-03T11:13:12"/>
        <d v="2016-06-14T01:11:47"/>
        <d v="2015-04-09T09:35:15"/>
        <d v="2016-02-19T22:03:58"/>
        <d v="2016-02-01T22:41:07"/>
        <d v="2016-10-06T14:57:47"/>
        <d v="2014-12-17T12:09:11"/>
        <d v="2016-09-17T22:08:58"/>
        <d v="2014-07-13T02:09:15"/>
        <d v="2014-05-21T18:51:27"/>
        <d v="2014-07-07T21:50:19"/>
        <d v="2016-08-26T08:46:48"/>
        <d v="2015-02-12T01:50:01"/>
        <d v="2016-10-22T10:50:30"/>
        <d v="2015-01-28T17:11:15"/>
        <d v="2015-10-01T15:57:33"/>
        <d v="2014-12-08T01:37:14"/>
        <d v="2015-05-11T19:27:24"/>
        <d v="2017-01-23T08:50:02"/>
        <d v="2015-09-10T14:10:48"/>
        <d v="2016-08-27T10:37:09"/>
        <d v="2014-12-02T15:25:53"/>
        <d v="2015-05-12T02:13:11"/>
        <d v="2015-01-22T22:05:25"/>
        <d v="2014-05-20T17:22:53"/>
        <d v="2016-02-15T21:12:08"/>
        <d v="2016-06-14T23:29:16"/>
        <d v="2015-04-07T10:09:54"/>
        <d v="2014-12-18T00:32:23"/>
        <d v="2015-01-27T16:00:20"/>
        <d v="2015-10-01T10:53:17"/>
        <d v="2016-03-08T09:34:06"/>
        <d v="2014-08-07T08:31:46"/>
        <d v="2016-02-10T00:24:46"/>
        <d v="2014-09-15T12:52:02"/>
        <d v="2016-02-05T02:10:02"/>
        <d v="2014-08-24T22:08:55"/>
        <d v="2015-03-30T18:53:03"/>
        <d v="2015-12-21T17:24:21"/>
        <d v="2014-06-27T14:17:25"/>
        <d v="2015-11-30T23:08:02"/>
        <d v="2016-11-27T03:59:34"/>
        <d v="2017-02-23T11:05:54"/>
        <d v="2015-04-11T06:25:11"/>
        <d v="2016-05-03T13:07:28"/>
        <d v="2014-09-07T18:26:15"/>
        <d v="2015-02-06T13:57:05"/>
        <d v="2014-11-07T06:24:24"/>
        <d v="2016-05-02T17:12:49"/>
        <d v="2014-08-18T17:08:24"/>
        <d v="2016-01-12T11:29:44"/>
        <d v="2016-06-23T19:32:38"/>
        <d v="2016-04-20T19:12:56"/>
        <d v="2015-05-17T12:59:14"/>
        <d v="2016-05-16T17:01:30"/>
        <d v="2015-07-07T22:24:54"/>
        <d v="2015-06-24T21:33:48"/>
        <d v="2015-04-17T17:11:59"/>
        <d v="2016-12-05T13:06:20"/>
        <d v="2016-03-21T21:11:16"/>
        <d v="2015-03-01T18:51:17"/>
        <d v="2015-12-20T16:26:13"/>
        <d v="2015-04-28T17:34:48"/>
        <d v="2015-08-10T15:38:43"/>
        <d v="2015-08-10T16:40:29"/>
        <d v="2014-06-30T22:41:41"/>
        <d v="2014-10-26T17:01:34"/>
        <d v="2016-01-14T19:02:06"/>
        <d v="2015-11-01T04:35:29"/>
        <d v="2017-02-02T23:18:01"/>
        <d v="2016-11-15T05:09:35"/>
        <d v="2015-11-04T20:59:25"/>
        <d v="2014-05-26T16:59:06"/>
        <d v="2015-06-13T07:35:44"/>
        <d v="2016-07-20T10:05:40"/>
        <d v="2012-11-20T11:58:45"/>
        <d v="2015-04-30T20:11:12"/>
        <d v="2015-03-12T19:22:39"/>
        <d v="2014-06-18T04:45:52"/>
        <d v="2014-07-02T21:43:02"/>
        <d v="2014-05-30T01:55:44"/>
        <d v="2014-05-21T09:54:09"/>
        <d v="2014-06-06T10:08:09"/>
        <d v="2017-03-06T18:04:48"/>
        <d v="2015-06-05T13:59:35"/>
        <d v="2016-08-19T19:51:05"/>
        <d v="2017-02-09T23:08:28"/>
        <d v="2016-09-07T21:51:48"/>
        <d v="2014-11-25T16:15:33"/>
        <d v="2015-05-24T16:14:40"/>
        <d v="2016-03-07T12:13:07"/>
        <d v="2014-06-16T14:31:15"/>
        <d v="2015-01-18T15:52:36"/>
        <d v="2010-07-19T21:26:13"/>
        <d v="2014-07-16T11:18:30"/>
        <d v="2015-02-22T04:34:59"/>
        <d v="2014-07-01T16:45:59"/>
        <d v="2017-02-09T12:21:31"/>
        <d v="2014-08-31T14:03:20"/>
        <d v="2015-04-20T19:39:16"/>
        <d v="2016-01-30T16:58:40"/>
        <d v="2017-02-22T13:33:54"/>
        <d v="2014-12-17T14:03:06"/>
        <d v="2014-08-12T08:37:22"/>
        <d v="2015-07-07T15:31:47"/>
        <d v="2010-10-27T06:20:03"/>
        <d v="2015-05-08T19:26:20"/>
        <d v="2017-03-07T18:35:34"/>
        <d v="2014-05-22T20:31:20"/>
        <d v="2016-05-21T17:48:24"/>
        <d v="2015-05-19T11:04:01"/>
        <d v="2016-12-07T13:05:05"/>
        <d v="2013-10-03T20:49:27"/>
        <d v="2016-12-30T18:56:48"/>
        <d v="2016-12-14T23:07:35"/>
        <d v="2015-08-17T08:41:44"/>
        <d v="2015-03-25T21:52:21"/>
        <d v="2015-10-06T13:16:15"/>
        <d v="2016-05-05T10:25:18"/>
        <d v="2014-12-02T16:48:55"/>
        <d v="2016-08-19T20:30:46"/>
        <d v="2016-06-19T14:14:41"/>
        <d v="2015-05-20T01:00:16"/>
        <d v="2015-06-17T10:32:59"/>
        <d v="2016-05-21T08:41:21"/>
        <d v="2016-03-01T18:17:36"/>
        <d v="2014-08-15T15:22:32"/>
        <d v="2014-07-21T19:41:30"/>
        <d v="2014-10-02T02:24:25"/>
        <d v="2016-04-19T10:22:30"/>
        <d v="2014-12-01T17:43:33"/>
        <d v="2015-08-17T18:19:55"/>
        <d v="2015-09-09T18:20:28"/>
        <d v="2014-10-11T22:07:10"/>
        <d v="2015-05-04T15:04:10"/>
        <d v="2016-12-05T03:14:05"/>
        <d v="2014-05-20T07:26:27"/>
        <d v="2015-02-18T16:08:52"/>
        <d v="2015-07-16T16:12:01"/>
        <d v="2014-05-21T12:37:21"/>
        <d v="2016-08-24T01:21:53"/>
        <d v="2015-05-31T16:43:23"/>
        <d v="2016-08-08T16:15:06"/>
        <d v="2015-06-22T18:16:58"/>
        <d v="2016-07-07T04:32:47"/>
        <d v="2015-06-30T13:20:52"/>
        <d v="2015-11-10T14:14:56"/>
        <d v="2015-09-23T13:58:17"/>
        <d v="2015-02-21T03:10:44"/>
        <d v="2016-11-19T17:49:21"/>
        <d v="2016-01-04T06:03:17"/>
        <d v="2016-03-14T23:44:14"/>
        <d v="2015-04-28T16:04:54"/>
        <d v="2015-10-20T16:35:03"/>
        <d v="2016-04-07T13:09:54"/>
        <d v="2014-05-07T19:20:15"/>
        <d v="2015-04-10T18:45:30"/>
        <d v="2014-09-17T15:02:59"/>
        <d v="2015-10-20T19:35:27"/>
        <d v="2014-09-12T21:55:48"/>
        <d v="2015-01-22T04:13:42"/>
        <d v="2014-10-03T10:29:35"/>
        <d v="2014-09-24T19:40:06"/>
        <d v="2015-08-27T15:00:23"/>
        <d v="2014-08-04T13:09:16"/>
        <d v="2014-09-22T15:36:50"/>
        <d v="2015-10-08T03:27:19"/>
        <d v="2011-12-07T01:36:01"/>
        <d v="2016-07-20T15:01:43"/>
        <d v="2015-05-05T12:59:53"/>
        <d v="2014-05-29T14:05:24"/>
        <d v="2015-05-25T22:34:12"/>
        <d v="2017-01-27T13:05:58"/>
        <d v="2015-01-27T20:00:22"/>
        <d v="2015-08-06T17:31:15"/>
        <d v="2014-12-17T23:58:02"/>
        <d v="2015-06-02T15:39:37"/>
        <d v="2014-10-09T09:00:46"/>
        <d v="2015-02-18T22:00:22"/>
        <d v="2013-07-22T22:20:31"/>
        <d v="2014-12-15T14:48:36"/>
        <d v="2014-06-25T13:39:40"/>
        <d v="2015-06-01T12:14:58"/>
        <d v="2015-06-29T13:44:57"/>
        <d v="2014-10-02T07:04:57"/>
        <d v="2016-03-31T22:36:48"/>
        <d v="2014-07-23T15:57:03"/>
        <d v="2016-05-07T01:41:55"/>
        <d v="2014-06-26T22:48:32"/>
        <d v="2013-08-05T19:04:29"/>
        <d v="2016-03-30T03:48:24"/>
        <d v="2015-02-03T17:17:27"/>
        <d v="2014-06-03T16:03:01"/>
        <d v="2015-10-30T21:48:04"/>
        <d v="2016-03-31T17:36:17"/>
        <d v="2016-02-01T19:21:27"/>
        <d v="2015-08-16T16:51:40"/>
        <d v="2014-08-15T19:10:22"/>
        <d v="2016-09-16T12:05:01"/>
        <d v="2015-10-05T18:26:31"/>
        <d v="2015-06-29T05:01:44"/>
        <d v="2016-04-02T21:26:38"/>
        <d v="2014-07-09T22:27:26"/>
        <d v="2017-02-04T06:58:27"/>
        <d v="2015-08-18T18:57:26"/>
        <d v="2015-03-25T17:22:07"/>
        <d v="2014-08-10T12:35:46"/>
        <d v="2015-10-07T12:23:08"/>
        <d v="2014-06-30T15:20:26"/>
        <d v="2014-09-09T15:58:04"/>
        <d v="2016-02-09T05:48:07"/>
        <d v="2014-07-09T23:27:21"/>
        <d v="2016-10-22T23:17:18"/>
        <d v="2016-03-17T20:17:35"/>
        <d v="2016-06-08T00:31:42"/>
        <d v="2015-02-24T10:53:39"/>
        <d v="2015-05-16T10:06:42"/>
        <d v="2011-03-31T03:42:17"/>
        <d v="2015-06-07T17:30:33"/>
        <d v="2014-04-24T14:14:19"/>
        <d v="2014-05-20T15:33:51"/>
        <d v="2014-12-08T13:44:07"/>
        <d v="2015-02-18T17:19:46"/>
        <d v="2016-07-15T10:35:20"/>
        <d v="2014-09-02T14:23:47"/>
        <d v="2014-06-03T04:36:18"/>
        <d v="2014-11-05T13:16:06"/>
        <d v="2016-08-16T17:58:47"/>
        <d v="2015-03-18T12:22:05"/>
        <d v="2015-07-09T02:18:28"/>
        <d v="2016-07-05T12:06:28"/>
        <d v="2016-07-08T18:38:29"/>
        <d v="2015-01-12T19:58:45"/>
        <d v="2016-05-31T06:59:46"/>
        <d v="2016-04-27T15:02:53"/>
        <d v="2014-10-11T08:30:16"/>
        <d v="2014-06-05T12:40:28"/>
        <d v="2014-12-09T20:58:03"/>
        <d v="2017-01-11T06:16:58"/>
        <d v="2016-02-22T23:27:29"/>
        <d v="2015-03-23T14:45:31"/>
        <d v="2016-08-14T15:28:22"/>
        <d v="2015-06-30T06:24:50"/>
        <d v="2014-05-20T01:06:09"/>
        <d v="2015-05-31T22:05:07"/>
        <d v="2016-05-22T16:45:26"/>
        <d v="2014-07-22T14:34:56"/>
        <d v="2015-07-08T17:22:26"/>
        <d v="2016-01-26T16:57:16"/>
        <d v="2015-09-01T15:21:50"/>
        <d v="2016-05-17T06:21:10"/>
        <d v="2015-10-06T20:44:40"/>
        <d v="2014-07-17T07:45:08"/>
        <d v="2014-06-23T22:31:45"/>
        <d v="2016-10-14T09:17:40"/>
        <d v="2015-01-07T04:51:43"/>
        <d v="2016-12-29T12:01:58"/>
        <d v="2016-03-02T12:00:06"/>
        <d v="2015-08-03T04:19:46"/>
        <d v="2014-11-26T04:47:39"/>
        <d v="2015-08-17T17:56:11"/>
        <d v="2016-01-21T20:07:47"/>
        <d v="2014-08-30T08:40:20"/>
        <d v="2016-09-27T06:40:34"/>
        <d v="2015-08-17T16:07:19"/>
        <d v="2014-10-09T18:29:26"/>
        <d v="2015-07-21T20:02:56"/>
        <d v="2015-11-01T18:09:32"/>
        <d v="2016-06-02T05:58:09"/>
        <d v="2016-05-27T00:04:51"/>
        <d v="2014-11-05T17:27:15"/>
        <d v="2015-04-08T17:51:02"/>
        <d v="2015-06-12T10:25:12"/>
        <d v="2015-02-18T17:35:38"/>
        <d v="2014-07-21T15:38:18"/>
        <d v="2014-09-02T01:21:43"/>
        <d v="2014-08-17T22:10:38"/>
        <d v="2011-12-06T22:47:01"/>
        <d v="2015-04-21T21:21:06"/>
        <d v="2015-05-18T18:27:06"/>
        <d v="2015-01-14T22:35:54"/>
        <d v="2016-09-06T22:27:24"/>
        <d v="2016-03-14T19:15:24"/>
        <d v="2016-10-20T11:14:02"/>
        <d v="2016-11-05T23:00:12"/>
        <d v="2016-03-29T03:03:08"/>
        <d v="2015-07-18T16:19:38"/>
        <d v="2015-01-12T23:33:28"/>
        <d v="2014-04-30T03:21:04"/>
        <d v="2016-02-03T00:51:13"/>
        <d v="2016-01-12T16:07:27"/>
        <d v="2014-08-26T05:19:31"/>
        <d v="2014-04-11T11:50:52"/>
        <d v="2016-08-02T20:19:26"/>
        <d v="2015-01-12T22:31:43"/>
        <d v="2016-03-23T19:34:33"/>
        <d v="2015-05-12T12:52:02"/>
        <d v="2014-06-17T16:33:43"/>
        <d v="2016-05-15T18:35:15"/>
        <d v="2016-09-06T19:15:35"/>
        <d v="2015-08-29T05:37:27"/>
        <d v="2016-05-03T05:15:42"/>
        <d v="2016-09-09T18:25:10"/>
        <d v="2016-04-23T00:22:36"/>
        <d v="2015-05-04T19:46:40"/>
        <d v="2016-05-31T15:42:14"/>
        <d v="2015-01-12T02:53:41"/>
        <d v="2016-04-06T07:17:21"/>
        <d v="2015-09-18T19:36:29"/>
        <d v="2016-04-05T11:47:40"/>
        <d v="2015-02-15T00:12:03"/>
        <d v="2016-11-01T01:23:31"/>
        <d v="2014-08-30T10:53:10"/>
        <d v="2016-06-02T00:36:20"/>
        <d v="2017-03-13T21:14:29"/>
        <d v="2016-12-18T21:10:36"/>
        <d v="2015-02-18T02:32:48"/>
        <d v="2014-08-01T12:39:12"/>
        <d v="2014-06-18T21:08:57"/>
        <d v="2015-07-22T06:14:17"/>
        <d v="2015-01-28T06:00:18"/>
        <d v="2016-07-19T20:24:33"/>
        <d v="2014-09-11T18:48:19"/>
        <d v="2016-03-16T20:48:27"/>
        <d v="2014-05-19T15:17:38"/>
        <d v="2016-10-05T13:06:24"/>
        <d v="2016-05-19T19:32:19"/>
        <d v="2015-05-15T12:36:49"/>
        <d v="2016-06-10T04:41:12"/>
        <d v="2016-03-29T15:24:05"/>
        <d v="2016-04-03T19:31:57"/>
        <d v="2016-09-02T03:25:44"/>
        <d v="2013-06-07T01:29:20"/>
        <d v="2014-05-12T19:33:18"/>
        <d v="2015-05-12T06:29:56"/>
        <d v="2016-10-17T14:51:09"/>
        <d v="2015-02-26T05:05:59"/>
        <d v="2014-10-08T02:58:00"/>
        <d v="2015-08-12T01:04:19"/>
        <d v="2015-07-08T11:34:30"/>
        <d v="2014-05-13T02:32:33"/>
        <d v="2015-01-12T16:57:37"/>
        <d v="2015-10-17T19:23:42"/>
        <d v="2014-05-06T22:31:40"/>
        <d v="2014-11-03T15:28:26"/>
        <d v="2014-11-17T02:51:29"/>
        <d v="2014-09-18T05:50:09"/>
        <d v="2017-02-17T11:01:32"/>
        <d v="2015-02-23T19:01:10"/>
        <d v="2014-12-10T18:04:06"/>
        <d v="2016-08-15T21:10:47"/>
        <d v="2014-06-02T15:29:12"/>
        <d v="2014-07-28T20:47:16"/>
        <d v="2016-06-20T12:02:11"/>
        <d v="2017-01-23T13:25:52"/>
        <d v="2014-06-06T18:31:06"/>
        <d v="2015-09-06T16:30:47"/>
        <d v="2015-12-22T21:18:29"/>
        <d v="2012-11-13T00:25:00"/>
        <d v="2014-10-09T06:43:10"/>
        <d v="2016-11-27T21:48:41"/>
        <d v="2014-05-02T12:13:33"/>
        <d v="2016-02-23T01:12:53"/>
        <d v="2016-03-23T21:59:44"/>
        <d v="2016-01-11T13:56:54"/>
        <d v="2015-07-18T10:22:16"/>
        <d v="2016-05-13T13:25:38"/>
        <d v="2017-01-31T22:57:58"/>
        <d v="2014-08-05T16:07:54"/>
        <d v="2015-01-12T19:12:18"/>
        <d v="2016-02-26T22:47:59"/>
        <d v="2016-05-09T17:33:39"/>
        <d v="2014-11-11T20:25:15"/>
        <d v="2015-10-29T20:22:21"/>
        <d v="2015-08-09T13:25:56"/>
        <d v="2015-06-17T18:11:00"/>
        <d v="2015-05-04T17:40:43"/>
        <d v="2014-06-10T12:38:27"/>
        <d v="2016-04-15T01:22:19"/>
        <d v="2015-06-18T23:16:59"/>
        <d v="2014-08-27T22:43:04"/>
        <d v="2014-05-01T21:49:01"/>
        <d v="2014-10-28T00:40:44"/>
        <d v="2014-07-09T19:05:51"/>
        <d v="2017-03-09T13:54:05"/>
        <d v="2014-06-20T03:24:46"/>
        <d v="2014-05-21T17:53:10"/>
        <d v="2015-04-04T05:11:23"/>
        <d v="2015-05-26T18:07:39"/>
        <d v="2014-10-19T16:23:26"/>
        <d v="2015-02-21T02:11:57"/>
        <d v="2015-08-09T12:20:00"/>
        <d v="2016-01-31T16:54:32"/>
        <d v="2015-01-16T20:19:12"/>
        <d v="2014-10-16T16:33:48"/>
        <d v="2016-07-24T03:07:17"/>
        <d v="2014-04-18T11:18:58"/>
        <d v="2014-12-24T12:11:23"/>
        <d v="2016-08-18T18:08:42"/>
        <d v="2015-09-14T22:01:03"/>
        <d v="2016-01-03T16:38:00"/>
        <d v="2015-06-27T02:35:53"/>
        <d v="2015-05-22T13:41:22"/>
        <d v="2014-04-10T12:36:26"/>
        <d v="2016-01-13T04:33:11"/>
        <d v="2015-09-23T17:26:46"/>
        <d v="2015-08-29T06:35:34"/>
        <d v="2014-05-05T10:43:09"/>
        <d v="2016-08-10T01:36:22"/>
        <d v="2014-05-07T01:44:24"/>
        <d v="2015-02-02T22:31:01"/>
        <d v="2015-07-11T00:41:20"/>
        <d v="2015-03-11T05:16:22"/>
        <d v="2016-06-15T19:34:32"/>
        <d v="2015-09-08T14:51:52"/>
        <d v="2015-04-20T19:48:46"/>
        <d v="2016-07-30T09:32:28"/>
        <d v="2015-06-18T11:12:17"/>
        <d v="2015-02-10T20:13:02"/>
        <d v="2014-05-20T16:40:56"/>
        <d v="2015-06-10T11:06:11"/>
        <d v="2015-08-05T15:45:46"/>
        <d v="2016-06-17T17:39:36"/>
        <d v="2015-07-15T15:01:12"/>
        <d v="2014-05-27T23:02:02"/>
        <d v="2015-05-23T19:50:39"/>
        <d v="2015-05-19T10:41:07"/>
        <d v="2016-03-17T22:39:07"/>
        <d v="2016-08-08T11:20:40"/>
        <d v="2014-05-22T16:00:09"/>
        <d v="2016-01-18T09:33:48"/>
        <d v="2015-08-14T11:20:00"/>
        <d v="2015-07-08T19:31:29"/>
        <d v="2014-07-08T15:30:42"/>
        <d v="2016-09-02T02:55:34"/>
        <d v="2016-09-30T15:11:19"/>
        <d v="2016-11-04T22:22:12"/>
        <d v="2014-10-28T14:21:23"/>
        <d v="2011-04-11T03:49:20"/>
        <d v="2014-07-24T03:00:10"/>
        <d v="2014-08-18T17:46:34"/>
        <d v="2016-03-22T02:18:02"/>
        <d v="2014-06-18T23:48:24"/>
        <d v="2014-08-29T01:27:51"/>
        <d v="2014-09-11T07:47:50"/>
        <d v="2016-09-20T02:48:16"/>
        <d v="2015-02-22T12:53:12"/>
        <d v="2014-10-15T20:22:25"/>
        <d v="2016-07-21T14:48:13"/>
        <d v="2015-03-02T18:00:26"/>
        <d v="2015-10-16T19:25:16"/>
        <d v="2017-02-01T00:45:37"/>
        <d v="2016-05-09T20:13:52"/>
        <d v="2015-08-20T14:57:29"/>
        <d v="2015-08-14T15:54:20"/>
        <d v="2015-03-10T15:51:24"/>
        <d v="2015-08-04T19:04:37"/>
        <d v="2015-09-30T14:00:12"/>
        <d v="2015-02-26T23:07:06"/>
        <d v="2015-02-21T15:38:04"/>
        <d v="2015-10-17T10:18:41"/>
        <d v="2015-10-01T02:08:13"/>
        <d v="2016-01-01T00:11:11"/>
        <d v="2015-10-28T16:06:07"/>
        <d v="2015-07-20T04:06:16"/>
        <d v="2015-10-12T22:34:19"/>
        <d v="2014-06-30T18:38:02"/>
        <d v="2015-05-08T00:52:05"/>
        <d v="2014-10-28T16:35:53"/>
        <d v="2014-06-12T14:54:06"/>
        <d v="2015-03-05T21:19:17"/>
        <d v="2015-04-09T00:23:53"/>
        <d v="2014-10-10T15:22:27"/>
        <d v="2015-11-04T19:01:26"/>
        <d v="2015-02-01T05:51:46"/>
        <d v="2015-07-06T08:43:27"/>
        <d v="2016-08-08T21:42:08"/>
        <d v="2015-06-12T12:47:45"/>
        <d v="2016-10-21T19:25:46"/>
        <d v="2015-03-26T21:38:16"/>
        <d v="2015-09-17T07:00:10"/>
        <d v="2016-07-15T14:30:57"/>
        <d v="2016-09-19T08:21:34"/>
        <d v="2014-04-24T12:22:50"/>
        <d v="2016-02-27T00:26:02"/>
        <d v="2015-04-03T17:34:41"/>
        <d v="2015-04-13T01:37:17"/>
        <d v="2015-08-08T18:09:57"/>
        <d v="2015-02-23T21:41:52"/>
        <d v="2016-05-09T00:57:04"/>
        <d v="2014-07-10T13:05:48"/>
        <d v="2014-07-10T20:36:01"/>
        <d v="2014-06-12T13:46:58"/>
        <d v="2016-01-05T15:38:10"/>
        <d v="2014-05-13T16:26:58"/>
        <d v="2017-01-17T19:51:10"/>
        <d v="2016-10-22T03:36:30"/>
        <d v="2014-05-29T14:09:34"/>
        <d v="2014-07-23T18:36:01"/>
        <d v="2014-08-27T21:52:38"/>
        <d v="2015-05-27T05:42:16"/>
        <d v="2016-04-02T03:22:51"/>
        <d v="2016-08-11T20:46:11"/>
        <d v="2016-04-30T03:12:47"/>
        <d v="2014-06-10T09:07:49"/>
        <d v="2012-04-14T22:28:39"/>
        <d v="2012-04-27T22:52:24"/>
        <d v="2016-04-01T14:18:38"/>
        <d v="2014-09-15T14:26:56"/>
        <d v="2014-07-07T14:31:17"/>
        <d v="2015-05-19T22:01:33"/>
        <d v="2016-12-20T15:57:51"/>
        <d v="2015-05-31T03:25:24"/>
        <d v="2014-07-19T04:13:01"/>
        <d v="2016-03-29T16:20:32"/>
        <d v="2014-12-17T14:01:07"/>
        <d v="2014-10-20T07:27:59"/>
        <d v="2016-03-19T19:43:05"/>
        <d v="2017-01-18T04:56:06"/>
        <d v="2015-02-25T16:24:52"/>
        <d v="2015-06-16T19:47:50"/>
        <d v="2015-09-08T07:59:53"/>
        <d v="2014-06-19T02:57:08"/>
        <d v="2015-03-30T14:07:06"/>
        <d v="2012-03-02T21:00:58"/>
        <d v="2016-07-02T22:14:12"/>
        <d v="2014-06-05T14:22:27"/>
        <d v="2014-08-25T19:34:44"/>
        <d v="2014-05-29T04:00:45"/>
        <d v="2015-02-18T16:07:12"/>
        <d v="2015-09-25T12:43:56"/>
        <d v="2015-06-15T21:50:44"/>
        <d v="2015-01-15T23:02:10"/>
        <d v="2016-06-30T02:27:20"/>
        <d v="2016-05-16T18:14:59"/>
        <d v="2015-02-15T00:28:17"/>
        <d v="2015-05-17T17:47:29"/>
        <d v="2014-07-09T17:41:30"/>
        <d v="2016-04-06T14:35:58"/>
        <d v="2015-12-21T19:00:49"/>
        <d v="2016-12-08T05:38:02"/>
        <d v="2016-06-03T18:47:00"/>
        <d v="2016-09-01T06:27:04"/>
        <d v="2015-07-23T20:18:55"/>
        <d v="2015-05-21T17:55:14"/>
        <d v="2016-07-10T03:42:43"/>
        <d v="2016-04-04T23:00:50"/>
        <d v="2014-10-08T18:54:03"/>
        <d v="2015-04-26T12:44:58"/>
        <d v="2014-05-13T17:28:10"/>
        <d v="2014-07-09T14:23:42"/>
        <d v="2016-05-23T01:05:57"/>
        <d v="2016-10-18T03:10:26"/>
        <d v="2014-05-01T22:27:25"/>
        <d v="2014-11-28T00:03:06"/>
        <d v="2015-01-22T22:11:58"/>
        <d v="2015-03-09T08:53:21"/>
        <d v="2016-01-05T15:43:19"/>
        <d v="2015-06-24T20:30:40"/>
        <d v="2015-05-01T18:32:51"/>
        <d v="2015-06-16T17:24:36"/>
        <d v="2012-09-06T23:51:15"/>
        <d v="2015-05-30T20:57:18"/>
        <d v="2015-08-30T21:12:39"/>
        <d v="2016-11-16T08:01:25"/>
        <d v="2015-03-09T13:49:48"/>
        <d v="2014-12-30T22:45:44"/>
        <d v="2015-10-01T15:06:47"/>
        <d v="2015-02-19T17:51:38"/>
        <d v="2016-06-11T01:15:38"/>
        <d v="2014-10-29T18:02:56"/>
        <d v="2016-03-16T14:21:19"/>
        <d v="2014-09-20T08:00:34"/>
        <d v="2015-04-27T18:09:58"/>
        <d v="2016-03-11T09:59:46"/>
        <d v="2016-03-31T17:48:07"/>
        <d v="2017-01-27T22:37:06"/>
        <d v="2015-02-17T22:47:44"/>
        <d v="2016-07-04T08:10:18"/>
        <d v="2014-08-20T18:08:12"/>
        <d v="2016-04-06T13:24:40"/>
        <d v="2014-06-25T18:35:45"/>
        <d v="2014-06-18T16:04:11"/>
        <d v="2014-11-20T20:56:12"/>
        <d v="2015-05-14T22:20:10"/>
        <d v="2014-09-03T14:17:00"/>
        <d v="2015-09-01T15:02:54"/>
        <d v="2015-02-19T20:22:38"/>
        <d v="2015-11-03T17:05:15"/>
        <d v="2015-01-30T22:16:41"/>
        <d v="2016-11-01T19:58:45"/>
        <d v="2016-04-05T04:02:40"/>
        <d v="2016-06-24T11:28:48"/>
        <d v="2015-02-24T02:03:29"/>
        <d v="2016-05-03T20:34:12"/>
        <d v="2015-07-10T17:59:38"/>
        <d v="2014-10-29T16:24:46"/>
        <d v="2015-11-15T13:29:36"/>
        <d v="2016-04-13T00:10:08"/>
        <d v="2013-04-27T18:47:23"/>
        <d v="2016-02-14T05:39:40"/>
        <d v="2014-07-15T15:59:33"/>
        <d v="2015-10-25T16:50:11"/>
        <d v="2015-09-28T17:33:36"/>
        <d v="2015-08-22T03:11:16"/>
        <d v="2016-04-19T11:10:48"/>
        <d v="2014-12-17T14:42:04"/>
        <d v="2014-04-23T20:01:47"/>
        <d v="2014-06-19T20:38:50"/>
        <d v="2015-11-21T20:06:57"/>
        <d v="2015-02-02T14:22:30"/>
        <d v="2015-02-06T04:55:12"/>
        <d v="2014-12-15T19:55:07"/>
        <d v="2015-05-20T13:46:17"/>
        <d v="2014-10-31T18:04:22"/>
        <d v="2016-02-20T00:27:30"/>
        <d v="2016-11-08T14:48:26"/>
        <d v="2012-11-26T20:04:12"/>
        <d v="2016-08-09T21:35:59"/>
        <d v="2014-09-30T20:36:53"/>
        <d v="2016-10-13T00:07:27"/>
        <d v="2014-05-27T18:16:21"/>
        <d v="2015-11-03T18:00:28"/>
        <d v="2015-06-18T19:16:38"/>
        <d v="2015-05-15T00:20:55"/>
        <d v="2014-09-09T23:09:39"/>
        <d v="2014-10-03T18:18:29"/>
        <d v="2015-03-24T19:00:55"/>
        <d v="2015-03-12T22:37:23"/>
        <d v="2015-07-07T14:12:24"/>
        <d v="2014-08-01T15:47:58"/>
        <d v="2015-10-26T16:08:38"/>
        <d v="2014-06-24T08:49:38"/>
        <d v="2014-09-05T02:40:21"/>
        <d v="2016-05-13T17:46:51"/>
        <d v="2016-03-23T21:02:45"/>
        <d v="2014-08-18T19:10:10"/>
        <d v="2014-05-22T02:18:32"/>
        <d v="2014-12-16T19:39:40"/>
        <d v="2015-05-12T18:24:44"/>
        <d v="2014-05-16T20:36:20"/>
        <d v="2015-07-29T16:41:46"/>
        <d v="2016-02-25T17:39:00"/>
        <d v="2015-04-30T20:21:43"/>
        <d v="2016-07-08T10:20:56"/>
        <d v="2015-06-22T19:00:21"/>
        <d v="2016-05-05T23:49:38"/>
        <d v="2016-02-02T21:20:12"/>
        <d v="2014-12-01T21:33:59"/>
        <d v="2014-09-16T04:02:06"/>
        <d v="2013-04-11T16:51:11"/>
        <d v="2016-02-17T14:03:10"/>
        <d v="2015-12-16T03:09:34"/>
        <d v="2015-02-27T07:06:50"/>
        <d v="2014-04-24T15:15:31"/>
        <d v="2015-04-06T17:22:11"/>
        <d v="2016-03-02T07:14:53"/>
        <d v="2016-05-07T06:37:01"/>
        <d v="2015-10-12T18:16:07"/>
        <d v="2016-08-03T12:34:20"/>
        <d v="2014-08-05T17:09:42"/>
        <d v="2015-04-27T05:59:44"/>
        <d v="2012-01-15T17:31:08"/>
        <d v="2015-05-27T21:44:14"/>
        <d v="2015-12-03T04:20:07"/>
        <d v="2014-07-07T16:10:46"/>
        <d v="2014-08-25T17:15:16"/>
        <d v="2014-10-15T20:58:15"/>
        <d v="2017-01-15T12:43:39"/>
        <d v="2016-01-13T05:51:57"/>
        <d v="2014-07-21T06:21:27"/>
        <d v="2015-02-07T04:44:52"/>
        <d v="2017-02-14T17:46:00"/>
        <d v="2015-09-01T16:44:46"/>
        <d v="2014-04-29T20:00:20"/>
        <d v="2015-07-14T15:34:26"/>
        <d v="2016-06-24T18:34:50"/>
        <d v="2014-06-09T16:27:42"/>
        <d v="2016-07-01T01:09:38"/>
        <d v="2014-09-19T06:46:07"/>
        <d v="2015-05-11T14:24:18"/>
        <d v="2015-06-11T05:16:25"/>
        <d v="2015-02-04T09:13:47"/>
        <d v="2015-05-12T16:12:17"/>
        <d v="2014-05-07T14:48:54"/>
        <d v="2016-05-10T00:59:50"/>
        <d v="2015-03-12T23:31:11"/>
        <d v="2014-07-13T15:51:50"/>
        <d v="2014-07-30T20:43:05"/>
        <d v="2015-06-12T00:33:25"/>
        <d v="2016-03-18T21:27:59"/>
        <d v="2015-01-14T16:14:44"/>
        <d v="2015-05-01T15:32:27"/>
        <d v="2016-10-06T13:29:27"/>
        <d v="2014-07-22T19:53:18"/>
        <d v="2013-06-22T20:09:12"/>
        <d v="2014-07-23T03:44:15"/>
        <d v="2015-05-22T17:32:46"/>
        <d v="2015-05-02T21:00:01"/>
        <d v="2014-10-27T19:29:37"/>
        <d v="2014-04-17T04:32:45"/>
        <d v="2014-08-14T21:11:25"/>
        <d v="2014-08-15T00:36:30"/>
        <d v="2015-09-21T03:03:53"/>
        <d v="2014-06-02T13:01:54"/>
        <d v="2014-07-09T18:53:24"/>
        <d v="2016-01-18T17:26:38"/>
        <d v="2015-07-20T17:03:40"/>
        <d v="2014-04-18T20:52:36"/>
        <d v="2017-02-02T10:12:32"/>
        <d v="2014-07-26T16:00:57"/>
        <d v="2016-07-16T06:20:25"/>
        <d v="2014-07-08T05:30:28"/>
        <d v="2015-01-20T16:52:10"/>
        <d v="2015-02-09T04:26:23"/>
        <d v="2014-07-14T14:04:40"/>
        <d v="2016-06-01T08:20:51"/>
        <d v="2016-06-25T20:41:37"/>
        <d v="2015-06-10T23:50:06"/>
        <d v="2016-01-12T16:29:03"/>
        <d v="2014-08-14T21:05:16"/>
        <d v="2016-12-21T00:44:54"/>
        <d v="2014-06-08T22:34:00"/>
        <d v="2015-09-16T16:35:52"/>
        <d v="2014-05-26T17:27:18"/>
        <d v="2014-12-03T07:58:03"/>
        <d v="2014-07-08T17:41:10"/>
        <d v="2014-06-30T15:04:27"/>
        <d v="2016-02-20T03:22:00"/>
        <d v="2016-06-13T22:23:59"/>
        <d v="2016-07-15T22:45:43"/>
        <d v="2013-04-04T13:26:49"/>
        <d v="2016-06-10T23:32:12"/>
        <d v="2017-01-19T16:39:08"/>
        <d v="2014-10-16T04:05:31"/>
        <d v="2015-08-17T17:43:32"/>
        <d v="2014-11-14T18:09:51"/>
        <d v="2016-10-01T12:50:55"/>
        <d v="2015-04-09T21:14:18"/>
        <d v="2016-11-22T14:59:12"/>
        <d v="2015-06-28T05:32:39"/>
        <d v="2016-01-05T21:52:10"/>
        <d v="2017-02-09T17:36:33"/>
        <d v="2016-12-18T20:16:26"/>
        <d v="2016-06-27T15:19:29"/>
        <d v="2016-08-30T22:03:05"/>
        <d v="2015-06-03T01:34:36"/>
        <d v="2016-04-27T00:54:35"/>
        <d v="2014-09-08T02:05:00"/>
        <d v="2010-12-19T21:17:07"/>
        <d v="2015-02-19T00:35:10"/>
        <d v="2016-06-17T23:14:22"/>
        <d v="2016-04-01T17:55:58"/>
        <d v="2013-12-02T19:03:58"/>
        <d v="2015-04-17T16:25:00"/>
        <d v="2014-10-22T21:57:29"/>
        <d v="2016-03-18T21:31:12"/>
        <d v="2015-01-24T11:55:03"/>
        <d v="2015-09-18T16:23:47"/>
        <d v="2015-01-27T00:16:12"/>
        <d v="2016-10-03T02:13:39"/>
        <d v="2014-06-16T09:29:25"/>
        <d v="2017-03-14T15:21:56"/>
        <d v="2015-10-15T02:06:08"/>
        <d v="2015-06-12T12:50:06"/>
        <d v="2014-11-21T07:34:22"/>
        <d v="2014-07-06T20:54:35"/>
        <d v="2017-01-05T20:05:30"/>
        <d v="2014-10-20T17:00:47"/>
        <d v="2016-02-18T00:44:54"/>
        <d v="2015-11-25T16:41:59"/>
        <d v="2015-05-14T19:10:18"/>
        <d v="2014-07-19T17:32:33"/>
        <d v="2016-09-16T15:43:16"/>
        <d v="2015-04-03T18:52:33"/>
        <d v="2015-08-11T19:46:52"/>
        <d v="2014-07-02T10:01:50"/>
        <d v="2016-11-16T00:59:40"/>
        <d v="2013-07-11T18:50:44"/>
        <d v="2015-12-21T20:50:48"/>
        <d v="2015-07-07T21:44:12"/>
        <d v="2014-11-07T20:37:46"/>
        <d v="2015-11-29T00:29:22"/>
        <d v="2017-01-31T19:19:15"/>
        <d v="2014-05-21T17:06:34"/>
        <d v="2014-12-01T17:50:08"/>
        <d v="2014-12-09T21:17:41"/>
        <d v="2015-09-07T06:21:09"/>
        <d v="2014-07-09T18:55:05"/>
        <d v="2016-03-31T08:02:51"/>
        <d v="2016-07-10T18:48:47"/>
        <d v="2016-09-14T10:53:54"/>
        <d v="2016-10-23T16:00:23"/>
        <d v="2015-09-01T12:51:32"/>
        <d v="2015-10-13T14:50:43"/>
        <d v="2015-05-08T21:56:38"/>
        <d v="2014-05-07T16:36:32"/>
        <d v="2015-07-18T16:15:59"/>
        <d v="2015-06-15T10:43:42"/>
        <d v="2014-11-25T22:32:09"/>
        <d v="2015-05-08T13:55:54"/>
        <d v="2014-10-02T14:09:37"/>
        <d v="2015-05-01T15:28:02"/>
        <d v="2015-03-04T22:44:10"/>
        <d v="2015-06-24T08:16:47"/>
        <d v="2014-11-04T18:18:08"/>
        <d v="2014-06-01T23:50:31"/>
        <d v="2013-11-13T17:42:41"/>
        <d v="2015-07-16T10:28:10"/>
        <d v="2016-11-15T00:42:36"/>
        <d v="2015-01-16T14:05:47"/>
        <d v="2016-06-27T10:47:48"/>
        <d v="2016-06-29T16:50:43"/>
        <d v="2015-06-08T07:09:36"/>
        <d v="2015-02-02T18:59:23"/>
        <d v="2014-08-11T20:09:34"/>
        <d v="2015-09-03T14:21:26"/>
        <d v="2015-03-01T15:39:51"/>
        <d v="2016-09-14T07:22:31"/>
        <d v="2015-02-05T19:57:37"/>
        <d v="2016-05-04T16:24:26"/>
        <d v="2015-02-18T17:34:59"/>
        <d v="2014-07-09T17:37:20"/>
        <d v="2015-05-23T17:31:06"/>
        <d v="2016-09-05T19:50:54"/>
        <d v="2016-03-02T02:27:39"/>
        <d v="2015-04-24T13:21:07"/>
        <d v="2016-04-09T16:25:10"/>
        <d v="2015-10-07T12:00:09"/>
        <d v="2015-11-29T19:01:13"/>
        <d v="2014-10-21T06:59:58"/>
        <d v="2016-05-15T17:42:46"/>
        <d v="2015-03-21T21:09:25"/>
        <d v="2015-02-18T01:11:06"/>
        <d v="2015-01-12T01:12:39"/>
        <d v="2015-10-07T16:43:36"/>
        <d v="2015-05-27T01:40:14"/>
        <d v="2015-11-14T15:41:24"/>
        <d v="2014-07-11T17:20:48"/>
        <d v="2014-09-06T16:11:45"/>
        <d v="2016-10-29T22:55:24"/>
        <d v="2016-04-24T13:14:14"/>
        <d v="2015-06-02T11:17:04"/>
        <d v="2016-02-10T22:20:43"/>
        <d v="2016-11-11T23:22:34"/>
        <d v="2016-05-23T02:39:32"/>
        <d v="2016-10-11T23:22:08"/>
        <d v="2014-12-20T19:47:03"/>
        <d v="2014-06-01T11:49:36"/>
        <d v="2014-09-27T23:15:55"/>
        <d v="2014-06-18T15:35:24"/>
        <d v="2016-05-09T15:06:59"/>
        <d v="2015-05-10T04:07:47"/>
        <d v="2016-03-01T00:58:45"/>
        <d v="2014-12-09T17:41:23"/>
        <d v="2014-10-25T22:52:58"/>
        <d v="2014-12-02T16:13:36"/>
        <d v="2015-06-16T00:50:12"/>
        <d v="2015-01-22T21:08:54"/>
        <d v="2014-07-31T04:48:13"/>
        <d v="2015-09-21T00:13:17"/>
        <d v="2014-10-15T22:28:04"/>
        <d v="2015-09-22T03:01:46"/>
        <d v="2017-01-02T21:50:36"/>
        <d v="2016-07-25T06:41:21"/>
        <d v="2014-08-28T23:01:02"/>
        <d v="2015-09-15T02:19:22"/>
        <d v="2015-05-13T09:29:57"/>
        <d v="2015-06-30T12:30:22"/>
        <d v="2015-12-22T05:05:19"/>
        <d v="2015-10-22T03:07:26"/>
        <d v="2015-05-26T11:05:24"/>
        <d v="2016-04-22T10:26:05"/>
        <d v="2014-07-14T22:53:34"/>
        <d v="2014-05-19T04:38:49"/>
        <d v="2014-12-29T19:37:11"/>
        <d v="2016-04-20T01:53:21"/>
        <d v="2014-10-06T17:48:44"/>
        <d v="2016-05-20T19:10:21"/>
        <d v="2015-05-28T18:22:38"/>
        <d v="2015-04-27T16:13:06"/>
        <d v="2016-02-03T23:19:28"/>
        <d v="2014-12-22T20:53:30"/>
        <d v="2016-03-22T11:55:25"/>
        <d v="2014-12-09T16:31:36"/>
        <d v="2016-11-20T02:38:40"/>
        <d v="2015-10-20T17:58:11"/>
        <d v="2016-03-13T14:57:37"/>
        <d v="2014-12-16T05:56:28"/>
        <d v="2015-07-08T18:30:56"/>
        <d v="2016-07-16T20:09:42"/>
        <d v="2015-03-18T17:33:02"/>
        <d v="2015-03-24T18:26:00"/>
        <d v="2014-08-02T05:45:54"/>
        <d v="2016-04-05T14:19:05"/>
        <d v="2015-02-21T00:18:54"/>
        <d v="2015-12-15T18:16:56"/>
        <d v="2015-06-02T14:11:08"/>
        <d v="2014-05-30T17:26:51"/>
        <d v="2016-06-06T00:13:44"/>
        <d v="2016-11-23T01:59:03"/>
        <d v="2014-07-29T21:17:20"/>
        <d v="2015-10-15T16:49:31"/>
        <d v="2015-06-16T18:19:19"/>
        <d v="2014-05-20T15:47:20"/>
        <d v="2015-03-20T01:41:39"/>
        <d v="2016-11-02T01:33:49"/>
        <d v="2015-11-02T23:14:40"/>
        <d v="2015-08-03T00:28:25"/>
        <d v="2016-06-07T13:01:23"/>
        <d v="2015-09-05T11:23:04"/>
        <d v="2016-06-13T21:29:42"/>
        <d v="2014-08-11T20:45:08"/>
        <d v="2017-03-06T19:14:37"/>
        <d v="2015-02-01T23:53:39"/>
        <d v="2014-11-10T20:49:12"/>
        <d v="2014-05-17T01:30:55"/>
        <d v="2016-03-16T04:39:48"/>
        <d v="2015-06-14T19:32:39"/>
        <d v="2016-02-18T10:13:25"/>
        <d v="2014-06-09T06:13:01"/>
        <d v="2016-03-01T20:08:44"/>
        <d v="2015-08-03T21:58:50"/>
        <d v="2014-10-14T22:37:28"/>
        <d v="2017-02-03T13:48:00"/>
        <d v="2015-10-02T18:41:08"/>
        <d v="2014-08-29T18:19:33"/>
        <d v="2014-08-27T21:04:52"/>
        <d v="2017-02-14T19:49:01"/>
        <d v="2016-01-06T02:45:35"/>
        <d v="2014-08-28T21:55:49"/>
        <d v="2014-09-20T14:56:15"/>
        <d v="2015-08-23T22:59:28"/>
        <d v="2016-11-23T20:25:13"/>
        <d v="2015-02-06T17:08:25"/>
        <d v="2015-10-31T05:04:09"/>
        <d v="2016-02-29T23:48:05"/>
        <d v="2014-07-31T12:59:53"/>
        <d v="2015-03-27T21:48:59"/>
        <d v="2016-05-01T22:08:57"/>
        <d v="2016-07-05T20:57:09"/>
        <d v="2014-08-14T15:50:05"/>
        <d v="2016-05-31T00:14:56"/>
        <d v="2016-09-13T18:00:27"/>
        <d v="2014-07-21T20:24:03"/>
        <d v="2015-05-22T20:04:09"/>
        <d v="2016-04-29T14:52:07"/>
        <d v="2014-09-21T21:11:27"/>
        <d v="2015-02-12T17:23:12"/>
        <d v="2015-02-27T20:01:36"/>
        <d v="2014-09-17T07:04:43"/>
        <d v="2014-06-03T04:07:58"/>
        <d v="2015-11-10T16:51:01"/>
        <d v="2015-01-13T21:07:51"/>
        <d v="2015-06-21T10:03:25"/>
        <d v="2016-07-25T16:44:30"/>
        <d v="2016-05-22T13:59:50"/>
        <d v="2015-03-27T21:54:00"/>
        <d v="2014-09-12T15:10:36"/>
        <d v="2016-06-03T12:54:44"/>
        <d v="2014-12-23T19:58:39"/>
        <d v="2015-03-26T09:54:05"/>
        <d v="2016-07-13T22:53:29"/>
        <d v="2017-01-28T18:44:10"/>
        <d v="2014-10-16T21:08:44"/>
        <d v="2016-06-02T17:44:28"/>
        <d v="2017-02-21T20:41:54"/>
        <d v="2015-02-18T16:54:11"/>
        <d v="2015-06-16T07:37:07"/>
        <d v="2016-02-11T22:36:54"/>
        <d v="2016-08-30T03:35:41"/>
        <d v="2014-06-14T22:29:24"/>
        <d v="2015-06-25T03:29:56"/>
        <d v="2015-09-08T16:42:15"/>
        <d v="2015-02-15T23:35:47"/>
        <d v="2016-04-23T16:12:18"/>
        <d v="2016-10-12T11:10:53"/>
        <d v="2016-10-18T10:36:34"/>
        <d v="2015-01-03T00:23:42"/>
        <d v="2016-11-07T08:26:16"/>
        <d v="2016-09-02T08:19:25"/>
        <d v="2016-05-18T04:19:09"/>
        <d v="2016-01-03T14:58:48"/>
        <d v="2014-11-21T17:11:30"/>
        <d v="2014-05-06T14:39:33"/>
        <d v="2016-11-08T16:15:52"/>
        <d v="2014-12-02T21:37:42"/>
        <d v="2016-08-20T13:50:28"/>
        <d v="2016-06-28T15:58:38"/>
        <d v="2016-01-29T20:22:56"/>
        <d v="2014-11-01T12:39:47"/>
        <d v="2015-08-19T02:49:10"/>
        <d v="2014-04-01T06:38:31"/>
        <d v="2016-11-28T22:00:33"/>
        <d v="2015-09-11T15:30:58"/>
        <d v="2016-05-04T13:31:22"/>
        <d v="2017-01-11T01:22:14"/>
        <d v="2015-04-06T22:16:07"/>
        <d v="2015-01-16T16:48:49"/>
        <d v="2015-06-04T05:23:11"/>
        <d v="2016-07-19T02:38:45"/>
        <d v="2015-11-15T17:01:24"/>
        <d v="2015-09-18T00:32:52"/>
        <d v="2015-04-15T18:01:48"/>
        <d v="2015-08-10T22:31:19"/>
        <d v="2014-05-28T05:14:15"/>
        <d v="2016-09-15T16:33:59"/>
        <d v="2014-05-16T18:05:25"/>
        <d v="2015-09-08T19:00:21"/>
        <d v="2016-09-08T09:20:39"/>
        <d v="2015-11-26T19:17:39"/>
        <d v="2015-03-01T05:16:54"/>
        <d v="2016-01-11T21:14:13"/>
        <d v="2015-05-28T12:05:02"/>
        <d v="2016-02-15T09:33:10"/>
        <d v="2015-07-01T20:32:28"/>
        <d v="2016-08-29T19:14:02"/>
        <d v="2015-05-30T19:39:06"/>
        <d v="2015-09-06T22:17:05"/>
        <d v="2014-12-26T20:39:56"/>
        <d v="2017-02-07T21:59:18"/>
        <d v="2016-06-22T18:55:32"/>
        <d v="2016-11-21T17:03:14"/>
        <d v="2014-08-05T00:14:30"/>
        <d v="2014-06-25T19:33:40"/>
        <d v="2014-10-27T13:40:40"/>
        <d v="2015-06-15T20:18:53"/>
        <d v="2015-02-20T06:39:10"/>
        <d v="2015-01-02T21:48:31"/>
        <d v="2014-05-19T13:09:12"/>
        <d v="2016-06-09T23:49:58"/>
        <d v="2016-06-13T15:09:20"/>
        <d v="2017-03-02T12:55:07"/>
        <d v="2016-09-01T18:15:45"/>
        <d v="2016-04-13T19:04:23"/>
        <d v="2017-01-21T00:26:39"/>
        <d v="2017-02-06T20:00:04"/>
        <d v="2014-08-11T19:16:26"/>
        <d v="2015-08-03T15:57:51"/>
        <d v="2015-12-03T19:38:28"/>
        <d v="2016-01-04T23:36:10"/>
        <d v="2015-05-04T19:32:31"/>
        <d v="2014-04-29T20:09:08"/>
        <d v="2014-08-03T14:27:49"/>
        <d v="2014-07-02T13:48:03"/>
        <d v="2014-09-02T14:48:56"/>
        <d v="2016-05-06T10:43:47"/>
        <d v="2015-03-02T18:59:52"/>
        <d v="2014-07-31T18:30:45"/>
        <d v="2014-06-04T19:37:14"/>
        <d v="2015-04-08T20:47:29"/>
        <d v="2015-06-16T18:12:24"/>
        <d v="2015-09-23T19:27:50"/>
        <d v="2016-04-09T22:49:51"/>
        <d v="2014-11-11T05:28:22"/>
        <d v="2014-07-01T04:56:07"/>
        <d v="2015-12-03T13:47:00"/>
        <d v="2016-01-01T21:40:37"/>
        <d v="2016-11-23T00:15:09"/>
        <d v="2015-02-20T17:07:15"/>
        <d v="2015-08-21T04:21:31"/>
        <d v="2015-02-24T16:49:54"/>
        <d v="2017-03-02T16:22:46"/>
        <d v="2017-02-19T06:29:20"/>
        <d v="2014-07-10T05:37:12"/>
        <d v="2016-12-22T22:04:55"/>
        <d v="2015-03-16T20:35:29"/>
        <d v="2014-09-05T07:00:45"/>
        <d v="2016-08-23T18:22:09"/>
        <d v="2016-06-13T15:35:23"/>
        <d v="2016-11-19T00:45:50"/>
        <d v="2015-11-13T02:26:32"/>
        <d v="2017-01-21T16:33:50"/>
        <d v="2014-07-30T09:37:21"/>
        <d v="2015-04-22T17:03:29"/>
        <d v="2015-05-20T05:33:24"/>
        <d v="2015-03-02T19:39:05"/>
        <d v="2016-06-10T05:28:57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s v="US"/>
    <s v="USD"/>
    <n v="1437620400"/>
    <n v="1434931811"/>
    <b v="0"/>
    <n v="182"/>
    <b v="1"/>
    <x v="0"/>
    <s v="television"/>
    <n v="63.92"/>
    <d v="2015-07-23T03:00:00"/>
    <x v="0"/>
    <x v="0"/>
  </r>
  <r>
    <n v="1"/>
    <s v="FannibalFest Fan Convention"/>
    <s v="A Hannibal TV Show Fan Convention and Art Collective"/>
    <n v="10275"/>
    <n v="14653"/>
    <n v="143"/>
    <x v="0"/>
    <s v="US"/>
    <s v="USD"/>
    <n v="1488464683"/>
    <n v="1485872683"/>
    <b v="0"/>
    <n v="79"/>
    <b v="1"/>
    <x v="0"/>
    <s v="television"/>
    <n v="185.48"/>
    <d v="2017-03-02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n v="105"/>
    <x v="0"/>
    <s v="GB"/>
    <s v="GBP"/>
    <n v="1455555083"/>
    <n v="1454691083"/>
    <b v="0"/>
    <n v="35"/>
    <b v="1"/>
    <x v="0"/>
    <s v="television"/>
    <n v="15"/>
    <d v="2016-02-15T16:51:23"/>
    <x v="2"/>
    <x v="2"/>
  </r>
  <r>
    <n v="3"/>
    <s v="Unsure/Positive: A Dramedy Series About Life with HIV"/>
    <s v="We already produced the *very* beginning of this story. Help us to see it through?"/>
    <n v="10000"/>
    <n v="10390"/>
    <n v="104"/>
    <x v="0"/>
    <s v="US"/>
    <s v="USD"/>
    <n v="1407414107"/>
    <n v="1404822107"/>
    <b v="0"/>
    <n v="150"/>
    <b v="1"/>
    <x v="0"/>
    <s v="television"/>
    <n v="69.27"/>
    <d v="2014-08-07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s v="US"/>
    <s v="USD"/>
    <n v="1450555279"/>
    <n v="1447963279"/>
    <b v="0"/>
    <n v="284"/>
    <b v="1"/>
    <x v="0"/>
    <s v="television"/>
    <n v="190.55"/>
    <d v="2015-12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s v="US"/>
    <s v="USD"/>
    <n v="1469770500"/>
    <n v="1468362207"/>
    <b v="0"/>
    <n v="47"/>
    <b v="1"/>
    <x v="0"/>
    <s v="television"/>
    <n v="93.4"/>
    <d v="2016-07-29T05:35:0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s v="US"/>
    <s v="USD"/>
    <n v="1402710250"/>
    <n v="1401846250"/>
    <b v="0"/>
    <n v="58"/>
    <b v="1"/>
    <x v="0"/>
    <s v="television"/>
    <n v="146.88"/>
    <d v="2014-06-14T01:44:10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s v="US"/>
    <s v="USD"/>
    <n v="1467680867"/>
    <n v="1464224867"/>
    <b v="0"/>
    <n v="57"/>
    <b v="1"/>
    <x v="0"/>
    <s v="television"/>
    <n v="159.82"/>
    <d v="2016-07-05T01:07:47"/>
    <x v="7"/>
    <x v="2"/>
  </r>
  <r>
    <n v="8"/>
    <s v="Sizzling in the Kitchen Flynn Style"/>
    <s v="Help us raise the funds to film our pilot episode!"/>
    <n v="3500"/>
    <n v="3501.52"/>
    <n v="100"/>
    <x v="0"/>
    <s v="US"/>
    <s v="USD"/>
    <n v="1460754000"/>
    <n v="1460155212"/>
    <b v="0"/>
    <n v="12"/>
    <b v="1"/>
    <x v="0"/>
    <s v="television"/>
    <n v="291.79000000000002"/>
    <d v="2016-04-15T21:00:0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s v="US"/>
    <s v="USD"/>
    <n v="1460860144"/>
    <n v="1458268144"/>
    <b v="0"/>
    <n v="20"/>
    <b v="1"/>
    <x v="0"/>
    <s v="television"/>
    <n v="31.5"/>
    <d v="2016-04-17T02:29:04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s v="US"/>
    <s v="USD"/>
    <n v="1403660279"/>
    <n v="1400636279"/>
    <b v="0"/>
    <n v="19"/>
    <b v="1"/>
    <x v="0"/>
    <s v="television"/>
    <n v="158.68"/>
    <d v="2014-06-25T01:37:59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s v="US"/>
    <s v="USD"/>
    <n v="1471834800"/>
    <n v="1469126462"/>
    <b v="0"/>
    <n v="75"/>
    <b v="1"/>
    <x v="0"/>
    <s v="television"/>
    <n v="80.33"/>
    <d v="2016-08-22T03:00:00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s v="US"/>
    <s v="USD"/>
    <n v="1405479600"/>
    <n v="1401642425"/>
    <b v="0"/>
    <n v="827"/>
    <b v="1"/>
    <x v="0"/>
    <s v="television"/>
    <n v="59.96"/>
    <d v="2014-07-16T03:00:00"/>
    <x v="12"/>
    <x v="3"/>
  </r>
  <r>
    <n v="13"/>
    <s v="Can't Go Home"/>
    <s v="A travel series hosted by touring musicians that profiles a different American city in each episode."/>
    <n v="3500"/>
    <n v="5599"/>
    <n v="160"/>
    <x v="0"/>
    <s v="US"/>
    <s v="USD"/>
    <n v="1466713620"/>
    <n v="1463588109"/>
    <b v="0"/>
    <n v="51"/>
    <b v="1"/>
    <x v="0"/>
    <s v="television"/>
    <n v="109.78"/>
    <d v="2016-06-23T20:27:00"/>
    <x v="13"/>
    <x v="2"/>
  </r>
  <r>
    <n v="14"/>
    <s v="3010 | Sci-fi Series"/>
    <s v="A highly charged post apocalyptic sci fi series that pulls no punches!"/>
    <n v="6000"/>
    <n v="6056"/>
    <n v="101"/>
    <x v="0"/>
    <s v="AU"/>
    <s v="AUD"/>
    <n v="1405259940"/>
    <n v="1403051888"/>
    <b v="0"/>
    <n v="41"/>
    <b v="1"/>
    <x v="0"/>
    <s v="television"/>
    <n v="147.71"/>
    <d v="2014-07-13T13:59:00"/>
    <x v="14"/>
    <x v="3"/>
  </r>
  <r>
    <n v="15"/>
    <s v="Cien&amp;Cia"/>
    <s v="Cien&amp;Cia es un proyecto transmedia para televisiÃ³n; la finalidad de la venta de camisetas es financiar el reality (Factual)."/>
    <n v="2000"/>
    <n v="2132"/>
    <n v="107"/>
    <x v="0"/>
    <s v="ES"/>
    <s v="EUR"/>
    <n v="1443384840"/>
    <n v="1441790658"/>
    <b v="0"/>
    <n v="98"/>
    <b v="1"/>
    <x v="0"/>
    <s v="television"/>
    <n v="21.76"/>
    <d v="2015-09-27T20:14:0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s v="US"/>
    <s v="USD"/>
    <n v="1402896600"/>
    <n v="1398971211"/>
    <b v="0"/>
    <n v="70"/>
    <b v="1"/>
    <x v="0"/>
    <s v="television"/>
    <n v="171.84"/>
    <d v="2014-06-16T05:30:00"/>
    <x v="16"/>
    <x v="3"/>
  </r>
  <r>
    <n v="17"/>
    <s v="Humble Pie"/>
    <s v="Uplifting English sitcom, a love letter to youthful exuberance that proves once and for all that none of us are ready for real life."/>
    <n v="1500"/>
    <n v="1510"/>
    <n v="101"/>
    <x v="0"/>
    <s v="GB"/>
    <s v="GBP"/>
    <n v="1415126022"/>
    <n v="1412530422"/>
    <b v="0"/>
    <n v="36"/>
    <b v="1"/>
    <x v="0"/>
    <s v="television"/>
    <n v="41.94"/>
    <d v="2014-11-04T18:33:42"/>
    <x v="17"/>
    <x v="3"/>
  </r>
  <r>
    <n v="18"/>
    <s v="Indian As Apple Pie TV"/>
    <s v="The Indian cooking show you crave: complete with cooking, travel to India, and loads of spicy inspiration with Anupy."/>
    <n v="30000"/>
    <n v="31896.33"/>
    <n v="106"/>
    <x v="0"/>
    <s v="US"/>
    <s v="USD"/>
    <n v="1410958856"/>
    <n v="1408366856"/>
    <b v="0"/>
    <n v="342"/>
    <b v="1"/>
    <x v="0"/>
    <s v="television"/>
    <n v="93.26"/>
    <d v="2014-09-17T13:00:56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s v="US"/>
    <s v="USD"/>
    <n v="1437420934"/>
    <n v="1434828934"/>
    <b v="0"/>
    <n v="22"/>
    <b v="1"/>
    <x v="0"/>
    <s v="television"/>
    <n v="56.14"/>
    <d v="2015-07-20T19:35:34"/>
    <x v="19"/>
    <x v="0"/>
  </r>
  <r>
    <n v="20"/>
    <s v="Finding Kylie Hard Read Fund"/>
    <s v="Help us reach our goal &amp; pay the drama dept that is performing the hard read, which is set for October 2015."/>
    <n v="2000"/>
    <n v="2004"/>
    <n v="100"/>
    <x v="0"/>
    <s v="US"/>
    <s v="USD"/>
    <n v="1442167912"/>
    <n v="1436983912"/>
    <b v="0"/>
    <n v="25"/>
    <b v="1"/>
    <x v="0"/>
    <s v="television"/>
    <n v="80.16"/>
    <d v="2015-09-13T18:11:52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s v="US"/>
    <s v="USD"/>
    <n v="1411743789"/>
    <n v="1409151789"/>
    <b v="0"/>
    <n v="101"/>
    <b v="1"/>
    <x v="0"/>
    <s v="television"/>
    <n v="199.9"/>
    <d v="2014-09-26T15:03:09"/>
    <x v="21"/>
    <x v="3"/>
  </r>
  <r>
    <n v="22"/>
    <s v="CREATURES OF HABIT!"/>
    <s v="Meet Gary, and Troy: Two unlikely friends that investigate &quot;strange phenomenon&quot;."/>
    <n v="350"/>
    <n v="410"/>
    <n v="117"/>
    <x v="0"/>
    <s v="US"/>
    <s v="USD"/>
    <n v="1420099140"/>
    <n v="1418766740"/>
    <b v="0"/>
    <n v="8"/>
    <b v="1"/>
    <x v="0"/>
    <s v="television"/>
    <n v="51.25"/>
    <d v="2015-01-01T07:59:00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s v="US"/>
    <s v="USD"/>
    <n v="1430407200"/>
    <n v="1428086501"/>
    <b v="0"/>
    <n v="23"/>
    <b v="1"/>
    <x v="0"/>
    <s v="television"/>
    <n v="103.04"/>
    <d v="2015-04-30T15:20:00"/>
    <x v="23"/>
    <x v="0"/>
  </r>
  <r>
    <n v="24"/>
    <s v="Bring STL Up Late to TV"/>
    <s v="STL Up Late is a weekly late night comedy talk show for St. Louis television."/>
    <n v="35000"/>
    <n v="38082.69"/>
    <n v="109"/>
    <x v="0"/>
    <s v="US"/>
    <s v="USD"/>
    <n v="1442345940"/>
    <n v="1439494863"/>
    <b v="0"/>
    <n v="574"/>
    <b v="1"/>
    <x v="0"/>
    <s v="television"/>
    <n v="66.349999999999994"/>
    <d v="2015-09-15T19:39:0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s v="US"/>
    <s v="USD"/>
    <n v="1452299761"/>
    <n v="1447115761"/>
    <b v="0"/>
    <n v="14"/>
    <b v="1"/>
    <x v="0"/>
    <s v="television"/>
    <n v="57.14"/>
    <d v="2016-01-09T00:36:01"/>
    <x v="25"/>
    <x v="0"/>
  </r>
  <r>
    <n v="26"/>
    <s v="You, Me &amp; Sicily:  Part I Editing"/>
    <s v="Highlighting Sicily's points of light: its extraordinary people. Editing phase is now underway!!!"/>
    <n v="1250"/>
    <n v="1940"/>
    <n v="155"/>
    <x v="0"/>
    <s v="US"/>
    <s v="USD"/>
    <n v="1408278144"/>
    <n v="1404822144"/>
    <b v="0"/>
    <n v="19"/>
    <b v="1"/>
    <x v="0"/>
    <s v="television"/>
    <n v="102.11"/>
    <d v="2014-08-17T12:22:24"/>
    <x v="26"/>
    <x v="3"/>
  </r>
  <r>
    <n v="27"/>
    <s v="B-Rabbit TV Comedy Pilot"/>
    <s v="B-Rabbit is a hilarious depiction of immigrating to New Zealand and the life you desperately tried to leave behind."/>
    <n v="20000"/>
    <n v="22345"/>
    <n v="112"/>
    <x v="0"/>
    <s v="NZ"/>
    <s v="NZD"/>
    <n v="1416113833"/>
    <n v="1413518233"/>
    <b v="0"/>
    <n v="150"/>
    <b v="1"/>
    <x v="0"/>
    <s v="television"/>
    <n v="148.97"/>
    <d v="2014-11-16T04:57:13"/>
    <x v="27"/>
    <x v="3"/>
  </r>
  <r>
    <n v="28"/>
    <s v="John Earle Dog Training Concept Development Reel"/>
    <s v="John and Brian are on a quest to change people's lives and rehabilitate dogs."/>
    <n v="12000"/>
    <n v="12042"/>
    <n v="100"/>
    <x v="0"/>
    <s v="US"/>
    <s v="USD"/>
    <n v="1450307284"/>
    <n v="1447715284"/>
    <b v="0"/>
    <n v="71"/>
    <b v="1"/>
    <x v="0"/>
    <s v="television"/>
    <n v="169.61"/>
    <d v="2015-12-16T23:08:04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s v="GB"/>
    <s v="GBP"/>
    <n v="1406045368"/>
    <n v="1403453368"/>
    <b v="0"/>
    <n v="117"/>
    <b v="1"/>
    <x v="0"/>
    <s v="television"/>
    <n v="31.62"/>
    <d v="2014-07-22T16:09:28"/>
    <x v="29"/>
    <x v="3"/>
  </r>
  <r>
    <n v="30"/>
    <s v="Introverts Web Series"/>
    <s v="Comedy series about three introverted roommates coping with single life, secret resentments, and loudmouthed extroverts."/>
    <n v="4000"/>
    <n v="4051.99"/>
    <n v="101"/>
    <x v="0"/>
    <s v="US"/>
    <s v="USD"/>
    <n v="1408604515"/>
    <n v="1406012515"/>
    <b v="0"/>
    <n v="53"/>
    <b v="1"/>
    <x v="0"/>
    <s v="television"/>
    <n v="76.45"/>
    <d v="2014-08-21T07:01:55"/>
    <x v="30"/>
    <x v="3"/>
  </r>
  <r>
    <n v="31"/>
    <s v="The Alan Katz Show"/>
    <s v="After a two-year hiatus, The Alan Katz Show is coming back! But it can't unless we can get a 16gb flash drive valued at $12.71!"/>
    <n v="13"/>
    <n v="13"/>
    <n v="100"/>
    <x v="0"/>
    <s v="US"/>
    <s v="USD"/>
    <n v="1453748434"/>
    <n v="1452193234"/>
    <b v="0"/>
    <n v="1"/>
    <b v="1"/>
    <x v="0"/>
    <s v="television"/>
    <n v="13"/>
    <d v="2016-01-25T19:00:34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s v="US"/>
    <s v="USD"/>
    <n v="1463111940"/>
    <n v="1459523017"/>
    <b v="0"/>
    <n v="89"/>
    <b v="1"/>
    <x v="0"/>
    <s v="television"/>
    <n v="320.45"/>
    <d v="2016-05-13T03:59:0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s v="US"/>
    <s v="USD"/>
    <n v="1447001501"/>
    <n v="1444405901"/>
    <b v="0"/>
    <n v="64"/>
    <b v="1"/>
    <x v="0"/>
    <s v="television"/>
    <n v="83.75"/>
    <d v="2015-11-08T16:51:41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s v="US"/>
    <s v="USD"/>
    <n v="1407224601"/>
    <n v="1405928601"/>
    <b v="0"/>
    <n v="68"/>
    <b v="1"/>
    <x v="0"/>
    <s v="television"/>
    <n v="49.88"/>
    <d v="2014-08-05T07:43:21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s v="US"/>
    <s v="USD"/>
    <n v="1430179200"/>
    <n v="1428130814"/>
    <b v="0"/>
    <n v="28"/>
    <b v="1"/>
    <x v="0"/>
    <s v="television"/>
    <n v="59.46"/>
    <d v="2015-04-28T00:00:00"/>
    <x v="35"/>
    <x v="0"/>
  </r>
  <r>
    <n v="36"/>
    <s v="THE LISTENING BOX"/>
    <s v="A modern day priest makes an unusual discovery, setting off a chain of events."/>
    <n v="6000"/>
    <n v="8529"/>
    <n v="142"/>
    <x v="0"/>
    <s v="US"/>
    <s v="USD"/>
    <n v="1428128525"/>
    <n v="1425540125"/>
    <b v="0"/>
    <n v="44"/>
    <b v="1"/>
    <x v="0"/>
    <s v="television"/>
    <n v="193.84"/>
    <d v="2015-04-04T06:22:05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s v="US"/>
    <s v="USD"/>
    <n v="1425055079"/>
    <n v="1422463079"/>
    <b v="0"/>
    <n v="253"/>
    <b v="1"/>
    <x v="0"/>
    <s v="television"/>
    <n v="159.51"/>
    <d v="2015-02-27T16:37:59"/>
    <x v="37"/>
    <x v="0"/>
  </r>
  <r>
    <n v="38"/>
    <s v="Brewz Brothers TV"/>
    <s v="A television show about three brothers from Chicago on a mission to discover and highlight the best breweries in America."/>
    <n v="2500"/>
    <n v="2751"/>
    <n v="110"/>
    <x v="0"/>
    <s v="US"/>
    <s v="USD"/>
    <n v="1368235344"/>
    <n v="1365643344"/>
    <b v="0"/>
    <n v="66"/>
    <b v="1"/>
    <x v="0"/>
    <s v="television"/>
    <n v="41.68"/>
    <d v="2013-05-11T01:22:24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s v="GB"/>
    <s v="GBP"/>
    <n v="1401058740"/>
    <n v="1398388068"/>
    <b v="0"/>
    <n v="217"/>
    <b v="1"/>
    <x v="0"/>
    <s v="television"/>
    <n v="150.9"/>
    <d v="2014-05-25T22:59:00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s v="US"/>
    <s v="USD"/>
    <n v="1403150400"/>
    <n v="1401426488"/>
    <b v="0"/>
    <n v="16"/>
    <b v="1"/>
    <x v="0"/>
    <s v="television"/>
    <n v="126.69"/>
    <d v="2014-06-19T04:00:0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s v="US"/>
    <s v="USD"/>
    <n v="1412516354"/>
    <n v="1409924354"/>
    <b v="0"/>
    <n v="19"/>
    <b v="1"/>
    <x v="0"/>
    <s v="television"/>
    <n v="105.26"/>
    <d v="2014-10-05T13:39:14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s v="US"/>
    <s v="USD"/>
    <n v="1419780026"/>
    <n v="1417188026"/>
    <b v="0"/>
    <n v="169"/>
    <b v="1"/>
    <x v="0"/>
    <s v="television"/>
    <n v="117.51"/>
    <d v="2014-12-28T15:20:26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s v="US"/>
    <s v="USD"/>
    <n v="1405209600"/>
    <n v="1402599486"/>
    <b v="0"/>
    <n v="263"/>
    <b v="1"/>
    <x v="0"/>
    <s v="television"/>
    <n v="117.36"/>
    <d v="2014-07-13T00:00:00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s v="US"/>
    <s v="USD"/>
    <n v="1412648537"/>
    <n v="1408760537"/>
    <b v="0"/>
    <n v="15"/>
    <b v="1"/>
    <x v="0"/>
    <s v="television"/>
    <n v="133.33000000000001"/>
    <d v="2014-10-07T02:22:17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s v="US"/>
    <s v="USD"/>
    <n v="1461769107"/>
    <n v="1459177107"/>
    <b v="0"/>
    <n v="61"/>
    <b v="1"/>
    <x v="0"/>
    <s v="television"/>
    <n v="98.36"/>
    <d v="2016-04-27T14:58:27"/>
    <x v="45"/>
    <x v="2"/>
  </r>
  <r>
    <n v="46"/>
    <s v="New equipment for Joy's World!"/>
    <s v="The legendary community TV programme Joy's World is in dire need of new equipment! We are hoping you can help."/>
    <n v="8400"/>
    <n v="8750"/>
    <n v="104"/>
    <x v="0"/>
    <s v="AU"/>
    <s v="AUD"/>
    <n v="1450220974"/>
    <n v="1447628974"/>
    <b v="0"/>
    <n v="45"/>
    <b v="1"/>
    <x v="0"/>
    <s v="television"/>
    <n v="194.44"/>
    <d v="2015-12-15T23:09:34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s v="US"/>
    <s v="USD"/>
    <n v="1419021607"/>
    <n v="1413834007"/>
    <b v="0"/>
    <n v="70"/>
    <b v="1"/>
    <x v="0"/>
    <s v="television"/>
    <n v="76.87"/>
    <d v="2014-12-19T20:40:0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s v="GB"/>
    <s v="GBP"/>
    <n v="1425211200"/>
    <n v="1422534260"/>
    <b v="0"/>
    <n v="38"/>
    <b v="1"/>
    <x v="0"/>
    <s v="television"/>
    <n v="56.82"/>
    <d v="2015-03-01T12:00:00"/>
    <x v="48"/>
    <x v="0"/>
  </r>
  <r>
    <n v="49"/>
    <s v="Driving Jersey - Season Five"/>
    <s v="Driving Jersey is real people telling real stories."/>
    <n v="12000"/>
    <n v="12000"/>
    <n v="100"/>
    <x v="0"/>
    <s v="US"/>
    <s v="USD"/>
    <n v="1445660045"/>
    <n v="1443068045"/>
    <b v="0"/>
    <n v="87"/>
    <b v="1"/>
    <x v="0"/>
    <s v="television"/>
    <n v="137.93"/>
    <d v="2015-10-24T04:14:05"/>
    <x v="49"/>
    <x v="0"/>
  </r>
  <r>
    <n v="50"/>
    <s v="The Love Lounge"/>
    <s v="A brand new dating show which helps one lucky lady find her Mr Right with difficult decisions to make along the way."/>
    <n v="600"/>
    <n v="600"/>
    <n v="100"/>
    <x v="0"/>
    <s v="GB"/>
    <s v="GBP"/>
    <n v="1422637200"/>
    <n v="1419271458"/>
    <b v="0"/>
    <n v="22"/>
    <b v="1"/>
    <x v="0"/>
    <s v="television"/>
    <n v="27.27"/>
    <d v="2015-01-30T17:00:0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s v="US"/>
    <s v="USD"/>
    <n v="1439245037"/>
    <n v="1436653037"/>
    <b v="0"/>
    <n v="119"/>
    <b v="1"/>
    <x v="0"/>
    <s v="television"/>
    <n v="118.34"/>
    <d v="2015-08-10T22:17:17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s v="US"/>
    <s v="USD"/>
    <n v="1405615846"/>
    <n v="1403023846"/>
    <b v="0"/>
    <n v="52"/>
    <b v="1"/>
    <x v="0"/>
    <s v="television"/>
    <n v="223.48"/>
    <d v="2014-07-17T16:50:46"/>
    <x v="52"/>
    <x v="3"/>
  </r>
  <r>
    <n v="53"/>
    <s v="Rolling out Vegan Mashup's Season 2"/>
    <s v="Delicious TV's Vegan Mashup launching season two on public television"/>
    <n v="3000"/>
    <n v="3289"/>
    <n v="110"/>
    <x v="0"/>
    <s v="US"/>
    <s v="USD"/>
    <n v="1396648800"/>
    <n v="1395407445"/>
    <b v="0"/>
    <n v="117"/>
    <b v="1"/>
    <x v="0"/>
    <s v="television"/>
    <n v="28.11"/>
    <d v="2014-04-04T22:00:0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s v="US"/>
    <s v="USD"/>
    <n v="1451063221"/>
    <n v="1448471221"/>
    <b v="0"/>
    <n v="52"/>
    <b v="1"/>
    <x v="0"/>
    <s v="television"/>
    <n v="194.23"/>
    <d v="2015-12-25T17:07:01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s v="US"/>
    <s v="USD"/>
    <n v="1464390916"/>
    <n v="1462576516"/>
    <b v="0"/>
    <n v="86"/>
    <b v="1"/>
    <x v="0"/>
    <s v="television"/>
    <n v="128.94999999999999"/>
    <d v="2016-05-27T23:15:16"/>
    <x v="55"/>
    <x v="2"/>
  </r>
  <r>
    <n v="56"/>
    <s v="Voxwomen Cycling Show"/>
    <s v="We want to see more women's cycling on TV - and we need your help to make it happen!"/>
    <n v="8000"/>
    <n v="8581"/>
    <n v="107"/>
    <x v="0"/>
    <s v="GB"/>
    <s v="GBP"/>
    <n v="1433779200"/>
    <n v="1432559424"/>
    <b v="0"/>
    <n v="174"/>
    <b v="1"/>
    <x v="0"/>
    <s v="television"/>
    <n v="49.32"/>
    <d v="2015-06-08T16:00:0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s v="US"/>
    <s v="USD"/>
    <n v="1429991962"/>
    <n v="1427399962"/>
    <b v="0"/>
    <n v="69"/>
    <b v="1"/>
    <x v="0"/>
    <s v="television"/>
    <n v="221.52"/>
    <d v="2015-04-25T19:59:22"/>
    <x v="57"/>
    <x v="0"/>
  </r>
  <r>
    <n v="58"/>
    <s v="Gloaming"/>
    <s v="Alex thought he knew how the world worked. You live, you die and it's over. He was very, very wrong."/>
    <n v="10000"/>
    <n v="10291"/>
    <n v="103"/>
    <x v="0"/>
    <s v="US"/>
    <s v="USD"/>
    <n v="1416423172"/>
    <n v="1413827572"/>
    <b v="0"/>
    <n v="75"/>
    <b v="1"/>
    <x v="0"/>
    <s v="television"/>
    <n v="137.21"/>
    <d v="2014-11-19T18:52:52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s v="US"/>
    <s v="USD"/>
    <n v="1442264400"/>
    <n v="1439530776"/>
    <b v="0"/>
    <n v="33"/>
    <b v="1"/>
    <x v="0"/>
    <s v="television"/>
    <n v="606.82000000000005"/>
    <d v="2015-09-14T21:00:00"/>
    <x v="59"/>
    <x v="0"/>
  </r>
  <r>
    <n v="60"/>
    <s v="Ever Since - Short Film"/>
    <s v="Set in a beautiful but desolate world, we see how loneliness can lead to friendship in unconventional ways."/>
    <n v="4500"/>
    <n v="4648.33"/>
    <n v="103"/>
    <x v="0"/>
    <s v="GB"/>
    <s v="GBP"/>
    <n v="1395532800"/>
    <n v="1393882717"/>
    <b v="0"/>
    <n v="108"/>
    <b v="1"/>
    <x v="0"/>
    <s v="shorts"/>
    <n v="43.04"/>
    <d v="2014-03-23T00:00:0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s v="US"/>
    <s v="USD"/>
    <n v="1370547157"/>
    <n v="1368646357"/>
    <b v="0"/>
    <n v="23"/>
    <b v="1"/>
    <x v="0"/>
    <s v="shorts"/>
    <n v="322.39"/>
    <d v="2013-06-06T19:32:37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s v="US"/>
    <s v="USD"/>
    <n v="1362337878"/>
    <n v="1360177878"/>
    <b v="0"/>
    <n v="48"/>
    <b v="1"/>
    <x v="0"/>
    <s v="shorts"/>
    <n v="96.71"/>
    <d v="2013-03-03T19:11:18"/>
    <x v="62"/>
    <x v="4"/>
  </r>
  <r>
    <n v="63"/>
    <s v="The Attic"/>
    <s v="The Attic is my first short film.  Please help me with post production and distribution so that I can let it out into the world"/>
    <n v="2000"/>
    <n v="2270.37"/>
    <n v="114"/>
    <x v="0"/>
    <s v="US"/>
    <s v="USD"/>
    <n v="1388206740"/>
    <n v="1386194013"/>
    <b v="0"/>
    <n v="64"/>
    <b v="1"/>
    <x v="0"/>
    <s v="shorts"/>
    <n v="35.47"/>
    <d v="2013-12-28T04:59:00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s v="US"/>
    <s v="USD"/>
    <n v="1373243181"/>
    <n v="1370651181"/>
    <b v="0"/>
    <n v="24"/>
    <b v="1"/>
    <x v="0"/>
    <s v="shorts"/>
    <n v="86.67"/>
    <d v="2013-07-08T00:26:21"/>
    <x v="64"/>
    <x v="4"/>
  </r>
  <r>
    <n v="65"/>
    <s v="Hello World - Post Production Funds"/>
    <s v="Help finish the short film Hello World. The story of an android in the broken home of a father &amp; son."/>
    <n v="7000"/>
    <n v="7527"/>
    <n v="108"/>
    <x v="0"/>
    <s v="CA"/>
    <s v="CAD"/>
    <n v="1407736740"/>
    <n v="1405453354"/>
    <b v="0"/>
    <n v="57"/>
    <b v="1"/>
    <x v="0"/>
    <s v="shorts"/>
    <n v="132.05000000000001"/>
    <d v="2014-08-11T05:59:00"/>
    <x v="65"/>
    <x v="3"/>
  </r>
  <r>
    <n v="66"/>
    <s v="A Stagnant Fever: Short Film"/>
    <s v="A dark comedy set in the '60s about clinical depression and one night stands."/>
    <n v="2000"/>
    <n v="2372"/>
    <n v="119"/>
    <x v="0"/>
    <s v="US"/>
    <s v="USD"/>
    <n v="1468873420"/>
    <n v="1466281420"/>
    <b v="0"/>
    <n v="26"/>
    <b v="1"/>
    <x v="0"/>
    <s v="shorts"/>
    <n v="91.23"/>
    <d v="2016-07-18T20:23:40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s v="US"/>
    <s v="USD"/>
    <n v="1342360804"/>
    <n v="1339768804"/>
    <b v="0"/>
    <n v="20"/>
    <b v="1"/>
    <x v="0"/>
    <s v="shorts"/>
    <n v="116.25"/>
    <d v="2012-07-15T14:00:04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s v="GB"/>
    <s v="GBP"/>
    <n v="1393162791"/>
    <n v="1390570791"/>
    <b v="0"/>
    <n v="36"/>
    <b v="1"/>
    <x v="0"/>
    <s v="shorts"/>
    <n v="21.19"/>
    <d v="2014-02-23T13:39:51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s v="US"/>
    <s v="USD"/>
    <n v="1317538740"/>
    <n v="1314765025"/>
    <b v="0"/>
    <n v="178"/>
    <b v="1"/>
    <x v="0"/>
    <s v="shorts"/>
    <n v="62.33"/>
    <d v="2011-10-02T06:59:00"/>
    <x v="69"/>
    <x v="6"/>
  </r>
  <r>
    <n v="70"/>
    <s v="Scraps"/>
    <s v="Maggie barely survives a deranged baptism by her mother only to be born again to a string of foster parents. Things can always be worse"/>
    <n v="500"/>
    <n v="636"/>
    <n v="127"/>
    <x v="0"/>
    <s v="US"/>
    <s v="USD"/>
    <n v="1315171845"/>
    <n v="1309987845"/>
    <b v="0"/>
    <n v="17"/>
    <b v="1"/>
    <x v="0"/>
    <s v="shorts"/>
    <n v="37.409999999999997"/>
    <d v="2011-09-04T21:30:45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s v="US"/>
    <s v="USD"/>
    <n v="1338186657"/>
    <n v="1333002657"/>
    <b v="0"/>
    <n v="32"/>
    <b v="1"/>
    <x v="0"/>
    <s v="shorts"/>
    <n v="69.72"/>
    <d v="2012-05-28T06:30:57"/>
    <x v="71"/>
    <x v="5"/>
  </r>
  <r>
    <n v="72"/>
    <s v="Trickle"/>
    <s v="A young man forced to live back home after an automobile accident leaves him to rediscover what it means to be a part of his family."/>
    <n v="2200"/>
    <n v="2385"/>
    <n v="108"/>
    <x v="0"/>
    <s v="US"/>
    <s v="USD"/>
    <n v="1352937600"/>
    <n v="1351210481"/>
    <b v="0"/>
    <n v="41"/>
    <b v="1"/>
    <x v="0"/>
    <s v="shorts"/>
    <n v="58.17"/>
    <d v="2012-11-15T00:00:00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s v="US"/>
    <s v="USD"/>
    <n v="1304395140"/>
    <n v="1297620584"/>
    <b v="0"/>
    <n v="18"/>
    <b v="1"/>
    <x v="0"/>
    <s v="shorts"/>
    <n v="50"/>
    <d v="2011-05-03T03:59:00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s v="FR"/>
    <s v="EUR"/>
    <n v="1453376495"/>
    <n v="1450784495"/>
    <b v="0"/>
    <n v="29"/>
    <b v="1"/>
    <x v="0"/>
    <s v="shorts"/>
    <n v="19.47"/>
    <d v="2016-01-21T11:41:35"/>
    <x v="74"/>
    <x v="0"/>
  </r>
  <r>
    <n v="75"/>
    <s v="&quot;DAD&quot; - A USC Short Film"/>
    <s v="A teenager named Charlie discovers something new about himself while coping with the loss of his father."/>
    <n v="3500"/>
    <n v="4040"/>
    <n v="115"/>
    <x v="0"/>
    <s v="US"/>
    <s v="USD"/>
    <n v="1366693272"/>
    <n v="1364101272"/>
    <b v="0"/>
    <n v="47"/>
    <b v="1"/>
    <x v="0"/>
    <s v="shorts"/>
    <n v="85.96"/>
    <d v="2013-04-23T05:01:12"/>
    <x v="75"/>
    <x v="4"/>
  </r>
  <r>
    <n v="76"/>
    <s v="Star Wars: Insidious"/>
    <s v="Karn A'Mor has awoken bloodied on a distant battlefield with no memory of his past! JOIN THE RESISTANCE and find out more..."/>
    <n v="300"/>
    <n v="460"/>
    <n v="153"/>
    <x v="0"/>
    <s v="US"/>
    <s v="USD"/>
    <n v="1325007358"/>
    <n v="1319819758"/>
    <b v="0"/>
    <n v="15"/>
    <b v="1"/>
    <x v="0"/>
    <s v="shorts"/>
    <n v="30.67"/>
    <d v="2011-12-27T17:35:58"/>
    <x v="76"/>
    <x v="6"/>
  </r>
  <r>
    <n v="77"/>
    <s v="Jonah and the Crab"/>
    <s v="A short film about a boy searching for companionship in a hermit crab he finds on the beach."/>
    <n v="400"/>
    <n v="1570"/>
    <n v="393"/>
    <x v="0"/>
    <s v="US"/>
    <s v="USD"/>
    <n v="1337569140"/>
    <n v="1332991717"/>
    <b v="0"/>
    <n v="26"/>
    <b v="1"/>
    <x v="0"/>
    <s v="shorts"/>
    <n v="60.38"/>
    <d v="2012-05-21T02:59:00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s v="FR"/>
    <s v="EUR"/>
    <n v="1472751121"/>
    <n v="1471887121"/>
    <b v="0"/>
    <n v="35"/>
    <b v="1"/>
    <x v="0"/>
    <s v="shorts"/>
    <n v="38.6"/>
    <d v="2016-09-01T17:32:01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s v="GB"/>
    <s v="GBP"/>
    <n v="1398451093"/>
    <n v="1395859093"/>
    <b v="0"/>
    <n v="41"/>
    <b v="1"/>
    <x v="0"/>
    <s v="shorts"/>
    <n v="40.270000000000003"/>
    <d v="2014-04-25T18:38:13"/>
    <x v="79"/>
    <x v="3"/>
  </r>
  <r>
    <n v="80"/>
    <s v="Swingers Anonymous"/>
    <s v="What would you do if you ended up at a swingers party with two dead bodies and $20,000 in drug money?"/>
    <n v="12000"/>
    <n v="12870"/>
    <n v="107"/>
    <x v="0"/>
    <s v="US"/>
    <s v="USD"/>
    <n v="1386640856"/>
    <n v="1383616856"/>
    <b v="0"/>
    <n v="47"/>
    <b v="1"/>
    <x v="0"/>
    <s v="shorts"/>
    <n v="273.83"/>
    <d v="2013-12-10T02:00:56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s v="US"/>
    <s v="USD"/>
    <n v="1342234920"/>
    <n v="1341892127"/>
    <b v="0"/>
    <n v="28"/>
    <b v="1"/>
    <x v="0"/>
    <s v="shorts"/>
    <n v="53.04"/>
    <d v="2012-07-14T03:02:00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s v="US"/>
    <s v="USD"/>
    <n v="1318189261"/>
    <n v="1315597261"/>
    <b v="0"/>
    <n v="100"/>
    <b v="1"/>
    <x v="0"/>
    <s v="shorts"/>
    <n v="40.01"/>
    <d v="2011-10-09T19:41:0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s v="GB"/>
    <s v="GBP"/>
    <n v="1424604600"/>
    <n v="1423320389"/>
    <b v="0"/>
    <n v="13"/>
    <b v="1"/>
    <x v="0"/>
    <s v="shorts"/>
    <n v="15.77"/>
    <d v="2015-02-22T11:30:00"/>
    <x v="83"/>
    <x v="0"/>
  </r>
  <r>
    <n v="84"/>
    <s v="Redemption - Short Film"/>
    <s v="&quot;A sociopath crosses paths with the person he must confront about his wife's murder, it might be himself&quot;"/>
    <n v="500"/>
    <n v="500"/>
    <n v="100"/>
    <x v="0"/>
    <s v="US"/>
    <s v="USD"/>
    <n v="1305483086"/>
    <n v="1302891086"/>
    <b v="0"/>
    <n v="7"/>
    <b v="1"/>
    <x v="0"/>
    <s v="shorts"/>
    <n v="71.430000000000007"/>
    <d v="2011-05-15T18:11:26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s v="US"/>
    <s v="USD"/>
    <n v="1316746837"/>
    <n v="1314154837"/>
    <b v="0"/>
    <n v="21"/>
    <b v="1"/>
    <x v="0"/>
    <s v="shorts"/>
    <n v="71.709999999999994"/>
    <d v="2011-09-23T03:00:37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s v="FR"/>
    <s v="EUR"/>
    <n v="1451226045"/>
    <n v="1444828845"/>
    <b v="0"/>
    <n v="17"/>
    <b v="1"/>
    <x v="0"/>
    <s v="shorts"/>
    <n v="375.76"/>
    <d v="2015-12-27T14:20:45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s v="US"/>
    <s v="USD"/>
    <n v="1275529260"/>
    <n v="1274705803"/>
    <b v="0"/>
    <n v="25"/>
    <b v="1"/>
    <x v="0"/>
    <s v="shorts"/>
    <n v="104.6"/>
    <d v="2010-06-03T01:41:00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s v="US"/>
    <s v="USD"/>
    <n v="1403452131"/>
    <n v="1401205731"/>
    <b v="0"/>
    <n v="60"/>
    <b v="1"/>
    <x v="0"/>
    <s v="shorts"/>
    <n v="60"/>
    <d v="2014-06-22T15:48:51"/>
    <x v="88"/>
    <x v="3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s v="US"/>
    <s v="USD"/>
    <n v="1370196192"/>
    <n v="1368036192"/>
    <b v="0"/>
    <n v="56"/>
    <b v="1"/>
    <x v="0"/>
    <s v="shorts"/>
    <n v="123.29"/>
    <d v="2013-06-02T18:03:12"/>
    <x v="89"/>
    <x v="4"/>
  </r>
  <r>
    <n v="90"/>
    <s v="Help Get the Short Film Interior Design into Film Festivals!"/>
    <s v="We're looking for funding to help submit a short film to film festivals."/>
    <n v="500"/>
    <n v="502"/>
    <n v="100"/>
    <x v="0"/>
    <s v="US"/>
    <s v="USD"/>
    <n v="1310454499"/>
    <n v="1307862499"/>
    <b v="0"/>
    <n v="16"/>
    <b v="1"/>
    <x v="0"/>
    <s v="shorts"/>
    <n v="31.38"/>
    <d v="2011-07-12T07:08:19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s v="US"/>
    <s v="USD"/>
    <n v="1305625164"/>
    <n v="1300354764"/>
    <b v="0"/>
    <n v="46"/>
    <b v="1"/>
    <x v="0"/>
    <s v="shorts"/>
    <n v="78.260000000000005"/>
    <d v="2011-05-17T09:39:24"/>
    <x v="91"/>
    <x v="6"/>
  </r>
  <r>
    <n v="92"/>
    <s v="Euphoria"/>
    <s v="Euphoria is an adventure film that follows adrenaline filled athletes on their hunt for the sublime while balancing family and careers."/>
    <n v="5000"/>
    <n v="5260"/>
    <n v="105"/>
    <x v="0"/>
    <s v="CA"/>
    <s v="CAD"/>
    <n v="1485936000"/>
    <n v="1481949983"/>
    <b v="0"/>
    <n v="43"/>
    <b v="1"/>
    <x v="0"/>
    <s v="shorts"/>
    <n v="122.33"/>
    <d v="2017-02-01T08:00:00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s v="US"/>
    <s v="USD"/>
    <n v="1341349200"/>
    <n v="1338928537"/>
    <b v="0"/>
    <n v="15"/>
    <b v="1"/>
    <x v="0"/>
    <s v="shorts"/>
    <n v="73.73"/>
    <d v="2012-07-03T21:00:00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s v="GB"/>
    <s v="GBP"/>
    <n v="1396890822"/>
    <n v="1395162822"/>
    <b v="0"/>
    <n v="12"/>
    <b v="1"/>
    <x v="0"/>
    <s v="shorts"/>
    <n v="21.67"/>
    <d v="2014-04-07T17:13:42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s v="US"/>
    <s v="USD"/>
    <n v="1330214841"/>
    <n v="1327622841"/>
    <b v="0"/>
    <n v="21"/>
    <b v="1"/>
    <x v="0"/>
    <s v="shorts"/>
    <n v="21.9"/>
    <d v="2012-02-26T00:07:2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s v="US"/>
    <s v="USD"/>
    <n v="1280631600"/>
    <n v="1274889241"/>
    <b v="0"/>
    <n v="34"/>
    <b v="1"/>
    <x v="0"/>
    <s v="shorts"/>
    <n v="50.59"/>
    <d v="2010-08-01T03:00:00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s v="US"/>
    <s v="USD"/>
    <n v="1310440482"/>
    <n v="1307848482"/>
    <b v="0"/>
    <n v="8"/>
    <b v="1"/>
    <x v="0"/>
    <s v="shorts"/>
    <n v="53.13"/>
    <d v="2011-07-12T03:14:42"/>
    <x v="97"/>
    <x v="6"/>
  </r>
  <r>
    <n v="98"/>
    <s v="CUT OUT"/>
    <s v="&quot;Cut Out&quot; tells the story of a young woman who befriends a neighborhood teen and finds herself involved with gang violence."/>
    <n v="3200"/>
    <n v="3400"/>
    <n v="106"/>
    <x v="0"/>
    <s v="US"/>
    <s v="USD"/>
    <n v="1354923000"/>
    <n v="1351796674"/>
    <b v="0"/>
    <n v="60"/>
    <b v="1"/>
    <x v="0"/>
    <s v="shorts"/>
    <n v="56.67"/>
    <d v="2012-12-07T23:30:00"/>
    <x v="98"/>
    <x v="5"/>
  </r>
  <r>
    <n v="99"/>
    <s v="BEAT: An Original Short Film"/>
    <s v="A feminist tale of two girls finally giving a &quot;Nice Guy&quot; what he truly deserves. Also, dancing!"/>
    <n v="1500"/>
    <n v="1590.29"/>
    <n v="106"/>
    <x v="0"/>
    <s v="US"/>
    <s v="USD"/>
    <n v="1390426799"/>
    <n v="1387834799"/>
    <b v="0"/>
    <n v="39"/>
    <b v="1"/>
    <x v="0"/>
    <s v="shorts"/>
    <n v="40.78"/>
    <d v="2014-01-22T21:39:59"/>
    <x v="99"/>
    <x v="4"/>
  </r>
  <r>
    <n v="100"/>
    <s v="Two Sisters"/>
    <s v="Two sisters share a fragile relationship. When their mother dies and they inherit the family house, old problems rise to the surface."/>
    <n v="5000"/>
    <n v="5000"/>
    <n v="100"/>
    <x v="0"/>
    <s v="US"/>
    <s v="USD"/>
    <n v="1352055886"/>
    <n v="1350324286"/>
    <b v="0"/>
    <n v="26"/>
    <b v="1"/>
    <x v="0"/>
    <s v="shorts"/>
    <n v="192.31"/>
    <d v="2012-11-04T19:04:46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s v="US"/>
    <s v="USD"/>
    <n v="1359052710"/>
    <n v="1356979110"/>
    <b v="0"/>
    <n v="35"/>
    <b v="1"/>
    <x v="0"/>
    <s v="shorts"/>
    <n v="100"/>
    <d v="2013-01-24T18:38:30"/>
    <x v="101"/>
    <x v="5"/>
  </r>
  <r>
    <n v="102"/>
    <s v="Dear God No!"/>
    <s v="A gang of outlaw bikers pull a home invasion on a disgraced Anthropologist hiding a secret locked in his cabin basement."/>
    <n v="6000"/>
    <n v="7665"/>
    <n v="128"/>
    <x v="0"/>
    <s v="US"/>
    <s v="USD"/>
    <n v="1293073733"/>
    <n v="1290481733"/>
    <b v="0"/>
    <n v="65"/>
    <b v="1"/>
    <x v="0"/>
    <s v="shorts"/>
    <n v="117.92"/>
    <d v="2010-12-23T03:08:53"/>
    <x v="102"/>
    <x v="7"/>
  </r>
  <r>
    <n v="103"/>
    <s v="I'M TWENTY SOMETHING"/>
    <s v="Three friends in their twenties are trying to do the impossible - have fun on a casual Friday night."/>
    <n v="1300"/>
    <n v="1367"/>
    <n v="105"/>
    <x v="0"/>
    <s v="GB"/>
    <s v="GBP"/>
    <n v="1394220030"/>
    <n v="1392232830"/>
    <b v="0"/>
    <n v="49"/>
    <b v="1"/>
    <x v="0"/>
    <s v="shorts"/>
    <n v="27.9"/>
    <d v="2014-03-07T19:20:30"/>
    <x v="103"/>
    <x v="3"/>
  </r>
  <r>
    <n v="104"/>
    <s v="Good 'Ol Trumpet"/>
    <s v="UCF short film about an old man, his love for music, and his misplaced trumpet.  "/>
    <n v="500"/>
    <n v="600"/>
    <n v="120"/>
    <x v="0"/>
    <s v="US"/>
    <s v="USD"/>
    <n v="1301792400"/>
    <n v="1299775266"/>
    <b v="0"/>
    <n v="10"/>
    <b v="1"/>
    <x v="0"/>
    <s v="shorts"/>
    <n v="60"/>
    <d v="2011-04-03T01:00:00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s v="US"/>
    <s v="USD"/>
    <n v="1463184000"/>
    <n v="1461605020"/>
    <b v="0"/>
    <n v="60"/>
    <b v="1"/>
    <x v="0"/>
    <s v="shorts"/>
    <n v="39.380000000000003"/>
    <d v="2016-05-14T00:00:00"/>
    <x v="105"/>
    <x v="2"/>
  </r>
  <r>
    <n v="106"/>
    <s v="LOST WEEKEND"/>
    <s v="A Boy. A Girl. A Car. A Serial Killer."/>
    <n v="5000"/>
    <n v="5025"/>
    <n v="101"/>
    <x v="0"/>
    <s v="US"/>
    <s v="USD"/>
    <n v="1333391901"/>
    <n v="1332182301"/>
    <b v="0"/>
    <n v="27"/>
    <b v="1"/>
    <x v="0"/>
    <s v="shorts"/>
    <n v="186.11"/>
    <d v="2012-04-02T18:38:2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s v="US"/>
    <s v="USD"/>
    <n v="1303688087"/>
    <n v="1301787287"/>
    <b v="0"/>
    <n v="69"/>
    <b v="1"/>
    <x v="0"/>
    <s v="shorts"/>
    <n v="111.38"/>
    <d v="2011-04-24T23:34:47"/>
    <x v="107"/>
    <x v="6"/>
  </r>
  <r>
    <n v="108"/>
    <s v="GLASS: A Love Story"/>
    <s v="When a man can't find love, his Google GLASS does the searching for him. A short film shot with Google Glass."/>
    <n v="1500"/>
    <n v="3700"/>
    <n v="247"/>
    <x v="0"/>
    <s v="US"/>
    <s v="USD"/>
    <n v="1370011370"/>
    <n v="1364827370"/>
    <b v="0"/>
    <n v="47"/>
    <b v="1"/>
    <x v="0"/>
    <s v="shorts"/>
    <n v="78.72"/>
    <d v="2013-05-31T14:42:50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s v="US"/>
    <s v="USD"/>
    <n v="1298680630"/>
    <n v="1296088630"/>
    <b v="0"/>
    <n v="47"/>
    <b v="1"/>
    <x v="0"/>
    <s v="shorts"/>
    <n v="46.7"/>
    <d v="2011-02-26T00:37:10"/>
    <x v="109"/>
    <x v="6"/>
  </r>
  <r>
    <n v="110"/>
    <s v="Earlids"/>
    <s v="Lee, an awkward teenager with sound-blocking earlids, must confront his self-isolation after a girl moves in next door."/>
    <n v="1300"/>
    <n v="1700"/>
    <n v="131"/>
    <x v="0"/>
    <s v="US"/>
    <s v="USD"/>
    <n v="1384408740"/>
    <n v="1381445253"/>
    <b v="0"/>
    <n v="26"/>
    <b v="1"/>
    <x v="0"/>
    <s v="shorts"/>
    <n v="65.38"/>
    <d v="2013-11-14T05:59:0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n v="155"/>
    <x v="0"/>
    <s v="AU"/>
    <s v="AUD"/>
    <n v="1433059187"/>
    <n v="1430467187"/>
    <b v="0"/>
    <n v="53"/>
    <b v="1"/>
    <x v="0"/>
    <s v="shorts"/>
    <n v="102.08"/>
    <d v="2015-05-31T07:59:47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s v="US"/>
    <s v="USD"/>
    <n v="1397354400"/>
    <n v="1395277318"/>
    <b v="0"/>
    <n v="81"/>
    <b v="1"/>
    <x v="0"/>
    <s v="shorts"/>
    <n v="64.2"/>
    <d v="2014-04-13T02:00:00"/>
    <x v="112"/>
    <x v="3"/>
  </r>
  <r>
    <n v="113"/>
    <s v="&quot;The First Day&quot; by Julia Othmer- Music Video"/>
    <s v="A living memorial for all those dealing with trauma, grief and loss."/>
    <n v="5000"/>
    <n v="7050"/>
    <n v="141"/>
    <x v="0"/>
    <s v="US"/>
    <s v="USD"/>
    <n v="1312642800"/>
    <n v="1311963128"/>
    <b v="0"/>
    <n v="78"/>
    <b v="1"/>
    <x v="0"/>
    <s v="shorts"/>
    <n v="90.38"/>
    <d v="2011-08-06T15:00:00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s v="US"/>
    <s v="USD"/>
    <n v="1326436488"/>
    <n v="1321252488"/>
    <b v="0"/>
    <n v="35"/>
    <b v="1"/>
    <x v="0"/>
    <s v="shorts"/>
    <n v="88.57"/>
    <d v="2012-01-13T06:34:48"/>
    <x v="114"/>
    <x v="6"/>
  </r>
  <r>
    <n v="115"/>
    <s v="The World's Greatest Lover"/>
    <s v="Never judge a book (or a lover) by their cover."/>
    <n v="450"/>
    <n v="632"/>
    <n v="140"/>
    <x v="0"/>
    <s v="US"/>
    <s v="USD"/>
    <n v="1328377444"/>
    <n v="1326217444"/>
    <b v="0"/>
    <n v="22"/>
    <b v="1"/>
    <x v="0"/>
    <s v="shorts"/>
    <n v="28.73"/>
    <d v="2012-02-04T17:44:04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s v="US"/>
    <s v="USD"/>
    <n v="1302260155"/>
    <n v="1298289355"/>
    <b v="0"/>
    <n v="57"/>
    <b v="1"/>
    <x v="0"/>
    <s v="shorts"/>
    <n v="69.790000000000006"/>
    <d v="2011-04-08T10:55:55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s v="US"/>
    <s v="USD"/>
    <n v="1276110000"/>
    <n v="1268337744"/>
    <b v="0"/>
    <n v="27"/>
    <b v="1"/>
    <x v="0"/>
    <s v="shorts"/>
    <n v="167.49"/>
    <d v="2010-06-09T19:00:00"/>
    <x v="117"/>
    <x v="7"/>
  </r>
  <r>
    <n v="118"/>
    <s v="DENOUNCED - A Short Film"/>
    <s v="When a ruthless hit-man is 'denounced' from the mafia, his old enemies declare war."/>
    <n v="5000"/>
    <n v="5651.58"/>
    <n v="113"/>
    <x v="0"/>
    <s v="US"/>
    <s v="USD"/>
    <n v="1311902236"/>
    <n v="1309310236"/>
    <b v="0"/>
    <n v="39"/>
    <b v="1"/>
    <x v="0"/>
    <s v="shorts"/>
    <n v="144.91"/>
    <d v="2011-07-29T01:17:16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s v="US"/>
    <s v="USD"/>
    <n v="1313276400"/>
    <n v="1310693986"/>
    <b v="0"/>
    <n v="37"/>
    <b v="1"/>
    <x v="0"/>
    <s v="shorts"/>
    <n v="91.84"/>
    <d v="2011-08-13T23:00:00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1"/>
    <s v="HK"/>
    <s v="HKD"/>
    <n v="1475457107"/>
    <n v="1472865107"/>
    <b v="0"/>
    <n v="1"/>
    <b v="0"/>
    <x v="0"/>
    <s v="science fiction"/>
    <n v="10"/>
    <d v="2016-10-03T01:11:47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n v="0"/>
    <x v="1"/>
    <s v="US"/>
    <s v="USD"/>
    <n v="1429352160"/>
    <n v="1427993710"/>
    <b v="0"/>
    <n v="1"/>
    <b v="0"/>
    <x v="0"/>
    <s v="science fiction"/>
    <n v="1"/>
    <d v="2015-04-18T10:16:00"/>
    <x v="121"/>
    <x v="0"/>
  </r>
  <r>
    <n v="122"/>
    <s v="The Time Jumper (Canceled)"/>
    <s v="My ambition for this knows no bounds.  Seeing Sephoria in a live-action is a dream of mine."/>
    <n v="100000000"/>
    <n v="0"/>
    <n v="0"/>
    <x v="1"/>
    <s v="US"/>
    <s v="USD"/>
    <n v="1476094907"/>
    <n v="1470910907"/>
    <b v="0"/>
    <n v="0"/>
    <b v="0"/>
    <x v="0"/>
    <s v="science fiction"/>
    <n v="0"/>
    <d v="2016-10-10T10:21:47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1"/>
    <s v="US"/>
    <s v="USD"/>
    <n v="1414533600"/>
    <n v="1411411564"/>
    <b v="0"/>
    <n v="6"/>
    <b v="0"/>
    <x v="0"/>
    <s v="science fiction"/>
    <n v="25.17"/>
    <d v="2014-10-28T22:00:00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s v="US"/>
    <s v="USD"/>
    <n v="1431728242"/>
    <n v="1429568242"/>
    <b v="0"/>
    <n v="0"/>
    <b v="0"/>
    <x v="0"/>
    <s v="science fiction"/>
    <n v="0"/>
    <d v="2015-05-15T22:17:2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1"/>
    <s v="CA"/>
    <s v="CAD"/>
    <n v="1486165880"/>
    <n v="1480981880"/>
    <b v="0"/>
    <n v="6"/>
    <b v="0"/>
    <x v="0"/>
    <s v="science fiction"/>
    <n v="11.67"/>
    <d v="2017-02-03T23:51:20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1"/>
    <s v="US"/>
    <s v="USD"/>
    <n v="1433988000"/>
    <n v="1431353337"/>
    <b v="0"/>
    <n v="13"/>
    <b v="0"/>
    <x v="0"/>
    <s v="science fiction"/>
    <n v="106.69"/>
    <d v="2015-06-11T02:00:00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1"/>
    <s v="US"/>
    <s v="USD"/>
    <n v="1428069541"/>
    <n v="1425481141"/>
    <b v="0"/>
    <n v="4"/>
    <b v="0"/>
    <x v="0"/>
    <s v="science fiction"/>
    <n v="47.5"/>
    <d v="2015-04-03T13:59:01"/>
    <x v="127"/>
    <x v="0"/>
  </r>
  <r>
    <n v="128"/>
    <s v="Ralphi3 (Canceled)"/>
    <s v="A Science Fiction film filled with entertainment and Excitement"/>
    <n v="100000"/>
    <n v="1867"/>
    <n v="2"/>
    <x v="1"/>
    <s v="US"/>
    <s v="USD"/>
    <n v="1476941293"/>
    <n v="1473917293"/>
    <b v="0"/>
    <n v="6"/>
    <b v="0"/>
    <x v="0"/>
    <s v="science fiction"/>
    <n v="311.17"/>
    <d v="2016-10-20T05:28:13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s v="US"/>
    <s v="USD"/>
    <n v="1414708183"/>
    <n v="1409524183"/>
    <b v="0"/>
    <n v="0"/>
    <b v="0"/>
    <x v="0"/>
    <s v="science fiction"/>
    <n v="0"/>
    <d v="2014-10-30T22:29:43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s v="GB"/>
    <s v="GBP"/>
    <n v="1402949760"/>
    <n v="1400536692"/>
    <b v="0"/>
    <n v="0"/>
    <b v="0"/>
    <x v="0"/>
    <s v="science fiction"/>
    <n v="0"/>
    <d v="2014-06-16T20:16:00"/>
    <x v="130"/>
    <x v="3"/>
  </r>
  <r>
    <n v="131"/>
    <s v="I (Canceled)"/>
    <s v="I"/>
    <n v="1200"/>
    <n v="0"/>
    <n v="0"/>
    <x v="1"/>
    <s v="US"/>
    <s v="USD"/>
    <n v="1467763200"/>
    <n v="1466453161"/>
    <b v="0"/>
    <n v="0"/>
    <b v="0"/>
    <x v="0"/>
    <s v="science fiction"/>
    <n v="0"/>
    <d v="2016-07-06T00:00:00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1"/>
    <s v="US"/>
    <s v="USD"/>
    <n v="1415392207"/>
    <n v="1411500607"/>
    <b v="0"/>
    <n v="81"/>
    <b v="0"/>
    <x v="0"/>
    <s v="science fiction"/>
    <n v="94.51"/>
    <d v="2014-11-07T20:30:07"/>
    <x v="132"/>
    <x v="3"/>
  </r>
  <r>
    <n v="133"/>
    <s v="Demon Women from outer space (Canceled)"/>
    <s v="Invasion from outer space sights, to weird to imagine destruction too monstrous to escape"/>
    <n v="71764"/>
    <n v="0"/>
    <n v="0"/>
    <x v="1"/>
    <s v="US"/>
    <s v="USD"/>
    <n v="1464715860"/>
    <n v="1462130584"/>
    <b v="0"/>
    <n v="0"/>
    <b v="0"/>
    <x v="0"/>
    <s v="science fiction"/>
    <n v="0"/>
    <d v="2016-05-31T17:31:00"/>
    <x v="133"/>
    <x v="2"/>
  </r>
  <r>
    <n v="134"/>
    <s v="MARLEY'S GHOST (AMBASSADORS OF STEAM) (Canceled)"/>
    <s v="steampunk  remake of &quot;a Christmas carol&quot;"/>
    <n v="5000"/>
    <n v="0"/>
    <n v="0"/>
    <x v="1"/>
    <s v="US"/>
    <s v="USD"/>
    <n v="1441386000"/>
    <n v="1438811418"/>
    <b v="0"/>
    <n v="0"/>
    <b v="0"/>
    <x v="0"/>
    <s v="science fiction"/>
    <n v="0"/>
    <d v="2015-09-04T17:00:00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1"/>
    <s v="US"/>
    <s v="USD"/>
    <n v="1404241200"/>
    <n v="1401354597"/>
    <b v="0"/>
    <n v="5"/>
    <b v="0"/>
    <x v="0"/>
    <s v="science fiction"/>
    <n v="80.599999999999994"/>
    <d v="2014-07-01T19:00:00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s v="US"/>
    <s v="USD"/>
    <n v="1431771360"/>
    <n v="1427968234"/>
    <b v="0"/>
    <n v="0"/>
    <b v="0"/>
    <x v="0"/>
    <s v="science fiction"/>
    <n v="0"/>
    <d v="2015-05-16T10:16:00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s v="DK"/>
    <s v="DKK"/>
    <n v="1444657593"/>
    <n v="1440337593"/>
    <b v="0"/>
    <n v="0"/>
    <b v="0"/>
    <x v="0"/>
    <s v="science fiction"/>
    <n v="0"/>
    <d v="2015-10-12T13:46:33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1"/>
    <s v="US"/>
    <s v="USD"/>
    <n v="1438405140"/>
    <n v="1435731041"/>
    <b v="0"/>
    <n v="58"/>
    <b v="0"/>
    <x v="0"/>
    <s v="science fiction"/>
    <n v="81.239999999999995"/>
    <d v="2015-08-01T04:59:00"/>
    <x v="138"/>
    <x v="0"/>
  </r>
  <r>
    <n v="139"/>
    <s v="Roman Dead (Canceled)"/>
    <s v="When  Rome is infected with a zombie plague, Lucius Agrippa and a small group fights for survival"/>
    <n v="500"/>
    <n v="500"/>
    <n v="100"/>
    <x v="1"/>
    <s v="US"/>
    <s v="USD"/>
    <n v="1436738772"/>
    <n v="1435874772"/>
    <b v="0"/>
    <n v="1"/>
    <b v="0"/>
    <x v="0"/>
    <s v="science fiction"/>
    <n v="500"/>
    <d v="2015-07-12T22:06:1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s v="US"/>
    <s v="USD"/>
    <n v="1426823132"/>
    <n v="1424234732"/>
    <b v="0"/>
    <n v="0"/>
    <b v="0"/>
    <x v="0"/>
    <s v="science fiction"/>
    <n v="0"/>
    <d v="2015-03-20T03:45:3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1"/>
    <s v="US"/>
    <s v="USD"/>
    <n v="1433043623"/>
    <n v="1429155623"/>
    <b v="0"/>
    <n v="28"/>
    <b v="0"/>
    <x v="0"/>
    <s v="science fiction"/>
    <n v="46.18"/>
    <d v="2015-05-31T03:40:23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n v="0"/>
    <x v="1"/>
    <s v="US"/>
    <s v="USD"/>
    <n v="1416176778"/>
    <n v="1414358778"/>
    <b v="0"/>
    <n v="1"/>
    <b v="0"/>
    <x v="0"/>
    <s v="science fiction"/>
    <n v="10"/>
    <d v="2014-11-16T22:26:18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s v="AU"/>
    <s v="AUD"/>
    <n v="1472882100"/>
    <n v="1467941542"/>
    <b v="0"/>
    <n v="0"/>
    <b v="0"/>
    <x v="0"/>
    <s v="science fiction"/>
    <n v="0"/>
    <d v="2016-09-03T05:55:00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1"/>
    <s v="CA"/>
    <s v="CAD"/>
    <n v="1428945472"/>
    <n v="1423765072"/>
    <b v="0"/>
    <n v="37"/>
    <b v="0"/>
    <x v="0"/>
    <s v="science fiction"/>
    <n v="55.95"/>
    <d v="2015-04-13T17:17:5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n v="8"/>
    <x v="1"/>
    <s v="US"/>
    <s v="USD"/>
    <n v="1439298052"/>
    <n v="1436965252"/>
    <b v="0"/>
    <n v="9"/>
    <b v="0"/>
    <x v="0"/>
    <s v="science fiction"/>
    <n v="37.56"/>
    <d v="2015-08-11T13:00:5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1"/>
    <s v="US"/>
    <s v="USD"/>
    <n v="1484698998"/>
    <n v="1479514998"/>
    <b v="0"/>
    <n v="3"/>
    <b v="0"/>
    <x v="0"/>
    <s v="science fiction"/>
    <n v="38.33"/>
    <d v="2017-01-18T00:23:18"/>
    <x v="146"/>
    <x v="2"/>
  </r>
  <r>
    <n v="147"/>
    <s v="Consumed (Static Air) (Canceled)"/>
    <s v="Film makers catch live footage beyond their wildest dreams."/>
    <n v="7000"/>
    <n v="0"/>
    <n v="0"/>
    <x v="1"/>
    <s v="GB"/>
    <s v="GBP"/>
    <n v="1420741080"/>
    <n v="1417026340"/>
    <b v="0"/>
    <n v="0"/>
    <b v="0"/>
    <x v="0"/>
    <s v="science fiction"/>
    <n v="0"/>
    <d v="2015-01-08T18:18:00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1"/>
    <s v="US"/>
    <s v="USD"/>
    <n v="1456555536"/>
    <n v="1453963536"/>
    <b v="0"/>
    <n v="2"/>
    <b v="0"/>
    <x v="0"/>
    <s v="science fiction"/>
    <n v="20"/>
    <d v="2016-02-27T06:45:36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n v="1"/>
    <x v="1"/>
    <s v="US"/>
    <s v="USD"/>
    <n v="1419494400"/>
    <n v="1416888470"/>
    <b v="0"/>
    <n v="6"/>
    <b v="0"/>
    <x v="0"/>
    <s v="science fiction"/>
    <n v="15.33"/>
    <d v="2014-12-25T08:00:00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n v="23"/>
    <x v="1"/>
    <s v="US"/>
    <s v="USD"/>
    <n v="1432612382"/>
    <n v="1427428382"/>
    <b v="0"/>
    <n v="67"/>
    <b v="0"/>
    <x v="0"/>
    <s v="science fiction"/>
    <n v="449.43"/>
    <d v="2015-05-26T03:53:0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1"/>
    <s v="AU"/>
    <s v="AUD"/>
    <n v="1434633191"/>
    <n v="1429449191"/>
    <b v="0"/>
    <n v="5"/>
    <b v="0"/>
    <x v="0"/>
    <s v="science fiction"/>
    <n v="28"/>
    <d v="2015-06-18T13:13:11"/>
    <x v="151"/>
    <x v="0"/>
  </r>
  <r>
    <n v="152"/>
    <s v="The Great Dark (Canceled)"/>
    <s v="The Great Dark is a journey through the unimaginable...and un foreseeable..."/>
    <n v="380000"/>
    <n v="30"/>
    <n v="0"/>
    <x v="1"/>
    <s v="US"/>
    <s v="USD"/>
    <n v="1411437100"/>
    <n v="1408845100"/>
    <b v="0"/>
    <n v="2"/>
    <b v="0"/>
    <x v="0"/>
    <s v="science fiction"/>
    <n v="15"/>
    <d v="2014-09-23T01:51:40"/>
    <x v="152"/>
    <x v="3"/>
  </r>
  <r>
    <n v="153"/>
    <s v="Awakening (Canceled)"/>
    <s v="What would you do if you face something beyond your understanding? If someone you loved disappeared without a trace?"/>
    <n v="50000"/>
    <n v="359"/>
    <n v="1"/>
    <x v="1"/>
    <s v="US"/>
    <s v="USD"/>
    <n v="1417532644"/>
    <n v="1413900244"/>
    <b v="0"/>
    <n v="10"/>
    <b v="0"/>
    <x v="0"/>
    <s v="science fiction"/>
    <n v="35.9"/>
    <d v="2014-12-02T15:04:04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n v="3"/>
    <x v="1"/>
    <s v="US"/>
    <s v="USD"/>
    <n v="1433336895"/>
    <n v="1429621695"/>
    <b v="0"/>
    <n v="3"/>
    <b v="0"/>
    <x v="0"/>
    <s v="science fiction"/>
    <n v="13.33"/>
    <d v="2015-06-03T13:08:15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1"/>
    <s v="US"/>
    <s v="USD"/>
    <n v="1437657935"/>
    <n v="1434201935"/>
    <b v="0"/>
    <n v="4"/>
    <b v="0"/>
    <x v="0"/>
    <s v="science fiction"/>
    <n v="20.25"/>
    <d v="2015-07-23T13:25:3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1"/>
    <s v="CA"/>
    <s v="CAD"/>
    <n v="1407034796"/>
    <n v="1401850796"/>
    <b v="0"/>
    <n v="15"/>
    <b v="0"/>
    <x v="0"/>
    <s v="science fiction"/>
    <n v="119"/>
    <d v="2014-08-03T02:59: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n v="0"/>
    <x v="1"/>
    <s v="US"/>
    <s v="USD"/>
    <n v="1456523572"/>
    <n v="1453931572"/>
    <b v="0"/>
    <n v="2"/>
    <b v="0"/>
    <x v="0"/>
    <s v="science fiction"/>
    <n v="4"/>
    <d v="2016-02-26T21:52:5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s v="US"/>
    <s v="USD"/>
    <n v="1413942628"/>
    <n v="1411350628"/>
    <b v="0"/>
    <n v="0"/>
    <b v="0"/>
    <x v="0"/>
    <s v="science fiction"/>
    <n v="0"/>
    <d v="2014-10-22T01:50:2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1"/>
    <s v="US"/>
    <s v="USD"/>
    <n v="1467541545"/>
    <n v="1464085545"/>
    <b v="0"/>
    <n v="1"/>
    <b v="0"/>
    <x v="0"/>
    <s v="science fiction"/>
    <n v="10"/>
    <d v="2016-07-03T10:25:45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s v="US"/>
    <s v="USD"/>
    <n v="1439675691"/>
    <n v="1434491691"/>
    <b v="0"/>
    <n v="0"/>
    <b v="0"/>
    <x v="0"/>
    <s v="drama"/>
    <n v="0"/>
    <d v="2015-08-15T21:54:51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n v="0"/>
    <x v="2"/>
    <s v="US"/>
    <s v="USD"/>
    <n v="1404318595"/>
    <n v="1401726595"/>
    <b v="0"/>
    <n v="1"/>
    <b v="0"/>
    <x v="0"/>
    <s v="drama"/>
    <n v="5"/>
    <d v="2014-07-02T16:29:55"/>
    <x v="161"/>
    <x v="3"/>
  </r>
  <r>
    <n v="162"/>
    <s v="See It My Way"/>
    <s v="This film follows a young man who has had only a troubled family life. He turns to all the wrong things and life falls apart."/>
    <n v="2800"/>
    <n v="435"/>
    <n v="16"/>
    <x v="2"/>
    <s v="US"/>
    <s v="USD"/>
    <n v="1408232520"/>
    <n v="1405393356"/>
    <b v="0"/>
    <n v="10"/>
    <b v="0"/>
    <x v="0"/>
    <s v="drama"/>
    <n v="43.5"/>
    <d v="2014-08-16T23:42:00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s v="US"/>
    <s v="USD"/>
    <n v="1443657600"/>
    <n v="1440716654"/>
    <b v="0"/>
    <n v="0"/>
    <b v="0"/>
    <x v="0"/>
    <s v="drama"/>
    <n v="0"/>
    <d v="2015-10-01T00:00:00"/>
    <x v="163"/>
    <x v="0"/>
  </r>
  <r>
    <n v="164"/>
    <s v="Angelix"/>
    <s v="Two cousins are caught up in the private war between warrior class angels and demons. You may be caught up too and not realize it yet."/>
    <n v="120000"/>
    <n v="640"/>
    <n v="1"/>
    <x v="2"/>
    <s v="US"/>
    <s v="USD"/>
    <n v="1411150701"/>
    <n v="1405966701"/>
    <b v="0"/>
    <n v="7"/>
    <b v="0"/>
    <x v="0"/>
    <s v="drama"/>
    <n v="91.43"/>
    <d v="2014-09-19T18:18:21"/>
    <x v="164"/>
    <x v="3"/>
  </r>
  <r>
    <n v="165"/>
    <s v="NET"/>
    <s v="A teacher. A boy. The beach and a heatwave that drove them all insane."/>
    <n v="17000"/>
    <n v="0"/>
    <n v="0"/>
    <x v="2"/>
    <s v="GB"/>
    <s v="GBP"/>
    <n v="1452613724"/>
    <n v="1450021724"/>
    <b v="0"/>
    <n v="0"/>
    <b v="0"/>
    <x v="0"/>
    <s v="drama"/>
    <n v="0"/>
    <d v="2016-01-12T15:48:44"/>
    <x v="165"/>
    <x v="0"/>
  </r>
  <r>
    <n v="166"/>
    <s v="Pressure"/>
    <s v="A young teen makes a bad decision after joining gang and the film expresses his choices that led him to that point."/>
    <n v="5000"/>
    <n v="3000"/>
    <n v="60"/>
    <x v="2"/>
    <s v="US"/>
    <s v="USD"/>
    <n v="1484531362"/>
    <n v="1481939362"/>
    <b v="0"/>
    <n v="1"/>
    <b v="0"/>
    <x v="0"/>
    <s v="drama"/>
    <n v="3000"/>
    <d v="2017-01-16T01:49:22"/>
    <x v="166"/>
    <x v="2"/>
  </r>
  <r>
    <n v="167"/>
    <s v="Past"/>
    <s v="A young man experiences a tragedy and has the opportunity to go back and learn from his mistakes and find out his true self."/>
    <n v="110000"/>
    <n v="11"/>
    <n v="0"/>
    <x v="2"/>
    <s v="US"/>
    <s v="USD"/>
    <n v="1438726535"/>
    <n v="1433542535"/>
    <b v="0"/>
    <n v="2"/>
    <b v="0"/>
    <x v="0"/>
    <s v="drama"/>
    <n v="5.5"/>
    <d v="2015-08-04T22:15:35"/>
    <x v="167"/>
    <x v="0"/>
  </r>
  <r>
    <n v="168"/>
    <s v="Moving On"/>
    <s v="A homeless Gulf War 2 vet, and Congressional Medal of Honor recipient fights for his sanity on the mean streets of Albuquerque."/>
    <n v="8000"/>
    <n v="325"/>
    <n v="4"/>
    <x v="2"/>
    <s v="US"/>
    <s v="USD"/>
    <n v="1426791770"/>
    <n v="1424203370"/>
    <b v="0"/>
    <n v="3"/>
    <b v="0"/>
    <x v="0"/>
    <s v="drama"/>
    <n v="108.33"/>
    <d v="2015-03-19T19:02:50"/>
    <x v="168"/>
    <x v="0"/>
  </r>
  <r>
    <n v="169"/>
    <s v="Family"/>
    <s v="Family is a short film about a father and son and two brothers who were separated by the Korean war and finally reunite after 60 years."/>
    <n v="2500"/>
    <n v="560"/>
    <n v="22"/>
    <x v="2"/>
    <s v="GB"/>
    <s v="GBP"/>
    <n v="1413634059"/>
    <n v="1411042059"/>
    <b v="0"/>
    <n v="10"/>
    <b v="0"/>
    <x v="0"/>
    <s v="drama"/>
    <n v="56"/>
    <d v="2014-10-18T12:07:3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n v="3"/>
    <x v="2"/>
    <s v="US"/>
    <s v="USD"/>
    <n v="1440912480"/>
    <n v="1438385283"/>
    <b v="0"/>
    <n v="10"/>
    <b v="0"/>
    <x v="0"/>
    <s v="drama"/>
    <n v="32.5"/>
    <d v="2015-08-30T05:28:00"/>
    <x v="170"/>
    <x v="0"/>
  </r>
  <r>
    <n v="171"/>
    <s v="IRL: Gamers Unite"/>
    <s v="Team Mayhem, a local small town gang of gamers who are enlisted   to save the world from the new great evil known as Prowler."/>
    <n v="50000"/>
    <n v="1"/>
    <n v="0"/>
    <x v="2"/>
    <s v="US"/>
    <s v="USD"/>
    <n v="1470975614"/>
    <n v="1465791614"/>
    <b v="0"/>
    <n v="1"/>
    <b v="0"/>
    <x v="0"/>
    <s v="drama"/>
    <n v="1"/>
    <d v="2016-08-12T04:20:14"/>
    <x v="171"/>
    <x v="2"/>
  </r>
  <r>
    <n v="172"/>
    <s v="The Blind Dolphin Story"/>
    <s v="A short film on the rarest mammal and the second most endangered freshwater river dolphin, in Pakistan."/>
    <n v="95000"/>
    <n v="0"/>
    <n v="0"/>
    <x v="2"/>
    <s v="US"/>
    <s v="USD"/>
    <n v="1426753723"/>
    <n v="1423733323"/>
    <b v="0"/>
    <n v="0"/>
    <b v="0"/>
    <x v="0"/>
    <s v="drama"/>
    <n v="0"/>
    <d v="2015-03-19T08:28:43"/>
    <x v="172"/>
    <x v="0"/>
  </r>
  <r>
    <n v="173"/>
    <s v="7 Sins"/>
    <s v="This is a film inspired by Quentin Tarantino, I want to make a film thats entertaining yet gritty. 7 Sins is in pre-production."/>
    <n v="1110"/>
    <n v="0"/>
    <n v="0"/>
    <x v="2"/>
    <s v="GB"/>
    <s v="GBP"/>
    <n v="1425131108"/>
    <n v="1422539108"/>
    <b v="0"/>
    <n v="0"/>
    <b v="0"/>
    <x v="0"/>
    <s v="drama"/>
    <n v="0"/>
    <d v="2015-02-28T13:45:08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n v="0"/>
    <x v="2"/>
    <s v="NL"/>
    <s v="EUR"/>
    <n v="1431108776"/>
    <n v="1425924776"/>
    <b v="0"/>
    <n v="0"/>
    <b v="0"/>
    <x v="0"/>
    <s v="drama"/>
    <n v="0"/>
    <d v="2015-05-08T18:12:56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2"/>
    <s v="GB"/>
    <s v="GBP"/>
    <n v="1409337611"/>
    <n v="1407177611"/>
    <b v="0"/>
    <n v="26"/>
    <b v="0"/>
    <x v="0"/>
    <s v="drama"/>
    <n v="49.88"/>
    <d v="2014-08-29T18:40:11"/>
    <x v="175"/>
    <x v="3"/>
  </r>
  <r>
    <n v="176"/>
    <s v="Silent Monster"/>
    <s v="I'm seeking funding to finish my short film, Silent Monster, to bring awareness to teenage bullying as well as teenage violence."/>
    <n v="1500"/>
    <n v="0"/>
    <n v="0"/>
    <x v="2"/>
    <s v="US"/>
    <s v="USD"/>
    <n v="1438803999"/>
    <n v="1436211999"/>
    <b v="0"/>
    <n v="0"/>
    <b v="0"/>
    <x v="0"/>
    <s v="drama"/>
    <n v="0"/>
    <d v="2015-08-05T19:46:39"/>
    <x v="176"/>
    <x v="0"/>
  </r>
  <r>
    <n v="177"/>
    <s v="The Good Samaritan"/>
    <s v="I'm making a modern day version of the bible story &quot; The Good Samaritan&quot;"/>
    <n v="450"/>
    <n v="180"/>
    <n v="40"/>
    <x v="2"/>
    <s v="US"/>
    <s v="USD"/>
    <n v="1427155726"/>
    <n v="1425690526"/>
    <b v="0"/>
    <n v="7"/>
    <b v="0"/>
    <x v="0"/>
    <s v="drama"/>
    <n v="25.71"/>
    <d v="2015-03-24T00:08:46"/>
    <x v="177"/>
    <x v="0"/>
  </r>
  <r>
    <n v="178"/>
    <s v="El viaje de LucÃ­a"/>
    <s v="El viaje de LucÃ­a es un largometraje de ficciÃ³n con temÃ¡tica sobre el cÃ¡ncer infantil."/>
    <n v="500000"/>
    <n v="0"/>
    <n v="0"/>
    <x v="2"/>
    <s v="ES"/>
    <s v="EUR"/>
    <n v="1448582145"/>
    <n v="1445986545"/>
    <b v="0"/>
    <n v="0"/>
    <b v="0"/>
    <x v="0"/>
    <s v="drama"/>
    <n v="0"/>
    <d v="2015-11-26T23:55:45"/>
    <x v="178"/>
    <x v="0"/>
  </r>
  <r>
    <n v="179"/>
    <s v="Sustain: A Film About Survival"/>
    <s v="A feature-length film about how three people survive in a diseased world."/>
    <n v="1000"/>
    <n v="200"/>
    <n v="20"/>
    <x v="2"/>
    <s v="US"/>
    <s v="USD"/>
    <n v="1457056555"/>
    <n v="1454464555"/>
    <b v="0"/>
    <n v="2"/>
    <b v="0"/>
    <x v="0"/>
    <s v="drama"/>
    <n v="100"/>
    <d v="2016-03-04T01:55:55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n v="33"/>
    <x v="2"/>
    <s v="GB"/>
    <s v="GBP"/>
    <n v="1428951600"/>
    <n v="1425512843"/>
    <b v="0"/>
    <n v="13"/>
    <b v="0"/>
    <x v="0"/>
    <s v="drama"/>
    <n v="30.85"/>
    <d v="2015-04-13T19:00:00"/>
    <x v="180"/>
    <x v="0"/>
  </r>
  <r>
    <n v="181"/>
    <s v="Immemorial"/>
    <s v="Christina has been suffering with flash backs and some very disturbing nightmares and realises that it is more than just nightmares."/>
    <n v="3423"/>
    <n v="722"/>
    <n v="21"/>
    <x v="2"/>
    <s v="GB"/>
    <s v="GBP"/>
    <n v="1434995295"/>
    <n v="1432403295"/>
    <b v="0"/>
    <n v="4"/>
    <b v="0"/>
    <x v="0"/>
    <s v="drama"/>
    <n v="180.5"/>
    <d v="2015-06-22T17:48:15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s v="US"/>
    <s v="USD"/>
    <n v="1483748232"/>
    <n v="1481156232"/>
    <b v="0"/>
    <n v="0"/>
    <b v="0"/>
    <x v="0"/>
    <s v="drama"/>
    <n v="0"/>
    <d v="2017-01-07T00:17:12"/>
    <x v="182"/>
    <x v="2"/>
  </r>
  <r>
    <n v="183"/>
    <s v="Three Little Words"/>
    <s v="Don't kill me until I meet my Dad"/>
    <n v="12500"/>
    <n v="4482"/>
    <n v="36"/>
    <x v="2"/>
    <s v="GB"/>
    <s v="GBP"/>
    <n v="1417033610"/>
    <n v="1414438010"/>
    <b v="0"/>
    <n v="12"/>
    <b v="0"/>
    <x v="0"/>
    <s v="drama"/>
    <n v="373.5"/>
    <d v="2014-11-26T20:26:50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2"/>
    <s v="CA"/>
    <s v="CAD"/>
    <n v="1409543940"/>
    <n v="1404586762"/>
    <b v="0"/>
    <n v="2"/>
    <b v="0"/>
    <x v="0"/>
    <s v="drama"/>
    <n v="25.5"/>
    <d v="2014-09-01T03:59:00"/>
    <x v="184"/>
    <x v="3"/>
  </r>
  <r>
    <n v="185"/>
    <s v="BLANK Short Movie"/>
    <s v="Love has no boundaries!"/>
    <n v="40000"/>
    <n v="2200"/>
    <n v="6"/>
    <x v="2"/>
    <s v="NO"/>
    <s v="NOK"/>
    <n v="1471557139"/>
    <n v="1468965139"/>
    <b v="0"/>
    <n v="10"/>
    <b v="0"/>
    <x v="0"/>
    <s v="drama"/>
    <n v="220"/>
    <d v="2016-08-18T21:52:19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n v="0"/>
    <x v="2"/>
    <s v="US"/>
    <s v="USD"/>
    <n v="1488571200"/>
    <n v="1485977434"/>
    <b v="0"/>
    <n v="0"/>
    <b v="0"/>
    <x v="0"/>
    <s v="drama"/>
    <n v="0"/>
    <d v="2017-03-03T20:00:00"/>
    <x v="186"/>
    <x v="1"/>
  </r>
  <r>
    <n v="187"/>
    <s v="The Imbalanced Heart of a Symmetric Mind (film)"/>
    <s v="A young man suffering from a severe case of OCD embarks on a road trip to find peace of mind."/>
    <n v="5000"/>
    <n v="800"/>
    <n v="16"/>
    <x v="2"/>
    <s v="US"/>
    <s v="USD"/>
    <n v="1437461940"/>
    <n v="1435383457"/>
    <b v="0"/>
    <n v="5"/>
    <b v="0"/>
    <x v="0"/>
    <s v="drama"/>
    <n v="160"/>
    <d v="2015-07-21T06:59:00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s v="US"/>
    <s v="USD"/>
    <n v="1409891015"/>
    <n v="1407299015"/>
    <b v="0"/>
    <n v="0"/>
    <b v="0"/>
    <x v="0"/>
    <s v="drama"/>
    <n v="0"/>
    <d v="2014-09-05T04:23:35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2"/>
    <s v="US"/>
    <s v="USD"/>
    <n v="1472920477"/>
    <n v="1467736477"/>
    <b v="0"/>
    <n v="5"/>
    <b v="0"/>
    <x v="0"/>
    <s v="drama"/>
    <n v="69"/>
    <d v="2016-09-03T16:34:37"/>
    <x v="189"/>
    <x v="2"/>
  </r>
  <r>
    <n v="190"/>
    <s v="REGIONRAT, the movie"/>
    <s v="Because hope can be a 4 letter word"/>
    <n v="12000"/>
    <n v="50"/>
    <n v="0"/>
    <x v="2"/>
    <s v="US"/>
    <s v="USD"/>
    <n v="1466091446"/>
    <n v="1465227446"/>
    <b v="0"/>
    <n v="1"/>
    <b v="0"/>
    <x v="0"/>
    <s v="drama"/>
    <n v="50"/>
    <d v="2016-06-16T15:37:26"/>
    <x v="190"/>
    <x v="2"/>
  </r>
  <r>
    <n v="191"/>
    <s v="Trillion: Feature Film"/>
    <s v="A young boy passionate about Astronomy and Chemistry tracks down an astroid that scientists said would never hit earth."/>
    <n v="5000"/>
    <n v="250"/>
    <n v="5"/>
    <x v="2"/>
    <s v="AU"/>
    <s v="AUD"/>
    <n v="1443782138"/>
    <n v="1440326138"/>
    <b v="0"/>
    <n v="3"/>
    <b v="0"/>
    <x v="0"/>
    <s v="drama"/>
    <n v="83.33"/>
    <d v="2015-10-02T10:35:38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2"/>
    <s v="US"/>
    <s v="USD"/>
    <n v="1413572432"/>
    <n v="1410980432"/>
    <b v="0"/>
    <n v="3"/>
    <b v="0"/>
    <x v="0"/>
    <s v="drama"/>
    <n v="5.67"/>
    <d v="2014-10-17T19:00:3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s v="GB"/>
    <s v="GBP"/>
    <n v="1417217166"/>
    <n v="1412029566"/>
    <b v="0"/>
    <n v="0"/>
    <b v="0"/>
    <x v="0"/>
    <s v="drama"/>
    <n v="0"/>
    <d v="2014-11-28T23:26:06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n v="0"/>
    <x v="2"/>
    <s v="GB"/>
    <s v="GBP"/>
    <n v="1457308531"/>
    <n v="1452124531"/>
    <b v="0"/>
    <n v="3"/>
    <b v="0"/>
    <x v="0"/>
    <s v="drama"/>
    <n v="1"/>
    <d v="2016-03-06T23:55:31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s v="US"/>
    <s v="USD"/>
    <n v="1436544332"/>
    <n v="1431360332"/>
    <b v="0"/>
    <n v="0"/>
    <b v="0"/>
    <x v="0"/>
    <s v="drama"/>
    <n v="0"/>
    <d v="2015-07-10T16:05:32"/>
    <x v="195"/>
    <x v="0"/>
  </r>
  <r>
    <n v="196"/>
    <s v="Thunder Under Control"/>
    <s v="A moving short film about a retired female boxer who develops a relationship with a young journalist who idolises her"/>
    <n v="3500"/>
    <n v="1465"/>
    <n v="42"/>
    <x v="2"/>
    <s v="GB"/>
    <s v="GBP"/>
    <n v="1444510800"/>
    <n v="1442062898"/>
    <b v="0"/>
    <n v="19"/>
    <b v="0"/>
    <x v="0"/>
    <s v="drama"/>
    <n v="77.11"/>
    <d v="2015-10-10T21:00:00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2"/>
    <s v="GB"/>
    <s v="GBP"/>
    <n v="1487365200"/>
    <n v="1483734100"/>
    <b v="0"/>
    <n v="8"/>
    <b v="0"/>
    <x v="0"/>
    <s v="drama"/>
    <n v="32.75"/>
    <d v="2017-02-17T21:00:00"/>
    <x v="197"/>
    <x v="1"/>
  </r>
  <r>
    <n v="198"/>
    <s v="Nine Lives"/>
    <s v="Nine Lives is a story of one woman's survival of EIGHT near deaths and her love for one man as an influence to fight for the NINTH."/>
    <n v="25000"/>
    <n v="279"/>
    <n v="1"/>
    <x v="2"/>
    <s v="US"/>
    <s v="USD"/>
    <n v="1412500322"/>
    <n v="1409908322"/>
    <b v="0"/>
    <n v="6"/>
    <b v="0"/>
    <x v="0"/>
    <s v="drama"/>
    <n v="46.5"/>
    <d v="2014-10-05T09:12:02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s v="US"/>
    <s v="USD"/>
    <n v="1472698702"/>
    <n v="1470106702"/>
    <b v="0"/>
    <n v="0"/>
    <b v="0"/>
    <x v="0"/>
    <s v="drama"/>
    <n v="0"/>
    <d v="2016-09-01T02:58:22"/>
    <x v="199"/>
    <x v="2"/>
  </r>
  <r>
    <n v="200"/>
    <s v="The Crossing Shore"/>
    <s v="A film dedicated to an AAF Pilot's struggle to survive behind enemy lines during WWII."/>
    <n v="6000"/>
    <n v="1571.55"/>
    <n v="26"/>
    <x v="2"/>
    <s v="US"/>
    <s v="USD"/>
    <n v="1410746403"/>
    <n v="1408154403"/>
    <b v="0"/>
    <n v="18"/>
    <b v="0"/>
    <x v="0"/>
    <s v="drama"/>
    <n v="87.31"/>
    <d v="2014-09-15T02:00:03"/>
    <x v="200"/>
    <x v="3"/>
  </r>
  <r>
    <n v="201"/>
    <s v="Life of Change"/>
    <s v="Everyone has a choice. Can two college students get past their differences to save the life of a man whom they've never met before?"/>
    <n v="650"/>
    <n v="380"/>
    <n v="58"/>
    <x v="2"/>
    <s v="US"/>
    <s v="USD"/>
    <n v="1423424329"/>
    <n v="1421696329"/>
    <b v="0"/>
    <n v="7"/>
    <b v="0"/>
    <x v="0"/>
    <s v="drama"/>
    <n v="54.29"/>
    <d v="2015-02-08T19:38:49"/>
    <x v="201"/>
    <x v="0"/>
  </r>
  <r>
    <n v="202"/>
    <s v="Modern Gangsters"/>
    <s v="new web series created by jonney terry"/>
    <n v="6000"/>
    <n v="0"/>
    <n v="0"/>
    <x v="2"/>
    <s v="US"/>
    <s v="USD"/>
    <n v="1444337940"/>
    <n v="1441750564"/>
    <b v="0"/>
    <n v="0"/>
    <b v="0"/>
    <x v="0"/>
    <s v="drama"/>
    <n v="0"/>
    <d v="2015-10-08T20:59:00"/>
    <x v="202"/>
    <x v="0"/>
  </r>
  <r>
    <n v="203"/>
    <s v="TheM"/>
    <s v="We are aiming to make a Web Series based on Youth Culture and the misrepresentation of socially stereotyped people."/>
    <n v="2500"/>
    <n v="746"/>
    <n v="30"/>
    <x v="2"/>
    <s v="GB"/>
    <s v="GBP"/>
    <n v="1422562864"/>
    <n v="1417378864"/>
    <b v="0"/>
    <n v="8"/>
    <b v="0"/>
    <x v="0"/>
    <s v="drama"/>
    <n v="93.25"/>
    <d v="2015-01-29T20:21:04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2"/>
    <s v="AU"/>
    <s v="AUD"/>
    <n v="1470319203"/>
    <n v="1467727203"/>
    <b v="0"/>
    <n v="1293"/>
    <b v="0"/>
    <x v="0"/>
    <s v="drama"/>
    <n v="117.68"/>
    <d v="2016-08-04T14:00:03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2"/>
    <s v="US"/>
    <s v="USD"/>
    <n v="1444144222"/>
    <n v="1441120222"/>
    <b v="0"/>
    <n v="17"/>
    <b v="0"/>
    <x v="0"/>
    <s v="drama"/>
    <n v="76.47"/>
    <d v="2015-10-06T15:10:22"/>
    <x v="205"/>
    <x v="0"/>
  </r>
  <r>
    <n v="206"/>
    <s v="Blood Bond Movie Development"/>
    <s v="A love story featuring adoption,struggle,dysfunction,grace, healing, and restoration."/>
    <n v="12700"/>
    <n v="0"/>
    <n v="0"/>
    <x v="2"/>
    <s v="US"/>
    <s v="USD"/>
    <n v="1470441983"/>
    <n v="1468627583"/>
    <b v="0"/>
    <n v="0"/>
    <b v="0"/>
    <x v="0"/>
    <s v="drama"/>
    <n v="0"/>
    <d v="2016-08-06T00:06:23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n v="15"/>
    <x v="2"/>
    <s v="CA"/>
    <s v="CAD"/>
    <n v="1420346638"/>
    <n v="1417754638"/>
    <b v="0"/>
    <n v="13"/>
    <b v="0"/>
    <x v="0"/>
    <s v="drama"/>
    <n v="163.85"/>
    <d v="2015-01-04T04:43:58"/>
    <x v="207"/>
    <x v="3"/>
  </r>
  <r>
    <n v="208"/>
    <s v="OLIVIA"/>
    <s v="A young woman's journey from Africa to Australia where she finds heaven on earth, love and tragedy. Within her tragedy she saves lives."/>
    <n v="50000"/>
    <n v="0"/>
    <n v="0"/>
    <x v="2"/>
    <s v="AU"/>
    <s v="AUD"/>
    <n v="1418719967"/>
    <n v="1416127967"/>
    <b v="0"/>
    <n v="0"/>
    <b v="0"/>
    <x v="0"/>
    <s v="drama"/>
    <n v="0"/>
    <d v="2014-12-16T08:52:47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s v="US"/>
    <s v="USD"/>
    <n v="1436566135"/>
    <n v="1433974135"/>
    <b v="0"/>
    <n v="0"/>
    <b v="0"/>
    <x v="0"/>
    <s v="drama"/>
    <n v="0"/>
    <d v="2015-07-10T22:08:55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n v="25"/>
    <x v="2"/>
    <s v="US"/>
    <s v="USD"/>
    <n v="1443675600"/>
    <n v="1441157592"/>
    <b v="0"/>
    <n v="33"/>
    <b v="0"/>
    <x v="0"/>
    <s v="drama"/>
    <n v="91.82"/>
    <d v="2015-10-01T05:00:0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2"/>
    <s v="US"/>
    <s v="USD"/>
    <n v="1442634617"/>
    <n v="1440042617"/>
    <b v="0"/>
    <n v="12"/>
    <b v="0"/>
    <x v="0"/>
    <s v="drama"/>
    <n v="185.83"/>
    <d v="2015-09-19T03:50:17"/>
    <x v="211"/>
    <x v="0"/>
  </r>
  <r>
    <n v="212"/>
    <s v="The Ecstasy of Vengeance - Feature Length Film"/>
    <s v="This film is a fictional crime drama following the events of a heist that ended in bloodshed."/>
    <n v="6300"/>
    <n v="1"/>
    <n v="0"/>
    <x v="2"/>
    <s v="US"/>
    <s v="USD"/>
    <n v="1460837320"/>
    <n v="1455656920"/>
    <b v="0"/>
    <n v="1"/>
    <b v="0"/>
    <x v="0"/>
    <s v="drama"/>
    <n v="1"/>
    <d v="2016-04-16T20:08:40"/>
    <x v="212"/>
    <x v="2"/>
  </r>
  <r>
    <n v="213"/>
    <s v="Hart Blvd. A feature film by Andrew Greve"/>
    <s v="A family dramedy about a grandfather  and grandson who are both on their path to redemption."/>
    <n v="50000"/>
    <n v="20"/>
    <n v="0"/>
    <x v="2"/>
    <s v="US"/>
    <s v="USD"/>
    <n v="1439734001"/>
    <n v="1437142547"/>
    <b v="0"/>
    <n v="1"/>
    <b v="0"/>
    <x v="0"/>
    <s v="drama"/>
    <n v="20"/>
    <d v="2015-08-16T14:06:41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2"/>
    <s v="US"/>
    <s v="USD"/>
    <n v="1425655349"/>
    <n v="1420471349"/>
    <b v="0"/>
    <n v="1"/>
    <b v="0"/>
    <x v="0"/>
    <s v="drama"/>
    <n v="1"/>
    <d v="2015-03-06T15:22:29"/>
    <x v="214"/>
    <x v="0"/>
  </r>
  <r>
    <n v="215"/>
    <s v="Invisible Scars"/>
    <s v="A short drama based on a true events. Story of a British Soldier who comes back home suffering from Post Traumatic Stress Disorder."/>
    <n v="4400"/>
    <n v="10"/>
    <n v="0"/>
    <x v="2"/>
    <s v="GB"/>
    <s v="GBP"/>
    <n v="1455753540"/>
    <n v="1452058282"/>
    <b v="0"/>
    <n v="1"/>
    <b v="0"/>
    <x v="0"/>
    <s v="drama"/>
    <n v="10"/>
    <d v="2016-02-17T23:59:00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2"/>
    <s v="US"/>
    <s v="USD"/>
    <n v="1429740037"/>
    <n v="1425423637"/>
    <b v="0"/>
    <n v="84"/>
    <b v="0"/>
    <x v="0"/>
    <s v="drama"/>
    <n v="331.54"/>
    <d v="2015-04-22T22:00:37"/>
    <x v="216"/>
    <x v="0"/>
  </r>
  <r>
    <n v="217"/>
    <s v="Bitch"/>
    <s v="A roadmovie by paw"/>
    <n v="100000"/>
    <n v="11943"/>
    <n v="12"/>
    <x v="2"/>
    <s v="SE"/>
    <s v="SEK"/>
    <n v="1419780149"/>
    <n v="1417101749"/>
    <b v="0"/>
    <n v="38"/>
    <b v="0"/>
    <x v="0"/>
    <s v="drama"/>
    <n v="314.29000000000002"/>
    <d v="2014-12-28T15:22:29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s v="US"/>
    <s v="USD"/>
    <n v="1431702289"/>
    <n v="1426518289"/>
    <b v="0"/>
    <n v="1"/>
    <b v="0"/>
    <x v="0"/>
    <s v="drama"/>
    <n v="100"/>
    <d v="2015-05-15T15:04:49"/>
    <x v="218"/>
    <x v="0"/>
  </r>
  <r>
    <n v="219"/>
    <s v="True Colors"/>
    <s v="An hour-long pilot about a group of suburban LGBT teens coming of age in the early 90's."/>
    <n v="50000"/>
    <n v="8815"/>
    <n v="18"/>
    <x v="2"/>
    <s v="US"/>
    <s v="USD"/>
    <n v="1459493940"/>
    <n v="1456732225"/>
    <b v="0"/>
    <n v="76"/>
    <b v="0"/>
    <x v="0"/>
    <s v="drama"/>
    <n v="115.99"/>
    <d v="2016-04-01T06:59:00"/>
    <x v="219"/>
    <x v="2"/>
  </r>
  <r>
    <n v="220"/>
    <s v="LA VIE"/>
    <s v="A Freelancer abandons everything to chase after his dream of being &quot;great&quot; escape to Bangkok and return to his home-world."/>
    <n v="50000"/>
    <n v="360"/>
    <n v="1"/>
    <x v="2"/>
    <s v="US"/>
    <s v="USD"/>
    <n v="1440101160"/>
    <n v="1436542030"/>
    <b v="0"/>
    <n v="3"/>
    <b v="0"/>
    <x v="0"/>
    <s v="drama"/>
    <n v="120"/>
    <d v="2015-08-20T20:06:00"/>
    <x v="220"/>
    <x v="0"/>
  </r>
  <r>
    <n v="221"/>
    <s v="Archetypes"/>
    <s v="Film about Schizophrenia with Surreal Twists!"/>
    <n v="50000"/>
    <n v="0"/>
    <n v="0"/>
    <x v="2"/>
    <s v="US"/>
    <s v="USD"/>
    <n v="1427569564"/>
    <n v="1422389164"/>
    <b v="0"/>
    <n v="0"/>
    <b v="0"/>
    <x v="0"/>
    <s v="drama"/>
    <n v="0"/>
    <d v="2015-03-28T19:06:04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s v="US"/>
    <s v="USD"/>
    <n v="1427423940"/>
    <n v="1422383318"/>
    <b v="0"/>
    <n v="2"/>
    <b v="0"/>
    <x v="0"/>
    <s v="drama"/>
    <n v="65"/>
    <d v="2015-03-27T02:39:00"/>
    <x v="222"/>
    <x v="0"/>
  </r>
  <r>
    <n v="223"/>
    <s v="The Pass"/>
    <s v="An old man, a U.S Marine Corps veteran remembers his combat experience in the battle of Toktong Pass 1950, during the Korean War."/>
    <n v="1500000"/>
    <n v="0"/>
    <n v="0"/>
    <x v="2"/>
    <s v="US"/>
    <s v="USD"/>
    <n v="1463879100"/>
    <n v="1461287350"/>
    <b v="0"/>
    <n v="0"/>
    <b v="0"/>
    <x v="0"/>
    <s v="drama"/>
    <n v="0"/>
    <d v="2016-05-22T01:05:00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s v="AU"/>
    <s v="AUD"/>
    <n v="1436506726"/>
    <n v="1431322726"/>
    <b v="0"/>
    <n v="0"/>
    <b v="0"/>
    <x v="0"/>
    <s v="drama"/>
    <n v="0"/>
    <d v="2015-07-10T05:38:46"/>
    <x v="224"/>
    <x v="0"/>
  </r>
  <r>
    <n v="225"/>
    <s v="Backpage Shawty"/>
    <s v="I'm creating a &quot;Lifetime&quot; type drama film about a girl who uses backpage for money, but trying to turn her life around."/>
    <n v="200"/>
    <n v="0"/>
    <n v="0"/>
    <x v="2"/>
    <s v="US"/>
    <s v="USD"/>
    <n v="1460153054"/>
    <n v="1457564654"/>
    <b v="0"/>
    <n v="0"/>
    <b v="0"/>
    <x v="0"/>
    <s v="drama"/>
    <n v="0"/>
    <d v="2016-04-08T22:04:14"/>
    <x v="225"/>
    <x v="2"/>
  </r>
  <r>
    <n v="226"/>
    <s v="MAGGIE Film"/>
    <s v="A TRUE STORY OF DOMESTIC VILOLENCE THAT SEEKS TO OFFER THE VIEWER OUTLEST OF SUPPORT."/>
    <n v="29000"/>
    <n v="250"/>
    <n v="1"/>
    <x v="2"/>
    <s v="GB"/>
    <s v="GBP"/>
    <n v="1433064540"/>
    <n v="1428854344"/>
    <b v="0"/>
    <n v="2"/>
    <b v="0"/>
    <x v="0"/>
    <s v="drama"/>
    <n v="125"/>
    <d v="2015-05-31T09:29:00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s v="US"/>
    <s v="USD"/>
    <n v="1436477241"/>
    <n v="1433885241"/>
    <b v="0"/>
    <n v="0"/>
    <b v="0"/>
    <x v="0"/>
    <s v="drama"/>
    <n v="0"/>
    <d v="2015-07-09T21:27:21"/>
    <x v="227"/>
    <x v="0"/>
  </r>
  <r>
    <n v="228"/>
    <s v="Facets of a Geek life"/>
    <s v="I am making a film from one one of my books called facets of a Geek life."/>
    <n v="8000"/>
    <n v="0"/>
    <n v="0"/>
    <x v="2"/>
    <s v="GB"/>
    <s v="GBP"/>
    <n v="1433176105"/>
    <n v="1427992105"/>
    <b v="0"/>
    <n v="0"/>
    <b v="0"/>
    <x v="0"/>
    <s v="drama"/>
    <n v="0"/>
    <d v="2015-06-01T16:28:25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s v="DE"/>
    <s v="EUR"/>
    <n v="1455402297"/>
    <n v="1452810297"/>
    <b v="0"/>
    <n v="0"/>
    <b v="0"/>
    <x v="0"/>
    <s v="drama"/>
    <n v="0"/>
    <d v="2016-02-13T22:24:57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n v="0"/>
    <x v="2"/>
    <s v="US"/>
    <s v="USD"/>
    <n v="1433443151"/>
    <n v="1430851151"/>
    <b v="0"/>
    <n v="2"/>
    <b v="0"/>
    <x v="0"/>
    <s v="drama"/>
    <n v="30"/>
    <d v="2015-06-04T18:39:11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s v="US"/>
    <s v="USD"/>
    <n v="1451775651"/>
    <n v="1449183651"/>
    <b v="0"/>
    <n v="0"/>
    <b v="0"/>
    <x v="0"/>
    <s v="drama"/>
    <n v="0"/>
    <d v="2016-01-02T23:00:51"/>
    <x v="231"/>
    <x v="0"/>
  </r>
  <r>
    <n v="232"/>
    <s v="#noblurredlines"/>
    <s v="A high-impact, high-quality resource to address, for young people and youth-related professionals, the issue of sexual consent."/>
    <n v="4000"/>
    <n v="110"/>
    <n v="3"/>
    <x v="2"/>
    <s v="GB"/>
    <s v="GBP"/>
    <n v="1425066546"/>
    <n v="1422474546"/>
    <b v="0"/>
    <n v="7"/>
    <b v="0"/>
    <x v="0"/>
    <s v="drama"/>
    <n v="15.71"/>
    <d v="2015-02-27T19:49:06"/>
    <x v="232"/>
    <x v="0"/>
  </r>
  <r>
    <n v="233"/>
    <s v="Area 4 - The Film"/>
    <s v="â€œArea 4â€ revolves around Frank Hammond, a counselor at a high school, who discovers the scandals that took place."/>
    <n v="350000"/>
    <n v="0"/>
    <n v="0"/>
    <x v="2"/>
    <s v="US"/>
    <s v="USD"/>
    <n v="1475185972"/>
    <n v="1472593972"/>
    <b v="0"/>
    <n v="0"/>
    <b v="0"/>
    <x v="0"/>
    <s v="drama"/>
    <n v="0"/>
    <d v="2016-09-29T21:52:52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2"/>
    <s v="US"/>
    <s v="USD"/>
    <n v="1434847859"/>
    <n v="1431391859"/>
    <b v="0"/>
    <n v="5"/>
    <b v="0"/>
    <x v="0"/>
    <s v="drama"/>
    <n v="80.2"/>
    <d v="2015-06-21T00:50:59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s v="US"/>
    <s v="USD"/>
    <n v="1436478497"/>
    <n v="1433886497"/>
    <b v="0"/>
    <n v="0"/>
    <b v="0"/>
    <x v="0"/>
    <s v="drama"/>
    <n v="0"/>
    <d v="2015-07-09T21:48:17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s v="US"/>
    <s v="USD"/>
    <n v="1451952000"/>
    <n v="1447380099"/>
    <b v="0"/>
    <n v="0"/>
    <b v="0"/>
    <x v="0"/>
    <s v="drama"/>
    <n v="0"/>
    <d v="2016-01-05T00:00:00"/>
    <x v="236"/>
    <x v="0"/>
  </r>
  <r>
    <n v="237"/>
    <s v="Making The Choice"/>
    <s v="Making The Choice is a christian short film series."/>
    <n v="15000"/>
    <n v="50"/>
    <n v="0"/>
    <x v="2"/>
    <s v="US"/>
    <s v="USD"/>
    <n v="1457445069"/>
    <n v="1452261069"/>
    <b v="0"/>
    <n v="1"/>
    <b v="0"/>
    <x v="0"/>
    <s v="drama"/>
    <n v="50"/>
    <d v="2016-03-08T13:51:09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s v="US"/>
    <s v="USD"/>
    <n v="1483088400"/>
    <n v="1481324760"/>
    <b v="0"/>
    <n v="0"/>
    <b v="0"/>
    <x v="0"/>
    <s v="drama"/>
    <n v="0"/>
    <d v="2016-12-30T09:00:00"/>
    <x v="238"/>
    <x v="2"/>
  </r>
  <r>
    <n v="239"/>
    <s v="Filthy - Short Film"/>
    <s v="Lovers Clint and Eli convey their conflicting perspectives of guilt and remorse while in the desolate Australian bush."/>
    <n v="1000"/>
    <n v="250"/>
    <n v="25"/>
    <x v="2"/>
    <s v="AU"/>
    <s v="AUD"/>
    <n v="1446984000"/>
    <n v="1445308730"/>
    <b v="0"/>
    <n v="5"/>
    <b v="0"/>
    <x v="0"/>
    <s v="drama"/>
    <n v="50"/>
    <d v="2015-11-08T12:00:00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s v="US"/>
    <s v="USD"/>
    <n v="1367773211"/>
    <n v="1363885211"/>
    <b v="1"/>
    <n v="137"/>
    <b v="1"/>
    <x v="0"/>
    <s v="documentary"/>
    <n v="117.85"/>
    <d v="2013-05-05T17:00:11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s v="US"/>
    <s v="USD"/>
    <n v="1419180304"/>
    <n v="1415292304"/>
    <b v="1"/>
    <n v="376"/>
    <b v="1"/>
    <x v="0"/>
    <s v="documentary"/>
    <n v="109.04"/>
    <d v="2014-12-21T16:45:04"/>
    <x v="241"/>
    <x v="3"/>
  </r>
  <r>
    <n v="242"/>
    <s v="Hardwater"/>
    <s v="An unprecedented feature-length documentary film about Maine's tribal, oft-misunderstood ice fishing sub-culture."/>
    <n v="13000"/>
    <n v="14750"/>
    <n v="113"/>
    <x v="0"/>
    <s v="US"/>
    <s v="USD"/>
    <n v="1324381790"/>
    <n v="1321357790"/>
    <b v="1"/>
    <n v="202"/>
    <b v="1"/>
    <x v="0"/>
    <s v="documentary"/>
    <n v="73.02"/>
    <d v="2011-12-20T11:49:50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s v="US"/>
    <s v="USD"/>
    <n v="1393031304"/>
    <n v="1390439304"/>
    <b v="1"/>
    <n v="328"/>
    <b v="1"/>
    <x v="0"/>
    <s v="documentary"/>
    <n v="78.2"/>
    <d v="2014-02-22T01:08:24"/>
    <x v="243"/>
    <x v="3"/>
  </r>
  <r>
    <n v="244"/>
    <n v="39756"/>
    <s v="A transmedia-project to amass a library of footage shot the day Obama was elected, for (1) a feature documentary, (2) an interactive web history"/>
    <n v="3500"/>
    <n v="3981.5"/>
    <n v="114"/>
    <x v="0"/>
    <s v="US"/>
    <s v="USD"/>
    <n v="1268723160"/>
    <n v="1265269559"/>
    <b v="1"/>
    <n v="84"/>
    <b v="1"/>
    <x v="0"/>
    <s v="documentary"/>
    <n v="47.4"/>
    <d v="2010-03-16T07:06:00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s v="US"/>
    <s v="USD"/>
    <n v="1345079785"/>
    <n v="1342487785"/>
    <b v="1"/>
    <n v="96"/>
    <b v="1"/>
    <x v="0"/>
    <s v="documentary"/>
    <n v="54.02"/>
    <d v="2012-08-16T01:16:25"/>
    <x v="245"/>
    <x v="5"/>
  </r>
  <r>
    <n v="246"/>
    <s v="LEAVING ATLANTA THE FILM"/>
    <s v="From 1979 to 1981 twenty-nine Black children in Atlanta were murdered and the others terrified. This is our story..."/>
    <n v="5000"/>
    <n v="15273"/>
    <n v="305"/>
    <x v="0"/>
    <s v="US"/>
    <s v="USD"/>
    <n v="1292665405"/>
    <n v="1288341805"/>
    <b v="1"/>
    <n v="223"/>
    <b v="1"/>
    <x v="0"/>
    <s v="documentary"/>
    <n v="68.489999999999995"/>
    <d v="2010-12-18T09:43:25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s v="US"/>
    <s v="USD"/>
    <n v="1287200340"/>
    <n v="1284042614"/>
    <b v="1"/>
    <n v="62"/>
    <b v="1"/>
    <x v="0"/>
    <s v="documentary"/>
    <n v="108.15"/>
    <d v="2010-10-16T03:39:00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s v="US"/>
    <s v="USD"/>
    <n v="1325961309"/>
    <n v="1322073309"/>
    <b v="1"/>
    <n v="146"/>
    <b v="1"/>
    <x v="0"/>
    <s v="documentary"/>
    <n v="589.95000000000005"/>
    <d v="2012-01-07T18:35:09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s v="US"/>
    <s v="USD"/>
    <n v="1282498800"/>
    <n v="1275603020"/>
    <b v="1"/>
    <n v="235"/>
    <b v="1"/>
    <x v="0"/>
    <s v="documentary"/>
    <n v="48.05"/>
    <d v="2010-08-22T17:40:00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s v="US"/>
    <s v="USD"/>
    <n v="1370525691"/>
    <n v="1367933691"/>
    <b v="1"/>
    <n v="437"/>
    <b v="1"/>
    <x v="0"/>
    <s v="documentary"/>
    <n v="72.48"/>
    <d v="2013-06-06T13:34:51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s v="US"/>
    <s v="USD"/>
    <n v="1337194800"/>
    <n v="1334429646"/>
    <b v="1"/>
    <n v="77"/>
    <b v="1"/>
    <x v="0"/>
    <s v="documentary"/>
    <n v="57.08"/>
    <d v="2012-05-16T19:00:00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s v="US"/>
    <s v="USD"/>
    <n v="1275364740"/>
    <n v="1269878058"/>
    <b v="1"/>
    <n v="108"/>
    <b v="1"/>
    <x v="0"/>
    <s v="documentary"/>
    <n v="85.44"/>
    <d v="2010-06-01T03:59:00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s v="US"/>
    <s v="USD"/>
    <n v="1329320235"/>
    <n v="1326728235"/>
    <b v="1"/>
    <n v="7"/>
    <b v="1"/>
    <x v="0"/>
    <s v="documentary"/>
    <n v="215.86"/>
    <d v="2012-02-15T15:37:15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s v="US"/>
    <s v="USD"/>
    <n v="1445047200"/>
    <n v="1442443910"/>
    <b v="1"/>
    <n v="314"/>
    <b v="1"/>
    <x v="0"/>
    <s v="documentary"/>
    <n v="89.39"/>
    <d v="2015-10-17T02:00:00"/>
    <x v="254"/>
    <x v="0"/>
  </r>
  <r>
    <n v="255"/>
    <s v="xoxosms: a documentary about love in the 21st century"/>
    <s v="xoxosms is a documentary about first love, long distance and Skype."/>
    <n v="8000"/>
    <n v="8538.66"/>
    <n v="107"/>
    <x v="0"/>
    <s v="US"/>
    <s v="USD"/>
    <n v="1300275482"/>
    <n v="1297687082"/>
    <b v="1"/>
    <n v="188"/>
    <b v="1"/>
    <x v="0"/>
    <s v="documentary"/>
    <n v="45.42"/>
    <d v="2011-03-16T11:38:02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s v="US"/>
    <s v="USD"/>
    <n v="1363458467"/>
    <n v="1360866467"/>
    <b v="1"/>
    <n v="275"/>
    <b v="1"/>
    <x v="0"/>
    <s v="documentary"/>
    <n v="65.760000000000005"/>
    <d v="2013-03-16T18:27:47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s v="US"/>
    <s v="USD"/>
    <n v="1463670162"/>
    <n v="1461078162"/>
    <b v="1"/>
    <n v="560"/>
    <b v="1"/>
    <x v="0"/>
    <s v="documentary"/>
    <n v="66.7"/>
    <d v="2016-05-19T15:02:42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s v="US"/>
    <s v="USD"/>
    <n v="1308359666"/>
    <n v="1305767666"/>
    <b v="1"/>
    <n v="688"/>
    <b v="1"/>
    <x v="0"/>
    <s v="documentary"/>
    <n v="83.35"/>
    <d v="2011-06-18T01:14:26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s v="US"/>
    <s v="USD"/>
    <n v="1428514969"/>
    <n v="1425922969"/>
    <b v="1"/>
    <n v="942"/>
    <b v="1"/>
    <x v="0"/>
    <s v="documentary"/>
    <n v="105.05"/>
    <d v="2015-04-08T17:42:4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s v="US"/>
    <s v="USD"/>
    <n v="1279360740"/>
    <n v="1275415679"/>
    <b v="1"/>
    <n v="88"/>
    <b v="1"/>
    <x v="0"/>
    <s v="documentary"/>
    <n v="120.91"/>
    <d v="2010-07-17T09:59:00"/>
    <x v="260"/>
    <x v="7"/>
  </r>
  <r>
    <n v="261"/>
    <s v="Empires: The Film"/>
    <s v="Empires explores the impact of networks on histories and philosophies of political thought."/>
    <n v="20000"/>
    <n v="21480"/>
    <n v="107"/>
    <x v="0"/>
    <s v="US"/>
    <s v="USD"/>
    <n v="1339080900"/>
    <n v="1334783704"/>
    <b v="1"/>
    <n v="220"/>
    <b v="1"/>
    <x v="0"/>
    <s v="documentary"/>
    <n v="97.64"/>
    <d v="2012-06-07T14:55:00"/>
    <x v="261"/>
    <x v="5"/>
  </r>
  <r>
    <n v="262"/>
    <s v="The Last Cosmonaut"/>
    <s v="He can never die. He will live forever. He is the last cosmonaut, and this is his story."/>
    <n v="2500"/>
    <n v="6000"/>
    <n v="240"/>
    <x v="0"/>
    <s v="US"/>
    <s v="USD"/>
    <n v="1298699828"/>
    <n v="1294811828"/>
    <b v="1"/>
    <n v="145"/>
    <b v="1"/>
    <x v="0"/>
    <s v="documentary"/>
    <n v="41.38"/>
    <d v="2011-02-26T05:57:08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s v="US"/>
    <s v="USD"/>
    <n v="1348786494"/>
    <n v="1346194494"/>
    <b v="1"/>
    <n v="963"/>
    <b v="1"/>
    <x v="0"/>
    <s v="documentary"/>
    <n v="30.65"/>
    <d v="2012-09-27T22:54:5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s v="US"/>
    <s v="USD"/>
    <n v="1336747995"/>
    <n v="1334155995"/>
    <b v="1"/>
    <n v="91"/>
    <b v="1"/>
    <x v="0"/>
    <s v="documentary"/>
    <n v="64.95"/>
    <d v="2012-05-11T14:53:15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s v="US"/>
    <s v="USD"/>
    <n v="1273522560"/>
    <n v="1269928430"/>
    <b v="1"/>
    <n v="58"/>
    <b v="1"/>
    <x v="0"/>
    <s v="documentary"/>
    <n v="95.78"/>
    <d v="2010-05-10T20:16:00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s v="US"/>
    <s v="USD"/>
    <n v="1271994660"/>
    <n v="1264565507"/>
    <b v="1"/>
    <n v="36"/>
    <b v="1"/>
    <x v="0"/>
    <s v="documentary"/>
    <n v="40.42"/>
    <d v="2010-04-23T03:51:00"/>
    <x v="266"/>
    <x v="7"/>
  </r>
  <r>
    <n v="267"/>
    <s v="Uncharted Amazon"/>
    <s v="A visually stunning, feature length film chronicling life's challenges in the remote depths of the Amazon rainforest."/>
    <n v="9850"/>
    <n v="12965.44"/>
    <n v="132"/>
    <x v="0"/>
    <s v="GB"/>
    <s v="GBP"/>
    <n v="1403693499"/>
    <n v="1401101499"/>
    <b v="1"/>
    <n v="165"/>
    <b v="1"/>
    <x v="0"/>
    <s v="documentary"/>
    <n v="78.58"/>
    <d v="2014-06-25T10:51:39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s v="US"/>
    <s v="USD"/>
    <n v="1320640778"/>
    <n v="1316749178"/>
    <b v="1"/>
    <n v="111"/>
    <b v="1"/>
    <x v="0"/>
    <s v="documentary"/>
    <n v="50.18"/>
    <d v="2011-11-07T04:39:3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s v="AU"/>
    <s v="AUD"/>
    <n v="1487738622"/>
    <n v="1485146622"/>
    <b v="1"/>
    <n v="1596"/>
    <b v="1"/>
    <x v="0"/>
    <s v="documentary"/>
    <n v="92.25"/>
    <d v="2017-02-22T04:43:42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s v="US"/>
    <s v="USD"/>
    <n v="1306296000"/>
    <n v="1301950070"/>
    <b v="1"/>
    <n v="61"/>
    <b v="1"/>
    <x v="0"/>
    <s v="documentary"/>
    <n v="57.54"/>
    <d v="2011-05-25T04:00:0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s v="US"/>
    <s v="USD"/>
    <n v="1388649600"/>
    <n v="1386123861"/>
    <b v="1"/>
    <n v="287"/>
    <b v="1"/>
    <x v="0"/>
    <s v="documentary"/>
    <n v="109.42"/>
    <d v="2014-01-02T08:00:00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s v="US"/>
    <s v="USD"/>
    <n v="1272480540"/>
    <n v="1267220191"/>
    <b v="1"/>
    <n v="65"/>
    <b v="1"/>
    <x v="0"/>
    <s v="documentary"/>
    <n v="81.89"/>
    <d v="2010-04-28T18:49:00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s v="US"/>
    <s v="USD"/>
    <n v="1309694266"/>
    <n v="1307102266"/>
    <b v="1"/>
    <n v="118"/>
    <b v="1"/>
    <x v="0"/>
    <s v="documentary"/>
    <n v="45.67"/>
    <d v="2011-07-03T11:57:46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s v="US"/>
    <s v="USD"/>
    <n v="1333609140"/>
    <n v="1330638829"/>
    <b v="1"/>
    <n v="113"/>
    <b v="1"/>
    <x v="0"/>
    <s v="documentary"/>
    <n v="55.22"/>
    <d v="2012-04-05T06:59:00"/>
    <x v="274"/>
    <x v="5"/>
  </r>
  <r>
    <n v="275"/>
    <s v="Finding the Funk"/>
    <s v="A journey through the origins and influence of funk music from James Brown to D'Angelo we are FINDING THE FUNK!"/>
    <n v="20000"/>
    <n v="21679"/>
    <n v="108"/>
    <x v="0"/>
    <s v="US"/>
    <s v="USD"/>
    <n v="1352511966"/>
    <n v="1349916366"/>
    <b v="1"/>
    <n v="332"/>
    <b v="1"/>
    <x v="0"/>
    <s v="documentary"/>
    <n v="65.3"/>
    <d v="2012-11-10T01:46:06"/>
    <x v="275"/>
    <x v="5"/>
  </r>
  <r>
    <n v="276"/>
    <s v="Abalimi"/>
    <s v="A film about Xhosa women in townships of South Africa micro-farming to fight extreme poverty, gain health, and create food security."/>
    <n v="4000"/>
    <n v="5904"/>
    <n v="148"/>
    <x v="0"/>
    <s v="US"/>
    <s v="USD"/>
    <n v="1335574674"/>
    <n v="1330394274"/>
    <b v="1"/>
    <n v="62"/>
    <b v="1"/>
    <x v="0"/>
    <s v="documentary"/>
    <n v="95.23"/>
    <d v="2012-04-28T00:57:54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s v="US"/>
    <s v="USD"/>
    <n v="1432416219"/>
    <n v="1429824219"/>
    <b v="1"/>
    <n v="951"/>
    <b v="1"/>
    <x v="0"/>
    <s v="documentary"/>
    <n v="75.44"/>
    <d v="2015-05-23T21:23:39"/>
    <x v="277"/>
    <x v="0"/>
  </r>
  <r>
    <n v="278"/>
    <s v="The Babushkas of Chernobyl"/>
    <s v="An unlikely story of spirit, defiance and beauty from the most contaminated place on Earth"/>
    <n v="27000"/>
    <n v="40594"/>
    <n v="150"/>
    <x v="0"/>
    <s v="US"/>
    <s v="USD"/>
    <n v="1350003539"/>
    <n v="1347411539"/>
    <b v="1"/>
    <n v="415"/>
    <b v="1"/>
    <x v="0"/>
    <s v="documentary"/>
    <n v="97.82"/>
    <d v="2012-10-12T00:58:59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s v="US"/>
    <s v="USD"/>
    <n v="1488160860"/>
    <n v="1485237096"/>
    <b v="1"/>
    <n v="305"/>
    <b v="1"/>
    <x v="0"/>
    <s v="documentary"/>
    <n v="87.69"/>
    <d v="2017-02-27T02:01:00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s v="US"/>
    <s v="USD"/>
    <n v="1401459035"/>
    <n v="1397571035"/>
    <b v="1"/>
    <n v="2139"/>
    <b v="1"/>
    <x v="0"/>
    <s v="documentary"/>
    <n v="54.75"/>
    <d v="2014-05-30T14:10:35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s v="US"/>
    <s v="USD"/>
    <n v="1249932360"/>
    <n v="1242532513"/>
    <b v="1"/>
    <n v="79"/>
    <b v="1"/>
    <x v="0"/>
    <s v="documentary"/>
    <n v="83.95"/>
    <d v="2009-08-10T19:26:00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s v="US"/>
    <s v="USD"/>
    <n v="1266876000"/>
    <n v="1263679492"/>
    <b v="1"/>
    <n v="179"/>
    <b v="1"/>
    <x v="0"/>
    <s v="documentary"/>
    <n v="254.39"/>
    <d v="2010-02-22T22:00:00"/>
    <x v="282"/>
    <x v="7"/>
  </r>
  <r>
    <n v="283"/>
    <s v="SOLE SURVIVOR"/>
    <s v="What is the impact of survivorship on the human condition?"/>
    <n v="18000"/>
    <n v="20569.05"/>
    <n v="114"/>
    <x v="0"/>
    <s v="US"/>
    <s v="USD"/>
    <n v="1306904340"/>
    <n v="1305219744"/>
    <b v="1"/>
    <n v="202"/>
    <b v="1"/>
    <x v="0"/>
    <s v="documentary"/>
    <n v="101.83"/>
    <d v="2011-06-01T04:59:00"/>
    <x v="283"/>
    <x v="6"/>
  </r>
  <r>
    <n v="284"/>
    <s v="Wisconsin Rising"/>
    <s v="A film documenting WI Gov.Scott Walker's attack on working families and how it is reanimating the American labor movement."/>
    <n v="40000"/>
    <n v="41850.46"/>
    <n v="105"/>
    <x v="0"/>
    <s v="US"/>
    <s v="USD"/>
    <n v="1327167780"/>
    <n v="1325007780"/>
    <b v="1"/>
    <n v="760"/>
    <b v="1"/>
    <x v="0"/>
    <s v="documentary"/>
    <n v="55.07"/>
    <d v="2012-01-21T17:43:00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s v="US"/>
    <s v="USD"/>
    <n v="1379614128"/>
    <n v="1377022128"/>
    <b v="1"/>
    <n v="563"/>
    <b v="1"/>
    <x v="0"/>
    <s v="documentary"/>
    <n v="56.9"/>
    <d v="2013-09-19T18:08:48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s v="US"/>
    <s v="USD"/>
    <n v="1364236524"/>
    <n v="1360352124"/>
    <b v="1"/>
    <n v="135"/>
    <b v="1"/>
    <x v="0"/>
    <s v="documentary"/>
    <n v="121.28"/>
    <d v="2013-03-25T18:35:24"/>
    <x v="286"/>
    <x v="4"/>
  </r>
  <r>
    <n v="287"/>
    <s v="In Country: A Documentary Film (POSTPRODUCTION)"/>
    <s v="War is hell. Why would anyone want to spend their weekends there?"/>
    <n v="15000"/>
    <n v="26445"/>
    <n v="176"/>
    <x v="0"/>
    <s v="US"/>
    <s v="USD"/>
    <n v="1351828800"/>
    <n v="1349160018"/>
    <b v="1"/>
    <n v="290"/>
    <b v="1"/>
    <x v="0"/>
    <s v="documentary"/>
    <n v="91.19"/>
    <d v="2012-11-02T04:00:00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s v="US"/>
    <s v="USD"/>
    <n v="1340683393"/>
    <n v="1337659393"/>
    <b v="1"/>
    <n v="447"/>
    <b v="1"/>
    <x v="0"/>
    <s v="documentary"/>
    <n v="115.45"/>
    <d v="2012-06-26T04:03:13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s v="GB"/>
    <s v="GBP"/>
    <n v="1383389834"/>
    <n v="1380797834"/>
    <b v="1"/>
    <n v="232"/>
    <b v="1"/>
    <x v="0"/>
    <s v="documentary"/>
    <n v="67.77"/>
    <d v="2013-11-02T10:57:14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s v="US"/>
    <s v="USD"/>
    <n v="1296633540"/>
    <n v="1292316697"/>
    <b v="1"/>
    <n v="168"/>
    <b v="1"/>
    <x v="0"/>
    <s v="documentary"/>
    <n v="28.58"/>
    <d v="2011-02-02T07:59:0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s v="US"/>
    <s v="USD"/>
    <n v="1367366460"/>
    <n v="1365791246"/>
    <b v="1"/>
    <n v="128"/>
    <b v="1"/>
    <x v="0"/>
    <s v="documentary"/>
    <n v="46.88"/>
    <d v="2013-05-01T00:01:00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s v="US"/>
    <s v="USD"/>
    <n v="1319860740"/>
    <n v="1317064599"/>
    <b v="1"/>
    <n v="493"/>
    <b v="1"/>
    <x v="0"/>
    <s v="documentary"/>
    <n v="154.41999999999999"/>
    <d v="2011-10-29T03:59:00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s v="US"/>
    <s v="USD"/>
    <n v="1398009714"/>
    <n v="1395417714"/>
    <b v="1"/>
    <n v="131"/>
    <b v="1"/>
    <x v="0"/>
    <s v="documentary"/>
    <n v="201.22"/>
    <d v="2014-04-20T16:01:5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s v="US"/>
    <s v="USD"/>
    <n v="1279555200"/>
    <n v="1276480894"/>
    <b v="1"/>
    <n v="50"/>
    <b v="1"/>
    <x v="0"/>
    <s v="documentary"/>
    <n v="100"/>
    <d v="2010-07-19T16:00:00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s v="US"/>
    <s v="USD"/>
    <n v="1383264000"/>
    <n v="1378080409"/>
    <b v="1"/>
    <n v="665"/>
    <b v="1"/>
    <x v="0"/>
    <s v="documentary"/>
    <n v="100.08"/>
    <d v="2013-11-01T00:00:00"/>
    <x v="295"/>
    <x v="4"/>
  </r>
  <r>
    <n v="296"/>
    <s v="Bel Borba Is Here!"/>
    <s v="Bel Borba is Here is a feature film about the most inspiring Brazilian artist you've never heard of... until now."/>
    <n v="25000"/>
    <n v="29681.55"/>
    <n v="119"/>
    <x v="0"/>
    <s v="US"/>
    <s v="USD"/>
    <n v="1347017083"/>
    <n v="1344857083"/>
    <b v="1"/>
    <n v="129"/>
    <b v="1"/>
    <x v="0"/>
    <s v="documentary"/>
    <n v="230.09"/>
    <d v="2012-09-07T11:24:43"/>
    <x v="296"/>
    <x v="5"/>
  </r>
  <r>
    <n v="297"/>
    <s v="Who Owns Yoga?"/>
    <s v="Who Owns Yoga? is a feature length documentary film that explores the changing nature of yoga in the modern world."/>
    <n v="20000"/>
    <n v="20128"/>
    <n v="101"/>
    <x v="0"/>
    <s v="US"/>
    <s v="USD"/>
    <n v="1430452740"/>
    <n v="1427390901"/>
    <b v="1"/>
    <n v="142"/>
    <b v="1"/>
    <x v="0"/>
    <s v="documentary"/>
    <n v="141.75"/>
    <d v="2015-05-01T03:59:00"/>
    <x v="297"/>
    <x v="0"/>
  </r>
  <r>
    <n v="298"/>
    <s v="DisHonesty - A Documentary Feature Film"/>
    <s v="The truth is, we all lie - and by &quot;we,&quot; we mean everyone!"/>
    <n v="126000"/>
    <n v="137254.84"/>
    <n v="109"/>
    <x v="0"/>
    <s v="US"/>
    <s v="USD"/>
    <n v="1399669200"/>
    <n v="1394536048"/>
    <b v="1"/>
    <n v="2436"/>
    <b v="1"/>
    <x v="0"/>
    <s v="documentary"/>
    <n v="56.34"/>
    <d v="2014-05-09T21:00:00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s v="US"/>
    <s v="USD"/>
    <n v="1289975060"/>
    <n v="1287379460"/>
    <b v="1"/>
    <n v="244"/>
    <b v="1"/>
    <x v="0"/>
    <s v="documentary"/>
    <n v="73.34"/>
    <d v="2010-11-17T06:24:20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s v="US"/>
    <s v="USD"/>
    <n v="1303686138"/>
    <n v="1301007738"/>
    <b v="1"/>
    <n v="298"/>
    <b v="1"/>
    <x v="0"/>
    <s v="documentary"/>
    <n v="85.34"/>
    <d v="2011-04-24T23:02:18"/>
    <x v="300"/>
    <x v="6"/>
  </r>
  <r>
    <n v="301"/>
    <s v="WORLD FAIR"/>
    <s v="A film about personal memory, amateur cinematography, and visions of the future at the 1939 New York World's Fair."/>
    <n v="13000"/>
    <n v="15435.55"/>
    <n v="119"/>
    <x v="0"/>
    <s v="US"/>
    <s v="USD"/>
    <n v="1363711335"/>
    <n v="1360258935"/>
    <b v="1"/>
    <n v="251"/>
    <b v="1"/>
    <x v="0"/>
    <s v="documentary"/>
    <n v="61.5"/>
    <d v="2013-03-19T16:42:15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s v="US"/>
    <s v="USD"/>
    <n v="1330115638"/>
    <n v="1327523638"/>
    <b v="1"/>
    <n v="108"/>
    <b v="1"/>
    <x v="0"/>
    <s v="documentary"/>
    <n v="93.02"/>
    <d v="2012-02-24T20:33:58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s v="US"/>
    <s v="USD"/>
    <n v="1338601346"/>
    <n v="1336009346"/>
    <b v="1"/>
    <n v="82"/>
    <b v="1"/>
    <x v="0"/>
    <s v="documentary"/>
    <n v="50.29"/>
    <d v="2012-06-02T01:42:26"/>
    <x v="303"/>
    <x v="5"/>
  </r>
  <r>
    <n v="304"/>
    <s v="Beyond Iconic: Distribution for film on Dennis Stock"/>
    <s v="A portrait of a life fully realized and a look at what it takes to make great photography."/>
    <n v="3400"/>
    <n v="7876"/>
    <n v="232"/>
    <x v="0"/>
    <s v="US"/>
    <s v="USD"/>
    <n v="1346464800"/>
    <n v="1343096197"/>
    <b v="1"/>
    <n v="74"/>
    <b v="1"/>
    <x v="0"/>
    <s v="documentary"/>
    <n v="106.43"/>
    <d v="2012-09-01T02:00:00"/>
    <x v="304"/>
    <x v="5"/>
  </r>
  <r>
    <n v="305"/>
    <s v="My Friend Mott-ly"/>
    <s v="A documentary that I am making about the difficult, but inspiring, life of a late friend of mine."/>
    <n v="7500"/>
    <n v="9775"/>
    <n v="130"/>
    <x v="0"/>
    <s v="US"/>
    <s v="USD"/>
    <n v="1331392049"/>
    <n v="1328800049"/>
    <b v="1"/>
    <n v="189"/>
    <b v="1"/>
    <x v="0"/>
    <s v="documentary"/>
    <n v="51.72"/>
    <d v="2012-03-10T15:07:29"/>
    <x v="305"/>
    <x v="5"/>
  </r>
  <r>
    <n v="306"/>
    <s v="Escape/Artist: The Jason Escape Documentary"/>
    <s v="A feature-length documentary on the life of Boston escape artist Jason Escape."/>
    <n v="1000"/>
    <n v="2929"/>
    <n v="293"/>
    <x v="0"/>
    <s v="US"/>
    <s v="USD"/>
    <n v="1363806333"/>
    <n v="1362081933"/>
    <b v="1"/>
    <n v="80"/>
    <b v="1"/>
    <x v="0"/>
    <s v="documentary"/>
    <n v="36.61"/>
    <d v="2013-03-20T19:05:33"/>
    <x v="306"/>
    <x v="4"/>
  </r>
  <r>
    <n v="307"/>
    <s v="Grammar Revolution"/>
    <s v="Why is grammar important?"/>
    <n v="22000"/>
    <n v="24490"/>
    <n v="111"/>
    <x v="0"/>
    <s v="US"/>
    <s v="USD"/>
    <n v="1360276801"/>
    <n v="1357684801"/>
    <b v="1"/>
    <n v="576"/>
    <b v="1"/>
    <x v="0"/>
    <s v="documentary"/>
    <n v="42.52"/>
    <d v="2013-02-07T22:40:01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s v="US"/>
    <s v="USD"/>
    <n v="1299775210"/>
    <n v="1295887210"/>
    <b v="1"/>
    <n v="202"/>
    <b v="1"/>
    <x v="0"/>
    <s v="documentary"/>
    <n v="62.71"/>
    <d v="2011-03-10T16:40:10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s v="US"/>
    <s v="USD"/>
    <n v="1346695334"/>
    <n v="1344880934"/>
    <b v="1"/>
    <n v="238"/>
    <b v="1"/>
    <x v="0"/>
    <s v="documentary"/>
    <n v="89.96"/>
    <d v="2012-09-03T18:02:14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s v="US"/>
    <s v="USD"/>
    <n v="1319076000"/>
    <n v="1317788623"/>
    <b v="1"/>
    <n v="36"/>
    <b v="1"/>
    <x v="0"/>
    <s v="documentary"/>
    <n v="28.92"/>
    <d v="2011-10-20T02:00:0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s v="US"/>
    <s v="USD"/>
    <n v="1325404740"/>
    <n v="1321852592"/>
    <b v="1"/>
    <n v="150"/>
    <b v="1"/>
    <x v="0"/>
    <s v="documentary"/>
    <n v="138.80000000000001"/>
    <d v="2012-01-01T07:59:00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s v="US"/>
    <s v="USD"/>
    <n v="1365973432"/>
    <n v="1363381432"/>
    <b v="1"/>
    <n v="146"/>
    <b v="1"/>
    <x v="0"/>
    <s v="documentary"/>
    <n v="61.3"/>
    <d v="2013-04-14T21:03:5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s v="US"/>
    <s v="USD"/>
    <n v="1281542340"/>
    <n v="1277702894"/>
    <b v="1"/>
    <n v="222"/>
    <b v="1"/>
    <x v="0"/>
    <s v="documentary"/>
    <n v="80.2"/>
    <d v="2010-08-11T15:59:00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s v="US"/>
    <s v="USD"/>
    <n v="1362167988"/>
    <n v="1359575988"/>
    <b v="1"/>
    <n v="120"/>
    <b v="1"/>
    <x v="0"/>
    <s v="documentary"/>
    <n v="32.1"/>
    <d v="2013-03-01T19:59:48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s v="US"/>
    <s v="USD"/>
    <n v="1345660334"/>
    <n v="1343068334"/>
    <b v="1"/>
    <n v="126"/>
    <b v="1"/>
    <x v="0"/>
    <s v="documentary"/>
    <n v="200.89"/>
    <d v="2012-08-22T18:32:14"/>
    <x v="315"/>
    <x v="5"/>
  </r>
  <r>
    <n v="316"/>
    <s v="THE SECRET TRIAL 5 - GRASSROOTS CROSS-CANADA TOUR"/>
    <s v="Award winning documentary The Secret Trial 5 needs your help for a Cross-Canada Tour!"/>
    <n v="15000"/>
    <n v="17066"/>
    <n v="114"/>
    <x v="0"/>
    <s v="CA"/>
    <s v="CAD"/>
    <n v="1418273940"/>
    <n v="1415398197"/>
    <b v="1"/>
    <n v="158"/>
    <b v="1"/>
    <x v="0"/>
    <s v="documentary"/>
    <n v="108.01"/>
    <d v="2014-12-11T04:59:00"/>
    <x v="316"/>
    <x v="3"/>
  </r>
  <r>
    <n v="317"/>
    <s v="Good Men, Bad Men, and a Few Rowdy Ladies"/>
    <s v="The story of a cowboy town with a prison problem, and the colorful characters who call it home."/>
    <n v="30000"/>
    <n v="30241"/>
    <n v="101"/>
    <x v="0"/>
    <s v="US"/>
    <s v="USD"/>
    <n v="1386778483"/>
    <n v="1384186483"/>
    <b v="1"/>
    <n v="316"/>
    <b v="1"/>
    <x v="0"/>
    <s v="documentary"/>
    <n v="95.7"/>
    <d v="2013-12-11T16:14:43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s v="US"/>
    <s v="USD"/>
    <n v="1364342151"/>
    <n v="1361753751"/>
    <b v="1"/>
    <n v="284"/>
    <b v="1"/>
    <x v="0"/>
    <s v="documentary"/>
    <n v="49.88"/>
    <d v="2013-03-26T23:55:51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s v="US"/>
    <s v="USD"/>
    <n v="1265097540"/>
    <n v="1257538029"/>
    <b v="1"/>
    <n v="51"/>
    <b v="1"/>
    <x v="0"/>
    <s v="documentary"/>
    <n v="110.47"/>
    <d v="2010-02-02T07:59:00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s v="GB"/>
    <s v="GBP"/>
    <n v="1450825200"/>
    <n v="1448284433"/>
    <b v="1"/>
    <n v="158"/>
    <b v="1"/>
    <x v="0"/>
    <s v="documentary"/>
    <n v="134.91"/>
    <d v="2015-12-22T23:00:00"/>
    <x v="320"/>
    <x v="0"/>
  </r>
  <r>
    <n v="321"/>
    <s v="An Impossible Project"/>
    <s v="The more digital the world, the more analog our dreams._x000a_A feature documentary shot on 35mm film."/>
    <n v="35000"/>
    <n v="35932"/>
    <n v="103"/>
    <x v="0"/>
    <s v="DE"/>
    <s v="EUR"/>
    <n v="1478605386"/>
    <n v="1475577786"/>
    <b v="1"/>
    <n v="337"/>
    <b v="1"/>
    <x v="0"/>
    <s v="documentary"/>
    <n v="106.62"/>
    <d v="2016-11-08T11:43:06"/>
    <x v="321"/>
    <x v="2"/>
  </r>
  <r>
    <n v="322"/>
    <s v="Last of the Big Tuskers"/>
    <s v="A documentary film about the largest elephants on earth and what is being done to ensure their survival."/>
    <n v="25000"/>
    <n v="26978"/>
    <n v="108"/>
    <x v="0"/>
    <s v="US"/>
    <s v="USD"/>
    <n v="1463146848"/>
    <n v="1460554848"/>
    <b v="1"/>
    <n v="186"/>
    <b v="1"/>
    <x v="0"/>
    <s v="documentary"/>
    <n v="145.04"/>
    <d v="2016-05-13T13:40:48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s v="US"/>
    <s v="USD"/>
    <n v="1482307140"/>
    <n v="1479886966"/>
    <b v="1"/>
    <n v="58"/>
    <b v="1"/>
    <x v="0"/>
    <s v="documentary"/>
    <n v="114.59"/>
    <d v="2016-12-21T07:59:00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s v="US"/>
    <s v="USD"/>
    <n v="1438441308"/>
    <n v="1435590108"/>
    <b v="1"/>
    <n v="82"/>
    <b v="1"/>
    <x v="0"/>
    <s v="documentary"/>
    <n v="105.32"/>
    <d v="2015-08-01T15:01:48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s v="US"/>
    <s v="USD"/>
    <n v="1482208233"/>
    <n v="1479184233"/>
    <b v="1"/>
    <n v="736"/>
    <b v="1"/>
    <x v="0"/>
    <s v="documentary"/>
    <n v="70.92"/>
    <d v="2016-12-20T04:30:33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s v="US"/>
    <s v="USD"/>
    <n v="1489532220"/>
    <n v="1486625606"/>
    <b v="1"/>
    <n v="1151"/>
    <b v="1"/>
    <x v="0"/>
    <s v="documentary"/>
    <n v="147.16999999999999"/>
    <d v="2017-03-14T22:57:00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s v="US"/>
    <s v="USD"/>
    <n v="1427011200"/>
    <n v="1424669929"/>
    <b v="1"/>
    <n v="34"/>
    <b v="1"/>
    <x v="0"/>
    <s v="documentary"/>
    <n v="160.47"/>
    <d v="2015-03-22T08:00:00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s v="US"/>
    <s v="USD"/>
    <n v="1446350400"/>
    <n v="1443739388"/>
    <b v="1"/>
    <n v="498"/>
    <b v="1"/>
    <x v="0"/>
    <s v="documentary"/>
    <n v="156.05000000000001"/>
    <d v="2015-11-01T04:00:00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s v="US"/>
    <s v="USD"/>
    <n v="1446868800"/>
    <n v="1444821127"/>
    <b v="1"/>
    <n v="167"/>
    <b v="1"/>
    <x v="0"/>
    <s v="documentary"/>
    <n v="63.17"/>
    <d v="2015-11-07T04:00:00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s v="US"/>
    <s v="USD"/>
    <n v="1368763140"/>
    <n v="1366028563"/>
    <b v="1"/>
    <n v="340"/>
    <b v="1"/>
    <x v="0"/>
    <s v="documentary"/>
    <n v="104.82"/>
    <d v="2013-05-17T03:59:0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s v="US"/>
    <s v="USD"/>
    <n v="1466171834"/>
    <n v="1463493434"/>
    <b v="1"/>
    <n v="438"/>
    <b v="1"/>
    <x v="0"/>
    <s v="documentary"/>
    <n v="97.36"/>
    <d v="2016-06-17T13:57:14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s v="US"/>
    <s v="USD"/>
    <n v="1446019200"/>
    <n v="1442420377"/>
    <b v="1"/>
    <n v="555"/>
    <b v="1"/>
    <x v="0"/>
    <s v="documentary"/>
    <n v="203.63"/>
    <d v="2015-10-28T08:00:00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s v="US"/>
    <s v="USD"/>
    <n v="1460038591"/>
    <n v="1457450191"/>
    <b v="1"/>
    <n v="266"/>
    <b v="1"/>
    <x v="0"/>
    <s v="documentary"/>
    <n v="188.31"/>
    <d v="2016-04-07T14:16:31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s v="US"/>
    <s v="USD"/>
    <n v="1431716400"/>
    <n v="1428423757"/>
    <b v="1"/>
    <n v="69"/>
    <b v="1"/>
    <x v="0"/>
    <s v="documentary"/>
    <n v="146.65"/>
    <d v="2015-05-15T19:00:00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s v="US"/>
    <s v="USD"/>
    <n v="1431122400"/>
    <n v="1428428515"/>
    <b v="1"/>
    <n v="80"/>
    <b v="1"/>
    <x v="0"/>
    <s v="documentary"/>
    <n v="109.19"/>
    <d v="2015-05-08T22:00:00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s v="US"/>
    <s v="USD"/>
    <n v="1447427918"/>
    <n v="1444832318"/>
    <b v="1"/>
    <n v="493"/>
    <b v="1"/>
    <x v="0"/>
    <s v="documentary"/>
    <n v="59.25"/>
    <d v="2015-11-13T15:18:38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s v="US"/>
    <s v="USD"/>
    <n v="1426298708"/>
    <n v="1423710308"/>
    <b v="1"/>
    <n v="31"/>
    <b v="1"/>
    <x v="0"/>
    <s v="documentary"/>
    <n v="97.9"/>
    <d v="2015-03-14T02:05:08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s v="US"/>
    <s v="USD"/>
    <n v="1472864400"/>
    <n v="1468001290"/>
    <b v="1"/>
    <n v="236"/>
    <b v="1"/>
    <x v="0"/>
    <s v="documentary"/>
    <n v="70"/>
    <d v="2016-09-03T01:00:00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s v="US"/>
    <s v="USD"/>
    <n v="1430331268"/>
    <n v="1427739268"/>
    <b v="1"/>
    <n v="89"/>
    <b v="1"/>
    <x v="0"/>
    <s v="documentary"/>
    <n v="72.87"/>
    <d v="2015-04-29T18:14:28"/>
    <x v="339"/>
    <x v="0"/>
  </r>
  <r>
    <n v="340"/>
    <s v="Somaliland: The Abaarso Story"/>
    <s v="Feature-length documentary about five Somali Muslim students pursuing dreams of education in America"/>
    <n v="35000"/>
    <n v="43758"/>
    <n v="125"/>
    <x v="0"/>
    <s v="US"/>
    <s v="USD"/>
    <n v="1489006800"/>
    <n v="1486397007"/>
    <b v="1"/>
    <n v="299"/>
    <b v="1"/>
    <x v="0"/>
    <s v="documentary"/>
    <n v="146.35"/>
    <d v="2017-03-08T21:00:0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s v="US"/>
    <s v="USD"/>
    <n v="1412135940"/>
    <n v="1410555998"/>
    <b v="1"/>
    <n v="55"/>
    <b v="1"/>
    <x v="0"/>
    <s v="documentary"/>
    <n v="67.91"/>
    <d v="2014-10-01T03:59:00"/>
    <x v="341"/>
    <x v="3"/>
  </r>
  <r>
    <n v="342"/>
    <s v="BREAKING A MONSTER a film about the band Unlocking The Truth"/>
    <s v="BREAKING A MONSTER needs your help to play in THEATERS!"/>
    <n v="55000"/>
    <n v="55201.52"/>
    <n v="100"/>
    <x v="0"/>
    <s v="US"/>
    <s v="USD"/>
    <n v="1461955465"/>
    <n v="1459363465"/>
    <b v="1"/>
    <n v="325"/>
    <b v="1"/>
    <x v="0"/>
    <s v="documentary"/>
    <n v="169.85"/>
    <d v="2016-04-29T18:44:25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s v="US"/>
    <s v="USD"/>
    <n v="1415934000"/>
    <n v="1413308545"/>
    <b v="1"/>
    <n v="524"/>
    <b v="1"/>
    <x v="0"/>
    <s v="documentary"/>
    <n v="58.41"/>
    <d v="2014-11-14T03:00:00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s v="US"/>
    <s v="USD"/>
    <n v="1433125200"/>
    <n v="1429312694"/>
    <b v="1"/>
    <n v="285"/>
    <b v="1"/>
    <x v="0"/>
    <s v="documentary"/>
    <n v="119.99"/>
    <d v="2015-06-01T02:20:00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s v="US"/>
    <s v="USD"/>
    <n v="1432161590"/>
    <n v="1429569590"/>
    <b v="1"/>
    <n v="179"/>
    <b v="1"/>
    <x v="0"/>
    <s v="documentary"/>
    <n v="99.86"/>
    <d v="2015-05-20T22:39:50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s v="US"/>
    <s v="USD"/>
    <n v="1444824021"/>
    <n v="1442232021"/>
    <b v="1"/>
    <n v="188"/>
    <b v="1"/>
    <x v="0"/>
    <s v="documentary"/>
    <n v="90.58"/>
    <d v="2015-10-14T12:00:21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s v="US"/>
    <s v="USD"/>
    <n v="1447505609"/>
    <n v="1444910009"/>
    <b v="1"/>
    <n v="379"/>
    <b v="1"/>
    <x v="0"/>
    <s v="documentary"/>
    <n v="117.77"/>
    <d v="2015-11-14T12:53:29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s v="US"/>
    <s v="USD"/>
    <n v="1440165916"/>
    <n v="1437573916"/>
    <b v="1"/>
    <n v="119"/>
    <b v="1"/>
    <x v="0"/>
    <s v="documentary"/>
    <n v="86.55"/>
    <d v="2015-08-21T14:05:16"/>
    <x v="348"/>
    <x v="0"/>
  </r>
  <r>
    <n v="349"/>
    <s v="Strangers To Peace: A Documentary"/>
    <s v="After 52 years of war, FARC guerrilla soldiers rejoin Colombian society to forge new lives of peace."/>
    <n v="11260"/>
    <n v="12007.18"/>
    <n v="107"/>
    <x v="0"/>
    <s v="US"/>
    <s v="USD"/>
    <n v="1487937508"/>
    <n v="1485345508"/>
    <b v="1"/>
    <n v="167"/>
    <b v="1"/>
    <x v="0"/>
    <s v="documentary"/>
    <n v="71.900000000000006"/>
    <d v="2017-02-24T11:58:28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s v="US"/>
    <s v="USD"/>
    <n v="1473566340"/>
    <n v="1470274509"/>
    <b v="1"/>
    <n v="221"/>
    <b v="1"/>
    <x v="0"/>
    <s v="documentary"/>
    <n v="129.82"/>
    <d v="2016-09-11T03:59:0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s v="ES"/>
    <s v="EUR"/>
    <n v="1460066954"/>
    <n v="1456614554"/>
    <b v="1"/>
    <n v="964"/>
    <b v="1"/>
    <x v="0"/>
    <s v="documentary"/>
    <n v="44.91"/>
    <d v="2016-04-07T22:09:14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s v="US"/>
    <s v="USD"/>
    <n v="1412740868"/>
    <n v="1410148868"/>
    <b v="1"/>
    <n v="286"/>
    <b v="1"/>
    <x v="0"/>
    <s v="documentary"/>
    <n v="40.76"/>
    <d v="2014-10-08T04:01:08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s v="US"/>
    <s v="USD"/>
    <n v="1447963219"/>
    <n v="1445367619"/>
    <b v="1"/>
    <n v="613"/>
    <b v="1"/>
    <x v="0"/>
    <s v="documentary"/>
    <n v="103.52"/>
    <d v="2015-11-19T20:00:19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s v="US"/>
    <s v="USD"/>
    <n v="1460141521"/>
    <n v="1457553121"/>
    <b v="1"/>
    <n v="29"/>
    <b v="1"/>
    <x v="0"/>
    <s v="documentary"/>
    <n v="125.45"/>
    <d v="2016-04-08T18:52:01"/>
    <x v="354"/>
    <x v="2"/>
  </r>
  <r>
    <n v="355"/>
    <s v="REZA ABDOH -Theatre Visionary"/>
    <s v="A documentary film about the late REZA ABDOH and his performance company DAR A LUZ."/>
    <n v="35000"/>
    <n v="40690"/>
    <n v="116"/>
    <x v="0"/>
    <s v="US"/>
    <s v="USD"/>
    <n v="1417420994"/>
    <n v="1414738994"/>
    <b v="1"/>
    <n v="165"/>
    <b v="1"/>
    <x v="0"/>
    <s v="documentary"/>
    <n v="246.61"/>
    <d v="2014-12-01T08:03:14"/>
    <x v="355"/>
    <x v="3"/>
  </r>
  <r>
    <n v="356"/>
    <s v="43 and 80"/>
    <s v="A documentary about halibut conservation and how it impacts communities of Southeast Alaska."/>
    <n v="7500"/>
    <n v="7701.93"/>
    <n v="103"/>
    <x v="0"/>
    <s v="US"/>
    <s v="USD"/>
    <n v="1458152193"/>
    <n v="1455563793"/>
    <b v="1"/>
    <n v="97"/>
    <b v="1"/>
    <x v="0"/>
    <s v="documentary"/>
    <n v="79.400000000000006"/>
    <d v="2016-03-16T18:16:33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s v="US"/>
    <s v="USD"/>
    <n v="1429852797"/>
    <n v="1426396797"/>
    <b v="1"/>
    <n v="303"/>
    <b v="1"/>
    <x v="0"/>
    <s v="documentary"/>
    <n v="86.14"/>
    <d v="2015-04-24T05:19: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s v="US"/>
    <s v="USD"/>
    <n v="1466002800"/>
    <n v="1463517521"/>
    <b v="1"/>
    <n v="267"/>
    <b v="1"/>
    <x v="0"/>
    <s v="documentary"/>
    <n v="193.05"/>
    <d v="2016-06-15T15:00:00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s v="US"/>
    <s v="USD"/>
    <n v="1415941920"/>
    <n v="1414028490"/>
    <b v="1"/>
    <n v="302"/>
    <b v="1"/>
    <x v="0"/>
    <s v="documentary"/>
    <n v="84.02"/>
    <d v="2014-11-14T05:12:00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s v="US"/>
    <s v="USD"/>
    <n v="1437621060"/>
    <n v="1433799180"/>
    <b v="0"/>
    <n v="87"/>
    <b v="1"/>
    <x v="0"/>
    <s v="documentary"/>
    <n v="139.83000000000001"/>
    <d v="2015-07-23T03:11:0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s v="US"/>
    <s v="USD"/>
    <n v="1416704506"/>
    <n v="1414108906"/>
    <b v="0"/>
    <n v="354"/>
    <b v="1"/>
    <x v="0"/>
    <s v="documentary"/>
    <n v="109.82"/>
    <d v="2014-11-23T01:01:46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s v="US"/>
    <s v="USD"/>
    <n v="1407456000"/>
    <n v="1405573391"/>
    <b v="0"/>
    <n v="86"/>
    <b v="1"/>
    <x v="0"/>
    <s v="documentary"/>
    <n v="139.53"/>
    <d v="2014-08-08T00:00:00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s v="US"/>
    <s v="USD"/>
    <n v="1272828120"/>
    <n v="1268934736"/>
    <b v="0"/>
    <n v="26"/>
    <b v="1"/>
    <x v="0"/>
    <s v="documentary"/>
    <n v="347.85"/>
    <d v="2010-05-02T19:22:00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s v="US"/>
    <s v="USD"/>
    <n v="1403323140"/>
    <n v="1400704672"/>
    <b v="0"/>
    <n v="113"/>
    <b v="1"/>
    <x v="0"/>
    <s v="documentary"/>
    <n v="68.239999999999995"/>
    <d v="2014-06-21T03:59:00"/>
    <x v="364"/>
    <x v="3"/>
  </r>
  <r>
    <n v="365"/>
    <s v="A QUEER COUNTRY"/>
    <s v="Please help us finish this documentary about how Tel Aviv in Israel became a gay friendly liberal hub in a religious state"/>
    <n v="15000"/>
    <n v="15596"/>
    <n v="104"/>
    <x v="0"/>
    <s v="GB"/>
    <s v="GBP"/>
    <n v="1393597999"/>
    <n v="1391005999"/>
    <b v="0"/>
    <n v="65"/>
    <b v="1"/>
    <x v="0"/>
    <s v="documentary"/>
    <n v="239.94"/>
    <d v="2014-02-28T14:33:19"/>
    <x v="365"/>
    <x v="3"/>
  </r>
  <r>
    <n v="366"/>
    <s v="A BUSHMAN ODYSSEY"/>
    <s v="One Bushman familyâ€™s struggle to survive genocide, dispossession and post-apartheid freedom in South Africa."/>
    <n v="38000"/>
    <n v="38500"/>
    <n v="101"/>
    <x v="0"/>
    <s v="US"/>
    <s v="USD"/>
    <n v="1337540518"/>
    <n v="1334948518"/>
    <b v="0"/>
    <n v="134"/>
    <b v="1"/>
    <x v="0"/>
    <s v="documentary"/>
    <n v="287.31"/>
    <d v="2012-05-20T19:01:58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s v="US"/>
    <s v="USD"/>
    <n v="1367384340"/>
    <n v="1363960278"/>
    <b v="0"/>
    <n v="119"/>
    <b v="1"/>
    <x v="0"/>
    <s v="documentary"/>
    <n v="86.85"/>
    <d v="2013-05-01T04:59:00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s v="US"/>
    <s v="USD"/>
    <n v="1426426322"/>
    <n v="1423405922"/>
    <b v="0"/>
    <n v="159"/>
    <b v="1"/>
    <x v="0"/>
    <s v="documentary"/>
    <n v="81.849999999999994"/>
    <d v="2015-03-15T13:32:02"/>
    <x v="368"/>
    <x v="0"/>
  </r>
  <r>
    <n v="369"/>
    <s v="Alpine Zone"/>
    <s v="A documentary of one woman's attempt at solo hiking 2,000 miles, in an effort to understand herself and societal expectations."/>
    <n v="6500"/>
    <n v="7160.12"/>
    <n v="110"/>
    <x v="0"/>
    <s v="US"/>
    <s v="USD"/>
    <n v="1326633269"/>
    <n v="1324041269"/>
    <b v="0"/>
    <n v="167"/>
    <b v="1"/>
    <x v="0"/>
    <s v="documentary"/>
    <n v="42.87"/>
    <d v="2012-01-15T13:14:2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s v="US"/>
    <s v="USD"/>
    <n v="1483729500"/>
    <n v="1481137500"/>
    <b v="0"/>
    <n v="43"/>
    <b v="1"/>
    <x v="0"/>
    <s v="documentary"/>
    <n v="709.42"/>
    <d v="2017-01-06T19:05:00"/>
    <x v="370"/>
    <x v="2"/>
  </r>
  <r>
    <n v="371"/>
    <s v="Unbranded"/>
    <s v="3,000 Miles. 18 Wild Horses. 6 Months. 5 States. 4 men. A documentary about Conservation, Exploration, and Wild Mustangs."/>
    <n v="150000"/>
    <n v="171253"/>
    <n v="114"/>
    <x v="0"/>
    <s v="US"/>
    <s v="USD"/>
    <n v="1359743139"/>
    <n v="1355855139"/>
    <b v="0"/>
    <n v="1062"/>
    <b v="1"/>
    <x v="0"/>
    <s v="documentary"/>
    <n v="161.26"/>
    <d v="2013-02-01T18:25:39"/>
    <x v="371"/>
    <x v="5"/>
  </r>
  <r>
    <n v="372"/>
    <s v="Wild Equus"/>
    <s v="A short documentary exploring the uses of 'Natural Horsemanship' across Europe"/>
    <n v="300"/>
    <n v="376"/>
    <n v="125"/>
    <x v="0"/>
    <s v="GB"/>
    <s v="GBP"/>
    <n v="1459872000"/>
    <n v="1456408244"/>
    <b v="0"/>
    <n v="9"/>
    <b v="1"/>
    <x v="0"/>
    <s v="documentary"/>
    <n v="41.78"/>
    <d v="2016-04-05T16:00:00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s v="US"/>
    <s v="USD"/>
    <n v="1342648398"/>
    <n v="1340056398"/>
    <b v="0"/>
    <n v="89"/>
    <b v="1"/>
    <x v="0"/>
    <s v="documentary"/>
    <n v="89.89"/>
    <d v="2012-07-18T21:53:18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s v="US"/>
    <s v="USD"/>
    <n v="1316208031"/>
    <n v="1312320031"/>
    <b v="0"/>
    <n v="174"/>
    <b v="1"/>
    <x v="0"/>
    <s v="documentary"/>
    <n v="45.05"/>
    <d v="2011-09-16T21:20:31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s v="US"/>
    <s v="USD"/>
    <n v="1393694280"/>
    <n v="1390088311"/>
    <b v="0"/>
    <n v="14"/>
    <b v="1"/>
    <x v="0"/>
    <s v="documentary"/>
    <n v="42.86"/>
    <d v="2014-03-01T17:18:00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s v="GB"/>
    <s v="GBP"/>
    <n v="1472122316"/>
    <n v="1469443916"/>
    <b v="0"/>
    <n v="48"/>
    <b v="1"/>
    <x v="0"/>
    <s v="documentary"/>
    <n v="54.08"/>
    <d v="2016-08-25T10:51:5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s v="US"/>
    <s v="USD"/>
    <n v="1447484460"/>
    <n v="1444888868"/>
    <b v="0"/>
    <n v="133"/>
    <b v="1"/>
    <x v="0"/>
    <s v="documentary"/>
    <n v="103.22"/>
    <d v="2015-11-14T07:01:00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s v="CA"/>
    <s v="CAD"/>
    <n v="1453765920"/>
    <n v="1451655808"/>
    <b v="0"/>
    <n v="83"/>
    <b v="1"/>
    <x v="0"/>
    <s v="documentary"/>
    <n v="40.4"/>
    <d v="2016-01-25T23:52:00"/>
    <x v="378"/>
    <x v="2"/>
  </r>
  <r>
    <n v="379"/>
    <s v="The Unknowns"/>
    <s v="The U.S. Army has granted us permission to film a documentary at America's most sacred shrine: The Tomb of the Unknown Soldier."/>
    <n v="15000"/>
    <n v="17412"/>
    <n v="116"/>
    <x v="0"/>
    <s v="US"/>
    <s v="USD"/>
    <n v="1336062672"/>
    <n v="1332174672"/>
    <b v="0"/>
    <n v="149"/>
    <b v="1"/>
    <x v="0"/>
    <s v="documentary"/>
    <n v="116.86"/>
    <d v="2012-05-03T16:31:12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s v="US"/>
    <s v="USD"/>
    <n v="1453569392"/>
    <n v="1451409392"/>
    <b v="0"/>
    <n v="49"/>
    <b v="1"/>
    <x v="0"/>
    <s v="documentary"/>
    <n v="115.51"/>
    <d v="2016-01-23T17:16:32"/>
    <x v="380"/>
    <x v="0"/>
  </r>
  <r>
    <n v="381"/>
    <s v="Clearwater"/>
    <s v="Set in the ancient waters of the Puget Sound, Clearwater is a universal story about the need to adapt to change."/>
    <n v="25000"/>
    <n v="26182.5"/>
    <n v="105"/>
    <x v="0"/>
    <s v="US"/>
    <s v="USD"/>
    <n v="1343624400"/>
    <n v="1340642717"/>
    <b v="0"/>
    <n v="251"/>
    <b v="1"/>
    <x v="0"/>
    <s v="documentary"/>
    <n v="104.31"/>
    <d v="2012-07-30T05:00:00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s v="US"/>
    <s v="USD"/>
    <n v="1346950900"/>
    <n v="1345741300"/>
    <b v="0"/>
    <n v="22"/>
    <b v="1"/>
    <x v="0"/>
    <s v="documentary"/>
    <n v="69.77"/>
    <d v="2012-09-06T17:01:40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s v="US"/>
    <s v="USD"/>
    <n v="1400467759"/>
    <n v="1398480559"/>
    <b v="0"/>
    <n v="48"/>
    <b v="1"/>
    <x v="0"/>
    <s v="documentary"/>
    <n v="43.02"/>
    <d v="2014-05-19T02:49:19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s v="US"/>
    <s v="USD"/>
    <n v="1420569947"/>
    <n v="1417977947"/>
    <b v="0"/>
    <n v="383"/>
    <b v="1"/>
    <x v="0"/>
    <s v="documentary"/>
    <n v="58.54"/>
    <d v="2015-01-06T18:45:47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s v="US"/>
    <s v="USD"/>
    <n v="1416582101"/>
    <n v="1413986501"/>
    <b v="0"/>
    <n v="237"/>
    <b v="1"/>
    <x v="0"/>
    <s v="documentary"/>
    <n v="111.8"/>
    <d v="2014-11-21T15:01:41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s v="US"/>
    <s v="USD"/>
    <n v="1439246991"/>
    <n v="1437950991"/>
    <b v="0"/>
    <n v="13"/>
    <b v="1"/>
    <x v="0"/>
    <s v="documentary"/>
    <n v="46.23"/>
    <d v="2015-08-10T22:49:51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s v="US"/>
    <s v="USD"/>
    <n v="1439618400"/>
    <n v="1436976858"/>
    <b v="0"/>
    <n v="562"/>
    <b v="1"/>
    <x v="0"/>
    <s v="documentary"/>
    <n v="144.69"/>
    <d v="2015-08-15T06:00:00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s v="US"/>
    <s v="USD"/>
    <n v="1469670580"/>
    <n v="1467078580"/>
    <b v="0"/>
    <n v="71"/>
    <b v="1"/>
    <x v="0"/>
    <s v="documentary"/>
    <n v="88.85"/>
    <d v="2016-07-28T01:49:40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s v="US"/>
    <s v="USD"/>
    <n v="1394233140"/>
    <n v="1391477450"/>
    <b v="0"/>
    <n v="1510"/>
    <b v="1"/>
    <x v="0"/>
    <s v="documentary"/>
    <n v="81.75"/>
    <d v="2014-03-07T22:59:00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s v="US"/>
    <s v="USD"/>
    <n v="1431046372"/>
    <n v="1429318372"/>
    <b v="0"/>
    <n v="14"/>
    <b v="1"/>
    <x v="0"/>
    <s v="documentary"/>
    <n v="71.430000000000007"/>
    <d v="2015-05-08T00:52:52"/>
    <x v="390"/>
    <x v="0"/>
  </r>
  <r>
    <n v="391"/>
    <s v="Science, Sex and the Ladies"/>
    <s v="Too many women feel confused about their orgasm and shame about their desire. This movie aims to change that."/>
    <n v="20000"/>
    <n v="20122"/>
    <n v="101"/>
    <x v="0"/>
    <s v="US"/>
    <s v="USD"/>
    <n v="1324169940"/>
    <n v="1321578051"/>
    <b v="0"/>
    <n v="193"/>
    <b v="1"/>
    <x v="0"/>
    <s v="documentary"/>
    <n v="104.26"/>
    <d v="2011-12-18T00:59:00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s v="US"/>
    <s v="USD"/>
    <n v="1315450800"/>
    <n v="1312823571"/>
    <b v="0"/>
    <n v="206"/>
    <b v="1"/>
    <x v="0"/>
    <s v="documentary"/>
    <n v="90.62"/>
    <d v="2011-09-08T03:00:00"/>
    <x v="392"/>
    <x v="6"/>
  </r>
  <r>
    <n v="393"/>
    <s v="THE PENGUIN COUNTERS Documentary Film"/>
    <s v="This is a story thatâ€™s never been told, about tackling climate change one penguin at a timeâ€¦"/>
    <n v="50000"/>
    <n v="55223"/>
    <n v="110"/>
    <x v="0"/>
    <s v="US"/>
    <s v="USD"/>
    <n v="1381424452"/>
    <n v="1378746052"/>
    <b v="0"/>
    <n v="351"/>
    <b v="1"/>
    <x v="0"/>
    <s v="documentary"/>
    <n v="157.33000000000001"/>
    <d v="2013-10-10T17:00:52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s v="ES"/>
    <s v="EUR"/>
    <n v="1460918282"/>
    <n v="1455737882"/>
    <b v="0"/>
    <n v="50"/>
    <b v="1"/>
    <x v="0"/>
    <s v="documentary"/>
    <n v="105.18"/>
    <d v="2016-04-17T18:38:02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s v="US"/>
    <s v="USD"/>
    <n v="1335562320"/>
    <n v="1332452960"/>
    <b v="0"/>
    <n v="184"/>
    <b v="1"/>
    <x v="0"/>
    <s v="documentary"/>
    <n v="58.72"/>
    <d v="2012-04-27T21:32:00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s v="US"/>
    <s v="USD"/>
    <n v="1341668006"/>
    <n v="1340372006"/>
    <b v="0"/>
    <n v="196"/>
    <b v="1"/>
    <x v="0"/>
    <s v="documentary"/>
    <n v="81.63"/>
    <d v="2012-07-07T13:33:2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s v="US"/>
    <s v="USD"/>
    <n v="1283312640"/>
    <n v="1279651084"/>
    <b v="0"/>
    <n v="229"/>
    <b v="1"/>
    <x v="0"/>
    <s v="documentary"/>
    <n v="56.46"/>
    <d v="2010-09-01T03:44:00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s v="US"/>
    <s v="USD"/>
    <n v="1430334126"/>
    <n v="1426446126"/>
    <b v="0"/>
    <n v="67"/>
    <b v="1"/>
    <x v="0"/>
    <s v="documentary"/>
    <n v="140.1"/>
    <d v="2015-04-29T19:02:06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s v="GB"/>
    <s v="GBP"/>
    <n v="1481716800"/>
    <n v="1479070867"/>
    <b v="0"/>
    <n v="95"/>
    <b v="1"/>
    <x v="0"/>
    <s v="documentary"/>
    <n v="224.85"/>
    <d v="2016-12-14T12:00:00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s v="US"/>
    <s v="USD"/>
    <n v="1400297400"/>
    <n v="1397661347"/>
    <b v="0"/>
    <n v="62"/>
    <b v="1"/>
    <x v="0"/>
    <s v="documentary"/>
    <n v="181.13"/>
    <d v="2014-05-17T03:30: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s v="US"/>
    <s v="USD"/>
    <n v="1312747970"/>
    <n v="1310155970"/>
    <b v="0"/>
    <n v="73"/>
    <b v="1"/>
    <x v="0"/>
    <s v="documentary"/>
    <n v="711.04"/>
    <d v="2011-08-07T20:12:50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s v="US"/>
    <s v="USD"/>
    <n v="1446731817"/>
    <n v="1444913817"/>
    <b v="0"/>
    <n v="43"/>
    <b v="1"/>
    <x v="0"/>
    <s v="documentary"/>
    <n v="65.88"/>
    <d v="2015-11-05T13:56:57"/>
    <x v="402"/>
    <x v="0"/>
  </r>
  <r>
    <n v="403"/>
    <s v="MONDO BANANA"/>
    <s v="A documentary adventure about bananas - and people. Your round-trip ticket into the heart of banana-cultures!!"/>
    <n v="5000"/>
    <n v="5263"/>
    <n v="105"/>
    <x v="0"/>
    <s v="US"/>
    <s v="USD"/>
    <n v="1312960080"/>
    <n v="1308900441"/>
    <b v="0"/>
    <n v="70"/>
    <b v="1"/>
    <x v="0"/>
    <s v="documentary"/>
    <n v="75.19"/>
    <d v="2011-08-10T07:08:00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s v="US"/>
    <s v="USD"/>
    <n v="1391641440"/>
    <n v="1389107062"/>
    <b v="0"/>
    <n v="271"/>
    <b v="1"/>
    <x v="0"/>
    <s v="documentary"/>
    <n v="133.13999999999999"/>
    <d v="2014-02-05T23:04:00"/>
    <x v="404"/>
    <x v="3"/>
  </r>
  <r>
    <n v="405"/>
    <s v="The Healing Effect Movie"/>
    <s v="Come, join our movie movement.  A new documentary about the healing power of food."/>
    <n v="2820"/>
    <n v="3036"/>
    <n v="108"/>
    <x v="0"/>
    <s v="US"/>
    <s v="USD"/>
    <n v="1394071339"/>
    <n v="1391479339"/>
    <b v="0"/>
    <n v="55"/>
    <b v="1"/>
    <x v="0"/>
    <s v="documentary"/>
    <n v="55.2"/>
    <d v="2014-03-06T02:02:19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s v="US"/>
    <s v="USD"/>
    <n v="1304920740"/>
    <n v="1301975637"/>
    <b v="0"/>
    <n v="35"/>
    <b v="1"/>
    <x v="0"/>
    <s v="documentary"/>
    <n v="86.16"/>
    <d v="2011-05-09T05:59:00"/>
    <x v="406"/>
    <x v="6"/>
  </r>
  <r>
    <n v="407"/>
    <s v="Haymarket Documentary"/>
    <s v="The story of the 1886 Haymarket Riot explored through the history of the Haymarket Police Memorial Statue."/>
    <n v="2000"/>
    <n v="2031"/>
    <n v="102"/>
    <x v="0"/>
    <s v="US"/>
    <s v="USD"/>
    <n v="1321739650"/>
    <n v="1316552050"/>
    <b v="0"/>
    <n v="22"/>
    <b v="1"/>
    <x v="0"/>
    <s v="documentary"/>
    <n v="92.32"/>
    <d v="2011-11-19T21:54:10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s v="US"/>
    <s v="USD"/>
    <n v="1383676790"/>
    <n v="1380217190"/>
    <b v="0"/>
    <n v="38"/>
    <b v="1"/>
    <x v="0"/>
    <s v="documentary"/>
    <n v="160.16"/>
    <d v="2013-11-05T18:39:50"/>
    <x v="408"/>
    <x v="4"/>
  </r>
  <r>
    <n v="409"/>
    <s v="The Lost Generation"/>
    <s v="I am working on a project that explores the relationship between education to work for youth within the European Union."/>
    <n v="500"/>
    <n v="684"/>
    <n v="137"/>
    <x v="0"/>
    <s v="GB"/>
    <s v="GBP"/>
    <n v="1469220144"/>
    <n v="1466628144"/>
    <b v="0"/>
    <n v="15"/>
    <b v="1"/>
    <x v="0"/>
    <s v="documentary"/>
    <n v="45.6"/>
    <d v="2016-07-22T20:42:24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s v="CA"/>
    <s v="CAD"/>
    <n v="1434670397"/>
    <n v="1429486397"/>
    <b v="0"/>
    <n v="7"/>
    <b v="1"/>
    <x v="0"/>
    <s v="documentary"/>
    <n v="183.29"/>
    <d v="2015-06-18T23:33:17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s v="US"/>
    <s v="USD"/>
    <n v="1387688400"/>
    <n v="1384920804"/>
    <b v="0"/>
    <n v="241"/>
    <b v="1"/>
    <x v="0"/>
    <s v="documentary"/>
    <n v="125.79"/>
    <d v="2013-12-22T05:00:00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s v="US"/>
    <s v="USD"/>
    <n v="1343238578"/>
    <n v="1341856178"/>
    <b v="0"/>
    <n v="55"/>
    <b v="1"/>
    <x v="0"/>
    <s v="documentary"/>
    <n v="57.65"/>
    <d v="2012-07-25T17:49:38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s v="US"/>
    <s v="USD"/>
    <n v="1342731811"/>
    <n v="1340139811"/>
    <b v="0"/>
    <n v="171"/>
    <b v="1"/>
    <x v="0"/>
    <s v="documentary"/>
    <n v="78.66"/>
    <d v="2012-07-19T21:03:31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s v="US"/>
    <s v="USD"/>
    <n v="1381541465"/>
    <n v="1378949465"/>
    <b v="0"/>
    <n v="208"/>
    <b v="1"/>
    <x v="0"/>
    <s v="documentary"/>
    <n v="91.48"/>
    <d v="2013-10-12T01:31:05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s v="CA"/>
    <s v="CAD"/>
    <n v="1413547200"/>
    <n v="1411417602"/>
    <b v="0"/>
    <n v="21"/>
    <b v="1"/>
    <x v="0"/>
    <s v="documentary"/>
    <n v="68.099999999999994"/>
    <d v="2014-10-17T12:00:00"/>
    <x v="415"/>
    <x v="3"/>
  </r>
  <r>
    <n v="416"/>
    <s v="Fire in the Heart of the City"/>
    <s v="35,000 pounds of food to a city. Highlighting the &quot;Convoy New Britain&quot; event from birth to beyond."/>
    <n v="1000"/>
    <n v="1202.17"/>
    <n v="120"/>
    <x v="0"/>
    <s v="US"/>
    <s v="USD"/>
    <n v="1391851831"/>
    <n v="1389259831"/>
    <b v="0"/>
    <n v="25"/>
    <b v="1"/>
    <x v="0"/>
    <s v="documentary"/>
    <n v="48.09"/>
    <d v="2014-02-08T09:30:31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s v="US"/>
    <s v="USD"/>
    <n v="1365395580"/>
    <n v="1364426260"/>
    <b v="0"/>
    <n v="52"/>
    <b v="1"/>
    <x v="0"/>
    <s v="documentary"/>
    <n v="202.42"/>
    <d v="2013-04-08T04:33:00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s v="US"/>
    <s v="USD"/>
    <n v="1437633997"/>
    <n v="1435041997"/>
    <b v="0"/>
    <n v="104"/>
    <b v="1"/>
    <x v="0"/>
    <s v="documentary"/>
    <n v="216.75"/>
    <d v="2015-07-23T06:46:37"/>
    <x v="418"/>
    <x v="0"/>
  </r>
  <r>
    <n v="419"/>
    <s v="BEYOND LOCAL"/>
    <s v="Beyond Local is a personal journey through an art-centric and musically talented community that fosters creativity."/>
    <n v="8000"/>
    <n v="8035"/>
    <n v="100"/>
    <x v="0"/>
    <s v="US"/>
    <s v="USD"/>
    <n v="1372536787"/>
    <n v="1367352787"/>
    <b v="0"/>
    <n v="73"/>
    <b v="1"/>
    <x v="0"/>
    <s v="documentary"/>
    <n v="110.07"/>
    <d v="2013-06-29T20:13:07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2"/>
    <s v="US"/>
    <s v="USD"/>
    <n v="1394772031"/>
    <n v="1392183631"/>
    <b v="0"/>
    <n v="3"/>
    <b v="0"/>
    <x v="0"/>
    <s v="animation"/>
    <n v="4.83"/>
    <d v="2014-03-14T04:40:31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n v="2"/>
    <x v="2"/>
    <s v="US"/>
    <s v="USD"/>
    <n v="1440157656"/>
    <n v="1434973656"/>
    <b v="0"/>
    <n v="6"/>
    <b v="0"/>
    <x v="0"/>
    <s v="animation"/>
    <n v="50.17"/>
    <d v="2015-08-21T11:47:36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2"/>
    <s v="US"/>
    <s v="USD"/>
    <n v="1410416097"/>
    <n v="1407824097"/>
    <b v="0"/>
    <n v="12"/>
    <b v="0"/>
    <x v="0"/>
    <s v="animation"/>
    <n v="35.83"/>
    <d v="2014-09-11T06:14:57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2"/>
    <s v="US"/>
    <s v="USD"/>
    <n v="1370470430"/>
    <n v="1367878430"/>
    <b v="0"/>
    <n v="13"/>
    <b v="0"/>
    <x v="0"/>
    <s v="animation"/>
    <n v="11.77"/>
    <d v="2013-06-05T22:13:50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2"/>
    <s v="US"/>
    <s v="USD"/>
    <n v="1332748899"/>
    <n v="1327568499"/>
    <b v="0"/>
    <n v="5"/>
    <b v="0"/>
    <x v="0"/>
    <s v="animation"/>
    <n v="40.78"/>
    <d v="2012-03-26T08:01:39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2"/>
    <s v="US"/>
    <s v="USD"/>
    <n v="1448660404"/>
    <n v="1443472804"/>
    <b v="0"/>
    <n v="2"/>
    <b v="0"/>
    <x v="0"/>
    <s v="animation"/>
    <n v="3"/>
    <d v="2015-11-27T21:40:04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n v="1"/>
    <x v="2"/>
    <s v="US"/>
    <s v="USD"/>
    <n v="1456851914"/>
    <n v="1454259914"/>
    <b v="0"/>
    <n v="8"/>
    <b v="0"/>
    <x v="0"/>
    <s v="animation"/>
    <n v="16.63"/>
    <d v="2016-03-01T17:05:14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s v="US"/>
    <s v="USD"/>
    <n v="1445540340"/>
    <n v="1444340940"/>
    <b v="0"/>
    <n v="0"/>
    <b v="0"/>
    <x v="0"/>
    <s v="animation"/>
    <n v="0"/>
    <d v="2015-10-22T18:59:00"/>
    <x v="427"/>
    <x v="0"/>
  </r>
  <r>
    <n v="428"/>
    <s v="Little Clay Bible - Zacchaeus"/>
    <s v="Fresh, fun, entertaining Bible stories on YouTube, stop-motion style."/>
    <n v="12000"/>
    <n v="676"/>
    <n v="6"/>
    <x v="2"/>
    <s v="US"/>
    <s v="USD"/>
    <n v="1402956000"/>
    <n v="1400523845"/>
    <b v="0"/>
    <n v="13"/>
    <b v="0"/>
    <x v="0"/>
    <s v="animation"/>
    <n v="52"/>
    <d v="2014-06-16T22:00:00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s v="US"/>
    <s v="USD"/>
    <n v="1259297940"/>
    <n v="1252964282"/>
    <b v="0"/>
    <n v="0"/>
    <b v="0"/>
    <x v="0"/>
    <s v="animation"/>
    <n v="0"/>
    <d v="2009-11-27T04:59:00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2"/>
    <s v="US"/>
    <s v="USD"/>
    <n v="1378866867"/>
    <n v="1377570867"/>
    <b v="0"/>
    <n v="5"/>
    <b v="0"/>
    <x v="0"/>
    <s v="animation"/>
    <n v="4.8"/>
    <d v="2013-09-11T02:34:27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2"/>
    <s v="GB"/>
    <s v="GBP"/>
    <n v="1467752083"/>
    <n v="1465160083"/>
    <b v="0"/>
    <n v="8"/>
    <b v="0"/>
    <x v="0"/>
    <s v="animation"/>
    <n v="51.88"/>
    <d v="2016-07-05T20:54:43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n v="10"/>
    <x v="2"/>
    <s v="US"/>
    <s v="USD"/>
    <n v="1445448381"/>
    <n v="1440264381"/>
    <b v="0"/>
    <n v="8"/>
    <b v="0"/>
    <x v="0"/>
    <s v="animation"/>
    <n v="71.25"/>
    <d v="2015-10-21T17:26:21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s v="US"/>
    <s v="USD"/>
    <n v="1444576022"/>
    <n v="1439392022"/>
    <b v="0"/>
    <n v="0"/>
    <b v="0"/>
    <x v="0"/>
    <s v="animation"/>
    <n v="0"/>
    <d v="2015-10-11T15:07:02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s v="US"/>
    <s v="USD"/>
    <n v="1385931702"/>
    <n v="1383076902"/>
    <b v="0"/>
    <n v="2"/>
    <b v="0"/>
    <x v="0"/>
    <s v="animation"/>
    <n v="62.5"/>
    <d v="2013-12-01T21:01:42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n v="0"/>
    <x v="2"/>
    <s v="US"/>
    <s v="USD"/>
    <n v="1379094980"/>
    <n v="1376502980"/>
    <b v="0"/>
    <n v="3"/>
    <b v="0"/>
    <x v="0"/>
    <s v="animation"/>
    <n v="1"/>
    <d v="2013-09-13T17:56:20"/>
    <x v="435"/>
    <x v="4"/>
  </r>
  <r>
    <n v="436"/>
    <s v="Blinky"/>
    <s v="Blinky is the story of a naÃ¯ve simpleton who suddenly finds himself struggling to adapt to changes within his environment."/>
    <n v="1000"/>
    <n v="0"/>
    <n v="0"/>
    <x v="2"/>
    <s v="US"/>
    <s v="USD"/>
    <n v="1375260113"/>
    <n v="1372668113"/>
    <b v="0"/>
    <n v="0"/>
    <b v="0"/>
    <x v="0"/>
    <s v="animation"/>
    <n v="0"/>
    <d v="2013-07-31T08:41:53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s v="CA"/>
    <s v="CAD"/>
    <n v="1475912326"/>
    <n v="1470728326"/>
    <b v="0"/>
    <n v="0"/>
    <b v="0"/>
    <x v="0"/>
    <s v="animation"/>
    <n v="0"/>
    <d v="2016-10-08T07:38:46"/>
    <x v="437"/>
    <x v="2"/>
  </r>
  <r>
    <n v="438"/>
    <s v="In Game: The Animated Series"/>
    <s v="As Smyton pushes himself to become respected, he unlocks secrets about himself and the world around him."/>
    <n v="20000"/>
    <n v="1876"/>
    <n v="9"/>
    <x v="2"/>
    <s v="US"/>
    <s v="USD"/>
    <n v="1447830958"/>
    <n v="1445235358"/>
    <b v="0"/>
    <n v="11"/>
    <b v="0"/>
    <x v="0"/>
    <s v="animation"/>
    <n v="170.55"/>
    <d v="2015-11-18T07:15:5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s v="US"/>
    <s v="USD"/>
    <n v="1413569818"/>
    <n v="1412705818"/>
    <b v="0"/>
    <n v="0"/>
    <b v="0"/>
    <x v="0"/>
    <s v="animation"/>
    <n v="0"/>
    <d v="2014-10-17T18:16:58"/>
    <x v="439"/>
    <x v="3"/>
  </r>
  <r>
    <n v="440"/>
    <s v="Consumed"/>
    <s v="A stop-motion animation made by a one girl team, with a camera, creativity, and a lot of determination."/>
    <n v="5000"/>
    <n v="5"/>
    <n v="0"/>
    <x v="2"/>
    <s v="US"/>
    <s v="USD"/>
    <n v="1458859153"/>
    <n v="1456270753"/>
    <b v="0"/>
    <n v="1"/>
    <b v="0"/>
    <x v="0"/>
    <s v="animation"/>
    <n v="5"/>
    <d v="2016-03-24T22:39:13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s v="GB"/>
    <s v="GBP"/>
    <n v="1383418996"/>
    <n v="1380826996"/>
    <b v="0"/>
    <n v="0"/>
    <b v="0"/>
    <x v="0"/>
    <s v="animation"/>
    <n v="0"/>
    <d v="2013-11-02T19:03:16"/>
    <x v="441"/>
    <x v="4"/>
  </r>
  <r>
    <n v="442"/>
    <s v="The Paranormal Idiot"/>
    <s v="Doomsday is here"/>
    <n v="17000"/>
    <n v="6691"/>
    <n v="39"/>
    <x v="2"/>
    <s v="US"/>
    <s v="USD"/>
    <n v="1424380783"/>
    <n v="1421788783"/>
    <b v="0"/>
    <n v="17"/>
    <b v="0"/>
    <x v="0"/>
    <s v="animation"/>
    <n v="393.59"/>
    <d v="2015-02-19T21:19:43"/>
    <x v="442"/>
    <x v="0"/>
  </r>
  <r>
    <n v="443"/>
    <s v="Bad Teddy Studios"/>
    <s v="We love cartoons!! We want to make more but it costs money to so. Be apart of your daily dose of WTF!?! Pledge now!!"/>
    <n v="10000"/>
    <n v="10"/>
    <n v="0"/>
    <x v="2"/>
    <s v="CA"/>
    <s v="CAD"/>
    <n v="1391991701"/>
    <n v="1389399701"/>
    <b v="0"/>
    <n v="2"/>
    <b v="0"/>
    <x v="0"/>
    <s v="animation"/>
    <n v="5"/>
    <d v="2014-02-10T00:21:41"/>
    <x v="443"/>
    <x v="3"/>
  </r>
  <r>
    <n v="444"/>
    <s v="Discovering the Other Woman"/>
    <s v="An upcoming animated web sitcom series centered around dealing with life, love, and relationships."/>
    <n v="1000"/>
    <n v="50"/>
    <n v="5"/>
    <x v="2"/>
    <s v="US"/>
    <s v="USD"/>
    <n v="1329342361"/>
    <n v="1324158361"/>
    <b v="0"/>
    <n v="1"/>
    <b v="0"/>
    <x v="0"/>
    <s v="animation"/>
    <n v="50"/>
    <d v="2012-02-15T21:46:01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2"/>
    <s v="US"/>
    <s v="USD"/>
    <n v="1432195375"/>
    <n v="1430899375"/>
    <b v="0"/>
    <n v="2"/>
    <b v="0"/>
    <x v="0"/>
    <s v="animation"/>
    <n v="1"/>
    <d v="2015-05-21T08:02:55"/>
    <x v="445"/>
    <x v="0"/>
  </r>
  <r>
    <n v="446"/>
    <s v="DisChord"/>
    <s v="A faith based animated short. (The same guy who said a picture is worth a thousand words also said a cartoon is worth two thousand.)"/>
    <n v="10500"/>
    <n v="766"/>
    <n v="7"/>
    <x v="2"/>
    <s v="US"/>
    <s v="USD"/>
    <n v="1425434420"/>
    <n v="1422842420"/>
    <b v="0"/>
    <n v="16"/>
    <b v="0"/>
    <x v="0"/>
    <s v="animation"/>
    <n v="47.88"/>
    <d v="2015-03-04T02:00:20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2"/>
    <s v="GB"/>
    <s v="GBP"/>
    <n v="1364041163"/>
    <n v="1361884763"/>
    <b v="0"/>
    <n v="1"/>
    <b v="0"/>
    <x v="0"/>
    <s v="animation"/>
    <n v="5"/>
    <d v="2013-03-23T12:19:23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n v="3"/>
    <x v="2"/>
    <s v="US"/>
    <s v="USD"/>
    <n v="1400091095"/>
    <n v="1398363095"/>
    <b v="0"/>
    <n v="4"/>
    <b v="0"/>
    <x v="0"/>
    <s v="animation"/>
    <n v="20.5"/>
    <d v="2014-05-14T18:11:3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n v="2"/>
    <x v="2"/>
    <s v="GB"/>
    <s v="GBP"/>
    <n v="1382017085"/>
    <n v="1379425085"/>
    <b v="0"/>
    <n v="5"/>
    <b v="0"/>
    <x v="0"/>
    <s v="animation"/>
    <n v="9"/>
    <d v="2013-10-17T13:38:05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n v="1"/>
    <x v="2"/>
    <s v="US"/>
    <s v="USD"/>
    <n v="1392417800"/>
    <n v="1389825800"/>
    <b v="0"/>
    <n v="7"/>
    <b v="0"/>
    <x v="0"/>
    <s v="animation"/>
    <n v="56.57"/>
    <d v="2014-02-14T22:43:2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s v="US"/>
    <s v="USD"/>
    <n v="1390669791"/>
    <n v="1388077791"/>
    <b v="0"/>
    <n v="0"/>
    <b v="0"/>
    <x v="0"/>
    <s v="animation"/>
    <n v="0"/>
    <d v="2014-01-25T17:09:51"/>
    <x v="451"/>
    <x v="4"/>
  </r>
  <r>
    <n v="452"/>
    <s v="Lost in the Shadows"/>
    <s v="A man must find his way out of the depths of the shadows by using the aid of a little girl."/>
    <n v="750"/>
    <n v="480"/>
    <n v="64"/>
    <x v="2"/>
    <s v="US"/>
    <s v="USD"/>
    <n v="1431536015"/>
    <n v="1428944015"/>
    <b v="0"/>
    <n v="12"/>
    <b v="0"/>
    <x v="0"/>
    <s v="animation"/>
    <n v="40"/>
    <d v="2015-05-13T16:53:3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n v="0"/>
    <x v="2"/>
    <s v="US"/>
    <s v="USD"/>
    <n v="1424375279"/>
    <n v="1422992879"/>
    <b v="0"/>
    <n v="2"/>
    <b v="0"/>
    <x v="0"/>
    <s v="animation"/>
    <n v="13"/>
    <d v="2015-02-19T19:47:59"/>
    <x v="453"/>
    <x v="0"/>
  </r>
  <r>
    <n v="454"/>
    <s v="Super Hi-Speed Road Strikers"/>
    <s v="Itâ€™s an Action/Adventure Anime for The Yuusha Brave series, G1 Transformer, and the Fast and the Furious Fans!"/>
    <n v="10000"/>
    <n v="82"/>
    <n v="1"/>
    <x v="2"/>
    <s v="US"/>
    <s v="USD"/>
    <n v="1417007640"/>
    <n v="1414343571"/>
    <b v="0"/>
    <n v="5"/>
    <b v="0"/>
    <x v="0"/>
    <s v="animation"/>
    <n v="16.399999999999999"/>
    <d v="2014-11-26T13:14:00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2"/>
    <s v="US"/>
    <s v="USD"/>
    <n v="1334622660"/>
    <n v="1330733022"/>
    <b v="0"/>
    <n v="2"/>
    <b v="0"/>
    <x v="0"/>
    <s v="animation"/>
    <n v="22.5"/>
    <d v="2012-04-17T00:31:00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2"/>
    <s v="US"/>
    <s v="USD"/>
    <n v="1382414340"/>
    <n v="1380559201"/>
    <b v="0"/>
    <n v="3"/>
    <b v="0"/>
    <x v="0"/>
    <s v="animation"/>
    <n v="20.329999999999998"/>
    <d v="2013-10-22T03:59:00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s v="CA"/>
    <s v="CAD"/>
    <n v="1408213512"/>
    <n v="1405621512"/>
    <b v="0"/>
    <n v="0"/>
    <b v="0"/>
    <x v="0"/>
    <s v="animation"/>
    <n v="0"/>
    <d v="2014-08-16T18:25:12"/>
    <x v="457"/>
    <x v="3"/>
  </r>
  <r>
    <n v="458"/>
    <s v="DE_dust2: Hacker's Wrath"/>
    <s v="An animated parody of the game, Counter-Strike. The sequel to the very popular Counter-Strike: DE_dust2. Hacker is back!"/>
    <n v="10000"/>
    <n v="821"/>
    <n v="8"/>
    <x v="2"/>
    <s v="GB"/>
    <s v="GBP"/>
    <n v="1368550060"/>
    <n v="1365958060"/>
    <b v="0"/>
    <n v="49"/>
    <b v="0"/>
    <x v="0"/>
    <s v="animation"/>
    <n v="16.760000000000002"/>
    <d v="2013-05-14T16:47:40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2"/>
    <s v="US"/>
    <s v="USD"/>
    <n v="1321201327"/>
    <n v="1316013727"/>
    <b v="0"/>
    <n v="1"/>
    <b v="0"/>
    <x v="0"/>
    <s v="animation"/>
    <n v="25"/>
    <d v="2011-11-13T16:22:07"/>
    <x v="459"/>
    <x v="6"/>
  </r>
  <r>
    <n v="460"/>
    <s v="Darwin's Kiss"/>
    <s v="An animated web series about biological evolution gone haywire."/>
    <n v="8500"/>
    <n v="25"/>
    <n v="0"/>
    <x v="2"/>
    <s v="US"/>
    <s v="USD"/>
    <n v="1401595200"/>
    <n v="1398862875"/>
    <b v="0"/>
    <n v="2"/>
    <b v="0"/>
    <x v="0"/>
    <s v="animation"/>
    <n v="12.5"/>
    <d v="2014-06-01T04:00:0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s v="GB"/>
    <s v="GBP"/>
    <n v="1370204367"/>
    <n v="1368476367"/>
    <b v="0"/>
    <n v="0"/>
    <b v="0"/>
    <x v="0"/>
    <s v="animation"/>
    <n v="0"/>
    <d v="2013-06-02T20:19:27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n v="0"/>
    <x v="2"/>
    <s v="US"/>
    <s v="USD"/>
    <n v="1312945341"/>
    <n v="1307761341"/>
    <b v="0"/>
    <n v="0"/>
    <b v="0"/>
    <x v="0"/>
    <s v="animation"/>
    <n v="0"/>
    <d v="2011-08-10T03:02:21"/>
    <x v="462"/>
    <x v="6"/>
  </r>
  <r>
    <n v="463"/>
    <s v="Tuskegee Redtails"/>
    <s v="Depicts the contribution the Tuskegee airmen made in certain historical events that helped turn the tide in World War II."/>
    <n v="55000"/>
    <n v="1250"/>
    <n v="2"/>
    <x v="2"/>
    <s v="US"/>
    <s v="USD"/>
    <n v="1316883753"/>
    <n v="1311699753"/>
    <b v="0"/>
    <n v="11"/>
    <b v="0"/>
    <x v="0"/>
    <s v="animation"/>
    <n v="113.64"/>
    <d v="2011-09-24T17:02:33"/>
    <x v="463"/>
    <x v="6"/>
  </r>
  <r>
    <n v="464"/>
    <s v="PokÃ©Movie - A PokÃ©monâ„¢ school project"/>
    <s v="We are three students that want to make a short PokÃ©mon movie as a school project!"/>
    <n v="1010"/>
    <n v="1"/>
    <n v="0"/>
    <x v="2"/>
    <s v="DE"/>
    <s v="EUR"/>
    <n v="1463602935"/>
    <n v="1461874935"/>
    <b v="0"/>
    <n v="1"/>
    <b v="0"/>
    <x v="0"/>
    <s v="animation"/>
    <n v="1"/>
    <d v="2016-05-18T20:22:15"/>
    <x v="464"/>
    <x v="2"/>
  </r>
  <r>
    <n v="465"/>
    <s v="&quot;Amp&quot; A Story About a Robot"/>
    <s v="&quot;Amp&quot; is a short film about a robot with needs."/>
    <n v="512"/>
    <n v="138"/>
    <n v="27"/>
    <x v="2"/>
    <s v="US"/>
    <s v="USD"/>
    <n v="1403837574"/>
    <n v="1402455174"/>
    <b v="0"/>
    <n v="8"/>
    <b v="0"/>
    <x v="0"/>
    <s v="animation"/>
    <n v="17.25"/>
    <d v="2014-06-27T02:52:54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n v="1"/>
    <x v="2"/>
    <s v="US"/>
    <s v="USD"/>
    <n v="1347057464"/>
    <n v="1344465464"/>
    <b v="0"/>
    <n v="5"/>
    <b v="0"/>
    <x v="0"/>
    <s v="animation"/>
    <n v="15.2"/>
    <d v="2012-09-07T22:37:44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2"/>
    <s v="US"/>
    <s v="USD"/>
    <n v="1348849134"/>
    <n v="1344961134"/>
    <b v="0"/>
    <n v="39"/>
    <b v="0"/>
    <x v="0"/>
    <s v="animation"/>
    <n v="110.64"/>
    <d v="2012-09-28T16:18:54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s v="US"/>
    <s v="USD"/>
    <n v="1341978665"/>
    <n v="1336795283"/>
    <b v="0"/>
    <n v="0"/>
    <b v="0"/>
    <x v="0"/>
    <s v="animation"/>
    <n v="0"/>
    <d v="2012-07-11T03:51:05"/>
    <x v="468"/>
    <x v="5"/>
  </r>
  <r>
    <n v="469"/>
    <s v="Dreamland PERSONALISED Animated Shorts Film"/>
    <s v="Create a personalised animation film using your child's name and photo."/>
    <n v="6000"/>
    <n v="0"/>
    <n v="0"/>
    <x v="2"/>
    <s v="GB"/>
    <s v="GBP"/>
    <n v="1409960724"/>
    <n v="1404776724"/>
    <b v="0"/>
    <n v="0"/>
    <b v="0"/>
    <x v="0"/>
    <s v="animation"/>
    <n v="0"/>
    <d v="2014-09-05T23:45:24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2"/>
    <s v="US"/>
    <s v="USD"/>
    <n v="1389844800"/>
    <n v="1385524889"/>
    <b v="0"/>
    <n v="2"/>
    <b v="0"/>
    <x v="0"/>
    <s v="animation"/>
    <n v="25.5"/>
    <d v="2014-01-16T04:00:0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n v="12"/>
    <x v="2"/>
    <s v="US"/>
    <s v="USD"/>
    <n v="1397924379"/>
    <n v="1394039979"/>
    <b v="0"/>
    <n v="170"/>
    <b v="0"/>
    <x v="0"/>
    <s v="animation"/>
    <n v="38.479999999999997"/>
    <d v="2014-04-19T16:19:39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2"/>
    <s v="US"/>
    <s v="USD"/>
    <n v="1408831718"/>
    <n v="1406239718"/>
    <b v="0"/>
    <n v="5"/>
    <b v="0"/>
    <x v="0"/>
    <s v="animation"/>
    <n v="28.2"/>
    <d v="2014-08-23T22:08:38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2"/>
    <s v="US"/>
    <s v="USD"/>
    <n v="1410972319"/>
    <n v="1408380319"/>
    <b v="0"/>
    <n v="14"/>
    <b v="0"/>
    <x v="0"/>
    <s v="animation"/>
    <n v="61.5"/>
    <d v="2014-09-17T16:45:19"/>
    <x v="473"/>
    <x v="3"/>
  </r>
  <r>
    <n v="474"/>
    <s v="TAO Mr. Fantastic!!"/>
    <s v="Time travel the light Mr. Fantastic!  Spin the dimensions toward other continuums and worlds.  Hold onto your panties."/>
    <n v="3300"/>
    <n v="1"/>
    <n v="0"/>
    <x v="2"/>
    <s v="US"/>
    <s v="USD"/>
    <n v="1487318029"/>
    <n v="1484726029"/>
    <b v="0"/>
    <n v="1"/>
    <b v="0"/>
    <x v="0"/>
    <s v="animation"/>
    <n v="1"/>
    <d v="2017-02-17T07:53:49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s v="US"/>
    <s v="USD"/>
    <n v="1430877843"/>
    <n v="1428285843"/>
    <b v="0"/>
    <n v="0"/>
    <b v="0"/>
    <x v="0"/>
    <s v="animation"/>
    <n v="0"/>
    <d v="2015-05-06T02:04:03"/>
    <x v="475"/>
    <x v="0"/>
  </r>
  <r>
    <n v="476"/>
    <s v="Sight Word Music Videos"/>
    <s v="Animated Music Videos that teach kids how to read."/>
    <n v="220000"/>
    <n v="4906.59"/>
    <n v="2"/>
    <x v="2"/>
    <s v="US"/>
    <s v="USD"/>
    <n v="1401767940"/>
    <n v="1398727441"/>
    <b v="0"/>
    <n v="124"/>
    <b v="0"/>
    <x v="0"/>
    <s v="animation"/>
    <n v="39.57"/>
    <d v="2014-06-03T03:59:00"/>
    <x v="476"/>
    <x v="3"/>
  </r>
  <r>
    <n v="477"/>
    <s v="Hymn of Unity"/>
    <s v="A Comedy-drama animation revolving around a man who finds a problematic pair of headphones that literally take over his whole life."/>
    <n v="1500"/>
    <n v="0"/>
    <n v="0"/>
    <x v="2"/>
    <s v="US"/>
    <s v="USD"/>
    <n v="1337371334"/>
    <n v="1332187334"/>
    <b v="0"/>
    <n v="0"/>
    <b v="0"/>
    <x v="0"/>
    <s v="animation"/>
    <n v="0"/>
    <d v="2012-05-18T20:02:14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s v="US"/>
    <s v="USD"/>
    <n v="1427921509"/>
    <n v="1425333109"/>
    <b v="0"/>
    <n v="0"/>
    <b v="0"/>
    <x v="0"/>
    <s v="animation"/>
    <n v="0"/>
    <d v="2015-04-01T20:51:49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n v="33"/>
    <x v="2"/>
    <s v="US"/>
    <s v="USD"/>
    <n v="1416566835"/>
    <n v="1411379235"/>
    <b v="0"/>
    <n v="55"/>
    <b v="0"/>
    <x v="0"/>
    <s v="animation"/>
    <n v="88.8"/>
    <d v="2014-11-21T10:47:15"/>
    <x v="479"/>
    <x v="3"/>
  </r>
  <r>
    <n v="480"/>
    <s v="The CafÃ©"/>
    <s v="To court his muse, an artist must first outsmart her dog.  A short animated film collaboration by Dana and Terrence Masson."/>
    <n v="40000"/>
    <n v="7764"/>
    <n v="19"/>
    <x v="2"/>
    <s v="US"/>
    <s v="USD"/>
    <n v="1376049615"/>
    <n v="1373457615"/>
    <b v="0"/>
    <n v="140"/>
    <b v="0"/>
    <x v="0"/>
    <s v="animation"/>
    <n v="55.46"/>
    <d v="2013-08-09T12:00:15"/>
    <x v="480"/>
    <x v="4"/>
  </r>
  <r>
    <n v="481"/>
    <s v="ERA"/>
    <s v="The year is 2043. Test subject David Beck has been augmented with psychokinetic abilities. He uses his newfound gifts to thwart evil."/>
    <n v="30000"/>
    <n v="1830"/>
    <n v="6"/>
    <x v="2"/>
    <s v="US"/>
    <s v="USD"/>
    <n v="1349885289"/>
    <n v="1347293289"/>
    <b v="0"/>
    <n v="21"/>
    <b v="0"/>
    <x v="0"/>
    <s v="animation"/>
    <n v="87.14"/>
    <d v="2012-10-10T16:08:09"/>
    <x v="481"/>
    <x v="5"/>
  </r>
  <r>
    <n v="482"/>
    <s v="Animated Stand-up Routines Shenanigans"/>
    <s v="Help me quit my day job and also create animated Stand-up routines from local up and coming comedians."/>
    <n v="10000"/>
    <n v="10"/>
    <n v="0"/>
    <x v="2"/>
    <s v="US"/>
    <s v="USD"/>
    <n v="1460644440"/>
    <n v="1458336690"/>
    <b v="0"/>
    <n v="1"/>
    <b v="0"/>
    <x v="0"/>
    <s v="animation"/>
    <n v="10"/>
    <d v="2016-04-14T14:34:00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2"/>
    <s v="GB"/>
    <s v="GBP"/>
    <n v="1359434672"/>
    <n v="1354250672"/>
    <b v="0"/>
    <n v="147"/>
    <b v="0"/>
    <x v="0"/>
    <s v="animation"/>
    <n v="51.22"/>
    <d v="2013-01-29T04:44:32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2"/>
    <s v="GB"/>
    <s v="GBP"/>
    <n v="1446766372"/>
    <n v="1443220372"/>
    <b v="0"/>
    <n v="11"/>
    <b v="0"/>
    <x v="0"/>
    <s v="animation"/>
    <n v="13.55"/>
    <d v="2015-11-05T23:32:52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2"/>
    <s v="GB"/>
    <s v="GBP"/>
    <n v="1368792499"/>
    <n v="1366200499"/>
    <b v="0"/>
    <n v="125"/>
    <b v="0"/>
    <x v="0"/>
    <s v="animation"/>
    <n v="66.52"/>
    <d v="2013-05-17T12:08:19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2"/>
    <s v="AU"/>
    <s v="AUD"/>
    <n v="1401662239"/>
    <n v="1399070239"/>
    <b v="0"/>
    <n v="1"/>
    <b v="0"/>
    <x v="0"/>
    <s v="animation"/>
    <n v="50"/>
    <d v="2014-06-01T22:37:19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s v="CA"/>
    <s v="CAD"/>
    <n v="1482678994"/>
    <n v="1477491394"/>
    <b v="0"/>
    <n v="0"/>
    <b v="0"/>
    <x v="0"/>
    <s v="animation"/>
    <n v="0"/>
    <d v="2016-12-25T15:16:34"/>
    <x v="487"/>
    <x v="2"/>
  </r>
  <r>
    <n v="488"/>
    <s v="City Animals independent cartoon series"/>
    <s v="When humans left the earth, the animals took over the city. What could go wrong? Well...everything!"/>
    <n v="12000"/>
    <n v="0"/>
    <n v="0"/>
    <x v="2"/>
    <s v="US"/>
    <s v="USD"/>
    <n v="1483924700"/>
    <n v="1481332700"/>
    <b v="0"/>
    <n v="0"/>
    <b v="0"/>
    <x v="0"/>
    <s v="animation"/>
    <n v="0"/>
    <d v="2017-01-09T01:18:20"/>
    <x v="488"/>
    <x v="2"/>
  </r>
  <r>
    <n v="489"/>
    <s v="THE GUINEAS SHOW"/>
    <s v="Help America's favorite dysfunctional immigrant family THE GUINEAS launch the first season of their animated web series."/>
    <n v="74997"/>
    <n v="215"/>
    <n v="0"/>
    <x v="2"/>
    <s v="US"/>
    <s v="USD"/>
    <n v="1325763180"/>
    <n v="1323084816"/>
    <b v="0"/>
    <n v="3"/>
    <b v="0"/>
    <x v="0"/>
    <s v="animation"/>
    <n v="71.67"/>
    <d v="2012-01-05T11:33:00"/>
    <x v="489"/>
    <x v="6"/>
  </r>
  <r>
    <n v="490"/>
    <s v="PROJECT IS CANCELLED"/>
    <s v="Cancelled"/>
    <n v="1000"/>
    <n v="0"/>
    <n v="0"/>
    <x v="2"/>
    <s v="US"/>
    <s v="USD"/>
    <n v="1345677285"/>
    <n v="1343085285"/>
    <b v="0"/>
    <n v="0"/>
    <b v="0"/>
    <x v="0"/>
    <s v="animation"/>
    <n v="0"/>
    <d v="2012-08-22T23:14:45"/>
    <x v="490"/>
    <x v="5"/>
  </r>
  <r>
    <n v="491"/>
    <s v="Guess What? Gus"/>
    <s v="&quot;Guess What? Gus&quot; is a magical animated comedy that follow a new kid who playful antics for attention make the news."/>
    <n v="10000"/>
    <n v="0"/>
    <n v="0"/>
    <x v="2"/>
    <s v="US"/>
    <s v="USD"/>
    <n v="1453937699"/>
    <n v="1451345699"/>
    <b v="0"/>
    <n v="0"/>
    <b v="0"/>
    <x v="0"/>
    <s v="animation"/>
    <n v="0"/>
    <d v="2016-01-27T23:34:59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s v="SE"/>
    <s v="SEK"/>
    <n v="1476319830"/>
    <n v="1471135830"/>
    <b v="0"/>
    <n v="0"/>
    <b v="0"/>
    <x v="0"/>
    <s v="animation"/>
    <n v="0"/>
    <d v="2016-10-13T00:50:30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s v="GB"/>
    <s v="GBP"/>
    <n v="1432142738"/>
    <n v="1429550738"/>
    <b v="0"/>
    <n v="0"/>
    <b v="0"/>
    <x v="0"/>
    <s v="animation"/>
    <n v="0"/>
    <d v="2015-05-20T17:25:38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n v="0"/>
    <x v="2"/>
    <s v="US"/>
    <s v="USD"/>
    <n v="1404356400"/>
    <n v="1402343765"/>
    <b v="0"/>
    <n v="3"/>
    <b v="0"/>
    <x v="0"/>
    <s v="animation"/>
    <n v="10.33"/>
    <d v="2014-07-03T03:00:00"/>
    <x v="494"/>
    <x v="3"/>
  </r>
  <r>
    <n v="495"/>
    <s v="Average Heroes pilot"/>
    <s v="two friends set out to conquer and reach the level cap of the quest watch, how will they do it when they're 2 teenage idiots"/>
    <n v="7000"/>
    <n v="0"/>
    <n v="0"/>
    <x v="2"/>
    <s v="US"/>
    <s v="USD"/>
    <n v="1437076305"/>
    <n v="1434484305"/>
    <b v="0"/>
    <n v="0"/>
    <b v="0"/>
    <x v="0"/>
    <s v="animation"/>
    <n v="0"/>
    <d v="2015-07-16T19:51:45"/>
    <x v="495"/>
    <x v="0"/>
  </r>
  <r>
    <n v="496"/>
    <s v="Airships and Anatasia: The Movie"/>
    <s v="The movie is about the adventures of Ethan, Danna, The mysterious inventor and more."/>
    <n v="60000"/>
    <n v="1"/>
    <n v="0"/>
    <x v="2"/>
    <s v="US"/>
    <s v="USD"/>
    <n v="1392070874"/>
    <n v="1386886874"/>
    <b v="0"/>
    <n v="1"/>
    <b v="0"/>
    <x v="0"/>
    <s v="animation"/>
    <n v="1"/>
    <d v="2014-02-10T22:21:14"/>
    <x v="496"/>
    <x v="4"/>
  </r>
  <r>
    <n v="497"/>
    <s v="Galaxy Probe Kids"/>
    <s v="live-action/animated series pilot."/>
    <n v="4480"/>
    <n v="30"/>
    <n v="1"/>
    <x v="2"/>
    <s v="US"/>
    <s v="USD"/>
    <n v="1419483600"/>
    <n v="1414889665"/>
    <b v="0"/>
    <n v="3"/>
    <b v="0"/>
    <x v="0"/>
    <s v="animation"/>
    <n v="10"/>
    <d v="2014-12-25T05:00:00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2"/>
    <s v="US"/>
    <s v="USD"/>
    <n v="1324664249"/>
    <n v="1321035449"/>
    <b v="0"/>
    <n v="22"/>
    <b v="0"/>
    <x v="0"/>
    <s v="animation"/>
    <n v="136.09"/>
    <d v="2011-12-23T18:17:29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x v="2"/>
    <s v="US"/>
    <s v="USD"/>
    <n v="1255381140"/>
    <n v="1250630968"/>
    <b v="0"/>
    <n v="26"/>
    <b v="0"/>
    <x v="0"/>
    <s v="animation"/>
    <n v="73.459999999999994"/>
    <d v="2009-10-12T20:59:00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2"/>
    <s v="US"/>
    <s v="USD"/>
    <n v="1273356960"/>
    <n v="1268255751"/>
    <b v="0"/>
    <n v="4"/>
    <b v="0"/>
    <x v="0"/>
    <s v="animation"/>
    <n v="53.75"/>
    <d v="2010-05-08T22:16:00"/>
    <x v="500"/>
    <x v="7"/>
  </r>
  <r>
    <n v="501"/>
    <s v="World War 4"/>
    <s v="Based on the invention portfolio of a patented inventor World War Four is a look into the future of warfare and humanity as a whole"/>
    <n v="10000"/>
    <n v="0"/>
    <n v="0"/>
    <x v="2"/>
    <s v="US"/>
    <s v="USD"/>
    <n v="1310189851"/>
    <n v="1307597851"/>
    <b v="0"/>
    <n v="0"/>
    <b v="0"/>
    <x v="0"/>
    <s v="animation"/>
    <n v="0"/>
    <d v="2011-07-09T05:37:3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n v="1"/>
    <x v="2"/>
    <s v="US"/>
    <s v="USD"/>
    <n v="1332073025"/>
    <n v="1329484625"/>
    <b v="0"/>
    <n v="4"/>
    <b v="0"/>
    <x v="0"/>
    <s v="animation"/>
    <n v="57.5"/>
    <d v="2012-03-18T12:17:0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2"/>
    <s v="GB"/>
    <s v="GBP"/>
    <n v="1421498303"/>
    <n v="1418906303"/>
    <b v="0"/>
    <n v="9"/>
    <b v="0"/>
    <x v="0"/>
    <s v="animation"/>
    <n v="12.67"/>
    <d v="2015-01-17T12:38:2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2"/>
    <s v="US"/>
    <s v="USD"/>
    <n v="1334097387"/>
    <n v="1328916987"/>
    <b v="0"/>
    <n v="5"/>
    <b v="0"/>
    <x v="0"/>
    <s v="animation"/>
    <n v="67"/>
    <d v="2012-04-10T22:36:27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2"/>
    <s v="US"/>
    <s v="USD"/>
    <n v="1451010086"/>
    <n v="1447122086"/>
    <b v="0"/>
    <n v="14"/>
    <b v="0"/>
    <x v="0"/>
    <s v="animation"/>
    <n v="3.71"/>
    <d v="2015-12-25T02:21:26"/>
    <x v="505"/>
    <x v="0"/>
  </r>
  <r>
    <n v="506"/>
    <s v="Age of Spirit: The Battle in Heaven"/>
    <s v="A feature-length 3D animation that depicts what happened when the Son of the Morning rebelled against God."/>
    <n v="200000"/>
    <n v="250"/>
    <n v="0"/>
    <x v="2"/>
    <s v="US"/>
    <s v="USD"/>
    <n v="1376140520"/>
    <n v="1373548520"/>
    <b v="0"/>
    <n v="1"/>
    <b v="0"/>
    <x v="0"/>
    <s v="animation"/>
    <n v="250"/>
    <d v="2013-08-10T13:15:20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2"/>
    <s v="US"/>
    <s v="USD"/>
    <n v="1350687657"/>
    <n v="1346799657"/>
    <b v="0"/>
    <n v="10"/>
    <b v="0"/>
    <x v="0"/>
    <s v="animation"/>
    <n v="64"/>
    <d v="2012-10-19T23:00:5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2"/>
    <s v="US"/>
    <s v="USD"/>
    <n v="1337955240"/>
    <n v="1332808501"/>
    <b v="0"/>
    <n v="3"/>
    <b v="0"/>
    <x v="0"/>
    <s v="animation"/>
    <n v="133.33000000000001"/>
    <d v="2012-05-25T14:14:00"/>
    <x v="508"/>
    <x v="5"/>
  </r>
  <r>
    <n v="509"/>
    <s v="Indian in Chelsea - Web Animated series"/>
    <s v="A hilarious comedy podcast being turned into an animated series  about an indian servant and his boss."/>
    <n v="5000"/>
    <n v="10"/>
    <n v="0"/>
    <x v="2"/>
    <s v="GB"/>
    <s v="GBP"/>
    <n v="1435504170"/>
    <n v="1432912170"/>
    <b v="0"/>
    <n v="1"/>
    <b v="0"/>
    <x v="0"/>
    <s v="animation"/>
    <n v="10"/>
    <d v="2015-06-28T15:09:30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n v="0"/>
    <x v="2"/>
    <s v="US"/>
    <s v="USD"/>
    <n v="1456805639"/>
    <n v="1454213639"/>
    <b v="0"/>
    <n v="0"/>
    <b v="0"/>
    <x v="0"/>
    <s v="animation"/>
    <n v="0"/>
    <d v="2016-03-01T04:13:59"/>
    <x v="510"/>
    <x v="2"/>
  </r>
  <r>
    <n v="511"/>
    <s v="Stuck On An Eyeland"/>
    <s v="A project that incorporates animation and comic art into a relevant story. 4 boys, 1 eyeland, and a whole lot of drama!!!"/>
    <n v="5000"/>
    <n v="150"/>
    <n v="3"/>
    <x v="2"/>
    <s v="US"/>
    <s v="USD"/>
    <n v="1365228982"/>
    <n v="1362640582"/>
    <b v="0"/>
    <n v="5"/>
    <b v="0"/>
    <x v="0"/>
    <s v="animation"/>
    <n v="30"/>
    <d v="2013-04-06T06:16:22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2"/>
    <s v="US"/>
    <s v="USD"/>
    <n v="1479667727"/>
    <n v="1475776127"/>
    <b v="0"/>
    <n v="2"/>
    <b v="0"/>
    <x v="0"/>
    <s v="animation"/>
    <n v="5.5"/>
    <d v="2016-11-20T18:48:47"/>
    <x v="512"/>
    <x v="2"/>
  </r>
  <r>
    <n v="513"/>
    <s v="Paradigm Spiral - The Animated Series"/>
    <s v="A sci-fi fantasy 2.5D anime styled series about some guys trying to save the world, probably..."/>
    <n v="50000"/>
    <n v="6962"/>
    <n v="14"/>
    <x v="2"/>
    <s v="US"/>
    <s v="USD"/>
    <n v="1471244400"/>
    <n v="1467387705"/>
    <b v="0"/>
    <n v="68"/>
    <b v="0"/>
    <x v="0"/>
    <s v="animation"/>
    <n v="102.38"/>
    <d v="2016-08-15T07:00:00"/>
    <x v="513"/>
    <x v="2"/>
  </r>
  <r>
    <n v="514"/>
    <s v="I'm Sticking With You."/>
    <s v="A film created entirely out of paper, visual effects and found objects depicts how one man created a new life for himself."/>
    <n v="1500"/>
    <n v="50"/>
    <n v="3"/>
    <x v="2"/>
    <s v="CA"/>
    <s v="CAD"/>
    <n v="1407595447"/>
    <n v="1405003447"/>
    <b v="0"/>
    <n v="3"/>
    <b v="0"/>
    <x v="0"/>
    <s v="animation"/>
    <n v="16.670000000000002"/>
    <d v="2014-08-09T14:44:07"/>
    <x v="514"/>
    <x v="3"/>
  </r>
  <r>
    <n v="515"/>
    <s v="A Tale of Faith - An Animated Short Film"/>
    <s v="A Tale of Faith is an animated short film based on the heartwarming tale by Rebbe Nachman of Breslov."/>
    <n v="97000"/>
    <n v="24651"/>
    <n v="25"/>
    <x v="2"/>
    <s v="US"/>
    <s v="USD"/>
    <n v="1451389601"/>
    <n v="1447933601"/>
    <b v="0"/>
    <n v="34"/>
    <b v="0"/>
    <x v="0"/>
    <s v="animation"/>
    <n v="725.03"/>
    <d v="2015-12-29T11:46:41"/>
    <x v="515"/>
    <x v="0"/>
  </r>
  <r>
    <n v="516"/>
    <s v="Shipmates"/>
    <s v="A big brother style comedy animation series starring famous seafarers"/>
    <n v="5000"/>
    <n v="0"/>
    <n v="0"/>
    <x v="2"/>
    <s v="GB"/>
    <s v="GBP"/>
    <n v="1432752080"/>
    <n v="1427568080"/>
    <b v="0"/>
    <n v="0"/>
    <b v="0"/>
    <x v="0"/>
    <s v="animation"/>
    <n v="0"/>
    <d v="2015-05-27T18:41:20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2"/>
    <s v="US"/>
    <s v="USD"/>
    <n v="1486046761"/>
    <n v="1483454761"/>
    <b v="0"/>
    <n v="3"/>
    <b v="0"/>
    <x v="0"/>
    <s v="animation"/>
    <n v="68.33"/>
    <d v="2017-02-02T14:46:01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s v="US"/>
    <s v="USD"/>
    <n v="1441550760"/>
    <n v="1438958824"/>
    <b v="0"/>
    <n v="0"/>
    <b v="0"/>
    <x v="0"/>
    <s v="animation"/>
    <n v="0"/>
    <d v="2015-09-06T14:46:00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2"/>
    <s v="US"/>
    <s v="USD"/>
    <n v="1354699421"/>
    <n v="1352107421"/>
    <b v="0"/>
    <n v="70"/>
    <b v="0"/>
    <x v="0"/>
    <s v="animation"/>
    <n v="39.229999999999997"/>
    <d v="2012-12-05T09:23:41"/>
    <x v="519"/>
    <x v="5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s v="GB"/>
    <s v="GBP"/>
    <n v="1403348400"/>
    <n v="1401058295"/>
    <b v="0"/>
    <n v="0"/>
    <b v="0"/>
    <x v="1"/>
    <s v="plays"/>
    <n v="0"/>
    <d v="2014-06-21T11:00:00"/>
    <x v="52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s v="US"/>
    <s v="USD"/>
    <n v="1465790400"/>
    <n v="1462210950"/>
    <b v="0"/>
    <n v="0"/>
    <b v="0"/>
    <x v="1"/>
    <s v="plays"/>
    <n v="0"/>
    <d v="2016-06-13T04:00:00"/>
    <x v="521"/>
    <x v="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s v="US"/>
    <s v="USD"/>
    <n v="1432917394"/>
    <n v="1429029394"/>
    <b v="0"/>
    <n v="0"/>
    <b v="0"/>
    <x v="1"/>
    <s v="plays"/>
    <n v="0"/>
    <d v="2015-05-29T16:36:34"/>
    <x v="522"/>
    <x v="0"/>
  </r>
  <r>
    <n v="2847"/>
    <s v="COLOR ME"/>
    <s v="Dark secrets come to light when Mariah meets Stella. They find a way to face the south's largest elephant in the room: RACISM."/>
    <n v="2000"/>
    <n v="0"/>
    <n v="0"/>
    <x v="2"/>
    <s v="US"/>
    <s v="USD"/>
    <n v="1464031265"/>
    <n v="1458847265"/>
    <b v="0"/>
    <n v="0"/>
    <b v="0"/>
    <x v="1"/>
    <s v="plays"/>
    <n v="0"/>
    <d v="2016-05-23T19:21:05"/>
    <x v="523"/>
    <x v="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s v="IE"/>
    <s v="EUR"/>
    <n v="1454109420"/>
    <n v="1453334629"/>
    <b v="0"/>
    <n v="0"/>
    <b v="0"/>
    <x v="1"/>
    <s v="plays"/>
    <n v="0"/>
    <d v="2016-01-29T23:17:00"/>
    <x v="524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s v="CA"/>
    <s v="CAD"/>
    <n v="1410669297"/>
    <n v="1405485297"/>
    <b v="0"/>
    <n v="0"/>
    <b v="0"/>
    <x v="1"/>
    <s v="plays"/>
    <n v="0"/>
    <d v="2014-09-14T04:34:57"/>
    <x v="525"/>
    <x v="3"/>
  </r>
  <r>
    <n v="2858"/>
    <s v="Gay Party Superposh 'Winter Wonderland'"/>
    <s v="Een Gay Party in het centrum van Amersfoort. _x000a_Een geweldige avond uit, met een show, optredens en DJ's."/>
    <n v="1000"/>
    <n v="0"/>
    <n v="0"/>
    <x v="2"/>
    <s v="NL"/>
    <s v="EUR"/>
    <n v="1417778880"/>
    <n v="1415711095"/>
    <b v="0"/>
    <n v="0"/>
    <b v="0"/>
    <x v="1"/>
    <s v="plays"/>
    <n v="0"/>
    <d v="2014-12-05T11:28:00"/>
    <x v="526"/>
    <x v="3"/>
  </r>
  <r>
    <n v="2865"/>
    <s v="FRINGE 2015 by YER Productions"/>
    <s v="Prepare to be Swept Away. Three short plays from three master playwrights; LANDFALL, SNIPER and DANGERS of TOBACCO!"/>
    <n v="2888"/>
    <n v="0"/>
    <n v="0"/>
    <x v="2"/>
    <s v="US"/>
    <s v="USD"/>
    <n v="1420512259"/>
    <n v="1415328259"/>
    <b v="0"/>
    <n v="0"/>
    <b v="0"/>
    <x v="1"/>
    <s v="plays"/>
    <n v="0"/>
    <d v="2015-01-06T02:44:19"/>
    <x v="527"/>
    <x v="3"/>
  </r>
  <r>
    <n v="2872"/>
    <s v="Loud Arts"/>
    <s v="Local Theatre group in Loudoun County, Virginia. Looking for funds to start producing shows!"/>
    <n v="3000"/>
    <n v="0"/>
    <n v="0"/>
    <x v="2"/>
    <s v="US"/>
    <s v="USD"/>
    <n v="1434768438"/>
    <n v="1429584438"/>
    <b v="0"/>
    <n v="0"/>
    <b v="0"/>
    <x v="1"/>
    <s v="plays"/>
    <n v="0"/>
    <d v="2015-06-20T02:47:18"/>
    <x v="528"/>
    <x v="0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s v="US"/>
    <s v="USD"/>
    <n v="1437069079"/>
    <n v="1434477079"/>
    <b v="0"/>
    <n v="0"/>
    <b v="0"/>
    <x v="1"/>
    <s v="plays"/>
    <n v="0"/>
    <d v="2015-07-16T17:51:19"/>
    <x v="529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s v="US"/>
    <s v="USD"/>
    <n v="1417620036"/>
    <n v="1412432436"/>
    <b v="0"/>
    <n v="0"/>
    <b v="0"/>
    <x v="1"/>
    <s v="plays"/>
    <n v="0"/>
    <d v="2014-12-03T15:20:36"/>
    <x v="530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s v="US"/>
    <s v="USD"/>
    <n v="1413608340"/>
    <n v="1412945440"/>
    <b v="0"/>
    <n v="0"/>
    <b v="0"/>
    <x v="1"/>
    <s v="plays"/>
    <n v="0"/>
    <d v="2014-10-18T04:59:00"/>
    <x v="531"/>
    <x v="3"/>
  </r>
  <r>
    <n v="2894"/>
    <s v="How Could You Do This To Me (The Stage Play)"/>
    <s v="This Is A Story About A Woman A Man And A Woman"/>
    <n v="50000"/>
    <n v="0"/>
    <n v="0"/>
    <x v="2"/>
    <s v="US"/>
    <s v="USD"/>
    <n v="1428100815"/>
    <n v="1422920415"/>
    <b v="0"/>
    <n v="0"/>
    <b v="0"/>
    <x v="1"/>
    <s v="plays"/>
    <n v="0"/>
    <d v="2015-04-03T22:40:15"/>
    <x v="532"/>
    <x v="0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s v="US"/>
    <s v="USD"/>
    <n v="1469325158"/>
    <n v="1464141158"/>
    <b v="0"/>
    <n v="0"/>
    <b v="0"/>
    <x v="1"/>
    <s v="plays"/>
    <n v="0"/>
    <d v="2016-07-24T01:52:38"/>
    <x v="533"/>
    <x v="2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s v="US"/>
    <s v="USD"/>
    <n v="1428894380"/>
    <n v="1426302380"/>
    <b v="0"/>
    <n v="0"/>
    <b v="0"/>
    <x v="1"/>
    <s v="spaces"/>
    <n v="0"/>
    <d v="2015-04-13T03:06:20"/>
    <x v="534"/>
    <x v="0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s v="US"/>
    <s v="USD"/>
    <n v="1432437660"/>
    <n v="1429845660"/>
    <b v="0"/>
    <n v="0"/>
    <b v="0"/>
    <x v="1"/>
    <s v="spaces"/>
    <n v="0"/>
    <d v="2015-05-24T03:21:00"/>
    <x v="53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s v="US"/>
    <s v="USD"/>
    <n v="1453538752"/>
    <n v="1450946752"/>
    <b v="0"/>
    <n v="0"/>
    <b v="0"/>
    <x v="1"/>
    <s v="spaces"/>
    <n v="0"/>
    <d v="2016-01-23T08:45:52"/>
    <x v="536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s v="US"/>
    <s v="USD"/>
    <n v="1489669203"/>
    <n v="1487944803"/>
    <b v="0"/>
    <n v="0"/>
    <b v="0"/>
    <x v="1"/>
    <s v="spaces"/>
    <n v="0"/>
    <d v="2017-03-16T13:00:03"/>
    <x v="537"/>
    <x v="1"/>
  </r>
  <r>
    <n v="2958"/>
    <s v="Uprising Theater (Canceled)"/>
    <s v="Chicago Based Theater Company and Venue Dedicated to Social Justice and Mainstreaming the Palestinian Narrative"/>
    <n v="80000"/>
    <n v="0"/>
    <n v="0"/>
    <x v="1"/>
    <s v="US"/>
    <s v="USD"/>
    <n v="1462729317"/>
    <n v="1457548917"/>
    <b v="0"/>
    <n v="0"/>
    <b v="0"/>
    <x v="1"/>
    <s v="spaces"/>
    <n v="0"/>
    <d v="2016-05-08T17:41:57"/>
    <x v="53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s v="GB"/>
    <s v="GBP"/>
    <n v="1465258325"/>
    <n v="1462666325"/>
    <b v="0"/>
    <n v="0"/>
    <b v="0"/>
    <x v="1"/>
    <s v="spaces"/>
    <n v="0"/>
    <d v="2016-06-07T00:12:05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2"/>
    <s v="US"/>
    <s v="USD"/>
    <n v="1423078606"/>
    <n v="1420486606"/>
    <b v="0"/>
    <n v="1"/>
    <b v="0"/>
    <x v="2"/>
    <s v="web"/>
    <n v="1"/>
    <d v="2015-02-04T19:36:46"/>
    <x v="540"/>
    <x v="0"/>
  </r>
  <r>
    <n v="541"/>
    <s v="Deviations"/>
    <s v="A website dedicated to local Kink Communities; to find others with matching interests and bring them together."/>
    <n v="4500"/>
    <n v="25"/>
    <n v="1"/>
    <x v="2"/>
    <s v="US"/>
    <s v="USD"/>
    <n v="1446080834"/>
    <n v="1443488834"/>
    <b v="0"/>
    <n v="1"/>
    <b v="0"/>
    <x v="2"/>
    <s v="web"/>
    <n v="25"/>
    <d v="2015-10-29T01:07:14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2"/>
    <s v="US"/>
    <s v="USD"/>
    <n v="1462293716"/>
    <n v="1457113316"/>
    <b v="0"/>
    <n v="1"/>
    <b v="0"/>
    <x v="2"/>
    <s v="web"/>
    <n v="1"/>
    <d v="2016-05-03T16:41:56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2"/>
    <s v="AU"/>
    <s v="AUD"/>
    <n v="1414807962"/>
    <n v="1412215962"/>
    <b v="0"/>
    <n v="2"/>
    <b v="0"/>
    <x v="2"/>
    <s v="web"/>
    <n v="35"/>
    <d v="2014-11-01T02:12:42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2"/>
    <s v="US"/>
    <s v="USD"/>
    <n v="1467647160"/>
    <n v="1465055160"/>
    <b v="0"/>
    <n v="2"/>
    <b v="0"/>
    <x v="2"/>
    <s v="web"/>
    <n v="3"/>
    <d v="2016-07-04T15:46:00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2"/>
    <s v="FR"/>
    <s v="EUR"/>
    <n v="1447600389"/>
    <n v="1444140789"/>
    <b v="0"/>
    <n v="34"/>
    <b v="0"/>
    <x v="2"/>
    <s v="web"/>
    <n v="402.71"/>
    <d v="2015-11-15T15:13:09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2"/>
    <s v="US"/>
    <s v="USD"/>
    <n v="1445097715"/>
    <n v="1441209715"/>
    <b v="0"/>
    <n v="2"/>
    <b v="0"/>
    <x v="2"/>
    <s v="web"/>
    <n v="26"/>
    <d v="2015-10-17T16:01:55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s v="GB"/>
    <s v="GBP"/>
    <n v="1455122564"/>
    <n v="1452530564"/>
    <b v="0"/>
    <n v="0"/>
    <b v="0"/>
    <x v="2"/>
    <s v="web"/>
    <n v="0"/>
    <d v="2016-02-10T16:42:44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2"/>
    <s v="GB"/>
    <s v="GBP"/>
    <n v="1446154848"/>
    <n v="1443562848"/>
    <b v="0"/>
    <n v="1"/>
    <b v="0"/>
    <x v="2"/>
    <s v="web"/>
    <n v="9"/>
    <d v="2015-10-29T21:40: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2"/>
    <s v="GB"/>
    <s v="GBP"/>
    <n v="1436368622"/>
    <n v="1433776622"/>
    <b v="0"/>
    <n v="8"/>
    <b v="0"/>
    <x v="2"/>
    <s v="web"/>
    <n v="8.5"/>
    <d v="2015-07-08T15:17:02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2"/>
    <s v="CA"/>
    <s v="CAD"/>
    <n v="1485838800"/>
    <n v="1484756245"/>
    <b v="0"/>
    <n v="4"/>
    <b v="0"/>
    <x v="2"/>
    <s v="web"/>
    <n v="8.75"/>
    <d v="2017-01-31T05:00:0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2"/>
    <s v="US"/>
    <s v="USD"/>
    <n v="1438451580"/>
    <n v="1434609424"/>
    <b v="0"/>
    <n v="28"/>
    <b v="0"/>
    <x v="2"/>
    <s v="web"/>
    <n v="135.04"/>
    <d v="2015-08-01T17:53:00"/>
    <x v="551"/>
    <x v="0"/>
  </r>
  <r>
    <n v="552"/>
    <s v="Spinnable Social Media"/>
    <s v="Axoral is a 3d interactive social media interface, with the potential to be so much more, but we need your help!"/>
    <n v="45000"/>
    <n v="0"/>
    <n v="0"/>
    <x v="2"/>
    <s v="CA"/>
    <s v="CAD"/>
    <n v="1452350896"/>
    <n v="1447166896"/>
    <b v="0"/>
    <n v="0"/>
    <b v="0"/>
    <x v="2"/>
    <s v="web"/>
    <n v="0"/>
    <d v="2016-01-09T14:48:16"/>
    <x v="552"/>
    <x v="0"/>
  </r>
  <r>
    <n v="553"/>
    <s v="sellorshopusa.com"/>
    <s v="Groundbreaking New Classifieds Website Grows Into Largest Nationwide Coverage By Turning Users Into Entrepreneurs"/>
    <n v="25000"/>
    <n v="123"/>
    <n v="0"/>
    <x v="2"/>
    <s v="US"/>
    <s v="USD"/>
    <n v="1415988991"/>
    <n v="1413393391"/>
    <b v="0"/>
    <n v="6"/>
    <b v="0"/>
    <x v="2"/>
    <s v="web"/>
    <n v="20.5"/>
    <d v="2014-11-14T18:16:31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2"/>
    <s v="US"/>
    <s v="USD"/>
    <n v="1413735972"/>
    <n v="1411143972"/>
    <b v="0"/>
    <n v="22"/>
    <b v="0"/>
    <x v="2"/>
    <s v="web"/>
    <n v="64.36"/>
    <d v="2014-10-19T16:26:12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s v="GB"/>
    <s v="GBP"/>
    <n v="1465720143"/>
    <n v="1463128143"/>
    <b v="0"/>
    <n v="0"/>
    <b v="0"/>
    <x v="2"/>
    <s v="web"/>
    <n v="0"/>
    <d v="2016-06-12T08:29:03"/>
    <x v="555"/>
    <x v="2"/>
  </r>
  <r>
    <n v="556"/>
    <s v="Braille Academy"/>
    <s v="An educational platform for learning Unified English Braille Code"/>
    <n v="8000"/>
    <n v="200"/>
    <n v="3"/>
    <x v="2"/>
    <s v="US"/>
    <s v="USD"/>
    <n v="1452112717"/>
    <n v="1449520717"/>
    <b v="0"/>
    <n v="1"/>
    <b v="0"/>
    <x v="2"/>
    <s v="web"/>
    <n v="200"/>
    <d v="2016-01-06T20:38:3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2"/>
    <s v="DE"/>
    <s v="EUR"/>
    <n v="1480721803"/>
    <n v="1478126203"/>
    <b v="0"/>
    <n v="20"/>
    <b v="0"/>
    <x v="2"/>
    <s v="web"/>
    <n v="68.3"/>
    <d v="2016-12-02T23:36:43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s v="US"/>
    <s v="USD"/>
    <n v="1427227905"/>
    <n v="1424639505"/>
    <b v="0"/>
    <n v="0"/>
    <b v="0"/>
    <x v="2"/>
    <s v="web"/>
    <n v="0"/>
    <d v="2015-03-24T20:11:45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2"/>
    <s v="US"/>
    <s v="USD"/>
    <n v="1449989260"/>
    <n v="1447397260"/>
    <b v="0"/>
    <n v="1"/>
    <b v="0"/>
    <x v="2"/>
    <s v="web"/>
    <n v="50"/>
    <d v="2015-12-13T06:47:40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2"/>
    <s v="CA"/>
    <s v="CAD"/>
    <n v="1418841045"/>
    <n v="1416249045"/>
    <b v="0"/>
    <n v="3"/>
    <b v="0"/>
    <x v="2"/>
    <s v="web"/>
    <n v="4"/>
    <d v="2014-12-17T18:30:45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n v="0"/>
    <x v="2"/>
    <s v="US"/>
    <s v="USD"/>
    <n v="1445874513"/>
    <n v="1442850513"/>
    <b v="0"/>
    <n v="2"/>
    <b v="0"/>
    <x v="2"/>
    <s v="web"/>
    <n v="27.5"/>
    <d v="2015-10-26T15:48:33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s v="NL"/>
    <s v="EUR"/>
    <n v="1482052815"/>
    <n v="1479460815"/>
    <b v="0"/>
    <n v="0"/>
    <b v="0"/>
    <x v="2"/>
    <s v="web"/>
    <n v="0"/>
    <d v="2016-12-18T09:20:15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2"/>
    <s v="AU"/>
    <s v="AUD"/>
    <n v="1424137247"/>
    <n v="1421545247"/>
    <b v="0"/>
    <n v="2"/>
    <b v="0"/>
    <x v="2"/>
    <s v="web"/>
    <n v="34"/>
    <d v="2015-02-17T01:40:4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n v="0"/>
    <x v="2"/>
    <s v="FR"/>
    <s v="EUR"/>
    <n v="1457822275"/>
    <n v="1455230275"/>
    <b v="0"/>
    <n v="1"/>
    <b v="0"/>
    <x v="2"/>
    <s v="web"/>
    <n v="1"/>
    <d v="2016-03-12T22:37:55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n v="0"/>
    <x v="2"/>
    <s v="GB"/>
    <s v="GBP"/>
    <n v="1436554249"/>
    <n v="1433962249"/>
    <b v="0"/>
    <n v="0"/>
    <b v="0"/>
    <x v="2"/>
    <s v="web"/>
    <n v="0"/>
    <d v="2015-07-10T18:50:49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2"/>
    <s v="US"/>
    <s v="USD"/>
    <n v="1468513533"/>
    <n v="1465921533"/>
    <b v="0"/>
    <n v="1"/>
    <b v="0"/>
    <x v="2"/>
    <s v="web"/>
    <n v="1"/>
    <d v="2016-07-14T16:25:33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s v="US"/>
    <s v="USD"/>
    <n v="1420143194"/>
    <n v="1417551194"/>
    <b v="0"/>
    <n v="0"/>
    <b v="0"/>
    <x v="2"/>
    <s v="web"/>
    <n v="0"/>
    <d v="2015-01-01T20:13:14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s v="NZ"/>
    <s v="NZD"/>
    <n v="1452942000"/>
    <n v="1449785223"/>
    <b v="0"/>
    <n v="5"/>
    <b v="0"/>
    <x v="2"/>
    <s v="web"/>
    <n v="49"/>
    <d v="2016-01-16T11:00:00"/>
    <x v="568"/>
    <x v="0"/>
  </r>
  <r>
    <n v="569"/>
    <s v="Mioti"/>
    <s v="Mioti is an indie game marketplace that doubles as a community for developers to join networks and discuss projects."/>
    <n v="2500"/>
    <n v="20"/>
    <n v="1"/>
    <x v="2"/>
    <s v="CA"/>
    <s v="CAD"/>
    <n v="1451679612"/>
    <n v="1449087612"/>
    <b v="0"/>
    <n v="1"/>
    <b v="0"/>
    <x v="2"/>
    <s v="web"/>
    <n v="20"/>
    <d v="2016-01-01T20:20:12"/>
    <x v="569"/>
    <x v="0"/>
  </r>
  <r>
    <n v="570"/>
    <s v="Relaunching in May"/>
    <s v="Humans have AM/FM/Satellite radio, kids have radio Disney, pets have DogCatRadio."/>
    <n v="85000"/>
    <n v="142"/>
    <n v="0"/>
    <x v="2"/>
    <s v="US"/>
    <s v="USD"/>
    <n v="1455822569"/>
    <n v="1453230569"/>
    <b v="0"/>
    <n v="1"/>
    <b v="0"/>
    <x v="2"/>
    <s v="web"/>
    <n v="142"/>
    <d v="2016-02-18T19:09:29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n v="0"/>
    <x v="2"/>
    <s v="US"/>
    <s v="USD"/>
    <n v="1437969540"/>
    <n v="1436297723"/>
    <b v="0"/>
    <n v="2"/>
    <b v="0"/>
    <x v="2"/>
    <s v="web"/>
    <n v="53"/>
    <d v="2015-07-27T03:59:00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s v="US"/>
    <s v="USD"/>
    <n v="1446660688"/>
    <n v="1444065088"/>
    <b v="0"/>
    <n v="0"/>
    <b v="0"/>
    <x v="2"/>
    <s v="web"/>
    <n v="0"/>
    <d v="2015-11-04T18:11:28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2"/>
    <s v="US"/>
    <s v="USD"/>
    <n v="1421543520"/>
    <n v="1416445931"/>
    <b v="0"/>
    <n v="9"/>
    <b v="0"/>
    <x v="2"/>
    <s v="web"/>
    <n v="38.44"/>
    <d v="2015-01-18T01:12:00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2"/>
    <s v="GB"/>
    <s v="GBP"/>
    <n v="1476873507"/>
    <n v="1474281507"/>
    <b v="0"/>
    <n v="4"/>
    <b v="0"/>
    <x v="2"/>
    <s v="web"/>
    <n v="20"/>
    <d v="2016-10-19T10:38:2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2"/>
    <s v="DE"/>
    <s v="EUR"/>
    <n v="1434213443"/>
    <n v="1431621443"/>
    <b v="0"/>
    <n v="4"/>
    <b v="0"/>
    <x v="2"/>
    <s v="web"/>
    <n v="64.75"/>
    <d v="2015-06-13T16:37:23"/>
    <x v="575"/>
    <x v="0"/>
  </r>
  <r>
    <n v="576"/>
    <s v="Uthtopia"/>
    <s v="UthTopia Is a social media organization that believes in positive online usage, youth mentorship, and youth empowerment."/>
    <n v="80000"/>
    <n v="1"/>
    <n v="0"/>
    <x v="2"/>
    <s v="US"/>
    <s v="USD"/>
    <n v="1427537952"/>
    <n v="1422357552"/>
    <b v="0"/>
    <n v="1"/>
    <b v="0"/>
    <x v="2"/>
    <s v="web"/>
    <n v="1"/>
    <d v="2015-03-28T10:19:12"/>
    <x v="576"/>
    <x v="0"/>
  </r>
  <r>
    <n v="577"/>
    <s v="everydayrelay"/>
    <s v="Emails are one of pervasively used mode of communication today. However, emails can be personal and sometimes discretion is needed."/>
    <n v="5000"/>
    <n v="10"/>
    <n v="0"/>
    <x v="2"/>
    <s v="US"/>
    <s v="USD"/>
    <n v="1463753302"/>
    <n v="1458569302"/>
    <b v="0"/>
    <n v="1"/>
    <b v="0"/>
    <x v="2"/>
    <s v="web"/>
    <n v="10"/>
    <d v="2016-05-20T14:08:22"/>
    <x v="577"/>
    <x v="2"/>
  </r>
  <r>
    <n v="578"/>
    <s v="weBuy Crowdsourced Shopping"/>
    <s v="weBuy trade built on technology and Crowd Sourced Power"/>
    <n v="125000"/>
    <n v="14"/>
    <n v="0"/>
    <x v="2"/>
    <s v="GB"/>
    <s v="GBP"/>
    <n v="1441633993"/>
    <n v="1439560393"/>
    <b v="0"/>
    <n v="7"/>
    <b v="0"/>
    <x v="2"/>
    <s v="web"/>
    <n v="2"/>
    <d v="2015-09-07T13:53:13"/>
    <x v="578"/>
    <x v="0"/>
  </r>
  <r>
    <n v="579"/>
    <s v="Course: Learn Cryptography"/>
    <s v="Learn classic and public key cryptography with a full proof-of-concept system in JavaScript."/>
    <n v="12000"/>
    <n v="175"/>
    <n v="1"/>
    <x v="2"/>
    <s v="US"/>
    <s v="USD"/>
    <n v="1419539223"/>
    <n v="1416947223"/>
    <b v="0"/>
    <n v="5"/>
    <b v="0"/>
    <x v="2"/>
    <s v="web"/>
    <n v="35"/>
    <d v="2014-12-25T20:27:03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n v="0"/>
    <x v="2"/>
    <s v="US"/>
    <s v="USD"/>
    <n v="1474580867"/>
    <n v="1471988867"/>
    <b v="0"/>
    <n v="1"/>
    <b v="0"/>
    <x v="2"/>
    <s v="web"/>
    <n v="1"/>
    <d v="2016-09-22T21:47:47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s v="US"/>
    <s v="USD"/>
    <n v="1438474704"/>
    <n v="1435882704"/>
    <b v="0"/>
    <n v="0"/>
    <b v="0"/>
    <x v="2"/>
    <s v="web"/>
    <n v="0"/>
    <d v="2015-08-02T00:18:24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s v="US"/>
    <s v="USD"/>
    <n v="1426442400"/>
    <n v="1424454319"/>
    <b v="0"/>
    <n v="0"/>
    <b v="0"/>
    <x v="2"/>
    <s v="web"/>
    <n v="0"/>
    <d v="2015-03-15T18:00:00"/>
    <x v="582"/>
    <x v="0"/>
  </r>
  <r>
    <n v="583"/>
    <s v="HackersArchive.com"/>
    <s v="HackersArchive.com will help rid the web of viruses and scams found everywhere else you look!"/>
    <n v="9000"/>
    <n v="1"/>
    <n v="0"/>
    <x v="2"/>
    <s v="US"/>
    <s v="USD"/>
    <n v="1426800687"/>
    <n v="1424212287"/>
    <b v="0"/>
    <n v="1"/>
    <b v="0"/>
    <x v="2"/>
    <s v="web"/>
    <n v="1"/>
    <d v="2015-03-19T21:31:27"/>
    <x v="583"/>
    <x v="0"/>
  </r>
  <r>
    <n v="584"/>
    <s v="scriptCall - The Personal Presentation Platform"/>
    <s v="Script Call takes your presentation from the wall to your audience; from your device to theirs."/>
    <n v="1000"/>
    <n v="10"/>
    <n v="1"/>
    <x v="2"/>
    <s v="US"/>
    <s v="USD"/>
    <n v="1426522316"/>
    <n v="1423933916"/>
    <b v="0"/>
    <n v="2"/>
    <b v="0"/>
    <x v="2"/>
    <s v="web"/>
    <n v="5"/>
    <d v="2015-03-16T16:11:56"/>
    <x v="584"/>
    <x v="0"/>
  </r>
  <r>
    <n v="585"/>
    <s v="Link Card"/>
    <s v="SAVE UP TO 40% WHEN YOU SPEND!_x000a__x000a_PRE-ORDER YOUR LINK CARD TODAY"/>
    <n v="9000"/>
    <n v="0"/>
    <n v="0"/>
    <x v="2"/>
    <s v="GB"/>
    <s v="GBP"/>
    <n v="1448928000"/>
    <n v="1444123377"/>
    <b v="0"/>
    <n v="0"/>
    <b v="0"/>
    <x v="2"/>
    <s v="web"/>
    <n v="0"/>
    <d v="2015-12-01T00:00:00"/>
    <x v="585"/>
    <x v="0"/>
  </r>
  <r>
    <n v="586"/>
    <s v="Employ College 2K"/>
    <s v="Employ College is a movement for companies to hire college graduates from their respected institutions."/>
    <n v="10000"/>
    <n v="56"/>
    <n v="1"/>
    <x v="2"/>
    <s v="US"/>
    <s v="USD"/>
    <n v="1424032207"/>
    <n v="1421440207"/>
    <b v="0"/>
    <n v="4"/>
    <b v="0"/>
    <x v="2"/>
    <s v="web"/>
    <n v="14"/>
    <d v="2015-02-15T20:30:0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2"/>
    <s v="CA"/>
    <s v="CAD"/>
    <n v="1429207833"/>
    <n v="1426615833"/>
    <b v="0"/>
    <n v="7"/>
    <b v="0"/>
    <x v="2"/>
    <s v="web"/>
    <n v="389.29"/>
    <d v="2015-04-16T18:10:33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2"/>
    <s v="IT"/>
    <s v="EUR"/>
    <n v="1479410886"/>
    <n v="1474223286"/>
    <b v="0"/>
    <n v="2"/>
    <b v="0"/>
    <x v="2"/>
    <s v="web"/>
    <n v="150.5"/>
    <d v="2016-11-17T19:28:06"/>
    <x v="588"/>
    <x v="2"/>
  </r>
  <r>
    <n v="589"/>
    <s v="Get Neighborly"/>
    <s v="Services closer than you think..."/>
    <n v="7500"/>
    <n v="1"/>
    <n v="0"/>
    <x v="2"/>
    <s v="US"/>
    <s v="USD"/>
    <n v="1436366699"/>
    <n v="1435070699"/>
    <b v="0"/>
    <n v="1"/>
    <b v="0"/>
    <x v="2"/>
    <s v="web"/>
    <n v="1"/>
    <d v="2015-07-08T14:44:5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2"/>
    <s v="GB"/>
    <s v="GBP"/>
    <n v="1454936460"/>
    <n v="1452259131"/>
    <b v="0"/>
    <n v="9"/>
    <b v="0"/>
    <x v="2"/>
    <s v="web"/>
    <n v="24.78"/>
    <d v="2016-02-08T13:01:0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2"/>
    <s v="US"/>
    <s v="USD"/>
    <n v="1437570130"/>
    <n v="1434978130"/>
    <b v="0"/>
    <n v="2"/>
    <b v="0"/>
    <x v="2"/>
    <s v="web"/>
    <n v="30.5"/>
    <d v="2015-07-22T13:02:10"/>
    <x v="591"/>
    <x v="0"/>
  </r>
  <r>
    <n v="592"/>
    <s v="Go Start A Biz"/>
    <s v="Together, we can build a FREE, business start-up system that will help aspiring entrepreneurs change their economic circumstances."/>
    <n v="7500"/>
    <n v="250"/>
    <n v="3"/>
    <x v="2"/>
    <s v="US"/>
    <s v="USD"/>
    <n v="1417584860"/>
    <n v="1414992860"/>
    <b v="0"/>
    <n v="1"/>
    <b v="0"/>
    <x v="2"/>
    <s v="web"/>
    <n v="250"/>
    <d v="2014-12-03T05:34:20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s v="GB"/>
    <s v="GBP"/>
    <n v="1428333345"/>
    <n v="1425744945"/>
    <b v="0"/>
    <n v="7"/>
    <b v="0"/>
    <x v="2"/>
    <s v="web"/>
    <n v="16.43"/>
    <d v="2015-04-06T15:15:45"/>
    <x v="593"/>
    <x v="0"/>
  </r>
  <r>
    <n v="594"/>
    <s v="Unleashed Fitness"/>
    <s v="Creating a fitness site that will change the fitness game forever!"/>
    <n v="25000"/>
    <n v="26"/>
    <n v="0"/>
    <x v="2"/>
    <s v="US"/>
    <s v="USD"/>
    <n v="1460832206"/>
    <n v="1458240206"/>
    <b v="0"/>
    <n v="2"/>
    <b v="0"/>
    <x v="2"/>
    <s v="web"/>
    <n v="13"/>
    <d v="2016-04-16T18:43:26"/>
    <x v="594"/>
    <x v="2"/>
  </r>
  <r>
    <n v="595"/>
    <s v="MyBestInterest.org"/>
    <s v="MyBestInterest.org elminates election research by quickly identifying the candidates that will best represent your interests."/>
    <n v="100000"/>
    <n v="426"/>
    <n v="0"/>
    <x v="2"/>
    <s v="US"/>
    <s v="USD"/>
    <n v="1430703638"/>
    <n v="1426815638"/>
    <b v="0"/>
    <n v="8"/>
    <b v="0"/>
    <x v="2"/>
    <s v="web"/>
    <n v="53.25"/>
    <d v="2015-05-04T01:40:38"/>
    <x v="595"/>
    <x v="0"/>
  </r>
  <r>
    <n v="596"/>
    <s v="DigitaliBook free library"/>
    <s v="We present digitaibook,com site which can become a free electronic library with your help,"/>
    <n v="20000"/>
    <n v="6"/>
    <n v="0"/>
    <x v="2"/>
    <s v="US"/>
    <s v="USD"/>
    <n v="1478122292"/>
    <n v="1475530292"/>
    <b v="0"/>
    <n v="2"/>
    <b v="0"/>
    <x v="2"/>
    <s v="web"/>
    <n v="3"/>
    <d v="2016-11-02T21:31:32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2"/>
    <s v="US"/>
    <s v="USD"/>
    <n v="1469980800"/>
    <n v="1466787335"/>
    <b v="0"/>
    <n v="2"/>
    <b v="0"/>
    <x v="2"/>
    <s v="web"/>
    <n v="10"/>
    <d v="2016-07-31T16:00:00"/>
    <x v="597"/>
    <x v="2"/>
  </r>
  <r>
    <n v="598"/>
    <s v="Goals not creeds"/>
    <s v="This is a project to create a crowd-funding site for Urantia Book readers worldwide."/>
    <n v="2500"/>
    <n v="850"/>
    <n v="34"/>
    <x v="2"/>
    <s v="US"/>
    <s v="USD"/>
    <n v="1417737781"/>
    <n v="1415145781"/>
    <b v="0"/>
    <n v="7"/>
    <b v="0"/>
    <x v="2"/>
    <s v="web"/>
    <n v="121.43"/>
    <d v="2014-12-05T00:03:01"/>
    <x v="598"/>
    <x v="3"/>
  </r>
  <r>
    <n v="599"/>
    <s v="Mail 4 Jail"/>
    <s v="We send care packages to incarcerated individuals throughout the country that include specific items hand picked by the sender."/>
    <n v="50000"/>
    <n v="31"/>
    <n v="0"/>
    <x v="2"/>
    <s v="US"/>
    <s v="USD"/>
    <n v="1425827760"/>
    <n v="1423769402"/>
    <b v="0"/>
    <n v="2"/>
    <b v="0"/>
    <x v="2"/>
    <s v="web"/>
    <n v="15.5"/>
    <d v="2015-03-08T15:16:00"/>
    <x v="599"/>
    <x v="0"/>
  </r>
  <r>
    <n v="600"/>
    <s v="Anaheim California here we come but we need your help."/>
    <s v="Science Technology Engineering and Math + youth = a brighter tomorrow."/>
    <n v="5000"/>
    <n v="100"/>
    <n v="2"/>
    <x v="1"/>
    <s v="US"/>
    <s v="USD"/>
    <n v="1431198562"/>
    <n v="1426014562"/>
    <b v="0"/>
    <n v="1"/>
    <b v="0"/>
    <x v="2"/>
    <s v="web"/>
    <n v="100"/>
    <d v="2015-05-09T19:09:22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1"/>
    <s v="CA"/>
    <s v="CAD"/>
    <n v="1419626139"/>
    <n v="1417034139"/>
    <b v="0"/>
    <n v="6"/>
    <b v="0"/>
    <x v="2"/>
    <s v="web"/>
    <n v="23.33"/>
    <d v="2014-12-26T20:35:39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s v="US"/>
    <s v="USD"/>
    <n v="1434654215"/>
    <n v="1432062215"/>
    <b v="0"/>
    <n v="0"/>
    <b v="0"/>
    <x v="2"/>
    <s v="web"/>
    <n v="0"/>
    <d v="2015-06-18T19:03:35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1"/>
    <s v="US"/>
    <s v="USD"/>
    <n v="1408029623"/>
    <n v="1405437623"/>
    <b v="0"/>
    <n v="13"/>
    <b v="0"/>
    <x v="2"/>
    <s v="web"/>
    <n v="45.39"/>
    <d v="2014-08-14T15:20:2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s v="US"/>
    <s v="USD"/>
    <n v="1409187056"/>
    <n v="1406595056"/>
    <b v="0"/>
    <n v="0"/>
    <b v="0"/>
    <x v="2"/>
    <s v="web"/>
    <n v="0"/>
    <d v="2014-08-28T00:50:56"/>
    <x v="604"/>
    <x v="3"/>
  </r>
  <r>
    <n v="605"/>
    <s v="Teach Your Parents iPad (Canceled)"/>
    <s v="An iPad support care package for your parents / seniors."/>
    <n v="5000"/>
    <n v="131"/>
    <n v="3"/>
    <x v="1"/>
    <s v="US"/>
    <s v="USD"/>
    <n v="1440318908"/>
    <n v="1436430908"/>
    <b v="0"/>
    <n v="8"/>
    <b v="0"/>
    <x v="2"/>
    <s v="web"/>
    <n v="16.38"/>
    <d v="2015-08-23T08:35:08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1"/>
    <s v="NL"/>
    <s v="EUR"/>
    <n v="1432479600"/>
    <n v="1428507409"/>
    <b v="0"/>
    <n v="1"/>
    <b v="0"/>
    <x v="2"/>
    <s v="web"/>
    <n v="10"/>
    <d v="2015-05-24T15:00:00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s v="US"/>
    <s v="USD"/>
    <n v="1448225336"/>
    <n v="1445629736"/>
    <b v="0"/>
    <n v="0"/>
    <b v="0"/>
    <x v="2"/>
    <s v="web"/>
    <n v="0"/>
    <d v="2015-11-22T20:48:56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1"/>
    <s v="US"/>
    <s v="USD"/>
    <n v="1434405980"/>
    <n v="1431813980"/>
    <b v="0"/>
    <n v="5"/>
    <b v="0"/>
    <x v="2"/>
    <s v="web"/>
    <n v="292.2"/>
    <d v="2015-06-15T22:06:20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n v="1"/>
    <x v="1"/>
    <s v="GB"/>
    <s v="GBP"/>
    <n v="1448761744"/>
    <n v="1446166144"/>
    <b v="0"/>
    <n v="1"/>
    <b v="0"/>
    <x v="2"/>
    <s v="web"/>
    <n v="5"/>
    <d v="2015-11-29T01:49:04"/>
    <x v="609"/>
    <x v="0"/>
  </r>
  <r>
    <n v="610"/>
    <s v="UniteChrist (Canceled)"/>
    <s v="We are creating a Christian social network to empower, educate, and connect Christians all over the world."/>
    <n v="13803"/>
    <n v="0"/>
    <n v="0"/>
    <x v="1"/>
    <s v="US"/>
    <s v="USD"/>
    <n v="1429732586"/>
    <n v="1427140586"/>
    <b v="0"/>
    <n v="0"/>
    <b v="0"/>
    <x v="2"/>
    <s v="web"/>
    <n v="0"/>
    <d v="2015-04-22T19:56:26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s v="FR"/>
    <s v="EUR"/>
    <n v="1453210037"/>
    <n v="1448026037"/>
    <b v="0"/>
    <n v="0"/>
    <b v="0"/>
    <x v="2"/>
    <s v="web"/>
    <n v="0"/>
    <d v="2016-01-19T13:27:17"/>
    <x v="611"/>
    <x v="0"/>
  </r>
  <r>
    <n v="612"/>
    <s v="Web Streaming 2.0 (Canceled)"/>
    <s v="A Fast and Reliable new Web platform to stream videos from Internet"/>
    <n v="10000"/>
    <n v="0"/>
    <n v="0"/>
    <x v="1"/>
    <s v="IT"/>
    <s v="EUR"/>
    <n v="1472777146"/>
    <n v="1470185146"/>
    <b v="0"/>
    <n v="0"/>
    <b v="0"/>
    <x v="2"/>
    <s v="web"/>
    <n v="0"/>
    <d v="2016-09-02T00:45:46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1"/>
    <s v="US"/>
    <s v="USD"/>
    <n v="1443675540"/>
    <n v="1441022120"/>
    <b v="0"/>
    <n v="121"/>
    <b v="0"/>
    <x v="2"/>
    <s v="web"/>
    <n v="105.93"/>
    <d v="2015-10-01T04:59:00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s v="US"/>
    <s v="USD"/>
    <n v="1466731740"/>
    <n v="1464139740"/>
    <b v="0"/>
    <n v="0"/>
    <b v="0"/>
    <x v="2"/>
    <s v="web"/>
    <n v="0"/>
    <d v="2016-06-24T01:29:00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s v="NZ"/>
    <s v="NZD"/>
    <n v="1443149759"/>
    <n v="1440557759"/>
    <b v="0"/>
    <n v="0"/>
    <b v="0"/>
    <x v="2"/>
    <s v="web"/>
    <n v="0"/>
    <d v="2015-09-25T02:55:59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s v="FR"/>
    <s v="EUR"/>
    <n v="1488013307"/>
    <n v="1485421307"/>
    <b v="0"/>
    <n v="0"/>
    <b v="0"/>
    <x v="2"/>
    <s v="web"/>
    <n v="0"/>
    <d v="2017-02-25T09:01:4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1"/>
    <s v="GB"/>
    <s v="GBP"/>
    <n v="1431072843"/>
    <n v="1427184843"/>
    <b v="0"/>
    <n v="3"/>
    <b v="0"/>
    <x v="2"/>
    <s v="web"/>
    <n v="20"/>
    <d v="2015-05-08T08:14:03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s v="US"/>
    <s v="USD"/>
    <n v="1449689203"/>
    <n v="1447097203"/>
    <b v="0"/>
    <n v="0"/>
    <b v="0"/>
    <x v="2"/>
    <s v="web"/>
    <n v="0"/>
    <d v="2015-12-09T19:26:43"/>
    <x v="618"/>
    <x v="0"/>
  </r>
  <r>
    <n v="619"/>
    <s v="Big Data (Canceled)"/>
    <s v="Big Data Sets for researchers interested in improving the quality of life."/>
    <n v="2500000"/>
    <n v="1"/>
    <n v="0"/>
    <x v="1"/>
    <s v="US"/>
    <s v="USD"/>
    <n v="1416933390"/>
    <n v="1411745790"/>
    <b v="0"/>
    <n v="1"/>
    <b v="0"/>
    <x v="2"/>
    <s v="web"/>
    <n v="1"/>
    <d v="2014-11-25T16:36:30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1"/>
    <s v="CA"/>
    <s v="CAD"/>
    <n v="1408986738"/>
    <n v="1405098738"/>
    <b v="0"/>
    <n v="1"/>
    <b v="0"/>
    <x v="2"/>
    <s v="web"/>
    <n v="300"/>
    <d v="2014-08-25T17:12:18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1"/>
    <s v="US"/>
    <s v="USD"/>
    <n v="1467934937"/>
    <n v="1465342937"/>
    <b v="0"/>
    <n v="3"/>
    <b v="0"/>
    <x v="2"/>
    <s v="web"/>
    <n v="87"/>
    <d v="2016-07-07T23:42:1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1"/>
    <s v="US"/>
    <s v="USD"/>
    <n v="1467398138"/>
    <n v="1465670138"/>
    <b v="0"/>
    <n v="9"/>
    <b v="0"/>
    <x v="2"/>
    <s v="web"/>
    <n v="37.89"/>
    <d v="2016-07-01T18:35:38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s v="AU"/>
    <s v="AUD"/>
    <n v="1432771997"/>
    <n v="1430179997"/>
    <b v="0"/>
    <n v="0"/>
    <b v="0"/>
    <x v="2"/>
    <s v="web"/>
    <n v="0"/>
    <d v="2015-05-28T00:13:17"/>
    <x v="623"/>
    <x v="0"/>
  </r>
  <r>
    <n v="624"/>
    <s v="NeedSomeLoven.com (Canceled)"/>
    <s v="I am designing a fun, high tech dating website, with over 25 cool features. It is innovate as well as user friendly."/>
    <n v="5000"/>
    <n v="0"/>
    <n v="0"/>
    <x v="1"/>
    <s v="US"/>
    <s v="USD"/>
    <n v="1431647041"/>
    <n v="1429055041"/>
    <b v="0"/>
    <n v="0"/>
    <b v="0"/>
    <x v="2"/>
    <s v="web"/>
    <n v="0"/>
    <d v="2015-05-14T23:44:01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s v="CA"/>
    <s v="CAD"/>
    <n v="1490560177"/>
    <n v="1487971777"/>
    <b v="0"/>
    <n v="0"/>
    <b v="0"/>
    <x v="2"/>
    <s v="web"/>
    <n v="0"/>
    <d v="2017-03-26T20:29:3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1"/>
    <s v="US"/>
    <s v="USD"/>
    <n v="1439644920"/>
    <n v="1436793939"/>
    <b v="0"/>
    <n v="39"/>
    <b v="0"/>
    <x v="2"/>
    <s v="web"/>
    <n v="111.41"/>
    <d v="2015-08-15T13:22:00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1"/>
    <s v="SE"/>
    <s v="SEK"/>
    <n v="1457996400"/>
    <n v="1452842511"/>
    <b v="0"/>
    <n v="1"/>
    <b v="0"/>
    <x v="2"/>
    <s v="web"/>
    <n v="90"/>
    <d v="2016-03-14T23:00:00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s v="US"/>
    <s v="USD"/>
    <n v="1405269457"/>
    <n v="1402677457"/>
    <b v="0"/>
    <n v="0"/>
    <b v="0"/>
    <x v="2"/>
    <s v="web"/>
    <n v="0"/>
    <d v="2014-07-13T16:37:3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1"/>
    <s v="AU"/>
    <s v="AUD"/>
    <n v="1463239108"/>
    <n v="1460647108"/>
    <b v="0"/>
    <n v="3"/>
    <b v="0"/>
    <x v="2"/>
    <s v="web"/>
    <n v="116.67"/>
    <d v="2016-05-14T15:18:28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n v="0"/>
    <x v="1"/>
    <s v="US"/>
    <s v="USD"/>
    <n v="1441516200"/>
    <n v="1438959121"/>
    <b v="0"/>
    <n v="1"/>
    <b v="0"/>
    <x v="2"/>
    <s v="web"/>
    <n v="10"/>
    <d v="2015-09-06T05:10:0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n v="1"/>
    <x v="1"/>
    <s v="CA"/>
    <s v="CAD"/>
    <n v="1464460329"/>
    <n v="1461954729"/>
    <b v="0"/>
    <n v="9"/>
    <b v="0"/>
    <x v="2"/>
    <s v="web"/>
    <n v="76.67"/>
    <d v="2016-05-28T18:32:09"/>
    <x v="631"/>
    <x v="2"/>
  </r>
  <r>
    <n v="632"/>
    <s v="UniWherse.com - Bring students future (Canceled)"/>
    <s v="Our goal is to create a system, students can find universities that best match their interests."/>
    <n v="20000"/>
    <n v="0"/>
    <n v="0"/>
    <x v="1"/>
    <s v="NL"/>
    <s v="EUR"/>
    <n v="1448470165"/>
    <n v="1445874565"/>
    <b v="0"/>
    <n v="0"/>
    <b v="0"/>
    <x v="2"/>
    <s v="web"/>
    <n v="0"/>
    <d v="2015-11-25T16:49:25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1"/>
    <s v="US"/>
    <s v="USD"/>
    <n v="1466204400"/>
    <n v="1463469062"/>
    <b v="0"/>
    <n v="25"/>
    <b v="0"/>
    <x v="2"/>
    <s v="web"/>
    <n v="49.8"/>
    <d v="2016-06-17T23:00:00"/>
    <x v="633"/>
    <x v="2"/>
  </r>
  <r>
    <n v="634"/>
    <s v="pitchtograndma (Canceled)"/>
    <s v="We help companies to explain what they do in simple, grandma-would-understand terms."/>
    <n v="5000"/>
    <n v="1"/>
    <n v="0"/>
    <x v="1"/>
    <s v="US"/>
    <s v="USD"/>
    <n v="1424989029"/>
    <n v="1422397029"/>
    <b v="0"/>
    <n v="1"/>
    <b v="0"/>
    <x v="2"/>
    <s v="web"/>
    <n v="1"/>
    <d v="2015-02-26T22:17:09"/>
    <x v="634"/>
    <x v="0"/>
  </r>
  <r>
    <n v="635"/>
    <s v="Pleero, A Technology Team Building Website (Canceled)"/>
    <s v="Network used for building technology development teams."/>
    <n v="25000"/>
    <n v="2"/>
    <n v="0"/>
    <x v="1"/>
    <s v="US"/>
    <s v="USD"/>
    <n v="1428804762"/>
    <n v="1426212762"/>
    <b v="0"/>
    <n v="1"/>
    <b v="0"/>
    <x v="2"/>
    <s v="web"/>
    <n v="2"/>
    <d v="2015-04-12T02:12:42"/>
    <x v="635"/>
    <x v="0"/>
  </r>
  <r>
    <n v="636"/>
    <s v="Keto Advice (Canceled)"/>
    <s v="With no central location for keto knowledge, keto advice will be a community run knowledge base."/>
    <n v="2000"/>
    <n v="4"/>
    <n v="0"/>
    <x v="1"/>
    <s v="GB"/>
    <s v="GBP"/>
    <n v="1433587620"/>
    <n v="1430996150"/>
    <b v="0"/>
    <n v="1"/>
    <b v="0"/>
    <x v="2"/>
    <s v="web"/>
    <n v="4"/>
    <d v="2015-06-06T10:47:00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s v="GB"/>
    <s v="GBP"/>
    <n v="1488063840"/>
    <n v="1485558318"/>
    <b v="0"/>
    <n v="0"/>
    <b v="0"/>
    <x v="2"/>
    <s v="web"/>
    <n v="0"/>
    <d v="2017-02-25T23:04:00"/>
    <x v="637"/>
    <x v="1"/>
  </r>
  <r>
    <n v="638"/>
    <s v="W (Canceled)"/>
    <s v="O0"/>
    <n v="200000"/>
    <n v="18"/>
    <n v="0"/>
    <x v="1"/>
    <s v="DE"/>
    <s v="EUR"/>
    <n v="1490447662"/>
    <n v="1485267262"/>
    <b v="0"/>
    <n v="6"/>
    <b v="0"/>
    <x v="2"/>
    <s v="web"/>
    <n v="3"/>
    <d v="2017-03-25T13:14:22"/>
    <x v="638"/>
    <x v="1"/>
  </r>
  <r>
    <n v="639"/>
    <s v="Kids Educational Social Media Site (Canceled)"/>
    <s v="Development of a Safe and Educational Social Media site for kids."/>
    <n v="1000000"/>
    <n v="1"/>
    <n v="0"/>
    <x v="1"/>
    <s v="US"/>
    <s v="USD"/>
    <n v="1413208795"/>
    <n v="1408024795"/>
    <b v="0"/>
    <n v="1"/>
    <b v="0"/>
    <x v="2"/>
    <s v="web"/>
    <n v="1"/>
    <d v="2014-10-13T13:59:55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s v="FR"/>
    <s v="EUR"/>
    <n v="1480028400"/>
    <n v="1478685915"/>
    <b v="0"/>
    <n v="2"/>
    <b v="1"/>
    <x v="2"/>
    <s v="wearables"/>
    <n v="50.5"/>
    <d v="2016-11-24T23:00:0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s v="US"/>
    <s v="USD"/>
    <n v="1439473248"/>
    <n v="1436881248"/>
    <b v="0"/>
    <n v="315"/>
    <b v="1"/>
    <x v="2"/>
    <s v="wearables"/>
    <n v="151.32"/>
    <d v="2015-08-13T13:40:4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s v="DE"/>
    <s v="EUR"/>
    <n v="1439998674"/>
    <n v="1436888274"/>
    <b v="0"/>
    <n v="2174"/>
    <b v="1"/>
    <x v="2"/>
    <s v="wearables"/>
    <n v="134.36000000000001"/>
    <d v="2015-08-19T15:37:54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s v="US"/>
    <s v="USD"/>
    <n v="1433085875"/>
    <n v="1428333875"/>
    <b v="0"/>
    <n v="152"/>
    <b v="1"/>
    <x v="2"/>
    <s v="wearables"/>
    <n v="174.03"/>
    <d v="2015-05-31T15:24:35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s v="US"/>
    <s v="USD"/>
    <n v="1414544400"/>
    <n v="1410883139"/>
    <b v="0"/>
    <n v="1021"/>
    <b v="1"/>
    <x v="2"/>
    <s v="wearables"/>
    <n v="73.489999999999995"/>
    <d v="2014-10-29T01:00:00"/>
    <x v="644"/>
    <x v="3"/>
  </r>
  <r>
    <n v="645"/>
    <s v="Carbon Fiber Collar Stays"/>
    <s v="Ever wanted to own something made out of carbon fiber? Now you can!"/>
    <n v="2000"/>
    <n v="5574"/>
    <n v="279"/>
    <x v="0"/>
    <s v="US"/>
    <s v="USD"/>
    <n v="1470962274"/>
    <n v="1468370274"/>
    <b v="0"/>
    <n v="237"/>
    <b v="1"/>
    <x v="2"/>
    <s v="wearables"/>
    <n v="23.52"/>
    <d v="2016-08-12T00:37:54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s v="US"/>
    <s v="USD"/>
    <n v="1407788867"/>
    <n v="1405196867"/>
    <b v="0"/>
    <n v="27"/>
    <b v="1"/>
    <x v="2"/>
    <s v="wearables"/>
    <n v="39.07"/>
    <d v="2014-08-11T20:27:47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s v="CA"/>
    <s v="CAD"/>
    <n v="1458235549"/>
    <n v="1455647149"/>
    <b v="0"/>
    <n v="17"/>
    <b v="1"/>
    <x v="2"/>
    <s v="wearables"/>
    <n v="125.94"/>
    <d v="2016-03-17T17:25:49"/>
    <x v="647"/>
    <x v="2"/>
  </r>
  <r>
    <n v="648"/>
    <s v="Audio Jacket"/>
    <s v="Get ready for the next product that you canâ€™t live without"/>
    <n v="35000"/>
    <n v="44388"/>
    <n v="127"/>
    <x v="0"/>
    <s v="US"/>
    <s v="USD"/>
    <n v="1413304708"/>
    <n v="1410280708"/>
    <b v="0"/>
    <n v="27"/>
    <b v="1"/>
    <x v="2"/>
    <s v="wearables"/>
    <n v="1644"/>
    <d v="2014-10-14T16:38:2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s v="US"/>
    <s v="USD"/>
    <n v="1410904413"/>
    <n v="1409090013"/>
    <b v="0"/>
    <n v="82"/>
    <b v="1"/>
    <x v="2"/>
    <s v="wearables"/>
    <n v="42.67"/>
    <d v="2014-09-16T21:53:33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s v="US"/>
    <s v="USD"/>
    <n v="1418953984"/>
    <n v="1413766384"/>
    <b v="0"/>
    <n v="48"/>
    <b v="1"/>
    <x v="2"/>
    <s v="wearables"/>
    <n v="35.130000000000003"/>
    <d v="2014-12-19T01:53:04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s v="US"/>
    <s v="USD"/>
    <n v="1418430311"/>
    <n v="1415838311"/>
    <b v="0"/>
    <n v="105"/>
    <b v="1"/>
    <x v="2"/>
    <s v="wearables"/>
    <n v="239.35"/>
    <d v="2014-12-13T00:25:1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s v="US"/>
    <s v="USD"/>
    <n v="1480613650"/>
    <n v="1478018050"/>
    <b v="0"/>
    <n v="28"/>
    <b v="1"/>
    <x v="2"/>
    <s v="wearables"/>
    <n v="107.64"/>
    <d v="2016-12-01T17:34:10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s v="US"/>
    <s v="USD"/>
    <n v="1440082240"/>
    <n v="1436885440"/>
    <b v="0"/>
    <n v="1107"/>
    <b v="1"/>
    <x v="2"/>
    <s v="wearables"/>
    <n v="95.83"/>
    <d v="2015-08-20T14:50:40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s v="US"/>
    <s v="USD"/>
    <n v="1436396313"/>
    <n v="1433804313"/>
    <b v="0"/>
    <n v="1013"/>
    <b v="1"/>
    <x v="2"/>
    <s v="wearables"/>
    <n v="31.66"/>
    <d v="2015-07-08T22:58:33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s v="US"/>
    <s v="USD"/>
    <n v="1426197512"/>
    <n v="1423609112"/>
    <b v="0"/>
    <n v="274"/>
    <b v="1"/>
    <x v="2"/>
    <s v="wearables"/>
    <n v="42.89"/>
    <d v="2015-03-12T21:58:32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s v="US"/>
    <s v="USD"/>
    <n v="1460917119"/>
    <n v="1455736719"/>
    <b v="0"/>
    <n v="87"/>
    <b v="1"/>
    <x v="2"/>
    <s v="wearables"/>
    <n v="122.74"/>
    <d v="2016-04-17T18:18:39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s v="US"/>
    <s v="USD"/>
    <n v="1450901872"/>
    <n v="1448309872"/>
    <b v="0"/>
    <n v="99"/>
    <b v="1"/>
    <x v="2"/>
    <s v="wearables"/>
    <n v="190.45"/>
    <d v="2015-12-23T20:17:52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s v="US"/>
    <s v="USD"/>
    <n v="1437933600"/>
    <n v="1435117889"/>
    <b v="0"/>
    <n v="276"/>
    <b v="1"/>
    <x v="2"/>
    <s v="wearables"/>
    <n v="109.34"/>
    <d v="2015-07-26T18:00:00"/>
    <x v="658"/>
    <x v="0"/>
  </r>
  <r>
    <n v="659"/>
    <s v="Lulu Watch Designs - Apple Watch"/>
    <s v="Sync up your lifestyle"/>
    <n v="3000"/>
    <n v="3017"/>
    <n v="101"/>
    <x v="0"/>
    <s v="US"/>
    <s v="USD"/>
    <n v="1440339295"/>
    <n v="1437747295"/>
    <b v="0"/>
    <n v="21"/>
    <b v="1"/>
    <x v="2"/>
    <s v="wearables"/>
    <n v="143.66999999999999"/>
    <d v="2015-08-23T14:14:55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2"/>
    <s v="US"/>
    <s v="USD"/>
    <n v="1415558879"/>
    <n v="1412963279"/>
    <b v="0"/>
    <n v="18"/>
    <b v="0"/>
    <x v="2"/>
    <s v="wearables"/>
    <n v="84.94"/>
    <d v="2014-11-09T18:47:59"/>
    <x v="660"/>
    <x v="3"/>
  </r>
  <r>
    <n v="661"/>
    <s v="AirString"/>
    <s v="AirString keeps your AirPods from getting lost by keeping the pair together with a  durable and premium quality string."/>
    <n v="10000"/>
    <n v="95"/>
    <n v="1"/>
    <x v="2"/>
    <s v="US"/>
    <s v="USD"/>
    <n v="1477236559"/>
    <n v="1474644559"/>
    <b v="0"/>
    <n v="9"/>
    <b v="0"/>
    <x v="2"/>
    <s v="wearables"/>
    <n v="10.56"/>
    <d v="2016-10-23T15:29:19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n v="0"/>
    <x v="2"/>
    <s v="US"/>
    <s v="USD"/>
    <n v="1421404247"/>
    <n v="1418812247"/>
    <b v="0"/>
    <n v="4"/>
    <b v="0"/>
    <x v="2"/>
    <s v="wearables"/>
    <n v="39"/>
    <d v="2015-01-16T10:30:47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2"/>
    <s v="DK"/>
    <s v="DKK"/>
    <n v="1437250456"/>
    <n v="1434658456"/>
    <b v="0"/>
    <n v="7"/>
    <b v="0"/>
    <x v="2"/>
    <s v="wearables"/>
    <n v="100"/>
    <d v="2015-07-18T20:14:16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n v="8"/>
    <x v="2"/>
    <s v="US"/>
    <s v="USD"/>
    <n v="1428940775"/>
    <n v="1426348775"/>
    <b v="0"/>
    <n v="29"/>
    <b v="0"/>
    <x v="2"/>
    <s v="wearables"/>
    <n v="31.17"/>
    <d v="2015-04-13T15:59:35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2"/>
    <s v="US"/>
    <s v="USD"/>
    <n v="1484327061"/>
    <n v="1479143061"/>
    <b v="0"/>
    <n v="12"/>
    <b v="0"/>
    <x v="2"/>
    <s v="wearables"/>
    <n v="155.33000000000001"/>
    <d v="2017-01-13T17:04:21"/>
    <x v="665"/>
    <x v="2"/>
  </r>
  <r>
    <n v="666"/>
    <s v="Ducky Diapers"/>
    <s v="Have you ever dreamed of having a pet duckling, but concerned about all the pooping, here is a a solution to help solve that issue."/>
    <n v="200000"/>
    <n v="8"/>
    <n v="0"/>
    <x v="2"/>
    <s v="US"/>
    <s v="USD"/>
    <n v="1408305498"/>
    <n v="1405713498"/>
    <b v="0"/>
    <n v="4"/>
    <b v="0"/>
    <x v="2"/>
    <s v="wearables"/>
    <n v="2"/>
    <d v="2014-08-17T19:58:18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2"/>
    <s v="IT"/>
    <s v="EUR"/>
    <n v="1477731463"/>
    <n v="1474275463"/>
    <b v="0"/>
    <n v="28"/>
    <b v="0"/>
    <x v="2"/>
    <s v="wearables"/>
    <n v="178.93"/>
    <d v="2016-10-29T08:57:43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2"/>
    <s v="US"/>
    <s v="USD"/>
    <n v="1431374222"/>
    <n v="1427486222"/>
    <b v="0"/>
    <n v="25"/>
    <b v="0"/>
    <x v="2"/>
    <s v="wearables"/>
    <n v="27.36"/>
    <d v="2015-05-11T19:57:02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n v="22"/>
    <x v="2"/>
    <s v="SE"/>
    <s v="SEK"/>
    <n v="1467817258"/>
    <n v="1465225258"/>
    <b v="0"/>
    <n v="28"/>
    <b v="0"/>
    <x v="2"/>
    <s v="wearables"/>
    <n v="1536.25"/>
    <d v="2016-07-06T15:00:5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2"/>
    <s v="IT"/>
    <s v="EUR"/>
    <n v="1466323800"/>
    <n v="1463418120"/>
    <b v="0"/>
    <n v="310"/>
    <b v="0"/>
    <x v="2"/>
    <s v="wearables"/>
    <n v="85"/>
    <d v="2016-06-19T08:10:0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2"/>
    <s v="US"/>
    <s v="USD"/>
    <n v="1421208000"/>
    <n v="1418315852"/>
    <b v="0"/>
    <n v="15"/>
    <b v="0"/>
    <x v="2"/>
    <s v="wearables"/>
    <n v="788.53"/>
    <d v="2015-01-14T04:00:00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2"/>
    <s v="US"/>
    <s v="USD"/>
    <n v="1420088340"/>
    <n v="1417410964"/>
    <b v="0"/>
    <n v="215"/>
    <b v="0"/>
    <x v="2"/>
    <s v="wearables"/>
    <n v="50.3"/>
    <d v="2015-01-01T04:59:00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2"/>
    <s v="US"/>
    <s v="USD"/>
    <n v="1409602217"/>
    <n v="1405714217"/>
    <b v="0"/>
    <n v="3"/>
    <b v="0"/>
    <x v="2"/>
    <s v="wearables"/>
    <n v="68.33"/>
    <d v="2014-09-01T20:10:17"/>
    <x v="673"/>
    <x v="3"/>
  </r>
  <r>
    <n v="674"/>
    <s v="Something To Wear For Hearing Sounds By Feeling Vibrations"/>
    <s v="Listen to sounds by feeling an array of vibrational patterns against your body."/>
    <n v="50000"/>
    <n v="15"/>
    <n v="0"/>
    <x v="2"/>
    <s v="US"/>
    <s v="USD"/>
    <n v="1407811627"/>
    <n v="1402627627"/>
    <b v="0"/>
    <n v="2"/>
    <b v="0"/>
    <x v="2"/>
    <s v="wearables"/>
    <n v="7.5"/>
    <d v="2014-08-12T02:47:07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2"/>
    <s v="US"/>
    <s v="USD"/>
    <n v="1420095540"/>
    <n v="1417558804"/>
    <b v="0"/>
    <n v="26"/>
    <b v="0"/>
    <x v="2"/>
    <s v="wearables"/>
    <n v="34.270000000000003"/>
    <d v="2015-01-01T06:59:00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2"/>
    <s v="CA"/>
    <s v="CAD"/>
    <n v="1423333581"/>
    <n v="1420741581"/>
    <b v="0"/>
    <n v="24"/>
    <b v="0"/>
    <x v="2"/>
    <s v="wearables"/>
    <n v="61.29"/>
    <d v="2015-02-07T18:26:21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2"/>
    <s v="IT"/>
    <s v="EUR"/>
    <n v="1467106895"/>
    <n v="1463218895"/>
    <b v="0"/>
    <n v="96"/>
    <b v="0"/>
    <x v="2"/>
    <s v="wearables"/>
    <n v="133.25"/>
    <d v="2016-06-28T09:41:35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2"/>
    <s v="US"/>
    <s v="USD"/>
    <n v="1463821338"/>
    <n v="1461229338"/>
    <b v="0"/>
    <n v="17"/>
    <b v="0"/>
    <x v="2"/>
    <s v="wearables"/>
    <n v="65.180000000000007"/>
    <d v="2016-05-21T09:02:1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2"/>
    <s v="US"/>
    <s v="USD"/>
    <n v="1472920909"/>
    <n v="1467736909"/>
    <b v="0"/>
    <n v="94"/>
    <b v="0"/>
    <x v="2"/>
    <s v="wearables"/>
    <n v="93.9"/>
    <d v="2016-09-03T16:41:4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2"/>
    <s v="US"/>
    <s v="USD"/>
    <n v="1410955331"/>
    <n v="1407931331"/>
    <b v="0"/>
    <n v="129"/>
    <b v="0"/>
    <x v="2"/>
    <s v="wearables"/>
    <n v="150.65"/>
    <d v="2014-09-17T12:02:11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2"/>
    <s v="US"/>
    <s v="USD"/>
    <n v="1477509604"/>
    <n v="1474917604"/>
    <b v="0"/>
    <n v="1"/>
    <b v="0"/>
    <x v="2"/>
    <s v="wearables"/>
    <n v="1"/>
    <d v="2016-10-26T19:20:04"/>
    <x v="681"/>
    <x v="2"/>
  </r>
  <r>
    <n v="682"/>
    <s v="Deception Belt"/>
    <s v="The Deception Belt is an innovative belt with app capability, designed to assist any user gain control over their appetite."/>
    <n v="50000"/>
    <n v="53"/>
    <n v="0"/>
    <x v="2"/>
    <s v="US"/>
    <s v="USD"/>
    <n v="1489512122"/>
    <n v="1486923722"/>
    <b v="0"/>
    <n v="4"/>
    <b v="0"/>
    <x v="2"/>
    <s v="wearables"/>
    <n v="13.25"/>
    <d v="2017-03-14T17:22:0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2"/>
    <s v="US"/>
    <s v="USD"/>
    <n v="1477949764"/>
    <n v="1474493764"/>
    <b v="0"/>
    <n v="3"/>
    <b v="0"/>
    <x v="2"/>
    <s v="wearables"/>
    <n v="99.33"/>
    <d v="2016-10-31T21:36:04"/>
    <x v="683"/>
    <x v="2"/>
  </r>
  <r>
    <n v="684"/>
    <s v="Arcus Motion Analyzer | The Versatile Smart Ring"/>
    <s v="Arcus gives your fingers super powers."/>
    <n v="320000"/>
    <n v="23948"/>
    <n v="7"/>
    <x v="2"/>
    <s v="US"/>
    <s v="USD"/>
    <n v="1406257200"/>
    <n v="1403176891"/>
    <b v="0"/>
    <n v="135"/>
    <b v="0"/>
    <x v="2"/>
    <s v="wearables"/>
    <n v="177.39"/>
    <d v="2014-07-25T03:00:00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2"/>
    <s v="US"/>
    <s v="USD"/>
    <n v="1421095672"/>
    <n v="1417207672"/>
    <b v="0"/>
    <n v="10"/>
    <b v="0"/>
    <x v="2"/>
    <s v="wearables"/>
    <n v="55.3"/>
    <d v="2015-01-12T20:47:52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s v="IT"/>
    <s v="EUR"/>
    <n v="1438618170"/>
    <n v="1436026170"/>
    <b v="0"/>
    <n v="0"/>
    <b v="0"/>
    <x v="2"/>
    <s v="wearables"/>
    <n v="0"/>
    <d v="2015-08-03T16:09:30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2"/>
    <s v="MX"/>
    <s v="MXN"/>
    <n v="1486317653"/>
    <n v="1481133653"/>
    <b v="0"/>
    <n v="6"/>
    <b v="0"/>
    <x v="2"/>
    <s v="wearables"/>
    <n v="591.66999999999996"/>
    <d v="2017-02-05T18:00:53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2"/>
    <s v="US"/>
    <s v="USD"/>
    <n v="1444876253"/>
    <n v="1442284253"/>
    <b v="0"/>
    <n v="36"/>
    <b v="0"/>
    <x v="2"/>
    <s v="wearables"/>
    <n v="405.5"/>
    <d v="2015-10-15T02:30:53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2"/>
    <s v="US"/>
    <s v="USD"/>
    <n v="1481173140"/>
    <n v="1478016097"/>
    <b v="0"/>
    <n v="336"/>
    <b v="0"/>
    <x v="2"/>
    <s v="wearables"/>
    <n v="343.15"/>
    <d v="2016-12-08T04:59:00"/>
    <x v="689"/>
    <x v="2"/>
  </r>
  <r>
    <n v="690"/>
    <s v="BLOXSHIELD"/>
    <s v="A radiation shield for your fitness tracker, smartwatch or other wearable smart device"/>
    <n v="20000"/>
    <n v="2468"/>
    <n v="12"/>
    <x v="2"/>
    <s v="US"/>
    <s v="USD"/>
    <n v="1473400800"/>
    <n v="1469718841"/>
    <b v="0"/>
    <n v="34"/>
    <b v="0"/>
    <x v="2"/>
    <s v="wearables"/>
    <n v="72.59"/>
    <d v="2016-09-09T06:00:0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2"/>
    <s v="US"/>
    <s v="USD"/>
    <n v="1435711246"/>
    <n v="1433292046"/>
    <b v="0"/>
    <n v="10"/>
    <b v="0"/>
    <x v="2"/>
    <s v="wearables"/>
    <n v="26"/>
    <d v="2015-07-01T00:40:46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2"/>
    <s v="GB"/>
    <s v="GBP"/>
    <n v="1482397263"/>
    <n v="1479805263"/>
    <b v="0"/>
    <n v="201"/>
    <b v="0"/>
    <x v="2"/>
    <s v="wearables"/>
    <n v="6.5"/>
    <d v="2016-12-22T09:01:03"/>
    <x v="692"/>
    <x v="2"/>
  </r>
  <r>
    <n v="693"/>
    <s v="Prana: Wearable for Breathing and Posture"/>
    <s v="Prana is the first wearable combining breath and posture tracking to make your sitting time count."/>
    <n v="100000"/>
    <n v="35338"/>
    <n v="35"/>
    <x v="2"/>
    <s v="US"/>
    <s v="USD"/>
    <n v="1430421827"/>
    <n v="1427829827"/>
    <b v="0"/>
    <n v="296"/>
    <b v="0"/>
    <x v="2"/>
    <s v="wearables"/>
    <n v="119.39"/>
    <d v="2015-04-30T19:23:47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n v="0"/>
    <x v="2"/>
    <s v="US"/>
    <s v="USD"/>
    <n v="1485964559"/>
    <n v="1483372559"/>
    <b v="0"/>
    <n v="7"/>
    <b v="0"/>
    <x v="2"/>
    <s v="wearables"/>
    <n v="84.29"/>
    <d v="2017-02-01T15:55:59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2"/>
    <s v="US"/>
    <s v="USD"/>
    <n v="1414758620"/>
    <n v="1412166620"/>
    <b v="0"/>
    <n v="7"/>
    <b v="0"/>
    <x v="2"/>
    <s v="wearables"/>
    <n v="90.86"/>
    <d v="2014-10-31T12:30:20"/>
    <x v="695"/>
    <x v="3"/>
  </r>
  <r>
    <n v="696"/>
    <s v="trustee"/>
    <s v="Show your fidelity by wearing the Trustee rings! Show where you are (at)!"/>
    <n v="175000"/>
    <n v="1"/>
    <n v="0"/>
    <x v="2"/>
    <s v="NL"/>
    <s v="EUR"/>
    <n v="1406326502"/>
    <n v="1403734502"/>
    <b v="0"/>
    <n v="1"/>
    <b v="0"/>
    <x v="2"/>
    <s v="wearables"/>
    <n v="1"/>
    <d v="2014-07-25T22:15:02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2"/>
    <s v="DE"/>
    <s v="EUR"/>
    <n v="1454502789"/>
    <n v="1453206789"/>
    <b v="0"/>
    <n v="114"/>
    <b v="0"/>
    <x v="2"/>
    <s v="wearables"/>
    <n v="20.34"/>
    <d v="2016-02-03T12:33:09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2"/>
    <s v="US"/>
    <s v="USD"/>
    <n v="1411005600"/>
    <n v="1408141245"/>
    <b v="0"/>
    <n v="29"/>
    <b v="0"/>
    <x v="2"/>
    <s v="wearables"/>
    <n v="530.69000000000005"/>
    <d v="2014-09-18T02:00:00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2"/>
    <s v="US"/>
    <s v="USD"/>
    <n v="1385136000"/>
    <n v="1381923548"/>
    <b v="0"/>
    <n v="890"/>
    <b v="0"/>
    <x v="2"/>
    <s v="wearables"/>
    <n v="120.39"/>
    <d v="2013-11-22T16:00:00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2"/>
    <s v="ES"/>
    <s v="EUR"/>
    <n v="1484065881"/>
    <n v="1481473881"/>
    <b v="0"/>
    <n v="31"/>
    <b v="0"/>
    <x v="2"/>
    <s v="wearables"/>
    <n v="13"/>
    <d v="2017-01-10T16:31:21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2"/>
    <s v="GB"/>
    <s v="GBP"/>
    <n v="1406130880"/>
    <n v="1403538880"/>
    <b v="0"/>
    <n v="21"/>
    <b v="0"/>
    <x v="2"/>
    <s v="wearables"/>
    <n v="291.33"/>
    <d v="2014-07-23T15:54:40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2"/>
    <s v="US"/>
    <s v="USD"/>
    <n v="1480011987"/>
    <n v="1477416387"/>
    <b v="0"/>
    <n v="37"/>
    <b v="0"/>
    <x v="2"/>
    <s v="wearables"/>
    <n v="124.92"/>
    <d v="2016-11-24T18:26:27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2"/>
    <s v="US"/>
    <s v="USD"/>
    <n v="1485905520"/>
    <n v="1481150949"/>
    <b v="0"/>
    <n v="7"/>
    <b v="0"/>
    <x v="2"/>
    <s v="wearables"/>
    <n v="119.57"/>
    <d v="2017-01-31T23:32:00"/>
    <x v="703"/>
    <x v="2"/>
  </r>
  <r>
    <n v="704"/>
    <s v="ZNITCH- The Evolution in Helmet Safety"/>
    <s v="Turn you helmet into the safest helmet and don't worry about a thing,you will always have the right fit!!"/>
    <n v="55000"/>
    <n v="481"/>
    <n v="1"/>
    <x v="2"/>
    <s v="CA"/>
    <s v="CAD"/>
    <n v="1487565468"/>
    <n v="1482381468"/>
    <b v="0"/>
    <n v="4"/>
    <b v="0"/>
    <x v="2"/>
    <s v="wearables"/>
    <n v="120.25"/>
    <d v="2017-02-20T04:37:48"/>
    <x v="704"/>
    <x v="2"/>
  </r>
  <r>
    <n v="705"/>
    <s v="SomnoScope"/>
    <s v="The closest thing ever to the Holy Grail of wearables technology"/>
    <n v="100000"/>
    <n v="977"/>
    <n v="1"/>
    <x v="2"/>
    <s v="NL"/>
    <s v="EUR"/>
    <n v="1484999278"/>
    <n v="1482407278"/>
    <b v="0"/>
    <n v="5"/>
    <b v="0"/>
    <x v="2"/>
    <s v="wearables"/>
    <n v="195.4"/>
    <d v="2017-01-21T11:47:58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s v="ES"/>
    <s v="EUR"/>
    <n v="1481740740"/>
    <n v="1478130783"/>
    <b v="0"/>
    <n v="0"/>
    <b v="0"/>
    <x v="2"/>
    <s v="wearables"/>
    <n v="0"/>
    <d v="2016-12-14T18:39:00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2"/>
    <s v="GB"/>
    <s v="GBP"/>
    <n v="1483286127"/>
    <n v="1479830127"/>
    <b v="0"/>
    <n v="456"/>
    <b v="0"/>
    <x v="2"/>
    <s v="wearables"/>
    <n v="117.7"/>
    <d v="2017-01-01T15:55:2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2"/>
    <s v="GB"/>
    <s v="GBP"/>
    <n v="1410616600"/>
    <n v="1405432600"/>
    <b v="0"/>
    <n v="369"/>
    <b v="0"/>
    <x v="2"/>
    <s v="wearables"/>
    <n v="23.95"/>
    <d v="2014-09-13T13:56:40"/>
    <x v="708"/>
    <x v="3"/>
  </r>
  <r>
    <n v="709"/>
    <s v="lumiglove"/>
    <s v="A &quot;handheld&quot; light, which eases the way you illuminate objects and/or paths."/>
    <n v="15000"/>
    <n v="61"/>
    <n v="0"/>
    <x v="2"/>
    <s v="US"/>
    <s v="USD"/>
    <n v="1417741159"/>
    <n v="1415149159"/>
    <b v="0"/>
    <n v="2"/>
    <b v="0"/>
    <x v="2"/>
    <s v="wearables"/>
    <n v="30.5"/>
    <d v="2014-12-05T00:59:19"/>
    <x v="709"/>
    <x v="3"/>
  </r>
  <r>
    <n v="710"/>
    <s v="Hate York Shirt 2.0"/>
    <s v="Shirts, so technologically advanced, they connect mentally to their audience upon sight."/>
    <n v="1200"/>
    <n v="0"/>
    <n v="0"/>
    <x v="2"/>
    <s v="CA"/>
    <s v="CAD"/>
    <n v="1408495440"/>
    <n v="1405640302"/>
    <b v="0"/>
    <n v="0"/>
    <b v="0"/>
    <x v="2"/>
    <s v="wearables"/>
    <n v="0"/>
    <d v="2014-08-20T00:44:0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2"/>
    <s v="NL"/>
    <s v="EUR"/>
    <n v="1481716868"/>
    <n v="1478257268"/>
    <b v="0"/>
    <n v="338"/>
    <b v="0"/>
    <x v="2"/>
    <s v="wearables"/>
    <n v="99.97"/>
    <d v="2016-12-14T12:01:0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2"/>
    <s v="US"/>
    <s v="USD"/>
    <n v="1455466832"/>
    <n v="1452874832"/>
    <b v="0"/>
    <n v="4"/>
    <b v="0"/>
    <x v="2"/>
    <s v="wearables"/>
    <n v="26.25"/>
    <d v="2016-02-14T16:20:3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2"/>
    <s v="IT"/>
    <s v="EUR"/>
    <n v="1465130532"/>
    <n v="1462538532"/>
    <b v="0"/>
    <n v="1"/>
    <b v="0"/>
    <x v="2"/>
    <s v="wearables"/>
    <n v="199"/>
    <d v="2016-06-05T12:42:12"/>
    <x v="713"/>
    <x v="2"/>
  </r>
  <r>
    <n v="714"/>
    <s v="Prep Packs Survival Belt"/>
    <s v="The Prep Packs Survival Belt allows you to carry all of the essentials for outdoor survival inside your belt buckle"/>
    <n v="15000"/>
    <n v="2249"/>
    <n v="15"/>
    <x v="2"/>
    <s v="US"/>
    <s v="USD"/>
    <n v="1488308082"/>
    <n v="1483124082"/>
    <b v="0"/>
    <n v="28"/>
    <b v="0"/>
    <x v="2"/>
    <s v="wearables"/>
    <n v="80.319999999999993"/>
    <d v="2017-02-28T18:54:42"/>
    <x v="714"/>
    <x v="2"/>
  </r>
  <r>
    <n v="715"/>
    <s v="Mouse^3"/>
    <s v="Mouse^3 is the next generation of input devices. With cursor control and customized gesture recognition, its applications are endless!"/>
    <n v="27500"/>
    <n v="1389"/>
    <n v="5"/>
    <x v="2"/>
    <s v="US"/>
    <s v="USD"/>
    <n v="1446693040"/>
    <n v="1443233440"/>
    <b v="0"/>
    <n v="12"/>
    <b v="0"/>
    <x v="2"/>
    <s v="wearables"/>
    <n v="115.75"/>
    <d v="2015-11-05T03:10:40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2"/>
    <s v="US"/>
    <s v="USD"/>
    <n v="1417392000"/>
    <n v="1414511307"/>
    <b v="0"/>
    <n v="16"/>
    <b v="0"/>
    <x v="2"/>
    <s v="wearables"/>
    <n v="44.69"/>
    <d v="2014-12-01T00:00:00"/>
    <x v="716"/>
    <x v="3"/>
  </r>
  <r>
    <n v="717"/>
    <s v="cool air belt"/>
    <s v="Cool air flowing under clothing keeps you cool."/>
    <n v="100000"/>
    <n v="305"/>
    <n v="0"/>
    <x v="2"/>
    <s v="US"/>
    <s v="USD"/>
    <n v="1409949002"/>
    <n v="1407357002"/>
    <b v="0"/>
    <n v="4"/>
    <b v="0"/>
    <x v="2"/>
    <s v="wearables"/>
    <n v="76.25"/>
    <d v="2014-09-05T20:30:02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2"/>
    <s v="US"/>
    <s v="USD"/>
    <n v="1487397540"/>
    <n v="1484684247"/>
    <b v="0"/>
    <n v="4"/>
    <b v="0"/>
    <x v="2"/>
    <s v="wearables"/>
    <n v="22.5"/>
    <d v="2017-02-18T05:59:00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2"/>
    <s v="US"/>
    <s v="USD"/>
    <n v="1456189076"/>
    <n v="1454979476"/>
    <b v="0"/>
    <n v="10"/>
    <b v="0"/>
    <x v="2"/>
    <s v="wearables"/>
    <n v="19.399999999999999"/>
    <d v="2016-02-23T00:57:56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s v="US"/>
    <s v="USD"/>
    <n v="1327851291"/>
    <n v="1325432091"/>
    <b v="0"/>
    <n v="41"/>
    <b v="1"/>
    <x v="3"/>
    <s v="nonfiction"/>
    <n v="66.709999999999994"/>
    <d v="2012-01-29T15:34:51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s v="US"/>
    <s v="USD"/>
    <n v="1406900607"/>
    <n v="1403012607"/>
    <b v="0"/>
    <n v="119"/>
    <b v="1"/>
    <x v="3"/>
    <s v="nonfiction"/>
    <n v="84.14"/>
    <d v="2014-08-01T13:43:27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s v="US"/>
    <s v="USD"/>
    <n v="1333909178"/>
    <n v="1331320778"/>
    <b v="0"/>
    <n v="153"/>
    <b v="1"/>
    <x v="3"/>
    <s v="nonfiction"/>
    <n v="215.73"/>
    <d v="2012-04-08T18:19:38"/>
    <x v="722"/>
    <x v="5"/>
  </r>
  <r>
    <n v="723"/>
    <s v="The 2015 Pro Football Beast Book"/>
    <s v="The Definitive (and Slightly Ridiculous) Guide to Enjoying the 2015 Pro Football Season"/>
    <n v="5000"/>
    <n v="5469"/>
    <n v="109"/>
    <x v="0"/>
    <s v="US"/>
    <s v="USD"/>
    <n v="1438228740"/>
    <n v="1435606549"/>
    <b v="0"/>
    <n v="100"/>
    <b v="1"/>
    <x v="3"/>
    <s v="nonfiction"/>
    <n v="54.69"/>
    <d v="2015-07-30T03:59:00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s v="US"/>
    <s v="USD"/>
    <n v="1309447163"/>
    <n v="1306855163"/>
    <b v="0"/>
    <n v="143"/>
    <b v="1"/>
    <x v="3"/>
    <s v="nonfiction"/>
    <n v="51.63"/>
    <d v="2011-06-30T15:19:23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s v="US"/>
    <s v="USD"/>
    <n v="1450018912"/>
    <n v="1447426912"/>
    <b v="0"/>
    <n v="140"/>
    <b v="1"/>
    <x v="3"/>
    <s v="nonfiction"/>
    <n v="143.36000000000001"/>
    <d v="2015-12-13T15:01:52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s v="US"/>
    <s v="USD"/>
    <n v="1365728487"/>
    <n v="1363136487"/>
    <b v="0"/>
    <n v="35"/>
    <b v="1"/>
    <x v="3"/>
    <s v="nonfiction"/>
    <n v="72.430000000000007"/>
    <d v="2013-04-12T01:01:27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s v="US"/>
    <s v="USD"/>
    <n v="1358198400"/>
    <n v="1354580949"/>
    <b v="0"/>
    <n v="149"/>
    <b v="1"/>
    <x v="3"/>
    <s v="nonfiction"/>
    <n v="36.53"/>
    <d v="2013-01-14T21:20:00"/>
    <x v="727"/>
    <x v="5"/>
  </r>
  <r>
    <n v="728"/>
    <s v="The Age of the Platform: My Fourth Book"/>
    <s v="A big idea non-fiction book by an impatient three-time author and insomniac willing to bet on himself."/>
    <n v="7500"/>
    <n v="7917.45"/>
    <n v="106"/>
    <x v="0"/>
    <s v="US"/>
    <s v="USD"/>
    <n v="1313957157"/>
    <n v="1310069157"/>
    <b v="0"/>
    <n v="130"/>
    <b v="1"/>
    <x v="3"/>
    <s v="nonfiction"/>
    <n v="60.9"/>
    <d v="2011-08-21T20:05:57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s v="US"/>
    <s v="USD"/>
    <n v="1348028861"/>
    <n v="1342844861"/>
    <b v="0"/>
    <n v="120"/>
    <b v="1"/>
    <x v="3"/>
    <s v="nonfiction"/>
    <n v="43.55"/>
    <d v="2012-09-19T04:27:41"/>
    <x v="729"/>
    <x v="5"/>
  </r>
  <r>
    <n v="730"/>
    <s v="Encyclopedia of Surfing"/>
    <s v="A Massive but Cheerful Online Digital Archive of Surfing"/>
    <n v="20000"/>
    <n v="26438"/>
    <n v="132"/>
    <x v="0"/>
    <s v="US"/>
    <s v="USD"/>
    <n v="1323280391"/>
    <n v="1320688391"/>
    <b v="0"/>
    <n v="265"/>
    <b v="1"/>
    <x v="3"/>
    <s v="nonfiction"/>
    <n v="99.77"/>
    <d v="2011-12-07T17:53:11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s v="US"/>
    <s v="USD"/>
    <n v="1327212000"/>
    <n v="1322852747"/>
    <b v="0"/>
    <n v="71"/>
    <b v="1"/>
    <x v="3"/>
    <s v="nonfiction"/>
    <n v="88.73"/>
    <d v="2012-01-22T06:00:00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s v="GB"/>
    <s v="GBP"/>
    <n v="1380449461"/>
    <n v="1375265461"/>
    <b v="0"/>
    <n v="13"/>
    <b v="1"/>
    <x v="3"/>
    <s v="nonfiction"/>
    <n v="4.92"/>
    <d v="2013-09-29T10:11:01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s v="GB"/>
    <s v="GBP"/>
    <n v="1387533892"/>
    <n v="1384941892"/>
    <b v="0"/>
    <n v="169"/>
    <b v="1"/>
    <x v="3"/>
    <s v="nonfiction"/>
    <n v="17.82"/>
    <d v="2013-12-20T10:04:52"/>
    <x v="733"/>
    <x v="4"/>
  </r>
  <r>
    <n v="734"/>
    <s v="Sideswiped"/>
    <s v="Sideswiped is my story of growing in and trusting God through the mess and mysteries of life."/>
    <n v="8500"/>
    <n v="10670"/>
    <n v="126"/>
    <x v="0"/>
    <s v="CA"/>
    <s v="CAD"/>
    <n v="1431147600"/>
    <n v="1428465420"/>
    <b v="0"/>
    <n v="57"/>
    <b v="1"/>
    <x v="3"/>
    <s v="nonfiction"/>
    <n v="187.19"/>
    <d v="2015-05-09T05:00:00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s v="US"/>
    <s v="USD"/>
    <n v="1417653540"/>
    <n v="1414975346"/>
    <b v="0"/>
    <n v="229"/>
    <b v="1"/>
    <x v="3"/>
    <s v="nonfiction"/>
    <n v="234.81"/>
    <d v="2014-12-04T00:39:00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s v="US"/>
    <s v="USD"/>
    <n v="1385009940"/>
    <n v="1383327440"/>
    <b v="0"/>
    <n v="108"/>
    <b v="1"/>
    <x v="3"/>
    <s v="nonfiction"/>
    <n v="105.05"/>
    <d v="2013-11-21T04:59:00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s v="US"/>
    <s v="USD"/>
    <n v="1392408000"/>
    <n v="1390890987"/>
    <b v="0"/>
    <n v="108"/>
    <b v="1"/>
    <x v="3"/>
    <s v="nonfiction"/>
    <n v="56.67"/>
    <d v="2014-02-14T20:00:00"/>
    <x v="737"/>
    <x v="3"/>
  </r>
  <r>
    <n v="738"/>
    <s v="Under the Sour Sun: Hunger through the Eyes of a Child"/>
    <s v="The true story of a child's struggle with hunger, poverty, and war in El Salvador."/>
    <n v="1500"/>
    <n v="1601"/>
    <n v="107"/>
    <x v="0"/>
    <s v="US"/>
    <s v="USD"/>
    <n v="1417409940"/>
    <n v="1414765794"/>
    <b v="0"/>
    <n v="41"/>
    <b v="1"/>
    <x v="3"/>
    <s v="nonfiction"/>
    <n v="39.049999999999997"/>
    <d v="2014-12-01T04:59:00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s v="US"/>
    <s v="USD"/>
    <n v="1407758629"/>
    <n v="1404907429"/>
    <b v="0"/>
    <n v="139"/>
    <b v="1"/>
    <x v="3"/>
    <s v="nonfiction"/>
    <n v="68.349999999999994"/>
    <d v="2014-08-11T12:03:4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s v="US"/>
    <s v="USD"/>
    <n v="1434857482"/>
    <n v="1433647882"/>
    <b v="0"/>
    <n v="19"/>
    <b v="1"/>
    <x v="3"/>
    <s v="nonfiction"/>
    <n v="169.58"/>
    <d v="2015-06-21T03:31:22"/>
    <x v="740"/>
    <x v="0"/>
  </r>
  <r>
    <n v="741"/>
    <s v="reVILNA: the vilna ghetto project"/>
    <s v="A revolutionary digital mapping project of the Vilna Ghetto"/>
    <n v="13000"/>
    <n v="13293.8"/>
    <n v="102"/>
    <x v="0"/>
    <s v="US"/>
    <s v="USD"/>
    <n v="1370964806"/>
    <n v="1367940806"/>
    <b v="0"/>
    <n v="94"/>
    <b v="1"/>
    <x v="3"/>
    <s v="nonfiction"/>
    <n v="141.41999999999999"/>
    <d v="2013-06-11T15:33:26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s v="US"/>
    <s v="USD"/>
    <n v="1395435712"/>
    <n v="1392847312"/>
    <b v="0"/>
    <n v="23"/>
    <b v="1"/>
    <x v="3"/>
    <s v="nonfiction"/>
    <n v="67.39"/>
    <d v="2014-03-21T21:01:5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s v="US"/>
    <s v="USD"/>
    <n v="1334610000"/>
    <n v="1332435685"/>
    <b v="0"/>
    <n v="15"/>
    <b v="1"/>
    <x v="3"/>
    <s v="nonfiction"/>
    <n v="54.27"/>
    <d v="2012-04-16T21:00:00"/>
    <x v="743"/>
    <x v="5"/>
  </r>
  <r>
    <n v="744"/>
    <s v="A Revolutionary Leadership Resource Book"/>
    <s v="Join others to help create a world that is possible -- in your workplace, community and society!"/>
    <n v="5000"/>
    <n v="5116"/>
    <n v="102"/>
    <x v="0"/>
    <s v="US"/>
    <s v="USD"/>
    <n v="1355439503"/>
    <n v="1352847503"/>
    <b v="0"/>
    <n v="62"/>
    <b v="1"/>
    <x v="3"/>
    <s v="nonfiction"/>
    <n v="82.52"/>
    <d v="2012-12-13T22:58:23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s v="US"/>
    <s v="USD"/>
    <n v="1367588645"/>
    <n v="1364996645"/>
    <b v="0"/>
    <n v="74"/>
    <b v="1"/>
    <x v="3"/>
    <s v="nonfiction"/>
    <n v="53.73"/>
    <d v="2013-05-03T13:44:05"/>
    <x v="745"/>
    <x v="4"/>
  </r>
  <r>
    <n v="746"/>
    <s v="Attention: People With Body Parts"/>
    <s v="This is a book of letters. Letters to our body parts."/>
    <n v="2987"/>
    <n v="3318"/>
    <n v="111"/>
    <x v="0"/>
    <s v="US"/>
    <s v="USD"/>
    <n v="1348372740"/>
    <n v="1346806909"/>
    <b v="0"/>
    <n v="97"/>
    <b v="1"/>
    <x v="3"/>
    <s v="nonfiction"/>
    <n v="34.21"/>
    <d v="2012-09-23T03:59:00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s v="NL"/>
    <s v="EUR"/>
    <n v="1421319240"/>
    <n v="1418649019"/>
    <b v="0"/>
    <n v="55"/>
    <b v="1"/>
    <x v="3"/>
    <s v="nonfiction"/>
    <n v="127.33"/>
    <d v="2015-01-15T10:54:00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s v="US"/>
    <s v="USD"/>
    <n v="1407701966"/>
    <n v="1405109966"/>
    <b v="0"/>
    <n v="44"/>
    <b v="1"/>
    <x v="3"/>
    <s v="nonfiction"/>
    <n v="45.57"/>
    <d v="2014-08-10T20:19:26"/>
    <x v="748"/>
    <x v="3"/>
  </r>
  <r>
    <n v="749"/>
    <s v="chartwellwest.com"/>
    <s v="A place for rational, fact and data based non-partisan political and societal commentary on things that matter to Americans."/>
    <n v="10000"/>
    <n v="10556"/>
    <n v="106"/>
    <x v="0"/>
    <s v="US"/>
    <s v="USD"/>
    <n v="1485642930"/>
    <n v="1483050930"/>
    <b v="0"/>
    <n v="110"/>
    <b v="1"/>
    <x v="3"/>
    <s v="nonfiction"/>
    <n v="95.96"/>
    <d v="2017-01-28T22:35:30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s v="US"/>
    <s v="USD"/>
    <n v="1361739872"/>
    <n v="1359147872"/>
    <b v="0"/>
    <n v="59"/>
    <b v="1"/>
    <x v="3"/>
    <s v="nonfiction"/>
    <n v="77.27"/>
    <d v="2013-02-24T21:04:32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s v="US"/>
    <s v="USD"/>
    <n v="1312470475"/>
    <n v="1308496075"/>
    <b v="0"/>
    <n v="62"/>
    <b v="1"/>
    <x v="3"/>
    <s v="nonfiction"/>
    <n v="57.34"/>
    <d v="2011-08-04T15:07:55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s v="AU"/>
    <s v="AUD"/>
    <n v="1476615600"/>
    <n v="1474884417"/>
    <b v="0"/>
    <n v="105"/>
    <b v="1"/>
    <x v="3"/>
    <s v="nonfiction"/>
    <n v="53.19"/>
    <d v="2016-10-16T11:00:00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s v="US"/>
    <s v="USD"/>
    <n v="1423922991"/>
    <n v="1421330991"/>
    <b v="0"/>
    <n v="26"/>
    <b v="1"/>
    <x v="3"/>
    <s v="nonfiction"/>
    <n v="492.31"/>
    <d v="2015-02-14T14:09:51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s v="US"/>
    <s v="USD"/>
    <n v="1357408721"/>
    <n v="1354816721"/>
    <b v="0"/>
    <n v="49"/>
    <b v="1"/>
    <x v="3"/>
    <s v="nonfiction"/>
    <n v="42.35"/>
    <d v="2013-01-05T17:58:41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s v="US"/>
    <s v="USD"/>
    <n v="1369010460"/>
    <n v="1366381877"/>
    <b v="0"/>
    <n v="68"/>
    <b v="1"/>
    <x v="3"/>
    <s v="nonfiction"/>
    <n v="37.47"/>
    <d v="2013-05-20T00:41:00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s v="US"/>
    <s v="USD"/>
    <n v="1303147459"/>
    <n v="1297880659"/>
    <b v="0"/>
    <n v="22"/>
    <b v="1"/>
    <x v="3"/>
    <s v="nonfiction"/>
    <n v="37.450000000000003"/>
    <d v="2011-04-18T17:24:19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s v="US"/>
    <s v="USD"/>
    <n v="1354756714"/>
    <n v="1353547114"/>
    <b v="0"/>
    <n v="18"/>
    <b v="1"/>
    <x v="3"/>
    <s v="nonfiction"/>
    <n v="33.06"/>
    <d v="2012-12-06T01:18:34"/>
    <x v="757"/>
    <x v="5"/>
  </r>
  <r>
    <n v="758"/>
    <s v="Publish Waiting On Humanity"/>
    <s v="I am publishing my book, Waiting on Humanity and need some finishing funds to do so."/>
    <n v="2500"/>
    <n v="2550"/>
    <n v="102"/>
    <x v="0"/>
    <s v="US"/>
    <s v="USD"/>
    <n v="1286568268"/>
    <n v="1283976268"/>
    <b v="0"/>
    <n v="19"/>
    <b v="1"/>
    <x v="3"/>
    <s v="nonfiction"/>
    <n v="134.21"/>
    <d v="2010-10-08T20:04:28"/>
    <x v="758"/>
    <x v="7"/>
  </r>
  <r>
    <n v="759"/>
    <s v="Wild Ruins"/>
    <s v="Help me search for the lost ruins of the UK. A unique guide to  lesser known and somewhat known ruins of Britain."/>
    <n v="5000"/>
    <n v="5096"/>
    <n v="102"/>
    <x v="0"/>
    <s v="GB"/>
    <s v="GBP"/>
    <n v="1404892539"/>
    <n v="1401436539"/>
    <b v="0"/>
    <n v="99"/>
    <b v="1"/>
    <x v="3"/>
    <s v="nonfiction"/>
    <n v="51.47"/>
    <d v="2014-07-09T07:55:3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s v="US"/>
    <s v="USD"/>
    <n v="1480188013"/>
    <n v="1477592413"/>
    <b v="0"/>
    <n v="0"/>
    <b v="0"/>
    <x v="3"/>
    <s v="fiction"/>
    <n v="0"/>
    <d v="2016-11-26T19:20:13"/>
    <x v="760"/>
    <x v="2"/>
  </r>
  <r>
    <n v="761"/>
    <s v="DONE WITH DEATH"/>
    <s v="The day Chuck died was the day everything changed. Now he has to save the afterlife from extinction or die again trying."/>
    <n v="5000"/>
    <n v="235"/>
    <n v="5"/>
    <x v="2"/>
    <s v="US"/>
    <s v="USD"/>
    <n v="1391364126"/>
    <n v="1388772126"/>
    <b v="0"/>
    <n v="6"/>
    <b v="0"/>
    <x v="3"/>
    <s v="fiction"/>
    <n v="39.17"/>
    <d v="2014-02-02T18:02:06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s v="MX"/>
    <s v="MXN"/>
    <n v="1480831200"/>
    <n v="1479328570"/>
    <b v="0"/>
    <n v="0"/>
    <b v="0"/>
    <x v="3"/>
    <s v="fiction"/>
    <n v="0"/>
    <d v="2016-12-04T06:00:0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2"/>
    <s v="GB"/>
    <s v="GBP"/>
    <n v="1376563408"/>
    <n v="1373971408"/>
    <b v="0"/>
    <n v="1"/>
    <b v="0"/>
    <x v="3"/>
    <s v="fiction"/>
    <n v="5"/>
    <d v="2013-08-15T10:43:28"/>
    <x v="763"/>
    <x v="4"/>
  </r>
  <r>
    <n v="764"/>
    <s v="[JOE]KES"/>
    <s v="[JOE]KES is a book full of over 200 original, sometimes funny, pun-ish Joekes. If you hate the book, use it as a coster!"/>
    <n v="5000"/>
    <n v="0"/>
    <n v="0"/>
    <x v="2"/>
    <s v="US"/>
    <s v="USD"/>
    <n v="1441858161"/>
    <n v="1439266161"/>
    <b v="0"/>
    <n v="0"/>
    <b v="0"/>
    <x v="3"/>
    <s v="fiction"/>
    <n v="0"/>
    <d v="2015-09-10T04:09:21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n v="36"/>
    <x v="2"/>
    <s v="US"/>
    <s v="USD"/>
    <n v="1413723684"/>
    <n v="1411131684"/>
    <b v="0"/>
    <n v="44"/>
    <b v="0"/>
    <x v="3"/>
    <s v="fiction"/>
    <n v="57.3"/>
    <d v="2014-10-19T13:01:24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s v="CA"/>
    <s v="CAD"/>
    <n v="1424112483"/>
    <n v="1421520483"/>
    <b v="0"/>
    <n v="0"/>
    <b v="0"/>
    <x v="3"/>
    <s v="fiction"/>
    <n v="0"/>
    <d v="2015-02-16T18:48:03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2"/>
    <s v="US"/>
    <s v="USD"/>
    <n v="1432178810"/>
    <n v="1429586810"/>
    <b v="0"/>
    <n v="3"/>
    <b v="0"/>
    <x v="3"/>
    <s v="fiction"/>
    <n v="59"/>
    <d v="2015-05-21T03:26:5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s v="US"/>
    <s v="USD"/>
    <n v="1387169890"/>
    <n v="1384577890"/>
    <b v="0"/>
    <n v="0"/>
    <b v="0"/>
    <x v="3"/>
    <s v="fiction"/>
    <n v="0"/>
    <d v="2013-12-16T04:58:1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2"/>
    <s v="US"/>
    <s v="USD"/>
    <n v="1388102094"/>
    <n v="1385510094"/>
    <b v="0"/>
    <n v="52"/>
    <b v="0"/>
    <x v="3"/>
    <s v="fiction"/>
    <n v="31.85"/>
    <d v="2013-12-26T23:54:54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s v="US"/>
    <s v="USD"/>
    <n v="1361750369"/>
    <n v="1358294369"/>
    <b v="0"/>
    <n v="0"/>
    <b v="0"/>
    <x v="3"/>
    <s v="fiction"/>
    <n v="0"/>
    <d v="2013-02-24T23:59:29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n v="0"/>
    <x v="2"/>
    <s v="US"/>
    <s v="USD"/>
    <n v="1454183202"/>
    <n v="1449863202"/>
    <b v="0"/>
    <n v="1"/>
    <b v="0"/>
    <x v="3"/>
    <s v="fiction"/>
    <n v="10"/>
    <d v="2016-01-30T19:46:42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2"/>
    <s v="US"/>
    <s v="USD"/>
    <n v="1257047940"/>
    <n v="1252718519"/>
    <b v="0"/>
    <n v="1"/>
    <b v="0"/>
    <x v="3"/>
    <s v="fiction"/>
    <n v="50"/>
    <d v="2009-11-01T03:59:0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2"/>
    <s v="GB"/>
    <s v="GBP"/>
    <n v="1431298860"/>
    <n v="1428341985"/>
    <b v="0"/>
    <n v="2"/>
    <b v="0"/>
    <x v="3"/>
    <s v="fiction"/>
    <n v="16"/>
    <d v="2015-05-10T23:01:0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2"/>
    <s v="US"/>
    <s v="USD"/>
    <n v="1393181018"/>
    <n v="1390589018"/>
    <b v="0"/>
    <n v="9"/>
    <b v="0"/>
    <x v="3"/>
    <s v="fiction"/>
    <n v="39"/>
    <d v="2014-02-23T18:43:38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n v="2"/>
    <x v="2"/>
    <s v="US"/>
    <s v="USD"/>
    <n v="1323998795"/>
    <n v="1321406795"/>
    <b v="0"/>
    <n v="5"/>
    <b v="0"/>
    <x v="3"/>
    <s v="fiction"/>
    <n v="34"/>
    <d v="2011-12-16T01:26:35"/>
    <x v="775"/>
    <x v="6"/>
  </r>
  <r>
    <n v="776"/>
    <s v="Run Ragged"/>
    <s v="Would anything change if women were in charge? Book Clubs, readers, and critics herald the latest by award-winning author, Aguila."/>
    <n v="7000"/>
    <n v="3598"/>
    <n v="51"/>
    <x v="2"/>
    <s v="US"/>
    <s v="USD"/>
    <n v="1444539600"/>
    <n v="1441297645"/>
    <b v="0"/>
    <n v="57"/>
    <b v="0"/>
    <x v="3"/>
    <s v="fiction"/>
    <n v="63.12"/>
    <d v="2015-10-11T05:00:0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2"/>
    <s v="US"/>
    <s v="USD"/>
    <n v="1375313577"/>
    <n v="1372721577"/>
    <b v="0"/>
    <n v="3"/>
    <b v="0"/>
    <x v="3"/>
    <s v="fiction"/>
    <n v="7"/>
    <d v="2013-07-31T23:32:5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n v="0"/>
    <x v="2"/>
    <s v="US"/>
    <s v="USD"/>
    <n v="1398876680"/>
    <n v="1396284680"/>
    <b v="0"/>
    <n v="1"/>
    <b v="0"/>
    <x v="3"/>
    <s v="fiction"/>
    <n v="2"/>
    <d v="2014-04-30T16:51:2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2"/>
    <s v="US"/>
    <s v="USD"/>
    <n v="1287115200"/>
    <n v="1284567905"/>
    <b v="0"/>
    <n v="6"/>
    <b v="0"/>
    <x v="3"/>
    <s v="fiction"/>
    <n v="66.67"/>
    <d v="2010-10-15T04:00:00"/>
    <x v="779"/>
    <x v="7"/>
  </r>
  <r>
    <n v="780"/>
    <s v="Wess Meets West - Press Our New Album on CD!"/>
    <s v="We are finishing up recording our new record and we would like help with its physical CD release."/>
    <n v="1000"/>
    <n v="1040"/>
    <n v="104"/>
    <x v="0"/>
    <s v="US"/>
    <s v="USD"/>
    <n v="1304439025"/>
    <n v="1301847025"/>
    <b v="0"/>
    <n v="27"/>
    <b v="1"/>
    <x v="4"/>
    <s v="rock"/>
    <n v="38.520000000000003"/>
    <d v="2011-05-03T16:10:25"/>
    <x v="780"/>
    <x v="6"/>
  </r>
  <r>
    <n v="781"/>
    <s v="Touring the United States This July"/>
    <s v="&quot;WE ARE ON A MISSION TO TOUR THE UNITED STATES NON-STOP. TO DO SO WE NEED TO PURCHASE A NEW VAN.&quot;"/>
    <n v="800"/>
    <n v="1065.23"/>
    <n v="133"/>
    <x v="0"/>
    <s v="US"/>
    <s v="USD"/>
    <n v="1370649674"/>
    <n v="1368057674"/>
    <b v="0"/>
    <n v="25"/>
    <b v="1"/>
    <x v="4"/>
    <s v="rock"/>
    <n v="42.61"/>
    <d v="2013-06-08T00:01:14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s v="US"/>
    <s v="USD"/>
    <n v="1345918302"/>
    <n v="1343326302"/>
    <b v="0"/>
    <n v="14"/>
    <b v="1"/>
    <x v="4"/>
    <s v="rock"/>
    <n v="50"/>
    <d v="2012-08-25T18:11:4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s v="US"/>
    <s v="USD"/>
    <n v="1335564000"/>
    <n v="1332182049"/>
    <b v="0"/>
    <n v="35"/>
    <b v="1"/>
    <x v="4"/>
    <s v="rock"/>
    <n v="63.49"/>
    <d v="2012-04-27T22:00:00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s v="US"/>
    <s v="USD"/>
    <n v="1395023719"/>
    <n v="1391571319"/>
    <b v="0"/>
    <n v="10"/>
    <b v="1"/>
    <x v="4"/>
    <s v="rock"/>
    <n v="102.5"/>
    <d v="2014-03-17T02:35:19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s v="US"/>
    <s v="USD"/>
    <n v="1362060915"/>
    <n v="1359468915"/>
    <b v="0"/>
    <n v="29"/>
    <b v="1"/>
    <x v="4"/>
    <s v="rock"/>
    <n v="31.14"/>
    <d v="2013-02-28T14:15:1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s v="US"/>
    <s v="USD"/>
    <n v="1336751220"/>
    <n v="1331774434"/>
    <b v="0"/>
    <n v="44"/>
    <b v="1"/>
    <x v="4"/>
    <s v="rock"/>
    <n v="162.27000000000001"/>
    <d v="2012-05-11T15:47:00"/>
    <x v="786"/>
    <x v="5"/>
  </r>
  <r>
    <n v="787"/>
    <s v="Mahayla CD Pressing"/>
    <s v="We've made our goal with your help. Thanks so much! This is a great time to pre-purchase the album and get some extra perks."/>
    <n v="1200"/>
    <n v="1370"/>
    <n v="114"/>
    <x v="0"/>
    <s v="US"/>
    <s v="USD"/>
    <n v="1383318226"/>
    <n v="1380726226"/>
    <b v="0"/>
    <n v="17"/>
    <b v="1"/>
    <x v="4"/>
    <s v="rock"/>
    <n v="80.59"/>
    <d v="2013-11-01T15:03:46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s v="US"/>
    <s v="USD"/>
    <n v="1341633540"/>
    <n v="1338336588"/>
    <b v="0"/>
    <n v="34"/>
    <b v="1"/>
    <x v="4"/>
    <s v="rock"/>
    <n v="59.85"/>
    <d v="2012-07-07T03:59:00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s v="US"/>
    <s v="USD"/>
    <n v="1358755140"/>
    <n v="1357187280"/>
    <b v="0"/>
    <n v="14"/>
    <b v="1"/>
    <x v="4"/>
    <s v="rock"/>
    <n v="132.86000000000001"/>
    <d v="2013-01-21T07:59:00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s v="US"/>
    <s v="USD"/>
    <n v="1359680939"/>
    <n v="1357088939"/>
    <b v="0"/>
    <n v="156"/>
    <b v="1"/>
    <x v="4"/>
    <s v="rock"/>
    <n v="92.55"/>
    <d v="2013-02-01T01:08:59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s v="US"/>
    <s v="USD"/>
    <n v="1384322340"/>
    <n v="1381430646"/>
    <b v="0"/>
    <n v="128"/>
    <b v="1"/>
    <x v="4"/>
    <s v="rock"/>
    <n v="60.86"/>
    <d v="2013-11-13T05:59:00"/>
    <x v="791"/>
    <x v="4"/>
  </r>
  <r>
    <n v="792"/>
    <s v="&quot;Believable Lies&quot; - The Album"/>
    <s v="Rock n' Roll about the intersection of lies and belief: the Believable Lie."/>
    <n v="2500"/>
    <n v="2511.11"/>
    <n v="100"/>
    <x v="0"/>
    <s v="US"/>
    <s v="USD"/>
    <n v="1383861483"/>
    <n v="1381265883"/>
    <b v="0"/>
    <n v="60"/>
    <b v="1"/>
    <x v="4"/>
    <s v="rock"/>
    <n v="41.85"/>
    <d v="2013-11-07T21:58:03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s v="US"/>
    <s v="USD"/>
    <n v="1372827540"/>
    <n v="1371491244"/>
    <b v="0"/>
    <n v="32"/>
    <b v="1"/>
    <x v="4"/>
    <s v="rock"/>
    <n v="88.33"/>
    <d v="2013-07-03T04:59:00"/>
    <x v="793"/>
    <x v="4"/>
  </r>
  <r>
    <n v="794"/>
    <s v="Begins Again"/>
    <s v="The Brian Davis Band is a group of friends that want to share their lives and experiences through music that connects with people."/>
    <n v="8000"/>
    <n v="8425"/>
    <n v="105"/>
    <x v="0"/>
    <s v="US"/>
    <s v="USD"/>
    <n v="1315242360"/>
    <n v="1310438737"/>
    <b v="0"/>
    <n v="53"/>
    <b v="1"/>
    <x v="4"/>
    <s v="rock"/>
    <n v="158.96"/>
    <d v="2011-09-05T17:06:00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s v="US"/>
    <s v="USD"/>
    <n v="1333774740"/>
    <n v="1330094566"/>
    <b v="0"/>
    <n v="184"/>
    <b v="1"/>
    <x v="4"/>
    <s v="rock"/>
    <n v="85.05"/>
    <d v="2012-04-07T04:59:00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s v="US"/>
    <s v="USD"/>
    <n v="1379279400"/>
    <n v="1376687485"/>
    <b v="0"/>
    <n v="90"/>
    <b v="1"/>
    <x v="4"/>
    <s v="rock"/>
    <n v="112.61"/>
    <d v="2013-09-15T21:10:00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s v="US"/>
    <s v="USD"/>
    <n v="1335672000"/>
    <n v="1332978688"/>
    <b v="0"/>
    <n v="71"/>
    <b v="1"/>
    <x v="4"/>
    <s v="rock"/>
    <n v="45.44"/>
    <d v="2012-04-29T04:00:00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s v="US"/>
    <s v="USD"/>
    <n v="1412086187"/>
    <n v="1409494187"/>
    <b v="0"/>
    <n v="87"/>
    <b v="1"/>
    <x v="4"/>
    <s v="rock"/>
    <n v="46.22"/>
    <d v="2014-09-30T14:09:47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s v="US"/>
    <s v="USD"/>
    <n v="1335542446"/>
    <n v="1332950446"/>
    <b v="0"/>
    <n v="28"/>
    <b v="1"/>
    <x v="4"/>
    <s v="rock"/>
    <n v="178.61"/>
    <d v="2012-04-27T16:00:46"/>
    <x v="799"/>
    <x v="5"/>
  </r>
  <r>
    <n v="800"/>
    <s v="LF4 WildFire"/>
    <s v="Scotland's premier classic rock and metal festival, 3 days, 3-4 stages, family friendly,  for people of all ages"/>
    <n v="1500"/>
    <n v="2282"/>
    <n v="152"/>
    <x v="0"/>
    <s v="GB"/>
    <s v="GBP"/>
    <n v="1410431054"/>
    <n v="1407839054"/>
    <b v="0"/>
    <n v="56"/>
    <b v="1"/>
    <x v="4"/>
    <s v="rock"/>
    <n v="40.75"/>
    <d v="2014-09-11T10:24:14"/>
    <x v="800"/>
    <x v="3"/>
  </r>
  <r>
    <n v="801"/>
    <s v="SLUTEVER DO AMERICA TOUR"/>
    <s v="ALL WE WANT TO DO IS DRIVE AROUND AMERICA AND PLAY A BUNCH OF SHOWS, BUT WE DON'T HAVE ANY MONEY..."/>
    <n v="2000"/>
    <n v="2230.4299999999998"/>
    <n v="112"/>
    <x v="0"/>
    <s v="US"/>
    <s v="USD"/>
    <n v="1309547120"/>
    <n v="1306955120"/>
    <b v="0"/>
    <n v="51"/>
    <b v="1"/>
    <x v="4"/>
    <s v="rock"/>
    <n v="43.73"/>
    <d v="2011-07-01T19:05:20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s v="US"/>
    <s v="USD"/>
    <n v="1347854700"/>
    <n v="1343867524"/>
    <b v="0"/>
    <n v="75"/>
    <b v="1"/>
    <x v="4"/>
    <s v="rock"/>
    <n v="81.069999999999993"/>
    <d v="2012-09-17T04:05:00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s v="US"/>
    <s v="USD"/>
    <n v="1306630800"/>
    <n v="1304376478"/>
    <b v="0"/>
    <n v="38"/>
    <b v="1"/>
    <x v="4"/>
    <s v="rock"/>
    <n v="74.61"/>
    <d v="2011-05-29T01:00:00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s v="US"/>
    <s v="USD"/>
    <n v="1311393540"/>
    <n v="1309919526"/>
    <b v="0"/>
    <n v="18"/>
    <b v="1"/>
    <x v="4"/>
    <s v="rock"/>
    <n v="305.56"/>
    <d v="2011-07-23T03:59:00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s v="US"/>
    <s v="USD"/>
    <n v="1310857200"/>
    <n v="1306525512"/>
    <b v="0"/>
    <n v="54"/>
    <b v="1"/>
    <x v="4"/>
    <s v="rock"/>
    <n v="58.33"/>
    <d v="2011-07-16T23:00:00"/>
    <x v="805"/>
    <x v="6"/>
  </r>
  <r>
    <n v="806"/>
    <s v="Golden Animals NEW Album!"/>
    <s v="Help Golden Animals finish their NEW Album!"/>
    <n v="8000"/>
    <n v="8355"/>
    <n v="104"/>
    <x v="0"/>
    <s v="US"/>
    <s v="USD"/>
    <n v="1315413339"/>
    <n v="1312821339"/>
    <b v="0"/>
    <n v="71"/>
    <b v="1"/>
    <x v="4"/>
    <s v="rock"/>
    <n v="117.68"/>
    <d v="2011-09-07T16:35:39"/>
    <x v="806"/>
    <x v="6"/>
  </r>
  <r>
    <n v="807"/>
    <s v="Sic Vita - New EP Release - 2017"/>
    <s v="Join the Sic Vita family and lend a hand as we create a new album!"/>
    <n v="4000"/>
    <n v="4205"/>
    <n v="105"/>
    <x v="0"/>
    <s v="US"/>
    <s v="USD"/>
    <n v="1488333600"/>
    <n v="1485270311"/>
    <b v="0"/>
    <n v="57"/>
    <b v="1"/>
    <x v="4"/>
    <s v="rock"/>
    <n v="73.77"/>
    <d v="2017-03-01T02:00:00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s v="CA"/>
    <s v="CAD"/>
    <n v="1419224340"/>
    <n v="1416363886"/>
    <b v="0"/>
    <n v="43"/>
    <b v="1"/>
    <x v="4"/>
    <s v="rock"/>
    <n v="104.65"/>
    <d v="2014-12-22T04:59:00"/>
    <x v="808"/>
    <x v="3"/>
  </r>
  <r>
    <n v="809"/>
    <s v="Peter's New Album!!"/>
    <s v="Acknowledged songwriter looking to record album of new songs to secure a Publishing Contract"/>
    <n v="4000"/>
    <n v="4151"/>
    <n v="104"/>
    <x v="0"/>
    <s v="US"/>
    <s v="USD"/>
    <n v="1390161630"/>
    <n v="1387569630"/>
    <b v="0"/>
    <n v="52"/>
    <b v="1"/>
    <x v="4"/>
    <s v="rock"/>
    <n v="79.83"/>
    <d v="2014-01-19T20:00:30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s v="US"/>
    <s v="USD"/>
    <n v="1346462462"/>
    <n v="1343870462"/>
    <b v="0"/>
    <n v="27"/>
    <b v="1"/>
    <x v="4"/>
    <s v="rock"/>
    <n v="58.33"/>
    <d v="2012-09-01T01:21:02"/>
    <x v="810"/>
    <x v="5"/>
  </r>
  <r>
    <n v="811"/>
    <s v="Love Water Tour"/>
    <s v="We need your financial support to cover the tour costs!  (Sound, lights, travel, stage design)"/>
    <n v="1000"/>
    <n v="1040"/>
    <n v="104"/>
    <x v="0"/>
    <s v="US"/>
    <s v="USD"/>
    <n v="1373475120"/>
    <n v="1371569202"/>
    <b v="0"/>
    <n v="12"/>
    <b v="1"/>
    <x v="4"/>
    <s v="rock"/>
    <n v="86.67"/>
    <d v="2013-07-10T16:52:00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s v="US"/>
    <s v="USD"/>
    <n v="1362146280"/>
    <n v="1357604752"/>
    <b v="0"/>
    <n v="33"/>
    <b v="1"/>
    <x v="4"/>
    <s v="rock"/>
    <n v="27.61"/>
    <d v="2013-03-01T13:58:00"/>
    <x v="812"/>
    <x v="4"/>
  </r>
  <r>
    <n v="813"/>
    <s v="Rules of Civility and Decent Behavior"/>
    <s v="A pre order campaign to fund the pressing of our second full length vinyl LP"/>
    <n v="1500"/>
    <n v="2399.94"/>
    <n v="160"/>
    <x v="0"/>
    <s v="US"/>
    <s v="USD"/>
    <n v="1342825365"/>
    <n v="1340233365"/>
    <b v="0"/>
    <n v="96"/>
    <b v="1"/>
    <x v="4"/>
    <s v="rock"/>
    <n v="25"/>
    <d v="2012-07-20T23:02:45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s v="US"/>
    <s v="USD"/>
    <n v="1306865040"/>
    <n v="1305568201"/>
    <b v="0"/>
    <n v="28"/>
    <b v="1"/>
    <x v="4"/>
    <s v="rock"/>
    <n v="45.46"/>
    <d v="2011-05-31T18:04:00"/>
    <x v="814"/>
    <x v="6"/>
  </r>
  <r>
    <n v="815"/>
    <s v="Some Late Help for The Early Reset"/>
    <s v="Be a part of helping The Early Reset finish their new 7 song EP."/>
    <n v="4000"/>
    <n v="4280"/>
    <n v="107"/>
    <x v="0"/>
    <s v="US"/>
    <s v="USD"/>
    <n v="1414879303"/>
    <n v="1412287303"/>
    <b v="0"/>
    <n v="43"/>
    <b v="1"/>
    <x v="4"/>
    <s v="rock"/>
    <n v="99.53"/>
    <d v="2014-11-01T22:01:43"/>
    <x v="815"/>
    <x v="3"/>
  </r>
  <r>
    <n v="816"/>
    <s v="Help Friends and Family Release Their Debut Album"/>
    <s v="Friends and Family have an album for you. They need your help to release it to the world."/>
    <n v="7000"/>
    <n v="8058.55"/>
    <n v="115"/>
    <x v="0"/>
    <s v="US"/>
    <s v="USD"/>
    <n v="1365489000"/>
    <n v="1362776043"/>
    <b v="0"/>
    <n v="205"/>
    <b v="1"/>
    <x v="4"/>
    <s v="rock"/>
    <n v="39.31"/>
    <d v="2013-04-09T06:30:00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s v="US"/>
    <s v="USD"/>
    <n v="1331441940"/>
    <n v="1326810211"/>
    <b v="0"/>
    <n v="23"/>
    <b v="1"/>
    <x v="4"/>
    <s v="rock"/>
    <n v="89.42"/>
    <d v="2012-03-11T04:59:00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s v="US"/>
    <s v="USD"/>
    <n v="1344358860"/>
    <n v="1343682681"/>
    <b v="0"/>
    <n v="19"/>
    <b v="1"/>
    <x v="4"/>
    <s v="rock"/>
    <n v="28.68"/>
    <d v="2012-08-07T17:01:00"/>
    <x v="818"/>
    <x v="5"/>
  </r>
  <r>
    <n v="819"/>
    <s v="Winter Tour"/>
    <s v="We are touring the Southeast in support of our new EP"/>
    <n v="400"/>
    <n v="435"/>
    <n v="109"/>
    <x v="0"/>
    <s v="US"/>
    <s v="USD"/>
    <n v="1387601040"/>
    <n v="1386806254"/>
    <b v="0"/>
    <n v="14"/>
    <b v="1"/>
    <x v="4"/>
    <s v="rock"/>
    <n v="31.07"/>
    <d v="2013-12-21T04:44:00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s v="US"/>
    <s v="USD"/>
    <n v="1402290000"/>
    <n v="1399666342"/>
    <b v="0"/>
    <n v="38"/>
    <b v="1"/>
    <x v="4"/>
    <s v="rock"/>
    <n v="70.55"/>
    <d v="2014-06-09T05:00:0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s v="US"/>
    <s v="USD"/>
    <n v="1430712060"/>
    <n v="1427753265"/>
    <b v="0"/>
    <n v="78"/>
    <b v="1"/>
    <x v="4"/>
    <s v="rock"/>
    <n v="224.13"/>
    <d v="2015-05-04T04:01:00"/>
    <x v="821"/>
    <x v="0"/>
  </r>
  <r>
    <n v="822"/>
    <s v="Soul Easy - Making music for our friends."/>
    <s v="Soul Easy recording our first full length CD.  Inspired by lots of friends and lots of good times."/>
    <n v="3000"/>
    <n v="3575"/>
    <n v="119"/>
    <x v="0"/>
    <s v="US"/>
    <s v="USD"/>
    <n v="1349477050"/>
    <n v="1346885050"/>
    <b v="0"/>
    <n v="69"/>
    <b v="1"/>
    <x v="4"/>
    <s v="rock"/>
    <n v="51.81"/>
    <d v="2012-10-05T22:44:10"/>
    <x v="822"/>
    <x v="5"/>
  </r>
  <r>
    <n v="823"/>
    <s v="Debut Album"/>
    <s v="Eyes For Fire is finally ready to release their Debut Album but we need YOU to help us put the final touches on it."/>
    <n v="800"/>
    <n v="1436"/>
    <n v="180"/>
    <x v="0"/>
    <s v="US"/>
    <s v="USD"/>
    <n v="1427062852"/>
    <n v="1424474452"/>
    <b v="0"/>
    <n v="33"/>
    <b v="1"/>
    <x v="4"/>
    <s v="rock"/>
    <n v="43.52"/>
    <d v="2015-03-22T22:20:52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s v="US"/>
    <s v="USD"/>
    <n v="1271573940"/>
    <n v="1268459318"/>
    <b v="0"/>
    <n v="54"/>
    <b v="1"/>
    <x v="4"/>
    <s v="rock"/>
    <n v="39.82"/>
    <d v="2010-04-18T06:59:00"/>
    <x v="824"/>
    <x v="7"/>
  </r>
  <r>
    <n v="825"/>
    <s v="KILL FREEMAN"/>
    <s v="Kickstarting Kill Freeman independently. Help fund the New Record, Video and Live Shows."/>
    <n v="12500"/>
    <n v="12554"/>
    <n v="100"/>
    <x v="0"/>
    <s v="US"/>
    <s v="USD"/>
    <n v="1351495284"/>
    <n v="1349335284"/>
    <b v="0"/>
    <n v="99"/>
    <b v="1"/>
    <x v="4"/>
    <s v="rock"/>
    <n v="126.81"/>
    <d v="2012-10-29T07:21:24"/>
    <x v="825"/>
    <x v="5"/>
  </r>
  <r>
    <n v="826"/>
    <s v="Protect The Dream Debut Album"/>
    <s v="Protect The Dream is preparing to record their debut album 8 years in the making. Lets make it happen Kickstarter!"/>
    <n v="5500"/>
    <n v="5580"/>
    <n v="101"/>
    <x v="0"/>
    <s v="US"/>
    <s v="USD"/>
    <n v="1332719730"/>
    <n v="1330908930"/>
    <b v="0"/>
    <n v="49"/>
    <b v="1"/>
    <x v="4"/>
    <s v="rock"/>
    <n v="113.88"/>
    <d v="2012-03-25T23:55:30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s v="US"/>
    <s v="USD"/>
    <n v="1329248940"/>
    <n v="1326972107"/>
    <b v="0"/>
    <n v="11"/>
    <b v="1"/>
    <x v="4"/>
    <s v="rock"/>
    <n v="28.18"/>
    <d v="2012-02-14T19:49:00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s v="US"/>
    <s v="USD"/>
    <n v="1340641440"/>
    <n v="1339549982"/>
    <b v="0"/>
    <n v="38"/>
    <b v="1"/>
    <x v="4"/>
    <s v="rock"/>
    <n v="36.61"/>
    <d v="2012-06-25T16:24:00"/>
    <x v="828"/>
    <x v="5"/>
  </r>
  <r>
    <n v="829"/>
    <s v="Monk"/>
    <s v="We are a band from South East London- each member is19 years OA. We have been together for two years. Taking pride in making good music"/>
    <n v="500"/>
    <n v="520"/>
    <n v="104"/>
    <x v="0"/>
    <s v="GB"/>
    <s v="GBP"/>
    <n v="1468437240"/>
    <n v="1463253240"/>
    <b v="0"/>
    <n v="16"/>
    <b v="1"/>
    <x v="4"/>
    <s v="rock"/>
    <n v="32.5"/>
    <d v="2016-07-13T19:14:00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s v="US"/>
    <s v="USD"/>
    <n v="1363952225"/>
    <n v="1361363825"/>
    <b v="0"/>
    <n v="32"/>
    <b v="1"/>
    <x v="4"/>
    <s v="rock"/>
    <n v="60.66"/>
    <d v="2013-03-22T11:37:05"/>
    <x v="830"/>
    <x v="4"/>
  </r>
  <r>
    <n v="831"/>
    <s v="Let The 7Horse Run!"/>
    <s v="7Horse is a new band with a self-funded album and a show they want to rock in your town!"/>
    <n v="1500"/>
    <n v="3500"/>
    <n v="233"/>
    <x v="0"/>
    <s v="US"/>
    <s v="USD"/>
    <n v="1335540694"/>
    <n v="1332948694"/>
    <b v="0"/>
    <n v="20"/>
    <b v="1"/>
    <x v="4"/>
    <s v="rock"/>
    <n v="175"/>
    <d v="2012-04-27T15:31:34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s v="US"/>
    <s v="USD"/>
    <n v="1327133580"/>
    <n v="1321978335"/>
    <b v="0"/>
    <n v="154"/>
    <b v="1"/>
    <x v="4"/>
    <s v="rock"/>
    <n v="97.99"/>
    <d v="2012-01-21T08:13:00"/>
    <x v="832"/>
    <x v="6"/>
  </r>
  <r>
    <n v="833"/>
    <s v="Ragman Rolls"/>
    <s v="This is an American rock album."/>
    <n v="6000"/>
    <n v="6100"/>
    <n v="102"/>
    <x v="0"/>
    <s v="US"/>
    <s v="USD"/>
    <n v="1397941475"/>
    <n v="1395349475"/>
    <b v="0"/>
    <n v="41"/>
    <b v="1"/>
    <x v="4"/>
    <s v="rock"/>
    <n v="148.78"/>
    <d v="2014-04-19T21:04:35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s v="US"/>
    <s v="USD"/>
    <n v="1372651140"/>
    <n v="1369770292"/>
    <b v="0"/>
    <n v="75"/>
    <b v="1"/>
    <x v="4"/>
    <s v="rock"/>
    <n v="96.08"/>
    <d v="2013-07-01T03:59:00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s v="US"/>
    <s v="USD"/>
    <n v="1337396400"/>
    <n v="1333709958"/>
    <b v="0"/>
    <n v="40"/>
    <b v="1"/>
    <x v="4"/>
    <s v="rock"/>
    <n v="58.63"/>
    <d v="2012-05-19T03:00:00"/>
    <x v="835"/>
    <x v="5"/>
  </r>
  <r>
    <n v="836"/>
    <s v="DESMADRE Full Album + Press Kit"/>
    <s v="An album you can bring home to mom."/>
    <n v="5000"/>
    <n v="5046.5200000000004"/>
    <n v="101"/>
    <x v="0"/>
    <s v="US"/>
    <s v="USD"/>
    <n v="1381108918"/>
    <n v="1378516918"/>
    <b v="0"/>
    <n v="46"/>
    <b v="1"/>
    <x v="4"/>
    <s v="rock"/>
    <n v="109.71"/>
    <d v="2013-10-07T01:21:58"/>
    <x v="836"/>
    <x v="4"/>
  </r>
  <r>
    <n v="837"/>
    <s v="Take 147 - Nothin' to Lose CD Project"/>
    <s v="Take 147 is currently in the process of recording the debut album called, &quot;Nothin' to Lose&quot;."/>
    <n v="2500"/>
    <n v="3045"/>
    <n v="122"/>
    <x v="0"/>
    <s v="US"/>
    <s v="USD"/>
    <n v="1398988662"/>
    <n v="1396396662"/>
    <b v="0"/>
    <n v="62"/>
    <b v="1"/>
    <x v="4"/>
    <s v="rock"/>
    <n v="49.11"/>
    <d v="2014-05-01T23:57:42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s v="US"/>
    <s v="USD"/>
    <n v="1326835985"/>
    <n v="1324243985"/>
    <b v="0"/>
    <n v="61"/>
    <b v="1"/>
    <x v="4"/>
    <s v="rock"/>
    <n v="47.67"/>
    <d v="2012-01-17T21:33:05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s v="US"/>
    <s v="USD"/>
    <n v="1348337956"/>
    <n v="1345745956"/>
    <b v="0"/>
    <n v="96"/>
    <b v="1"/>
    <x v="4"/>
    <s v="rock"/>
    <n v="60.74"/>
    <d v="2012-09-22T18:19:16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s v="US"/>
    <s v="USD"/>
    <n v="1474694787"/>
    <n v="1472102787"/>
    <b v="0"/>
    <n v="190"/>
    <b v="1"/>
    <x v="4"/>
    <s v="metal"/>
    <n v="63.38"/>
    <d v="2016-09-24T05:26:27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s v="US"/>
    <s v="USD"/>
    <n v="1415653663"/>
    <n v="1413058063"/>
    <b v="1"/>
    <n v="94"/>
    <b v="1"/>
    <x v="4"/>
    <s v="metal"/>
    <n v="53.89"/>
    <d v="2014-11-10T21:07:43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s v="CA"/>
    <s v="CAD"/>
    <n v="1381723140"/>
    <n v="1378735983"/>
    <b v="1"/>
    <n v="39"/>
    <b v="1"/>
    <x v="4"/>
    <s v="metal"/>
    <n v="66.87"/>
    <d v="2013-10-14T03:59:00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s v="US"/>
    <s v="USD"/>
    <n v="1481184000"/>
    <n v="1479708680"/>
    <b v="0"/>
    <n v="127"/>
    <b v="1"/>
    <x v="4"/>
    <s v="metal"/>
    <n v="63.1"/>
    <d v="2016-12-08T08:00:00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s v="US"/>
    <s v="USD"/>
    <n v="1414817940"/>
    <n v="1411489552"/>
    <b v="1"/>
    <n v="159"/>
    <b v="1"/>
    <x v="4"/>
    <s v="metal"/>
    <n v="36.630000000000003"/>
    <d v="2014-11-01T04:59:00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s v="US"/>
    <s v="USD"/>
    <n v="1473047940"/>
    <n v="1469595396"/>
    <b v="0"/>
    <n v="177"/>
    <b v="1"/>
    <x v="4"/>
    <s v="metal"/>
    <n v="34.01"/>
    <d v="2016-09-05T03:59:00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s v="GB"/>
    <s v="GBP"/>
    <n v="1394460000"/>
    <n v="1393233855"/>
    <b v="0"/>
    <n v="47"/>
    <b v="1"/>
    <x v="4"/>
    <s v="metal"/>
    <n v="28.55"/>
    <d v="2014-03-10T14:00:00"/>
    <x v="846"/>
    <x v="3"/>
  </r>
  <r>
    <n v="847"/>
    <s v="CENTROPYMUSIC"/>
    <s v="MUSIC WITH MEANING!  MUSIC THAT MATTERS!!!"/>
    <n v="10"/>
    <n v="10"/>
    <n v="100"/>
    <x v="0"/>
    <s v="US"/>
    <s v="USD"/>
    <n v="1436555376"/>
    <n v="1433963376"/>
    <b v="0"/>
    <n v="1"/>
    <b v="1"/>
    <x v="4"/>
    <s v="metal"/>
    <n v="10"/>
    <d v="2015-07-10T19:09:36"/>
    <x v="847"/>
    <x v="0"/>
  </r>
  <r>
    <n v="848"/>
    <s v="God Am"/>
    <s v="God Am, a Grunge/Doom metal band, who have been trying to fund the production of our EP to bring you a unique aural assault."/>
    <n v="300"/>
    <n v="300"/>
    <n v="100"/>
    <x v="0"/>
    <s v="US"/>
    <s v="USD"/>
    <n v="1429038033"/>
    <n v="1426446033"/>
    <b v="0"/>
    <n v="16"/>
    <b v="1"/>
    <x v="4"/>
    <s v="metal"/>
    <n v="18.75"/>
    <d v="2015-04-14T19:00:33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s v="US"/>
    <s v="USD"/>
    <n v="1426473264"/>
    <n v="1424057664"/>
    <b v="0"/>
    <n v="115"/>
    <b v="1"/>
    <x v="4"/>
    <s v="metal"/>
    <n v="41.7"/>
    <d v="2015-03-16T02:34:24"/>
    <x v="849"/>
    <x v="0"/>
  </r>
  <r>
    <n v="850"/>
    <s v="Yet Further: Sioum's Second Full-Length Album"/>
    <s v="Help Chicago-based instrumental group Sioum complete the production of their 2nd full-length album."/>
    <n v="4000"/>
    <n v="6207"/>
    <n v="155"/>
    <x v="0"/>
    <s v="US"/>
    <s v="USD"/>
    <n v="1461560340"/>
    <n v="1458762717"/>
    <b v="0"/>
    <n v="133"/>
    <b v="1"/>
    <x v="4"/>
    <s v="metal"/>
    <n v="46.67"/>
    <d v="2016-04-25T04:59:0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s v="FR"/>
    <s v="EUR"/>
    <n v="1469994300"/>
    <n v="1464815253"/>
    <b v="0"/>
    <n v="70"/>
    <b v="1"/>
    <x v="4"/>
    <s v="metal"/>
    <n v="37.270000000000003"/>
    <d v="2016-07-31T19:45:00"/>
    <x v="851"/>
    <x v="2"/>
  </r>
  <r>
    <n v="852"/>
    <s v="Covers Album - Limited Vinyl Pressing"/>
    <s v="Limited edition 2x12&quot; vinyl pressing of our latest album &quot;Who Do You Think We Are?&quot;"/>
    <n v="3500"/>
    <n v="3674"/>
    <n v="105"/>
    <x v="0"/>
    <s v="US"/>
    <s v="USD"/>
    <n v="1477342800"/>
    <n v="1476386395"/>
    <b v="0"/>
    <n v="62"/>
    <b v="1"/>
    <x v="4"/>
    <s v="metal"/>
    <n v="59.26"/>
    <d v="2016-10-24T21:00:00"/>
    <x v="852"/>
    <x v="2"/>
  </r>
  <r>
    <n v="853"/>
    <s v="sloggoth"/>
    <s v="Help release a CD of sloggoth's first album &quot;sloggoth&quot;.  All contributors of $5 or more get a CD when the goal is met!"/>
    <n v="300"/>
    <n v="300"/>
    <n v="100"/>
    <x v="0"/>
    <s v="US"/>
    <s v="USD"/>
    <n v="1424116709"/>
    <n v="1421524709"/>
    <b v="0"/>
    <n v="10"/>
    <b v="1"/>
    <x v="4"/>
    <s v="metal"/>
    <n v="30"/>
    <d v="2015-02-16T19:58:29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s v="US"/>
    <s v="USD"/>
    <n v="1482901546"/>
    <n v="1480309546"/>
    <b v="0"/>
    <n v="499"/>
    <b v="1"/>
    <x v="4"/>
    <s v="metal"/>
    <n v="65.86"/>
    <d v="2016-12-28T05:05:46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s v="US"/>
    <s v="USD"/>
    <n v="1469329217"/>
    <n v="1466737217"/>
    <b v="0"/>
    <n v="47"/>
    <b v="1"/>
    <x v="4"/>
    <s v="metal"/>
    <n v="31.91"/>
    <d v="2016-07-24T03:00:17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s v="DE"/>
    <s v="EUR"/>
    <n v="1477422000"/>
    <n v="1472282956"/>
    <b v="0"/>
    <n v="28"/>
    <b v="1"/>
    <x v="4"/>
    <s v="metal"/>
    <n v="19.46"/>
    <d v="2016-10-25T19:00:00"/>
    <x v="856"/>
    <x v="2"/>
  </r>
  <r>
    <n v="857"/>
    <s v="A Reason To Breathe - DEBUT ALBUM"/>
    <s v="Modern Post-Hardcore/Electro music (Hardstyle, EDM, Trap, Dubstep, Dembow, House)."/>
    <n v="1200"/>
    <n v="1200"/>
    <n v="100"/>
    <x v="0"/>
    <s v="ES"/>
    <s v="EUR"/>
    <n v="1448463431"/>
    <n v="1444831031"/>
    <b v="0"/>
    <n v="24"/>
    <b v="1"/>
    <x v="4"/>
    <s v="metal"/>
    <n v="50"/>
    <d v="2015-11-25T14:57:11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s v="GB"/>
    <s v="GBP"/>
    <n v="1429138740"/>
    <n v="1426528418"/>
    <b v="0"/>
    <n v="76"/>
    <b v="1"/>
    <x v="4"/>
    <s v="metal"/>
    <n v="22.74"/>
    <d v="2015-04-15T22:59:00"/>
    <x v="858"/>
    <x v="0"/>
  </r>
  <r>
    <n v="859"/>
    <s v="Rise With Us Campaign"/>
    <s v="We are heading to the studio to create our second album and we want you to be right there with us!"/>
    <n v="4000"/>
    <n v="4187"/>
    <n v="105"/>
    <x v="0"/>
    <s v="US"/>
    <s v="USD"/>
    <n v="1433376000"/>
    <n v="1430768468"/>
    <b v="0"/>
    <n v="98"/>
    <b v="1"/>
    <x v="4"/>
    <s v="metal"/>
    <n v="42.72"/>
    <d v="2015-06-04T00:00:00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2"/>
    <s v="US"/>
    <s v="USD"/>
    <n v="1385123713"/>
    <n v="1382528113"/>
    <b v="0"/>
    <n v="48"/>
    <b v="0"/>
    <x v="4"/>
    <s v="jazz"/>
    <n v="52.92"/>
    <d v="2013-11-22T12:35: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2"/>
    <s v="US"/>
    <s v="USD"/>
    <n v="1474067404"/>
    <n v="1471475404"/>
    <b v="0"/>
    <n v="2"/>
    <b v="0"/>
    <x v="4"/>
    <s v="jazz"/>
    <n v="50.5"/>
    <d v="2016-09-16T23:10:04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2"/>
    <s v="GB"/>
    <s v="GBP"/>
    <n v="1384179548"/>
    <n v="1381583948"/>
    <b v="0"/>
    <n v="4"/>
    <b v="0"/>
    <x v="4"/>
    <s v="jazz"/>
    <n v="42.5"/>
    <d v="2013-11-11T14:19:08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n v="5"/>
    <x v="2"/>
    <s v="US"/>
    <s v="USD"/>
    <n v="1329014966"/>
    <n v="1326422966"/>
    <b v="0"/>
    <n v="5"/>
    <b v="0"/>
    <x v="4"/>
    <s v="jazz"/>
    <n v="18"/>
    <d v="2012-02-12T02:49:26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2"/>
    <s v="US"/>
    <s v="USD"/>
    <n v="1381917540"/>
    <n v="1379990038"/>
    <b v="0"/>
    <n v="79"/>
    <b v="0"/>
    <x v="4"/>
    <s v="jazz"/>
    <n v="34.18"/>
    <d v="2013-10-16T09:59:00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2"/>
    <s v="US"/>
    <s v="USD"/>
    <n v="1358361197"/>
    <n v="1353177197"/>
    <b v="0"/>
    <n v="2"/>
    <b v="0"/>
    <x v="4"/>
    <s v="jazz"/>
    <n v="22.5"/>
    <d v="2013-01-16T18:33:17"/>
    <x v="865"/>
    <x v="5"/>
  </r>
  <r>
    <n v="866"/>
    <s v="California Dreamin' Tour 2015"/>
    <s v="Drivetime heads to Cali for summer tour supported by @Smoothjazz.com &amp; @JJZPhilly  #Spaghettini #The Roxy"/>
    <n v="3500"/>
    <n v="640"/>
    <n v="18"/>
    <x v="2"/>
    <s v="US"/>
    <s v="USD"/>
    <n v="1425136200"/>
    <n v="1421853518"/>
    <b v="0"/>
    <n v="11"/>
    <b v="0"/>
    <x v="4"/>
    <s v="jazz"/>
    <n v="58.18"/>
    <d v="2015-02-28T15:10:00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2"/>
    <s v="US"/>
    <s v="USD"/>
    <n v="1259643540"/>
    <n v="1254450706"/>
    <b v="0"/>
    <n v="11"/>
    <b v="0"/>
    <x v="4"/>
    <s v="jazz"/>
    <n v="109.18"/>
    <d v="2009-12-01T04:59:00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2"/>
    <s v="US"/>
    <s v="USD"/>
    <n v="1389055198"/>
    <n v="1386463198"/>
    <b v="0"/>
    <n v="1"/>
    <b v="0"/>
    <x v="4"/>
    <s v="jazz"/>
    <n v="50"/>
    <d v="2014-01-07T00:39:5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2"/>
    <s v="US"/>
    <s v="USD"/>
    <n v="1365448657"/>
    <n v="1362860257"/>
    <b v="0"/>
    <n v="3"/>
    <b v="0"/>
    <x v="4"/>
    <s v="jazz"/>
    <n v="346.67"/>
    <d v="2013-04-08T19:17:37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2"/>
    <s v="GB"/>
    <s v="GBP"/>
    <n v="1377995523"/>
    <n v="1375403523"/>
    <b v="0"/>
    <n v="5"/>
    <b v="0"/>
    <x v="4"/>
    <s v="jazz"/>
    <n v="12.4"/>
    <d v="2013-09-01T00:32:0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2"/>
    <s v="US"/>
    <s v="USD"/>
    <n v="1385735295"/>
    <n v="1383139695"/>
    <b v="0"/>
    <n v="12"/>
    <b v="0"/>
    <x v="4"/>
    <s v="jazz"/>
    <n v="27.08"/>
    <d v="2013-11-29T14:28:15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2"/>
    <s v="US"/>
    <s v="USD"/>
    <n v="1299786527"/>
    <n v="1295898527"/>
    <b v="0"/>
    <n v="2"/>
    <b v="0"/>
    <x v="4"/>
    <s v="jazz"/>
    <n v="32.5"/>
    <d v="2011-03-10T19:48:47"/>
    <x v="872"/>
    <x v="6"/>
  </r>
  <r>
    <n v="873"/>
    <s v="The Dreamer-An Original Jazz CD"/>
    <s v="Fall in love with &quot;The Dreamer&quot;, new original music from trumpeter Freddie Dunn!"/>
    <n v="3500"/>
    <n v="45"/>
    <n v="1"/>
    <x v="2"/>
    <s v="US"/>
    <s v="USD"/>
    <n v="1352610040"/>
    <n v="1349150440"/>
    <b v="0"/>
    <n v="5"/>
    <b v="0"/>
    <x v="4"/>
    <s v="jazz"/>
    <n v="9"/>
    <d v="2012-11-11T05:00:40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2"/>
    <s v="US"/>
    <s v="USD"/>
    <n v="1367676034"/>
    <n v="1365084034"/>
    <b v="0"/>
    <n v="21"/>
    <b v="0"/>
    <x v="4"/>
    <s v="jazz"/>
    <n v="34.76"/>
    <d v="2013-05-04T14:00:3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s v="US"/>
    <s v="USD"/>
    <n v="1442856131"/>
    <n v="1441128131"/>
    <b v="0"/>
    <n v="0"/>
    <b v="0"/>
    <x v="4"/>
    <s v="jazz"/>
    <n v="0"/>
    <d v="2015-09-21T17:22:11"/>
    <x v="875"/>
    <x v="0"/>
  </r>
  <r>
    <n v="876"/>
    <s v="Sound Of Dobells"/>
    <s v="What was the greatest record shop ever?  DOBELLS!"/>
    <n v="3152"/>
    <n v="1286"/>
    <n v="41"/>
    <x v="2"/>
    <s v="GB"/>
    <s v="GBP"/>
    <n v="1359978927"/>
    <n v="1357127727"/>
    <b v="0"/>
    <n v="45"/>
    <b v="0"/>
    <x v="4"/>
    <s v="jazz"/>
    <n v="28.58"/>
    <d v="2013-02-04T11:55:27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2"/>
    <s v="US"/>
    <s v="USD"/>
    <n v="1387479360"/>
    <n v="1384887360"/>
    <b v="0"/>
    <n v="29"/>
    <b v="0"/>
    <x v="4"/>
    <s v="jazz"/>
    <n v="46.59"/>
    <d v="2013-12-19T18:56:00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n v="1"/>
    <x v="2"/>
    <s v="US"/>
    <s v="USD"/>
    <n v="1293082524"/>
    <n v="1290490524"/>
    <b v="0"/>
    <n v="2"/>
    <b v="0"/>
    <x v="4"/>
    <s v="jazz"/>
    <n v="32.5"/>
    <d v="2010-12-23T05:35:24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2"/>
    <s v="US"/>
    <s v="USD"/>
    <n v="1338321305"/>
    <n v="1336506905"/>
    <b v="0"/>
    <n v="30"/>
    <b v="0"/>
    <x v="4"/>
    <s v="jazz"/>
    <n v="21.47"/>
    <d v="2012-05-29T19:55:05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2"/>
    <s v="US"/>
    <s v="USD"/>
    <n v="1351582938"/>
    <n v="1348731738"/>
    <b v="0"/>
    <n v="8"/>
    <b v="0"/>
    <x v="4"/>
    <s v="indie rock"/>
    <n v="14.13"/>
    <d v="2012-10-30T07:42:18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2"/>
    <s v="US"/>
    <s v="USD"/>
    <n v="1326520886"/>
    <n v="1322632886"/>
    <b v="0"/>
    <n v="1"/>
    <b v="0"/>
    <x v="4"/>
    <s v="indie rock"/>
    <n v="30"/>
    <d v="2012-01-14T06:01:26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2"/>
    <s v="US"/>
    <s v="USD"/>
    <n v="1315341550"/>
    <n v="1312490350"/>
    <b v="0"/>
    <n v="14"/>
    <b v="0"/>
    <x v="4"/>
    <s v="indie rock"/>
    <n v="21.57"/>
    <d v="2011-09-06T20:39:10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2"/>
    <s v="US"/>
    <s v="USD"/>
    <n v="1456957635"/>
    <n v="1451773635"/>
    <b v="0"/>
    <n v="24"/>
    <b v="0"/>
    <x v="4"/>
    <s v="indie rock"/>
    <n v="83.38"/>
    <d v="2016-03-02T22:27:15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s v="US"/>
    <s v="USD"/>
    <n v="1336789860"/>
    <n v="1331666146"/>
    <b v="0"/>
    <n v="2"/>
    <b v="0"/>
    <x v="4"/>
    <s v="indie rock"/>
    <n v="10"/>
    <d v="2012-05-12T02:31:00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s v="US"/>
    <s v="USD"/>
    <n v="1483137311"/>
    <n v="1481322911"/>
    <b v="0"/>
    <n v="21"/>
    <b v="0"/>
    <x v="4"/>
    <s v="indie rock"/>
    <n v="35.71"/>
    <d v="2016-12-30T22:35:11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s v="US"/>
    <s v="USD"/>
    <n v="1473972813"/>
    <n v="1471812813"/>
    <b v="0"/>
    <n v="7"/>
    <b v="0"/>
    <x v="4"/>
    <s v="indie rock"/>
    <n v="29.29"/>
    <d v="2016-09-15T20:53:33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s v="US"/>
    <s v="USD"/>
    <n v="1338159655"/>
    <n v="1335567655"/>
    <b v="0"/>
    <n v="0"/>
    <b v="0"/>
    <x v="4"/>
    <s v="indie rock"/>
    <n v="0"/>
    <d v="2012-05-27T23:00:55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2"/>
    <s v="US"/>
    <s v="USD"/>
    <n v="1314856800"/>
    <n v="1311789885"/>
    <b v="0"/>
    <n v="4"/>
    <b v="0"/>
    <x v="4"/>
    <s v="indie rock"/>
    <n v="18"/>
    <d v="2011-09-01T06:00:00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2"/>
    <s v="US"/>
    <s v="USD"/>
    <n v="1412534943"/>
    <n v="1409942943"/>
    <b v="0"/>
    <n v="32"/>
    <b v="0"/>
    <x v="4"/>
    <s v="indie rock"/>
    <n v="73.760000000000005"/>
    <d v="2014-10-05T18:49:03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2"/>
    <s v="US"/>
    <s v="USD"/>
    <n v="1385055979"/>
    <n v="1382460379"/>
    <b v="0"/>
    <n v="4"/>
    <b v="0"/>
    <x v="4"/>
    <s v="indie rock"/>
    <n v="31.25"/>
    <d v="2013-11-21T17:46:19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n v="3"/>
    <x v="2"/>
    <s v="US"/>
    <s v="USD"/>
    <n v="1408581930"/>
    <n v="1405989930"/>
    <b v="0"/>
    <n v="9"/>
    <b v="0"/>
    <x v="4"/>
    <s v="indie rock"/>
    <n v="28.89"/>
    <d v="2014-08-21T00:45:30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2"/>
    <s v="US"/>
    <s v="USD"/>
    <n v="1280635200"/>
    <n v="1273121283"/>
    <b v="0"/>
    <n v="17"/>
    <b v="0"/>
    <x v="4"/>
    <s v="indie rock"/>
    <n v="143.82"/>
    <d v="2010-08-01T04:00:00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s v="US"/>
    <s v="USD"/>
    <n v="1427920363"/>
    <n v="1425331963"/>
    <b v="0"/>
    <n v="5"/>
    <b v="0"/>
    <x v="4"/>
    <s v="indie rock"/>
    <n v="40"/>
    <d v="2015-04-01T20:32:4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2"/>
    <s v="US"/>
    <s v="USD"/>
    <n v="1465169610"/>
    <n v="1462577610"/>
    <b v="0"/>
    <n v="53"/>
    <b v="0"/>
    <x v="4"/>
    <s v="indie rock"/>
    <n v="147.81"/>
    <d v="2016-06-05T23:33:30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2"/>
    <s v="US"/>
    <s v="USD"/>
    <n v="1287975829"/>
    <n v="1284087829"/>
    <b v="0"/>
    <n v="7"/>
    <b v="0"/>
    <x v="4"/>
    <s v="indie rock"/>
    <n v="27.86"/>
    <d v="2010-10-25T03:03:49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s v="US"/>
    <s v="USD"/>
    <n v="1440734400"/>
    <n v="1438549026"/>
    <b v="0"/>
    <n v="72"/>
    <b v="0"/>
    <x v="4"/>
    <s v="indie rock"/>
    <n v="44.44"/>
    <d v="2015-08-28T04:00:00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s v="US"/>
    <s v="USD"/>
    <n v="1354123908"/>
    <n v="1351528308"/>
    <b v="0"/>
    <n v="0"/>
    <b v="0"/>
    <x v="4"/>
    <s v="indie rock"/>
    <n v="0"/>
    <d v="2012-11-28T17:31:48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n v="3"/>
    <x v="2"/>
    <s v="US"/>
    <s v="USD"/>
    <n v="1326651110"/>
    <n v="1322763110"/>
    <b v="0"/>
    <n v="2"/>
    <b v="0"/>
    <x v="4"/>
    <s v="indie rock"/>
    <n v="35"/>
    <d v="2012-01-15T18:11:50"/>
    <x v="898"/>
    <x v="6"/>
  </r>
  <r>
    <n v="899"/>
    <s v="Lets get 48/14 pressed!!!"/>
    <s v="Lets get 48/14 pressed and in your cd players,ipods,blogs, and facebook status'. Lets get it everywhere!"/>
    <n v="750"/>
    <n v="280"/>
    <n v="37"/>
    <x v="2"/>
    <s v="US"/>
    <s v="USD"/>
    <n v="1306549362"/>
    <n v="1302661362"/>
    <b v="0"/>
    <n v="8"/>
    <b v="0"/>
    <x v="4"/>
    <s v="indie rock"/>
    <n v="35"/>
    <d v="2011-05-28T02:22:42"/>
    <x v="899"/>
    <x v="6"/>
  </r>
  <r>
    <n v="900"/>
    <s v="Project Revive: Protecting the Creative Impulse"/>
    <s v="With Project Revive, I aim to protect and nurture the creative impulse through music."/>
    <n v="5000"/>
    <n v="21"/>
    <n v="0"/>
    <x v="2"/>
    <s v="US"/>
    <s v="USD"/>
    <n v="1459365802"/>
    <n v="1456777402"/>
    <b v="0"/>
    <n v="2"/>
    <b v="0"/>
    <x v="4"/>
    <s v="jazz"/>
    <n v="10.5"/>
    <d v="2016-03-30T19:23:22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s v="US"/>
    <s v="USD"/>
    <n v="1276024260"/>
    <n v="1272050914"/>
    <b v="0"/>
    <n v="0"/>
    <b v="0"/>
    <x v="4"/>
    <s v="jazz"/>
    <n v="0"/>
    <d v="2010-06-08T19:11:00"/>
    <x v="901"/>
    <x v="7"/>
  </r>
  <r>
    <n v="902"/>
    <s v="MISTER BROWN"/>
    <s v="I'VE STARTED A BRAND NEW ALBUM THAT WILL FEATURE ACID JAZZ, FUNK, ROCK, AND DANCE WITH THE PROMISE OF TOURING NEXT YEAR IN THE USA"/>
    <n v="30000"/>
    <n v="90"/>
    <n v="0"/>
    <x v="2"/>
    <s v="US"/>
    <s v="USD"/>
    <n v="1409412600"/>
    <n v="1404947422"/>
    <b v="0"/>
    <n v="3"/>
    <b v="0"/>
    <x v="4"/>
    <s v="jazz"/>
    <n v="30"/>
    <d v="2014-08-30T15:30:00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n v="3"/>
    <x v="2"/>
    <s v="US"/>
    <s v="USD"/>
    <n v="1348367100"/>
    <n v="1346180780"/>
    <b v="0"/>
    <n v="4"/>
    <b v="0"/>
    <x v="4"/>
    <s v="jazz"/>
    <n v="40"/>
    <d v="2012-09-23T02:25:00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n v="0"/>
    <x v="2"/>
    <s v="US"/>
    <s v="USD"/>
    <n v="1451786137"/>
    <n v="1449194137"/>
    <b v="0"/>
    <n v="3"/>
    <b v="0"/>
    <x v="4"/>
    <s v="jazz"/>
    <n v="50.33"/>
    <d v="2016-01-03T01:55:37"/>
    <x v="904"/>
    <x v="0"/>
  </r>
  <r>
    <n v="905"/>
    <s v="Jazz For Everyone!"/>
    <s v="Working hard to get into the studio to record, produce, and edit my break out CD. I hope to realize my vision!"/>
    <n v="6500"/>
    <n v="196"/>
    <n v="3"/>
    <x v="2"/>
    <s v="US"/>
    <s v="USD"/>
    <n v="1295847926"/>
    <n v="1290663926"/>
    <b v="0"/>
    <n v="6"/>
    <b v="0"/>
    <x v="4"/>
    <s v="jazz"/>
    <n v="32.67"/>
    <d v="2011-01-24T05:45:26"/>
    <x v="905"/>
    <x v="7"/>
  </r>
  <r>
    <n v="906"/>
    <s v="24th Music Presents Channeling Motown (Live)"/>
    <s v="The DMV's most respected saxophonist pay tribute to Motown."/>
    <n v="15000"/>
    <n v="0"/>
    <n v="0"/>
    <x v="2"/>
    <s v="US"/>
    <s v="USD"/>
    <n v="1394681590"/>
    <n v="1392093190"/>
    <b v="0"/>
    <n v="0"/>
    <b v="0"/>
    <x v="4"/>
    <s v="jazz"/>
    <n v="0"/>
    <d v="2014-03-13T03:33:10"/>
    <x v="906"/>
    <x v="3"/>
  </r>
  <r>
    <n v="907"/>
    <s v="Greg Chambers Saxophone CD"/>
    <s v="Greg Chambers' self-titled CD needs support for post production, replication, and promotion."/>
    <n v="2900"/>
    <n v="0"/>
    <n v="0"/>
    <x v="2"/>
    <s v="US"/>
    <s v="USD"/>
    <n v="1315715823"/>
    <n v="1313123823"/>
    <b v="0"/>
    <n v="0"/>
    <b v="0"/>
    <x v="4"/>
    <s v="jazz"/>
    <n v="0"/>
    <d v="2011-09-11T04:37:03"/>
    <x v="907"/>
    <x v="6"/>
  </r>
  <r>
    <n v="908"/>
    <s v="Help Tony Copeland and get free cd's and mp3's"/>
    <s v="This project is designed to help protect the environment by using Eco-friendly product packaging."/>
    <n v="2500"/>
    <n v="0"/>
    <n v="0"/>
    <x v="2"/>
    <s v="US"/>
    <s v="USD"/>
    <n v="1280206740"/>
    <n v="1276283655"/>
    <b v="0"/>
    <n v="0"/>
    <b v="0"/>
    <x v="4"/>
    <s v="jazz"/>
    <n v="0"/>
    <d v="2010-07-27T04:59:00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2"/>
    <s v="US"/>
    <s v="USD"/>
    <n v="1343016000"/>
    <n v="1340296440"/>
    <b v="0"/>
    <n v="8"/>
    <b v="0"/>
    <x v="4"/>
    <s v="jazz"/>
    <n v="65"/>
    <d v="2012-07-23T04:00:00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2"/>
    <s v="GB"/>
    <s v="GBP"/>
    <n v="1488546319"/>
    <n v="1483362319"/>
    <b v="0"/>
    <n v="5"/>
    <b v="0"/>
    <x v="4"/>
    <s v="jazz"/>
    <n v="24.6"/>
    <d v="2017-03-03T13:05:19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s v="US"/>
    <s v="USD"/>
    <n v="1390522045"/>
    <n v="1388707645"/>
    <b v="0"/>
    <n v="0"/>
    <b v="0"/>
    <x v="4"/>
    <s v="jazz"/>
    <n v="0"/>
    <d v="2014-01-24T00:07:25"/>
    <x v="911"/>
    <x v="3"/>
  </r>
  <r>
    <n v="912"/>
    <s v="Triad a new album by James Murrell"/>
    <s v="My new album will be called Triad, an album of original music performed by me &amp; guest musical artists."/>
    <n v="3500"/>
    <n v="30"/>
    <n v="1"/>
    <x v="2"/>
    <s v="US"/>
    <s v="USD"/>
    <n v="1355197047"/>
    <n v="1350009447"/>
    <b v="0"/>
    <n v="2"/>
    <b v="0"/>
    <x v="4"/>
    <s v="jazz"/>
    <n v="15"/>
    <d v="2012-12-11T03:37:27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2"/>
    <s v="US"/>
    <s v="USD"/>
    <n v="1336188019"/>
    <n v="1333596019"/>
    <b v="0"/>
    <n v="24"/>
    <b v="0"/>
    <x v="4"/>
    <s v="jazz"/>
    <n v="82.58"/>
    <d v="2012-05-05T03:20:19"/>
    <x v="913"/>
    <x v="5"/>
  </r>
  <r>
    <n v="914"/>
    <s v="Soul Of Man Video Project"/>
    <s v="This project is for the making of a music video. All funds will go towards production costs for this event only."/>
    <n v="1500"/>
    <n v="0"/>
    <n v="0"/>
    <x v="2"/>
    <s v="US"/>
    <s v="USD"/>
    <n v="1345918747"/>
    <n v="1343326747"/>
    <b v="0"/>
    <n v="0"/>
    <b v="0"/>
    <x v="4"/>
    <s v="jazz"/>
    <n v="0"/>
    <d v="2012-08-25T18:19:07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2"/>
    <s v="US"/>
    <s v="USD"/>
    <n v="1330577940"/>
    <n v="1327853914"/>
    <b v="0"/>
    <n v="9"/>
    <b v="0"/>
    <x v="4"/>
    <s v="jazz"/>
    <n v="41.67"/>
    <d v="2012-03-01T04:59:00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s v="US"/>
    <s v="USD"/>
    <n v="1287723600"/>
    <n v="1284409734"/>
    <b v="0"/>
    <n v="0"/>
    <b v="0"/>
    <x v="4"/>
    <s v="jazz"/>
    <n v="0"/>
    <d v="2010-10-22T05:00:00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2"/>
    <s v="US"/>
    <s v="USD"/>
    <n v="1405305000"/>
    <n v="1402612730"/>
    <b v="0"/>
    <n v="1"/>
    <b v="0"/>
    <x v="4"/>
    <s v="jazz"/>
    <n v="30"/>
    <d v="2014-07-14T02:30:00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2"/>
    <s v="GB"/>
    <s v="GBP"/>
    <n v="1417474761"/>
    <n v="1414879161"/>
    <b v="0"/>
    <n v="10"/>
    <b v="0"/>
    <x v="4"/>
    <s v="jazz"/>
    <n v="19.600000000000001"/>
    <d v="2014-12-01T22:59:21"/>
    <x v="918"/>
    <x v="3"/>
  </r>
  <r>
    <n v="919"/>
    <s v="Jazz CD:  Out of The Blue"/>
    <s v="Cool jazz with a New Orleans flavor."/>
    <n v="20000"/>
    <n v="100"/>
    <n v="1"/>
    <x v="2"/>
    <s v="US"/>
    <s v="USD"/>
    <n v="1355930645"/>
    <n v="1352906645"/>
    <b v="0"/>
    <n v="1"/>
    <b v="0"/>
    <x v="4"/>
    <s v="jazz"/>
    <n v="100"/>
    <d v="2012-12-19T15:24:05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s v="US"/>
    <s v="USD"/>
    <n v="1384448822"/>
    <n v="1381853222"/>
    <b v="0"/>
    <n v="0"/>
    <b v="0"/>
    <x v="4"/>
    <s v="jazz"/>
    <n v="0"/>
    <d v="2013-11-14T17:07:02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2"/>
    <s v="US"/>
    <s v="USD"/>
    <n v="1323666376"/>
    <n v="1320033976"/>
    <b v="0"/>
    <n v="20"/>
    <b v="0"/>
    <x v="4"/>
    <s v="jazz"/>
    <n v="231.75"/>
    <d v="2011-12-12T05:06:16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2"/>
    <s v="US"/>
    <s v="USD"/>
    <n v="1412167393"/>
    <n v="1409143393"/>
    <b v="0"/>
    <n v="30"/>
    <b v="0"/>
    <x v="4"/>
    <s v="jazz"/>
    <n v="189.33"/>
    <d v="2014-10-01T12:43: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2"/>
    <s v="US"/>
    <s v="USD"/>
    <n v="1416614523"/>
    <n v="1414018923"/>
    <b v="0"/>
    <n v="6"/>
    <b v="0"/>
    <x v="4"/>
    <s v="jazz"/>
    <n v="55"/>
    <d v="2014-11-22T00:02:0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2"/>
    <s v="US"/>
    <s v="USD"/>
    <n v="1360795069"/>
    <n v="1358203069"/>
    <b v="0"/>
    <n v="15"/>
    <b v="0"/>
    <x v="4"/>
    <s v="jazz"/>
    <n v="21.8"/>
    <d v="2013-02-13T22:37:49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2"/>
    <s v="US"/>
    <s v="USD"/>
    <n v="1385590111"/>
    <n v="1382994511"/>
    <b v="0"/>
    <n v="5"/>
    <b v="0"/>
    <x v="4"/>
    <s v="jazz"/>
    <n v="32"/>
    <d v="2013-11-27T22:08:31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s v="US"/>
    <s v="USD"/>
    <n v="1278628800"/>
    <n v="1276043330"/>
    <b v="0"/>
    <n v="0"/>
    <b v="0"/>
    <x v="4"/>
    <s v="jazz"/>
    <n v="0"/>
    <d v="2010-07-08T22:40:00"/>
    <x v="926"/>
    <x v="7"/>
  </r>
  <r>
    <n v="927"/>
    <s v="JETRO DA SILVA FUNK PROJECT"/>
    <s v="Studio CD/DVD Solo project of Pianist &amp; Keyboardist Jetro da Silva"/>
    <n v="20000"/>
    <n v="0"/>
    <n v="0"/>
    <x v="2"/>
    <s v="US"/>
    <s v="USD"/>
    <n v="1337024695"/>
    <n v="1334432695"/>
    <b v="0"/>
    <n v="0"/>
    <b v="0"/>
    <x v="4"/>
    <s v="jazz"/>
    <n v="0"/>
    <d v="2012-05-14T19:44:55"/>
    <x v="927"/>
    <x v="5"/>
  </r>
  <r>
    <n v="928"/>
    <s v="In a Jazzy Motown"/>
    <s v="A real Motown Backup singer on 22 gold and platinum albums headlines her own Jazz CD of Motown songs."/>
    <n v="14500"/>
    <n v="1575"/>
    <n v="11"/>
    <x v="2"/>
    <s v="US"/>
    <s v="USD"/>
    <n v="1353196800"/>
    <n v="1348864913"/>
    <b v="0"/>
    <n v="28"/>
    <b v="0"/>
    <x v="4"/>
    <s v="jazz"/>
    <n v="56.25"/>
    <d v="2012-11-18T00:00:00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s v="US"/>
    <s v="USD"/>
    <n v="1333946569"/>
    <n v="1331358169"/>
    <b v="0"/>
    <n v="0"/>
    <b v="0"/>
    <x v="4"/>
    <s v="jazz"/>
    <n v="0"/>
    <d v="2012-04-09T04:42:4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2"/>
    <s v="US"/>
    <s v="USD"/>
    <n v="1277501520"/>
    <n v="1273874306"/>
    <b v="0"/>
    <n v="5"/>
    <b v="0"/>
    <x v="4"/>
    <s v="jazz"/>
    <n v="69"/>
    <d v="2010-06-25T21:32:0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2"/>
    <s v="GB"/>
    <s v="GBP"/>
    <n v="1395007200"/>
    <n v="1392021502"/>
    <b v="0"/>
    <n v="7"/>
    <b v="0"/>
    <x v="4"/>
    <s v="jazz"/>
    <n v="18.71"/>
    <d v="2014-03-16T22:00:00"/>
    <x v="931"/>
    <x v="3"/>
  </r>
  <r>
    <n v="932"/>
    <s v="Mandy Harvey Christmas Album"/>
    <s v="Help me to create my 3rd album, a Christmas CD with 16 Holiday/Original favorites!"/>
    <n v="9500"/>
    <n v="1381"/>
    <n v="15"/>
    <x v="2"/>
    <s v="US"/>
    <s v="USD"/>
    <n v="1363990545"/>
    <n v="1360106145"/>
    <b v="0"/>
    <n v="30"/>
    <b v="0"/>
    <x v="4"/>
    <s v="jazz"/>
    <n v="46.03"/>
    <d v="2013-03-22T22:15:45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s v="US"/>
    <s v="USD"/>
    <n v="1399867409"/>
    <n v="1394683409"/>
    <b v="0"/>
    <n v="2"/>
    <b v="0"/>
    <x v="4"/>
    <s v="jazz"/>
    <n v="60"/>
    <d v="2014-05-12T04:03:29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2"/>
    <s v="CA"/>
    <s v="CAD"/>
    <n v="1399183200"/>
    <n v="1396633284"/>
    <b v="0"/>
    <n v="30"/>
    <b v="0"/>
    <x v="4"/>
    <s v="jazz"/>
    <n v="50.67"/>
    <d v="2014-05-04T06:00:00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n v="1"/>
    <x v="2"/>
    <s v="US"/>
    <s v="USD"/>
    <n v="1454054429"/>
    <n v="1451462429"/>
    <b v="0"/>
    <n v="2"/>
    <b v="0"/>
    <x v="4"/>
    <s v="jazz"/>
    <n v="25"/>
    <d v="2016-01-29T08:00:29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s v="US"/>
    <s v="USD"/>
    <n v="1326916800"/>
    <n v="1323131689"/>
    <b v="0"/>
    <n v="0"/>
    <b v="0"/>
    <x v="4"/>
    <s v="jazz"/>
    <n v="0"/>
    <d v="2012-01-18T20:00:00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2"/>
    <s v="US"/>
    <s v="USD"/>
    <n v="1383509357"/>
    <n v="1380913757"/>
    <b v="0"/>
    <n v="2"/>
    <b v="0"/>
    <x v="4"/>
    <s v="jazz"/>
    <n v="20"/>
    <d v="2013-11-03T20:09:17"/>
    <x v="937"/>
    <x v="4"/>
  </r>
  <r>
    <n v="938"/>
    <s v="Celebrating American Jazz &amp; Soul Music"/>
    <s v="Creating new avenues of exposure for young Jazz &amp; Soul artists_x000a_to express their Art of Music."/>
    <n v="7000"/>
    <n v="25"/>
    <n v="0"/>
    <x v="2"/>
    <s v="US"/>
    <s v="USD"/>
    <n v="1346585448"/>
    <n v="1343993448"/>
    <b v="0"/>
    <n v="1"/>
    <b v="0"/>
    <x v="4"/>
    <s v="jazz"/>
    <n v="25"/>
    <d v="2012-09-02T11:30:4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2"/>
    <s v="US"/>
    <s v="USD"/>
    <n v="1372622280"/>
    <n v="1369246738"/>
    <b v="0"/>
    <n v="2"/>
    <b v="0"/>
    <x v="4"/>
    <s v="jazz"/>
    <n v="20"/>
    <d v="2013-06-30T19:58:00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2"/>
    <s v="US"/>
    <s v="USD"/>
    <n v="1439251926"/>
    <n v="1435363926"/>
    <b v="0"/>
    <n v="14"/>
    <b v="0"/>
    <x v="2"/>
    <s v="wearables"/>
    <n v="110.29"/>
    <d v="2015-08-11T00:12:06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2"/>
    <s v="US"/>
    <s v="USD"/>
    <n v="1486693145"/>
    <n v="1484101145"/>
    <b v="0"/>
    <n v="31"/>
    <b v="0"/>
    <x v="2"/>
    <s v="wearables"/>
    <n v="37.450000000000003"/>
    <d v="2017-02-10T02:19:05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2"/>
    <s v="US"/>
    <s v="USD"/>
    <n v="1455826460"/>
    <n v="1452716060"/>
    <b v="0"/>
    <n v="16"/>
    <b v="0"/>
    <x v="2"/>
    <s v="wearables"/>
    <n v="41.75"/>
    <d v="2016-02-18T20:14:20"/>
    <x v="942"/>
    <x v="2"/>
  </r>
  <r>
    <n v="943"/>
    <s v="SleepMode"/>
    <s v="A mask for home or travel that will give you the best, undisturbed sleep of your life."/>
    <n v="3000"/>
    <n v="289"/>
    <n v="10"/>
    <x v="2"/>
    <s v="US"/>
    <s v="USD"/>
    <n v="1480438905"/>
    <n v="1477843305"/>
    <b v="0"/>
    <n v="12"/>
    <b v="0"/>
    <x v="2"/>
    <s v="wearables"/>
    <n v="24.08"/>
    <d v="2016-11-29T17:01:45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2"/>
    <s v="US"/>
    <s v="USD"/>
    <n v="1460988000"/>
    <n v="1458050450"/>
    <b v="0"/>
    <n v="96"/>
    <b v="0"/>
    <x v="2"/>
    <s v="wearables"/>
    <n v="69.41"/>
    <d v="2016-04-18T14:00:00"/>
    <x v="944"/>
    <x v="2"/>
  </r>
  <r>
    <n v="945"/>
    <s v="CT BAND"/>
    <s v="Make your watch Smart ! CT Band is an ultra-thin, high-tech smart watch-strap awarded twice at CES 2017 las vegas"/>
    <n v="100000"/>
    <n v="2484"/>
    <n v="2"/>
    <x v="2"/>
    <s v="FR"/>
    <s v="EUR"/>
    <n v="1487462340"/>
    <n v="1482958626"/>
    <b v="0"/>
    <n v="16"/>
    <b v="0"/>
    <x v="2"/>
    <s v="wearables"/>
    <n v="155.25"/>
    <d v="2017-02-18T23:59:00"/>
    <x v="945"/>
    <x v="2"/>
  </r>
  <r>
    <n v="946"/>
    <s v="OmniTrade Apron"/>
    <s v="Soft edged-Hard working. The perfect wearable organization for the home and professional shop."/>
    <n v="15000"/>
    <n v="286"/>
    <n v="2"/>
    <x v="2"/>
    <s v="US"/>
    <s v="USD"/>
    <n v="1473444048"/>
    <n v="1470852048"/>
    <b v="0"/>
    <n v="5"/>
    <b v="0"/>
    <x v="2"/>
    <s v="wearables"/>
    <n v="57.2"/>
    <d v="2016-09-09T18:00:48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s v="US"/>
    <s v="USD"/>
    <n v="1467312306"/>
    <n v="1462128306"/>
    <b v="0"/>
    <n v="0"/>
    <b v="0"/>
    <x v="2"/>
    <s v="wearables"/>
    <n v="0"/>
    <d v="2016-06-30T18:45:06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n v="12"/>
    <x v="2"/>
    <s v="NL"/>
    <s v="EUR"/>
    <n v="1457812364"/>
    <n v="1455220364"/>
    <b v="0"/>
    <n v="8"/>
    <b v="0"/>
    <x v="2"/>
    <s v="wearables"/>
    <n v="60"/>
    <d v="2016-03-12T19:52:44"/>
    <x v="948"/>
    <x v="2"/>
  </r>
  <r>
    <n v="949"/>
    <s v="INBED"/>
    <s v="Der INBED ist ein innovatives Multisensor-Wearable fÃ¼r die SturzprÃ¤vention motorisch eingeschrÃ¤nkter Personen."/>
    <n v="20000"/>
    <n v="273"/>
    <n v="1"/>
    <x v="2"/>
    <s v="DE"/>
    <s v="EUR"/>
    <n v="1456016576"/>
    <n v="1450832576"/>
    <b v="0"/>
    <n v="7"/>
    <b v="0"/>
    <x v="2"/>
    <s v="wearables"/>
    <n v="39"/>
    <d v="2016-02-21T01:02:56"/>
    <x v="949"/>
    <x v="0"/>
  </r>
  <r>
    <n v="950"/>
    <s v="EZC Smartlight"/>
    <s v="Rider worn tail light brake light. Adheres to virtually any coat, jacket or vest. Stays on even when you get off."/>
    <n v="5000"/>
    <n v="1402"/>
    <n v="28"/>
    <x v="2"/>
    <s v="CA"/>
    <s v="CAD"/>
    <n v="1453053661"/>
    <n v="1450461661"/>
    <b v="0"/>
    <n v="24"/>
    <b v="0"/>
    <x v="2"/>
    <s v="wearables"/>
    <n v="58.42"/>
    <d v="2016-01-17T18:01:01"/>
    <x v="950"/>
    <x v="0"/>
  </r>
  <r>
    <n v="951"/>
    <s v="Smart Harness"/>
    <s v="Revolutionizing the way we walk our dogs!"/>
    <n v="50000"/>
    <n v="19195"/>
    <n v="38"/>
    <x v="2"/>
    <s v="US"/>
    <s v="USD"/>
    <n v="1465054872"/>
    <n v="1461166872"/>
    <b v="0"/>
    <n v="121"/>
    <b v="0"/>
    <x v="2"/>
    <s v="wearables"/>
    <n v="158.63999999999999"/>
    <d v="2016-06-04T15:41:12"/>
    <x v="951"/>
    <x v="2"/>
  </r>
  <r>
    <n v="952"/>
    <s v="Audionoggin - Join the Earvolution"/>
    <s v="Audionoggin: Wireless personal surround sound for the athlete in everyone."/>
    <n v="49000"/>
    <n v="19572"/>
    <n v="40"/>
    <x v="2"/>
    <s v="US"/>
    <s v="USD"/>
    <n v="1479483812"/>
    <n v="1476888212"/>
    <b v="0"/>
    <n v="196"/>
    <b v="0"/>
    <x v="2"/>
    <s v="wearables"/>
    <n v="99.86"/>
    <d v="2016-11-18T15:43:3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2"/>
    <s v="US"/>
    <s v="USD"/>
    <n v="1422158199"/>
    <n v="1419566199"/>
    <b v="0"/>
    <n v="5"/>
    <b v="0"/>
    <x v="2"/>
    <s v="wearables"/>
    <n v="25.2"/>
    <d v="2015-01-25T03:56:39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2"/>
    <s v="US"/>
    <s v="USD"/>
    <n v="1440100839"/>
    <n v="1436472039"/>
    <b v="0"/>
    <n v="73"/>
    <b v="0"/>
    <x v="2"/>
    <s v="wearables"/>
    <n v="89.19"/>
    <d v="2015-08-20T20:00:39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2"/>
    <s v="US"/>
    <s v="USD"/>
    <n v="1473750300"/>
    <n v="1470294300"/>
    <b v="0"/>
    <n v="93"/>
    <b v="0"/>
    <x v="2"/>
    <s v="wearables"/>
    <n v="182.62"/>
    <d v="2016-09-13T07:05:00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n v="2"/>
    <x v="2"/>
    <s v="US"/>
    <s v="USD"/>
    <n v="1430081759"/>
    <n v="1424901359"/>
    <b v="0"/>
    <n v="17"/>
    <b v="0"/>
    <x v="2"/>
    <s v="wearables"/>
    <n v="50.65"/>
    <d v="2015-04-26T20:55:59"/>
    <x v="956"/>
    <x v="0"/>
  </r>
  <r>
    <n v="957"/>
    <s v="DUALBAND, the Leather NFC Smart Watch Band"/>
    <s v="A Leather Smart watch Band, that NEVER needs to be charged for only $37!"/>
    <n v="12000"/>
    <n v="233"/>
    <n v="2"/>
    <x v="2"/>
    <s v="US"/>
    <s v="USD"/>
    <n v="1479392133"/>
    <n v="1476710133"/>
    <b v="0"/>
    <n v="7"/>
    <b v="0"/>
    <x v="2"/>
    <s v="wearables"/>
    <n v="33.29"/>
    <d v="2016-11-17T14:15:33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2"/>
    <s v="US"/>
    <s v="USD"/>
    <n v="1428641940"/>
    <n v="1426792563"/>
    <b v="0"/>
    <n v="17"/>
    <b v="0"/>
    <x v="2"/>
    <s v="wearables"/>
    <n v="51.82"/>
    <d v="2015-04-10T04:59:00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2"/>
    <s v="US"/>
    <s v="USD"/>
    <n v="1421640665"/>
    <n v="1419048665"/>
    <b v="0"/>
    <n v="171"/>
    <b v="0"/>
    <x v="2"/>
    <s v="wearables"/>
    <n v="113.63"/>
    <d v="2015-01-19T04:11:05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2"/>
    <s v="US"/>
    <s v="USD"/>
    <n v="1489500155"/>
    <n v="1485874955"/>
    <b v="0"/>
    <n v="188"/>
    <b v="0"/>
    <x v="2"/>
    <s v="wearables"/>
    <n v="136.46"/>
    <d v="2017-03-14T14:02:35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2"/>
    <s v="US"/>
    <s v="USD"/>
    <n v="1487617200"/>
    <n v="1483634335"/>
    <b v="0"/>
    <n v="110"/>
    <b v="0"/>
    <x v="2"/>
    <s v="wearables"/>
    <n v="364.35"/>
    <d v="2017-02-20T19:00:00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2"/>
    <s v="US"/>
    <s v="USD"/>
    <n v="1455210353"/>
    <n v="1451927153"/>
    <b v="0"/>
    <n v="37"/>
    <b v="0"/>
    <x v="2"/>
    <s v="wearables"/>
    <n v="19.239999999999998"/>
    <d v="2016-02-11T17:05:53"/>
    <x v="962"/>
    <x v="2"/>
  </r>
  <r>
    <n v="963"/>
    <s v="The Ultimate Learning Center"/>
    <s v="WE are molding an educated, motivated, non violent GENERATION!"/>
    <n v="35000"/>
    <n v="377"/>
    <n v="1"/>
    <x v="2"/>
    <s v="US"/>
    <s v="USD"/>
    <n v="1476717319"/>
    <n v="1473693319"/>
    <b v="0"/>
    <n v="9"/>
    <b v="0"/>
    <x v="2"/>
    <s v="wearables"/>
    <n v="41.89"/>
    <d v="2016-10-17T15:15:19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2"/>
    <s v="CA"/>
    <s v="CAD"/>
    <n v="1441119919"/>
    <n v="1437663919"/>
    <b v="0"/>
    <n v="29"/>
    <b v="0"/>
    <x v="2"/>
    <s v="wearables"/>
    <n v="30.31"/>
    <d v="2015-09-01T15:05:19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2"/>
    <s v="US"/>
    <s v="USD"/>
    <n v="1477454340"/>
    <n v="1474676646"/>
    <b v="0"/>
    <n v="6"/>
    <b v="0"/>
    <x v="2"/>
    <s v="wearables"/>
    <n v="49.67"/>
    <d v="2016-10-26T03:59:00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2"/>
    <s v="US"/>
    <s v="USD"/>
    <n v="1475766932"/>
    <n v="1473174932"/>
    <b v="0"/>
    <n v="30"/>
    <b v="0"/>
    <x v="2"/>
    <s v="wearables"/>
    <n v="59.2"/>
    <d v="2016-10-06T15:15:32"/>
    <x v="966"/>
    <x v="2"/>
  </r>
  <r>
    <n v="967"/>
    <s v="Better Beanie"/>
    <s v="Better Beanie is the new therapeutic wearable designed to assist you while keeping your hands free."/>
    <n v="20000"/>
    <n v="3562"/>
    <n v="18"/>
    <x v="2"/>
    <s v="US"/>
    <s v="USD"/>
    <n v="1461301574"/>
    <n v="1456121174"/>
    <b v="0"/>
    <n v="81"/>
    <b v="0"/>
    <x v="2"/>
    <s v="wearables"/>
    <n v="43.98"/>
    <d v="2016-04-22T05:06:14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2"/>
    <s v="US"/>
    <s v="USD"/>
    <n v="1408134034"/>
    <n v="1405542034"/>
    <b v="0"/>
    <n v="4"/>
    <b v="0"/>
    <x v="2"/>
    <s v="wearables"/>
    <n v="26.5"/>
    <d v="2014-08-15T20:20:34"/>
    <x v="968"/>
    <x v="3"/>
  </r>
  <r>
    <n v="969"/>
    <s v="Make 100 | Geek &amp; Chic: Smart Safety Jewelry."/>
    <s v="Geek &amp; Chic Smart Jewelry Collection, Wearables Meet Style!"/>
    <n v="30000"/>
    <n v="14000"/>
    <n v="47"/>
    <x v="2"/>
    <s v="MX"/>
    <s v="MXN"/>
    <n v="1486624607"/>
    <n v="1483773407"/>
    <b v="0"/>
    <n v="11"/>
    <b v="0"/>
    <x v="2"/>
    <s v="wearables"/>
    <n v="1272.73"/>
    <d v="2017-02-09T07:16:47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2"/>
    <s v="CA"/>
    <s v="CAD"/>
    <n v="1485147540"/>
    <n v="1481951853"/>
    <b v="0"/>
    <n v="14"/>
    <b v="0"/>
    <x v="2"/>
    <s v="wearables"/>
    <n v="164"/>
    <d v="2017-01-23T04:59:0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2"/>
    <s v="US"/>
    <s v="USD"/>
    <n v="1433178060"/>
    <n v="1429290060"/>
    <b v="0"/>
    <n v="5"/>
    <b v="0"/>
    <x v="2"/>
    <s v="wearables"/>
    <n v="45.2"/>
    <d v="2015-06-01T17:01:00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2"/>
    <s v="US"/>
    <s v="USD"/>
    <n v="1409813940"/>
    <n v="1407271598"/>
    <b v="0"/>
    <n v="45"/>
    <b v="0"/>
    <x v="2"/>
    <s v="wearables"/>
    <n v="153.88999999999999"/>
    <d v="2014-09-04T06:59:00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2"/>
    <s v="US"/>
    <s v="USD"/>
    <n v="1447032093"/>
    <n v="1441844493"/>
    <b v="0"/>
    <n v="8"/>
    <b v="0"/>
    <x v="2"/>
    <s v="wearables"/>
    <n v="51.38"/>
    <d v="2015-11-09T01:21:33"/>
    <x v="973"/>
    <x v="0"/>
  </r>
  <r>
    <n v="974"/>
    <s v="KneeJack"/>
    <s v="The device that allows those with artificial knees or arthritic knees to kneel down without putting pressure on their knees."/>
    <n v="50000"/>
    <n v="280"/>
    <n v="1"/>
    <x v="2"/>
    <s v="US"/>
    <s v="USD"/>
    <n v="1458925156"/>
    <n v="1456336756"/>
    <b v="0"/>
    <n v="3"/>
    <b v="0"/>
    <x v="2"/>
    <s v="wearables"/>
    <n v="93.33"/>
    <d v="2016-03-25T16:59:16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2"/>
    <s v="US"/>
    <s v="USD"/>
    <n v="1467132185"/>
    <n v="1461948185"/>
    <b v="0"/>
    <n v="24"/>
    <b v="0"/>
    <x v="2"/>
    <s v="wearables"/>
    <n v="108.63"/>
    <d v="2016-06-28T16:43:0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2"/>
    <s v="AU"/>
    <s v="AUD"/>
    <n v="1439515497"/>
    <n v="1435627497"/>
    <b v="0"/>
    <n v="18"/>
    <b v="0"/>
    <x v="2"/>
    <s v="wearables"/>
    <n v="160.5"/>
    <d v="2015-08-14T01:24:57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2"/>
    <s v="AT"/>
    <s v="EUR"/>
    <n v="1456094197"/>
    <n v="1453502197"/>
    <b v="0"/>
    <n v="12"/>
    <b v="0"/>
    <x v="2"/>
    <s v="wearables"/>
    <n v="75.75"/>
    <d v="2016-02-21T22:36:3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n v="56"/>
    <x v="2"/>
    <s v="SE"/>
    <s v="SEK"/>
    <n v="1456385101"/>
    <n v="1453793101"/>
    <b v="0"/>
    <n v="123"/>
    <b v="0"/>
    <x v="2"/>
    <s v="wearables"/>
    <n v="790.84"/>
    <d v="2016-02-25T07:25:01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2"/>
    <s v="US"/>
    <s v="USD"/>
    <n v="1466449140"/>
    <n v="1463392828"/>
    <b v="0"/>
    <n v="96"/>
    <b v="0"/>
    <x v="2"/>
    <s v="wearables"/>
    <n v="301.94"/>
    <d v="2016-06-20T18:59:00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2"/>
    <s v="US"/>
    <s v="USD"/>
    <n v="1417387322"/>
    <n v="1413495722"/>
    <b v="0"/>
    <n v="31"/>
    <b v="0"/>
    <x v="2"/>
    <s v="wearables"/>
    <n v="47.94"/>
    <d v="2014-11-30T22:42:02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2"/>
    <s v="US"/>
    <s v="USD"/>
    <n v="1407624222"/>
    <n v="1405032222"/>
    <b v="0"/>
    <n v="4"/>
    <b v="0"/>
    <x v="2"/>
    <s v="wearables"/>
    <n v="2.75"/>
    <d v="2014-08-09T22:43:42"/>
    <x v="981"/>
    <x v="3"/>
  </r>
  <r>
    <n v="982"/>
    <s v="Smart 2-in-1 I-PHONE HANDLE/WALLETtm"/>
    <s v="revolutonary ultra-slim 2-in-1 Smart  2-in-1 I-PHONE handle/WALLETtm with 360 rotatiion"/>
    <n v="17500"/>
    <n v="3"/>
    <n v="0"/>
    <x v="2"/>
    <s v="US"/>
    <s v="USD"/>
    <n v="1475431486"/>
    <n v="1472839486"/>
    <b v="0"/>
    <n v="3"/>
    <b v="0"/>
    <x v="2"/>
    <s v="wearables"/>
    <n v="1"/>
    <d v="2016-10-02T18:04:46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2"/>
    <s v="ES"/>
    <s v="EUR"/>
    <n v="1471985640"/>
    <n v="1469289685"/>
    <b v="0"/>
    <n v="179"/>
    <b v="0"/>
    <x v="2"/>
    <s v="wearables"/>
    <n v="171.79"/>
    <d v="2016-08-23T20:54:00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2"/>
    <s v="US"/>
    <s v="USD"/>
    <n v="1427507208"/>
    <n v="1424918808"/>
    <b v="0"/>
    <n v="3"/>
    <b v="0"/>
    <x v="2"/>
    <s v="wearables"/>
    <n v="35.33"/>
    <d v="2015-03-28T01:46:4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2"/>
    <s v="DE"/>
    <s v="EUR"/>
    <n v="1451602800"/>
    <n v="1449011610"/>
    <b v="0"/>
    <n v="23"/>
    <b v="0"/>
    <x v="2"/>
    <s v="wearables"/>
    <n v="82.09"/>
    <d v="2015-12-31T23:00:00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2"/>
    <s v="GB"/>
    <s v="GBP"/>
    <n v="1452384000"/>
    <n v="1447698300"/>
    <b v="0"/>
    <n v="23"/>
    <b v="0"/>
    <x v="2"/>
    <s v="wearables"/>
    <n v="110.87"/>
    <d v="2016-01-10T00:00:00"/>
    <x v="986"/>
    <x v="0"/>
  </r>
  <r>
    <n v="987"/>
    <s v="Kidswatcher"/>
    <s v="Always know where your precious children are. Let them explore the world freely and in a secure way by using the Kidswatcher."/>
    <n v="50000"/>
    <n v="6610"/>
    <n v="13"/>
    <x v="2"/>
    <s v="NL"/>
    <s v="EUR"/>
    <n v="1403507050"/>
    <n v="1400051050"/>
    <b v="0"/>
    <n v="41"/>
    <b v="0"/>
    <x v="2"/>
    <s v="wearables"/>
    <n v="161.22"/>
    <d v="2014-06-23T07:04:10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s v="IT"/>
    <s v="EUR"/>
    <n v="1475310825"/>
    <n v="1472718825"/>
    <b v="0"/>
    <n v="0"/>
    <b v="0"/>
    <x v="2"/>
    <s v="wearables"/>
    <n v="0"/>
    <d v="2016-10-01T08:33:45"/>
    <x v="988"/>
    <x v="2"/>
  </r>
  <r>
    <n v="989"/>
    <s v="Power Rope"/>
    <s v="The most useful phone charger you will ever buy"/>
    <n v="10000"/>
    <n v="1677"/>
    <n v="17"/>
    <x v="2"/>
    <s v="US"/>
    <s v="USD"/>
    <n v="1475101495"/>
    <n v="1472509495"/>
    <b v="0"/>
    <n v="32"/>
    <b v="0"/>
    <x v="2"/>
    <s v="wearables"/>
    <n v="52.41"/>
    <d v="2016-09-28T22:24:55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2"/>
    <s v="US"/>
    <s v="USD"/>
    <n v="1409770164"/>
    <n v="1407178164"/>
    <b v="0"/>
    <n v="2"/>
    <b v="0"/>
    <x v="2"/>
    <s v="wearables"/>
    <n v="13"/>
    <d v="2014-09-03T18:49:24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2"/>
    <s v="GB"/>
    <s v="GBP"/>
    <n v="1468349460"/>
    <n v="1466186988"/>
    <b v="0"/>
    <n v="7"/>
    <b v="0"/>
    <x v="2"/>
    <s v="wearables"/>
    <n v="30.29"/>
    <d v="2016-07-12T18:51:00"/>
    <x v="991"/>
    <x v="2"/>
  </r>
  <r>
    <n v="992"/>
    <s v="WairConditioning"/>
    <s v="The HOTTEST and COOLEST thing yet! WairConditioning... an entirely new level of comfortability!"/>
    <n v="100000"/>
    <n v="467"/>
    <n v="0"/>
    <x v="2"/>
    <s v="US"/>
    <s v="USD"/>
    <n v="1462655519"/>
    <n v="1457475119"/>
    <b v="0"/>
    <n v="4"/>
    <b v="0"/>
    <x v="2"/>
    <s v="wearables"/>
    <n v="116.75"/>
    <d v="2016-05-07T21:11:59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2"/>
    <s v="US"/>
    <s v="USD"/>
    <n v="1478926800"/>
    <n v="1476054568"/>
    <b v="0"/>
    <n v="196"/>
    <b v="0"/>
    <x v="2"/>
    <s v="wearables"/>
    <n v="89.6"/>
    <d v="2016-11-12T05:00:00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2"/>
    <s v="US"/>
    <s v="USD"/>
    <n v="1417388340"/>
    <n v="1412835530"/>
    <b v="0"/>
    <n v="11"/>
    <b v="0"/>
    <x v="2"/>
    <s v="wearables"/>
    <n v="424.45"/>
    <d v="2014-11-30T22:59:00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2"/>
    <s v="US"/>
    <s v="USD"/>
    <n v="1417276800"/>
    <n v="1415140480"/>
    <b v="0"/>
    <n v="9"/>
    <b v="0"/>
    <x v="2"/>
    <s v="wearables"/>
    <n v="80.67"/>
    <d v="2014-11-29T16:00:00"/>
    <x v="995"/>
    <x v="3"/>
  </r>
  <r>
    <n v="996"/>
    <s v="Social behavior in technical communities"/>
    <s v="Study the behaviour of technical communities by tracking their movement  through wearables"/>
    <n v="4000"/>
    <n v="65"/>
    <n v="2"/>
    <x v="2"/>
    <s v="US"/>
    <s v="USD"/>
    <n v="1406474820"/>
    <n v="1403902060"/>
    <b v="0"/>
    <n v="5"/>
    <b v="0"/>
    <x v="2"/>
    <s v="wearables"/>
    <n v="13"/>
    <d v="2014-07-27T15:27:00"/>
    <x v="996"/>
    <x v="3"/>
  </r>
  <r>
    <n v="997"/>
    <s v="iPhanny"/>
    <s v="The iPhanny keeps your iPhone 6 safe from bending in those dangerous pants pockets."/>
    <n v="5000"/>
    <n v="65"/>
    <n v="1"/>
    <x v="2"/>
    <s v="US"/>
    <s v="USD"/>
    <n v="1417145297"/>
    <n v="1414549697"/>
    <b v="0"/>
    <n v="8"/>
    <b v="0"/>
    <x v="2"/>
    <s v="wearables"/>
    <n v="8.1300000000000008"/>
    <d v="2014-11-28T03:28:1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n v="59"/>
    <x v="2"/>
    <s v="CA"/>
    <s v="CAD"/>
    <n v="1447909401"/>
    <n v="1444017801"/>
    <b v="0"/>
    <n v="229"/>
    <b v="0"/>
    <x v="2"/>
    <s v="wearables"/>
    <n v="153.43"/>
    <d v="2015-11-19T05:03:21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2"/>
    <s v="CA"/>
    <s v="CAD"/>
    <n v="1415865720"/>
    <n v="1413270690"/>
    <b v="0"/>
    <n v="40"/>
    <b v="0"/>
    <x v="2"/>
    <s v="wearables"/>
    <n v="292.08"/>
    <d v="2014-11-13T08:02:00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1"/>
    <s v="US"/>
    <s v="USD"/>
    <n v="1489537560"/>
    <n v="1484357160"/>
    <b v="0"/>
    <n v="6"/>
    <b v="0"/>
    <x v="2"/>
    <s v="wearables"/>
    <n v="3304"/>
    <d v="2017-03-15T00:26: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1"/>
    <s v="GB"/>
    <s v="GBP"/>
    <n v="1485796613"/>
    <n v="1481908613"/>
    <b v="0"/>
    <n v="4"/>
    <b v="0"/>
    <x v="2"/>
    <s v="wearables"/>
    <n v="1300"/>
    <d v="2017-01-30T17:16:53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1"/>
    <s v="US"/>
    <s v="USD"/>
    <n v="1450331940"/>
    <n v="1447777514"/>
    <b v="0"/>
    <n v="22"/>
    <b v="0"/>
    <x v="2"/>
    <s v="wearables"/>
    <n v="134.55000000000001"/>
    <d v="2015-12-17T05:59:00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1"/>
    <s v="FR"/>
    <s v="EUR"/>
    <n v="1489680061"/>
    <n v="1487091661"/>
    <b v="0"/>
    <n v="15"/>
    <b v="0"/>
    <x v="2"/>
    <s v="wearables"/>
    <n v="214.07"/>
    <d v="2017-03-16T16:01:01"/>
    <x v="1003"/>
    <x v="1"/>
  </r>
  <r>
    <n v="1004"/>
    <s v="AllerGuarder: Bluetooth wristband helps food-allergy kids"/>
    <s v="Harnessing wearable technology as a powerful defense for food-allergy children."/>
    <n v="25000"/>
    <n v="20552"/>
    <n v="82"/>
    <x v="1"/>
    <s v="US"/>
    <s v="USD"/>
    <n v="1455814827"/>
    <n v="1453222827"/>
    <b v="0"/>
    <n v="95"/>
    <b v="0"/>
    <x v="2"/>
    <s v="wearables"/>
    <n v="216.34"/>
    <d v="2016-02-18T17:00:27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1"/>
    <s v="US"/>
    <s v="USD"/>
    <n v="1446217183"/>
    <n v="1443538783"/>
    <b v="0"/>
    <n v="161"/>
    <b v="0"/>
    <x v="2"/>
    <s v="wearables"/>
    <n v="932.31"/>
    <d v="2015-10-30T14:59:43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1"/>
    <s v="US"/>
    <s v="USD"/>
    <n v="1418368260"/>
    <n v="1417654672"/>
    <b v="0"/>
    <n v="8"/>
    <b v="0"/>
    <x v="2"/>
    <s v="wearables"/>
    <n v="29.25"/>
    <d v="2014-12-12T07:11:00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1"/>
    <s v="US"/>
    <s v="USD"/>
    <n v="1481727623"/>
    <n v="1478095223"/>
    <b v="0"/>
    <n v="76"/>
    <b v="0"/>
    <x v="2"/>
    <s v="wearables"/>
    <n v="174.95"/>
    <d v="2016-12-14T15:00:23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1"/>
    <s v="MX"/>
    <s v="MXN"/>
    <n v="1482953115"/>
    <n v="1480361115"/>
    <b v="0"/>
    <n v="1"/>
    <b v="0"/>
    <x v="2"/>
    <s v="wearables"/>
    <n v="250"/>
    <d v="2016-12-28T19:25:15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1"/>
    <s v="US"/>
    <s v="USD"/>
    <n v="1466346646"/>
    <n v="1463754646"/>
    <b v="0"/>
    <n v="101"/>
    <b v="0"/>
    <x v="2"/>
    <s v="wearables"/>
    <n v="65"/>
    <d v="2016-06-19T14:30:46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1"/>
    <s v="US"/>
    <s v="USD"/>
    <n v="1473044340"/>
    <n v="1468180462"/>
    <b v="0"/>
    <n v="4"/>
    <b v="0"/>
    <x v="2"/>
    <s v="wearables"/>
    <n v="55"/>
    <d v="2016-09-05T02:59:0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1"/>
    <s v="US"/>
    <s v="USD"/>
    <n v="1418938395"/>
    <n v="1415050395"/>
    <b v="0"/>
    <n v="1"/>
    <b v="0"/>
    <x v="2"/>
    <s v="wearables"/>
    <n v="75"/>
    <d v="2014-12-18T21:33:15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1"/>
    <s v="US"/>
    <s v="USD"/>
    <n v="1485254052"/>
    <n v="1481366052"/>
    <b v="0"/>
    <n v="775"/>
    <b v="0"/>
    <x v="2"/>
    <s v="wearables"/>
    <n v="1389.36"/>
    <d v="2017-01-24T10:34: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1"/>
    <s v="US"/>
    <s v="USD"/>
    <n v="1451419200"/>
    <n v="1449000056"/>
    <b v="0"/>
    <n v="90"/>
    <b v="0"/>
    <x v="2"/>
    <s v="wearables"/>
    <n v="95.91"/>
    <d v="2015-12-29T20:00:00"/>
    <x v="1013"/>
    <x v="0"/>
  </r>
  <r>
    <n v="1014"/>
    <s v="CHEMION: The World's First Smart Glasses (Canceled)"/>
    <s v="CHEMION is an eyewear device that lets you show your creativity to the world."/>
    <n v="10000"/>
    <n v="3060"/>
    <n v="31"/>
    <x v="1"/>
    <s v="US"/>
    <s v="USD"/>
    <n v="1420070615"/>
    <n v="1415750615"/>
    <b v="0"/>
    <n v="16"/>
    <b v="0"/>
    <x v="2"/>
    <s v="wearables"/>
    <n v="191.25"/>
    <d v="2015-01-01T00:03:35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n v="3"/>
    <x v="1"/>
    <s v="CH"/>
    <s v="CHF"/>
    <n v="1448489095"/>
    <n v="1445893495"/>
    <b v="0"/>
    <n v="6"/>
    <b v="0"/>
    <x v="2"/>
    <s v="wearables"/>
    <n v="40"/>
    <d v="2015-11-25T22:04:5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1"/>
    <s v="US"/>
    <s v="USD"/>
    <n v="1459992856"/>
    <n v="1456108456"/>
    <b v="0"/>
    <n v="38"/>
    <b v="0"/>
    <x v="2"/>
    <s v="wearables"/>
    <n v="74.790000000000006"/>
    <d v="2016-04-07T01:34: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1"/>
    <s v="US"/>
    <s v="USD"/>
    <n v="1448125935"/>
    <n v="1444666335"/>
    <b v="0"/>
    <n v="355"/>
    <b v="0"/>
    <x v="2"/>
    <s v="wearables"/>
    <n v="161.12"/>
    <d v="2015-11-21T17:12:15"/>
    <x v="1017"/>
    <x v="0"/>
  </r>
  <r>
    <n v="1018"/>
    <s v="Owl (Canceled)"/>
    <s v="Owl is a fitness tracker along with an accompanying iOS app, that is both fun and interactive for children."/>
    <n v="20000"/>
    <n v="621"/>
    <n v="3"/>
    <x v="1"/>
    <s v="US"/>
    <s v="USD"/>
    <n v="1468496933"/>
    <n v="1465904933"/>
    <b v="0"/>
    <n v="7"/>
    <b v="0"/>
    <x v="2"/>
    <s v="wearables"/>
    <n v="88.71"/>
    <d v="2016-07-14T11:48:53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n v="47"/>
    <x v="1"/>
    <s v="US"/>
    <s v="USD"/>
    <n v="1423092149"/>
    <n v="1420500149"/>
    <b v="0"/>
    <n v="400"/>
    <b v="0"/>
    <x v="2"/>
    <s v="wearables"/>
    <n v="53.25"/>
    <d v="2015-02-04T23:22:2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s v="CA"/>
    <s v="CAD"/>
    <n v="1433206020"/>
    <n v="1430617209"/>
    <b v="0"/>
    <n v="30"/>
    <b v="1"/>
    <x v="4"/>
    <s v="electronic music"/>
    <n v="106.2"/>
    <d v="2015-06-02T00:47:00"/>
    <x v="1020"/>
    <x v="0"/>
  </r>
  <r>
    <n v="1021"/>
    <s v="Rick and Morty Album &amp; Music Video"/>
    <s v="Rick and Morty concept album written by Allie Goertz + music video directed by Paul B. Cummings!"/>
    <n v="3000"/>
    <n v="10554.11"/>
    <n v="352"/>
    <x v="0"/>
    <s v="US"/>
    <s v="USD"/>
    <n v="1445054400"/>
    <n v="1443074571"/>
    <b v="1"/>
    <n v="478"/>
    <b v="1"/>
    <x v="4"/>
    <s v="electronic music"/>
    <n v="22.08"/>
    <d v="2015-10-17T04:00:00"/>
    <x v="1021"/>
    <x v="0"/>
  </r>
  <r>
    <n v="1022"/>
    <s v="Sammy Bananas - Bootlegs Vol. 2!!"/>
    <s v="Help get four new bootlegs onto vinyl in the second installment of my series!"/>
    <n v="2000"/>
    <n v="2298"/>
    <n v="115"/>
    <x v="0"/>
    <s v="US"/>
    <s v="USD"/>
    <n v="1431876677"/>
    <n v="1429284677"/>
    <b v="1"/>
    <n v="74"/>
    <b v="1"/>
    <x v="4"/>
    <s v="electronic music"/>
    <n v="31.05"/>
    <d v="2015-05-17T15:31:17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s v="GB"/>
    <s v="GBP"/>
    <n v="1434837861"/>
    <n v="1432245861"/>
    <b v="0"/>
    <n v="131"/>
    <b v="1"/>
    <x v="4"/>
    <s v="electronic music"/>
    <n v="36.21"/>
    <d v="2015-06-20T22:04:21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s v="SE"/>
    <s v="SEK"/>
    <n v="1454248563"/>
    <n v="1451656563"/>
    <b v="1"/>
    <n v="61"/>
    <b v="1"/>
    <x v="4"/>
    <s v="electronic music"/>
    <n v="388.98"/>
    <d v="2016-01-31T13:56:03"/>
    <x v="1024"/>
    <x v="2"/>
  </r>
  <r>
    <n v="1025"/>
    <s v="[NUREN] The New Renaissance"/>
    <s v="Jake Kaufman and Jessie Seely present THE WORLD'S FIRST VIRTUAL REALITY ROCK OPERA."/>
    <n v="70000"/>
    <n v="76949.820000000007"/>
    <n v="110"/>
    <x v="0"/>
    <s v="US"/>
    <s v="USD"/>
    <n v="1426532437"/>
    <n v="1423944037"/>
    <b v="1"/>
    <n v="1071"/>
    <b v="1"/>
    <x v="4"/>
    <s v="electronic music"/>
    <n v="71.849999999999994"/>
    <d v="2015-03-16T19:00:37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s v="GB"/>
    <s v="GBP"/>
    <n v="1459414016"/>
    <n v="1456480016"/>
    <b v="1"/>
    <n v="122"/>
    <b v="1"/>
    <x v="4"/>
    <s v="electronic music"/>
    <n v="57.38"/>
    <d v="2016-03-31T08:46:5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s v="US"/>
    <s v="USD"/>
    <n v="1414025347"/>
    <n v="1411433347"/>
    <b v="1"/>
    <n v="111"/>
    <b v="1"/>
    <x v="4"/>
    <s v="electronic music"/>
    <n v="69.67"/>
    <d v="2014-10-23T00:49:0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s v="GB"/>
    <s v="GBP"/>
    <n v="1488830400"/>
    <n v="1484924605"/>
    <b v="1"/>
    <n v="255"/>
    <b v="1"/>
    <x v="4"/>
    <s v="electronic music"/>
    <n v="45.99"/>
    <d v="2017-03-06T20:00:00"/>
    <x v="1028"/>
    <x v="1"/>
  </r>
  <r>
    <n v="1029"/>
    <s v="StrobeHouse presents Valborg 2015"/>
    <s v="We want to recreate last years massive Valborgparty in Lund but this time even bigger!"/>
    <n v="10000"/>
    <n v="11176"/>
    <n v="112"/>
    <x v="0"/>
    <s v="SE"/>
    <s v="SEK"/>
    <n v="1428184740"/>
    <n v="1423501507"/>
    <b v="0"/>
    <n v="141"/>
    <b v="1"/>
    <x v="4"/>
    <s v="electronic music"/>
    <n v="79.260000000000005"/>
    <d v="2015-04-04T21:59:00"/>
    <x v="1029"/>
    <x v="0"/>
  </r>
  <r>
    <n v="1030"/>
    <s v="The Gothsicles - I FEEL SICLE"/>
    <s v="Help fund the latest Gothsicles mega-album, I FEEL SICLE!"/>
    <n v="2000"/>
    <n v="6842"/>
    <n v="342"/>
    <x v="0"/>
    <s v="US"/>
    <s v="USD"/>
    <n v="1473680149"/>
    <n v="1472470549"/>
    <b v="0"/>
    <n v="159"/>
    <b v="1"/>
    <x v="4"/>
    <s v="electronic music"/>
    <n v="43.03"/>
    <d v="2016-09-12T11:35:49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s v="US"/>
    <s v="USD"/>
    <n v="1450290010"/>
    <n v="1447698010"/>
    <b v="0"/>
    <n v="99"/>
    <b v="1"/>
    <x v="4"/>
    <s v="electronic music"/>
    <n v="108.48"/>
    <d v="2015-12-16T18:20:10"/>
    <x v="1031"/>
    <x v="0"/>
  </r>
  <r>
    <n v="1032"/>
    <s v="Phantom Ship / Coastal (Album Preorder)"/>
    <s v="Ideal for living rooms and open spaces."/>
    <n v="5400"/>
    <n v="5858.84"/>
    <n v="108"/>
    <x v="0"/>
    <s v="US"/>
    <s v="USD"/>
    <n v="1466697625"/>
    <n v="1464105625"/>
    <b v="0"/>
    <n v="96"/>
    <b v="1"/>
    <x v="4"/>
    <s v="electronic music"/>
    <n v="61.03"/>
    <d v="2016-06-23T16:00:2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s v="GB"/>
    <s v="GBP"/>
    <n v="1481564080"/>
    <n v="1479144880"/>
    <b v="0"/>
    <n v="27"/>
    <b v="1"/>
    <x v="4"/>
    <s v="electronic music"/>
    <n v="50.59"/>
    <d v="2016-12-12T17:34:40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s v="US"/>
    <s v="USD"/>
    <n v="1470369540"/>
    <n v="1467604804"/>
    <b v="0"/>
    <n v="166"/>
    <b v="1"/>
    <x v="4"/>
    <s v="electronic music"/>
    <n v="39.159999999999997"/>
    <d v="2016-08-05T03:59:00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s v="US"/>
    <s v="USD"/>
    <n v="1423668220"/>
    <n v="1421076220"/>
    <b v="0"/>
    <n v="76"/>
    <b v="1"/>
    <x v="4"/>
    <s v="electronic music"/>
    <n v="65.16"/>
    <d v="2015-02-11T15:23:40"/>
    <x v="1035"/>
    <x v="0"/>
  </r>
  <r>
    <n v="1036"/>
    <s v="Bring Kyrstyn's Album to Life!"/>
    <s v="Help this Soulful &amp; Cinematic Glitch-Pop Songwriter Bring her Music to the World!  (And your Ears:)"/>
    <n v="4500"/>
    <n v="5056.22"/>
    <n v="112"/>
    <x v="0"/>
    <s v="US"/>
    <s v="USD"/>
    <n v="1357545600"/>
    <n v="1354790790"/>
    <b v="0"/>
    <n v="211"/>
    <b v="1"/>
    <x v="4"/>
    <s v="electronic music"/>
    <n v="23.96"/>
    <d v="2013-01-07T08:00:00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s v="US"/>
    <s v="USD"/>
    <n v="1431925200"/>
    <n v="1429991062"/>
    <b v="0"/>
    <n v="21"/>
    <b v="1"/>
    <x v="4"/>
    <s v="electronic music"/>
    <n v="48.62"/>
    <d v="2015-05-18T05:00:00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s v="US"/>
    <s v="USD"/>
    <n v="1458362023"/>
    <n v="1455773623"/>
    <b v="0"/>
    <n v="61"/>
    <b v="1"/>
    <x v="4"/>
    <s v="electronic music"/>
    <n v="35.74"/>
    <d v="2016-03-19T04:33:43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s v="US"/>
    <s v="USD"/>
    <n v="1481615940"/>
    <n v="1479436646"/>
    <b v="0"/>
    <n v="30"/>
    <b v="1"/>
    <x v="4"/>
    <s v="electronic music"/>
    <n v="21.37"/>
    <d v="2016-12-13T07:59:00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1"/>
    <s v="US"/>
    <s v="USD"/>
    <n v="1472317209"/>
    <n v="1469725209"/>
    <b v="0"/>
    <n v="1"/>
    <b v="0"/>
    <x v="5"/>
    <s v="audio"/>
    <n v="250"/>
    <d v="2016-08-27T17:00:09"/>
    <x v="1040"/>
    <x v="2"/>
  </r>
  <r>
    <n v="1041"/>
    <s v="Industry Success Project (Canceled)"/>
    <s v="I am trying to document what it is like to plunge head first into the music/audio industry as an intern."/>
    <n v="50"/>
    <n v="0"/>
    <n v="0"/>
    <x v="1"/>
    <s v="US"/>
    <s v="USD"/>
    <n v="1406769992"/>
    <n v="1405041992"/>
    <b v="0"/>
    <n v="0"/>
    <b v="0"/>
    <x v="5"/>
    <s v="audio"/>
    <n v="0"/>
    <d v="2014-07-31T01:26:32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1"/>
    <s v="US"/>
    <s v="USD"/>
    <n v="1410516000"/>
    <n v="1406824948"/>
    <b v="0"/>
    <n v="1"/>
    <b v="0"/>
    <x v="5"/>
    <s v="audio"/>
    <n v="10"/>
    <d v="2014-09-12T10:00:00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1"/>
    <s v="US"/>
    <s v="USD"/>
    <n v="1432101855"/>
    <n v="1429509855"/>
    <b v="0"/>
    <n v="292"/>
    <b v="0"/>
    <x v="5"/>
    <s v="audio"/>
    <n v="29.24"/>
    <d v="2015-05-20T06:04:15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1"/>
    <s v="US"/>
    <s v="USD"/>
    <n v="1425587220"/>
    <n v="1420668801"/>
    <b v="0"/>
    <n v="2"/>
    <b v="0"/>
    <x v="5"/>
    <s v="audio"/>
    <n v="3"/>
    <d v="2015-03-05T20:27:00"/>
    <x v="1044"/>
    <x v="0"/>
  </r>
  <r>
    <n v="1045"/>
    <s v="In Case Of Emergency (Canceled)"/>
    <s v="In Case Of Emergency is a radio talk show for preppers, beginning preppers, and with preparedness in mind."/>
    <n v="10000"/>
    <n v="266"/>
    <n v="3"/>
    <x v="1"/>
    <s v="US"/>
    <s v="USD"/>
    <n v="1408827550"/>
    <n v="1406235550"/>
    <b v="0"/>
    <n v="8"/>
    <b v="0"/>
    <x v="5"/>
    <s v="audio"/>
    <n v="33.25"/>
    <d v="2014-08-23T20:59:10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s v="DE"/>
    <s v="EUR"/>
    <n v="1451161560"/>
    <n v="1447273560"/>
    <b v="0"/>
    <n v="0"/>
    <b v="0"/>
    <x v="5"/>
    <s v="audio"/>
    <n v="0"/>
    <d v="2015-12-26T20:26:00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n v="0"/>
    <x v="1"/>
    <s v="US"/>
    <s v="USD"/>
    <n v="1415219915"/>
    <n v="1412624315"/>
    <b v="0"/>
    <n v="1"/>
    <b v="0"/>
    <x v="5"/>
    <s v="audio"/>
    <n v="1"/>
    <d v="2014-11-05T20:38:35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1"/>
    <s v="US"/>
    <s v="USD"/>
    <n v="1474766189"/>
    <n v="1471310189"/>
    <b v="0"/>
    <n v="4"/>
    <b v="0"/>
    <x v="5"/>
    <s v="audio"/>
    <n v="53"/>
    <d v="2016-09-25T01:16:29"/>
    <x v="1048"/>
    <x v="2"/>
  </r>
  <r>
    <n v="1049"/>
    <s v="J1 (Canceled)"/>
    <s v="------"/>
    <n v="12000"/>
    <n v="0"/>
    <n v="0"/>
    <x v="1"/>
    <s v="US"/>
    <s v="USD"/>
    <n v="1455272445"/>
    <n v="1452680445"/>
    <b v="0"/>
    <n v="0"/>
    <b v="0"/>
    <x v="5"/>
    <s v="audio"/>
    <n v="0"/>
    <d v="2016-02-12T10:20:45"/>
    <x v="1049"/>
    <x v="2"/>
  </r>
  <r>
    <n v="1050"/>
    <s v="The (Secular) Barbershop Podcast (Canceled)"/>
    <s v="Secularism is on the rise and I hear you.Talk to me."/>
    <n v="2500"/>
    <n v="0"/>
    <n v="0"/>
    <x v="1"/>
    <s v="US"/>
    <s v="USD"/>
    <n v="1442257677"/>
    <n v="1439665677"/>
    <b v="0"/>
    <n v="0"/>
    <b v="0"/>
    <x v="5"/>
    <s v="audio"/>
    <n v="0"/>
    <d v="2015-09-14T19:07:57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s v="US"/>
    <s v="USD"/>
    <n v="1409098825"/>
    <n v="1406679625"/>
    <b v="0"/>
    <n v="0"/>
    <b v="0"/>
    <x v="5"/>
    <s v="audio"/>
    <n v="0"/>
    <d v="2014-08-27T00:20:25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s v="US"/>
    <s v="USD"/>
    <n v="1465243740"/>
    <n v="1461438495"/>
    <b v="0"/>
    <n v="0"/>
    <b v="0"/>
    <x v="5"/>
    <s v="audio"/>
    <n v="0"/>
    <d v="2016-06-06T20:09:00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1"/>
    <s v="US"/>
    <s v="USD"/>
    <n v="1488773332"/>
    <n v="1486613332"/>
    <b v="0"/>
    <n v="1"/>
    <b v="0"/>
    <x v="5"/>
    <s v="audio"/>
    <n v="15"/>
    <d v="2017-03-06T04:08:52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s v="US"/>
    <s v="USD"/>
    <n v="1407708000"/>
    <n v="1405110399"/>
    <b v="0"/>
    <n v="0"/>
    <b v="0"/>
    <x v="5"/>
    <s v="audio"/>
    <n v="0"/>
    <d v="2014-08-10T22:00:00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s v="US"/>
    <s v="USD"/>
    <n v="1457394545"/>
    <n v="1454802545"/>
    <b v="0"/>
    <n v="0"/>
    <b v="0"/>
    <x v="5"/>
    <s v="audio"/>
    <n v="0"/>
    <d v="2016-03-07T23:49:0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s v="US"/>
    <s v="USD"/>
    <n v="1429892177"/>
    <n v="1424711777"/>
    <b v="0"/>
    <n v="0"/>
    <b v="0"/>
    <x v="5"/>
    <s v="audio"/>
    <n v="0"/>
    <d v="2015-04-24T16:16:17"/>
    <x v="1056"/>
    <x v="0"/>
  </r>
  <r>
    <n v="1057"/>
    <s v="Support Independent Media (Canceled)"/>
    <s v="Sayin it Plain is a Independent Radio Show created to inform the public and empower the community."/>
    <n v="10000"/>
    <n v="0"/>
    <n v="0"/>
    <x v="1"/>
    <s v="US"/>
    <s v="USD"/>
    <n v="1480888483"/>
    <n v="1478292883"/>
    <b v="0"/>
    <n v="0"/>
    <b v="0"/>
    <x v="5"/>
    <s v="audio"/>
    <n v="0"/>
    <d v="2016-12-04T21:54:43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s v="US"/>
    <s v="USD"/>
    <n v="1427328000"/>
    <n v="1423777043"/>
    <b v="0"/>
    <n v="0"/>
    <b v="0"/>
    <x v="5"/>
    <s v="audio"/>
    <n v="0"/>
    <d v="2015-03-26T00:00:00"/>
    <x v="1058"/>
    <x v="0"/>
  </r>
  <r>
    <n v="1059"/>
    <s v="Voice Over Artist (Canceled)"/>
    <s v="Turning myself into a vocal artist."/>
    <n v="1100"/>
    <n v="0"/>
    <n v="0"/>
    <x v="1"/>
    <s v="US"/>
    <s v="USD"/>
    <n v="1426269456"/>
    <n v="1423681056"/>
    <b v="0"/>
    <n v="0"/>
    <b v="0"/>
    <x v="5"/>
    <s v="audio"/>
    <n v="0"/>
    <d v="2015-03-13T17:57:3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n v="1"/>
    <x v="1"/>
    <s v="US"/>
    <s v="USD"/>
    <n v="1429134893"/>
    <n v="1426542893"/>
    <b v="0"/>
    <n v="1"/>
    <b v="0"/>
    <x v="5"/>
    <s v="audio"/>
    <n v="50"/>
    <d v="2015-04-15T21:54:53"/>
    <x v="1060"/>
    <x v="0"/>
  </r>
  <r>
    <n v="1061"/>
    <s v="Chat Box 23 (Canceled)"/>
    <s v="T.O., Adi &amp; Mercedes discuss their point of views, women's issues &amp; Hollywood Hotties."/>
    <n v="4000"/>
    <n v="0"/>
    <n v="0"/>
    <x v="1"/>
    <s v="US"/>
    <s v="USD"/>
    <n v="1462150800"/>
    <n v="1456987108"/>
    <b v="0"/>
    <n v="0"/>
    <b v="0"/>
    <x v="5"/>
    <s v="audio"/>
    <n v="0"/>
    <d v="2016-05-02T01:00:00"/>
    <x v="1061"/>
    <x v="2"/>
  </r>
  <r>
    <n v="1062"/>
    <s v="RETURNING AT A LATER DATE"/>
    <s v="SEE US ON PATREON www.badgirlartwork.com"/>
    <n v="199"/>
    <n v="190"/>
    <n v="95"/>
    <x v="1"/>
    <s v="US"/>
    <s v="USD"/>
    <n v="1468351341"/>
    <n v="1467746541"/>
    <b v="0"/>
    <n v="4"/>
    <b v="0"/>
    <x v="5"/>
    <s v="audio"/>
    <n v="47.5"/>
    <d v="2016-07-12T19:22:21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s v="US"/>
    <s v="USD"/>
    <n v="1472604262"/>
    <n v="1470012262"/>
    <b v="0"/>
    <n v="0"/>
    <b v="0"/>
    <x v="5"/>
    <s v="audio"/>
    <n v="0"/>
    <d v="2016-08-31T00:44:22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2"/>
    <s v="US"/>
    <s v="USD"/>
    <n v="1373174903"/>
    <n v="1369286903"/>
    <b v="0"/>
    <n v="123"/>
    <b v="0"/>
    <x v="6"/>
    <s v="video games"/>
    <n v="65.67"/>
    <d v="2013-07-07T05:28:23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2"/>
    <s v="AU"/>
    <s v="AUD"/>
    <n v="1392800922"/>
    <n v="1390381722"/>
    <b v="0"/>
    <n v="5"/>
    <b v="0"/>
    <x v="6"/>
    <s v="video games"/>
    <n v="16.2"/>
    <d v="2014-02-19T09:08:42"/>
    <x v="1065"/>
    <x v="3"/>
  </r>
  <r>
    <n v="1066"/>
    <s v="So I'm A Dark Lord"/>
    <s v="A parody of old school RPGs where you are a new Dark Lord on a quest to amass monsters and allies on your side."/>
    <n v="150000"/>
    <n v="5051"/>
    <n v="3"/>
    <x v="2"/>
    <s v="US"/>
    <s v="USD"/>
    <n v="1375657582"/>
    <n v="1371769582"/>
    <b v="0"/>
    <n v="148"/>
    <b v="0"/>
    <x v="6"/>
    <s v="video games"/>
    <n v="34.130000000000003"/>
    <d v="2013-08-04T23:06:22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s v="US"/>
    <s v="USD"/>
    <n v="1387657931"/>
    <n v="1385065931"/>
    <b v="0"/>
    <n v="10"/>
    <b v="0"/>
    <x v="6"/>
    <s v="video games"/>
    <n v="13"/>
    <d v="2013-12-21T20:32:11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2"/>
    <s v="US"/>
    <s v="USD"/>
    <n v="1460274864"/>
    <n v="1457686464"/>
    <b v="0"/>
    <n v="4"/>
    <b v="0"/>
    <x v="6"/>
    <s v="video games"/>
    <n v="11.25"/>
    <d v="2016-04-10T07:54:24"/>
    <x v="1068"/>
    <x v="2"/>
  </r>
  <r>
    <n v="1069"/>
    <s v="Until The End (PC, Mac, and Linux)"/>
    <s v="A run-n-gun zombie survival game where you scavenge for items to make the night a little less scary."/>
    <n v="2200"/>
    <n v="850"/>
    <n v="39"/>
    <x v="2"/>
    <s v="US"/>
    <s v="USD"/>
    <n v="1385447459"/>
    <n v="1382679059"/>
    <b v="0"/>
    <n v="21"/>
    <b v="0"/>
    <x v="6"/>
    <s v="video games"/>
    <n v="40.479999999999997"/>
    <d v="2013-11-26T06:30:5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2"/>
    <s v="US"/>
    <s v="USD"/>
    <n v="1349050622"/>
    <n v="1347322622"/>
    <b v="0"/>
    <n v="2"/>
    <b v="0"/>
    <x v="6"/>
    <s v="video games"/>
    <n v="35"/>
    <d v="2012-10-01T00:17:02"/>
    <x v="1070"/>
    <x v="5"/>
  </r>
  <r>
    <n v="1071"/>
    <s v="DJ's Bane"/>
    <s v="I'm making a game where you choose how you want to kill the DJ, so you yourself can decide what music will be played at the party."/>
    <n v="100"/>
    <n v="0"/>
    <n v="0"/>
    <x v="2"/>
    <s v="NO"/>
    <s v="NOK"/>
    <n v="1447787093"/>
    <n v="1445191493"/>
    <b v="0"/>
    <n v="0"/>
    <b v="0"/>
    <x v="6"/>
    <s v="video games"/>
    <n v="0"/>
    <d v="2015-11-17T19:04:53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2"/>
    <s v="US"/>
    <s v="USD"/>
    <n v="1391630297"/>
    <n v="1389038297"/>
    <b v="0"/>
    <n v="4"/>
    <b v="0"/>
    <x v="6"/>
    <s v="video games"/>
    <n v="12.75"/>
    <d v="2014-02-05T19:58:17"/>
    <x v="1072"/>
    <x v="3"/>
  </r>
  <r>
    <n v="1073"/>
    <s v="Rainbow Ball to the Iphone"/>
    <s v="We want to bring our Game Rainbow Ball to the iphone and to do that we need a little help"/>
    <n v="750"/>
    <n v="10"/>
    <n v="1"/>
    <x v="2"/>
    <s v="US"/>
    <s v="USD"/>
    <n v="1318806541"/>
    <n v="1316214541"/>
    <b v="0"/>
    <n v="1"/>
    <b v="0"/>
    <x v="6"/>
    <s v="video games"/>
    <n v="10"/>
    <d v="2011-10-16T23:09:01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n v="6"/>
    <x v="2"/>
    <s v="US"/>
    <s v="USD"/>
    <n v="1388808545"/>
    <n v="1386216545"/>
    <b v="0"/>
    <n v="30"/>
    <b v="0"/>
    <x v="6"/>
    <s v="video games"/>
    <n v="113.57"/>
    <d v="2014-01-04T04:09:05"/>
    <x v="1074"/>
    <x v="4"/>
  </r>
  <r>
    <n v="1075"/>
    <s v="Towers Of The Apocalypse"/>
    <s v="Fully 3D, post Apocalyptic themed tower defense video game. New take on the genre."/>
    <n v="1000"/>
    <n v="45"/>
    <n v="5"/>
    <x v="2"/>
    <s v="US"/>
    <s v="USD"/>
    <n v="1336340516"/>
    <n v="1333748516"/>
    <b v="0"/>
    <n v="3"/>
    <b v="0"/>
    <x v="6"/>
    <s v="video games"/>
    <n v="15"/>
    <d v="2012-05-06T21:41:56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n v="63"/>
    <x v="2"/>
    <s v="US"/>
    <s v="USD"/>
    <n v="1410426250"/>
    <n v="1405674250"/>
    <b v="0"/>
    <n v="975"/>
    <b v="0"/>
    <x v="6"/>
    <s v="video games"/>
    <n v="48.28"/>
    <d v="2014-09-11T09:04:10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n v="29"/>
    <x v="2"/>
    <s v="US"/>
    <s v="USD"/>
    <n v="1452744011"/>
    <n v="1450152011"/>
    <b v="0"/>
    <n v="167"/>
    <b v="0"/>
    <x v="6"/>
    <s v="video games"/>
    <n v="43.98"/>
    <d v="2016-01-14T04:00:11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2"/>
    <s v="US"/>
    <s v="USD"/>
    <n v="1311309721"/>
    <n v="1307421721"/>
    <b v="0"/>
    <n v="5"/>
    <b v="0"/>
    <x v="6"/>
    <s v="video games"/>
    <n v="9"/>
    <d v="2011-07-22T04:42:01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2"/>
    <s v="DE"/>
    <s v="EUR"/>
    <n v="1463232936"/>
    <n v="1461072936"/>
    <b v="0"/>
    <n v="18"/>
    <b v="0"/>
    <x v="6"/>
    <s v="video games"/>
    <n v="37.67"/>
    <d v="2016-05-14T13:35:36"/>
    <x v="1079"/>
    <x v="2"/>
  </r>
  <r>
    <n v="1080"/>
    <s v="Skullforge: The Hunt"/>
    <s v="A fantasy action RPG which follows an elven ex-slave on a journey of magic, revenge, intrigue, and deceit."/>
    <n v="20000"/>
    <n v="1821"/>
    <n v="9"/>
    <x v="2"/>
    <s v="US"/>
    <s v="USD"/>
    <n v="1399778333"/>
    <n v="1397186333"/>
    <b v="0"/>
    <n v="98"/>
    <b v="0"/>
    <x v="6"/>
    <s v="video games"/>
    <n v="18.579999999999998"/>
    <d v="2014-05-11T03:18:53"/>
    <x v="1080"/>
    <x v="3"/>
  </r>
  <r>
    <n v="1081"/>
    <s v="The Creature"/>
    <s v="Finishing your last job before you retire until a disaster strikes the cargo ship can you survive The Creature?"/>
    <n v="68000"/>
    <n v="12"/>
    <n v="0"/>
    <x v="2"/>
    <s v="US"/>
    <s v="USD"/>
    <n v="1422483292"/>
    <n v="1419891292"/>
    <b v="0"/>
    <n v="4"/>
    <b v="0"/>
    <x v="6"/>
    <s v="video games"/>
    <n v="3"/>
    <d v="2015-01-28T22:14:52"/>
    <x v="1081"/>
    <x v="3"/>
  </r>
  <r>
    <n v="1082"/>
    <s v="T-Fighter: Code Name M - Mobile Edition"/>
    <s v="Challenge your trivia skills in this action oriented game against several opponents across time."/>
    <n v="10000"/>
    <n v="56"/>
    <n v="1"/>
    <x v="2"/>
    <s v="US"/>
    <s v="USD"/>
    <n v="1344635088"/>
    <n v="1342043088"/>
    <b v="0"/>
    <n v="3"/>
    <b v="0"/>
    <x v="6"/>
    <s v="video games"/>
    <n v="18.670000000000002"/>
    <d v="2012-08-10T21:44:48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2"/>
    <s v="CA"/>
    <s v="CAD"/>
    <n v="1406994583"/>
    <n v="1401810583"/>
    <b v="0"/>
    <n v="1"/>
    <b v="0"/>
    <x v="6"/>
    <s v="video games"/>
    <n v="410"/>
    <d v="2014-08-02T15:49:43"/>
    <x v="1083"/>
    <x v="3"/>
  </r>
  <r>
    <n v="1084"/>
    <s v="My own channel"/>
    <s v="I want to start my own channel for gaming"/>
    <n v="550"/>
    <n v="0"/>
    <n v="0"/>
    <x v="2"/>
    <s v="US"/>
    <s v="USD"/>
    <n v="1407534804"/>
    <n v="1404942804"/>
    <b v="0"/>
    <n v="0"/>
    <b v="0"/>
    <x v="6"/>
    <s v="video games"/>
    <n v="0"/>
    <d v="2014-08-08T21:53:24"/>
    <x v="1084"/>
    <x v="3"/>
  </r>
  <r>
    <n v="1085"/>
    <s v="Sun Dryd Studios"/>
    <s v="The new kid on the block. Re-imagining old games and creating new ones. Ship, Lazer, Rock is first."/>
    <n v="30000"/>
    <n v="1026"/>
    <n v="3"/>
    <x v="2"/>
    <s v="CA"/>
    <s v="CAD"/>
    <n v="1457967975"/>
    <n v="1455379575"/>
    <b v="0"/>
    <n v="9"/>
    <b v="0"/>
    <x v="6"/>
    <s v="video games"/>
    <n v="114"/>
    <d v="2016-03-14T15:06:15"/>
    <x v="1085"/>
    <x v="2"/>
  </r>
  <r>
    <n v="1086"/>
    <s v="Cyber Universe Online"/>
    <s v="Humanity's future in the Galaxy"/>
    <n v="18000"/>
    <n v="15"/>
    <n v="0"/>
    <x v="2"/>
    <s v="US"/>
    <s v="USD"/>
    <n v="1408913291"/>
    <n v="1406321291"/>
    <b v="0"/>
    <n v="2"/>
    <b v="0"/>
    <x v="6"/>
    <s v="video games"/>
    <n v="7.5"/>
    <d v="2014-08-24T20:48:11"/>
    <x v="1086"/>
    <x v="3"/>
  </r>
  <r>
    <n v="1087"/>
    <s v="Idle Gamers"/>
    <s v="Idle gamers are the group of gamers worth watching play video games. We have a back log of video ideas and want to entertain you."/>
    <n v="1100"/>
    <n v="0"/>
    <n v="0"/>
    <x v="2"/>
    <s v="US"/>
    <s v="USD"/>
    <n v="1402852087"/>
    <n v="1400260087"/>
    <b v="0"/>
    <n v="0"/>
    <b v="0"/>
    <x v="6"/>
    <s v="video games"/>
    <n v="0"/>
    <d v="2014-06-15T17:08:07"/>
    <x v="1087"/>
    <x v="3"/>
  </r>
  <r>
    <n v="1088"/>
    <s v="Still Alive"/>
    <s v="A fresh twist on survival games. Intense, high-stakes 30 minute rounds for up to 10 players."/>
    <n v="45000"/>
    <n v="6382.34"/>
    <n v="14"/>
    <x v="2"/>
    <s v="US"/>
    <s v="USD"/>
    <n v="1398366667"/>
    <n v="1395774667"/>
    <b v="0"/>
    <n v="147"/>
    <b v="0"/>
    <x v="6"/>
    <s v="video games"/>
    <n v="43.42"/>
    <d v="2014-04-24T19:11:07"/>
    <x v="1088"/>
    <x v="3"/>
  </r>
  <r>
    <n v="1089"/>
    <s v="Farabel"/>
    <s v="Farabel is a single player turn-based fantasy strategy game for Mac/PC/Linux"/>
    <n v="15000"/>
    <n v="1174"/>
    <n v="8"/>
    <x v="2"/>
    <s v="FR"/>
    <s v="EUR"/>
    <n v="1435293175"/>
    <n v="1432701175"/>
    <b v="0"/>
    <n v="49"/>
    <b v="0"/>
    <x v="6"/>
    <s v="video games"/>
    <n v="23.96"/>
    <d v="2015-06-26T04:32:55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2"/>
    <s v="AU"/>
    <s v="AUD"/>
    <n v="1432873653"/>
    <n v="1430281653"/>
    <b v="0"/>
    <n v="1"/>
    <b v="0"/>
    <x v="6"/>
    <s v="video games"/>
    <n v="5"/>
    <d v="2015-05-29T04:27:33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2"/>
    <s v="GB"/>
    <s v="GBP"/>
    <n v="1460313672"/>
    <n v="1457725272"/>
    <b v="0"/>
    <n v="2"/>
    <b v="0"/>
    <x v="6"/>
    <s v="video games"/>
    <n v="12.5"/>
    <d v="2016-04-10T18:41:12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2"/>
    <s v="US"/>
    <s v="USD"/>
    <n v="1357432638"/>
    <n v="1354840638"/>
    <b v="0"/>
    <n v="7"/>
    <b v="0"/>
    <x v="6"/>
    <s v="video games"/>
    <n v="3"/>
    <d v="2013-01-06T00:37:18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2"/>
    <s v="CA"/>
    <s v="CAD"/>
    <n v="1455232937"/>
    <n v="1453936937"/>
    <b v="0"/>
    <n v="4"/>
    <b v="0"/>
    <x v="6"/>
    <s v="video games"/>
    <n v="10.56"/>
    <d v="2016-02-11T23:22:17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n v="18"/>
    <x v="2"/>
    <s v="US"/>
    <s v="USD"/>
    <n v="1318180033"/>
    <n v="1315588033"/>
    <b v="0"/>
    <n v="27"/>
    <b v="0"/>
    <x v="6"/>
    <s v="video games"/>
    <n v="122"/>
    <d v="2011-10-09T17:07:13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n v="5"/>
    <x v="2"/>
    <s v="US"/>
    <s v="USD"/>
    <n v="1377867220"/>
    <n v="1375275220"/>
    <b v="0"/>
    <n v="94"/>
    <b v="0"/>
    <x v="6"/>
    <s v="video games"/>
    <n v="267.81"/>
    <d v="2013-08-30T12:53:40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2"/>
    <s v="US"/>
    <s v="USD"/>
    <n v="1412393400"/>
    <n v="1409747154"/>
    <b v="0"/>
    <n v="29"/>
    <b v="0"/>
    <x v="6"/>
    <s v="video games"/>
    <n v="74.209999999999994"/>
    <d v="2014-10-04T03:30:00"/>
    <x v="1096"/>
    <x v="3"/>
  </r>
  <r>
    <n v="1097"/>
    <s v="Rabbly"/>
    <s v="Rabbly is action-adventure game. Is about a scientist going on an adventure, to find rare materials in another galaxy."/>
    <n v="100000"/>
    <n v="47"/>
    <n v="0"/>
    <x v="2"/>
    <s v="US"/>
    <s v="USD"/>
    <n v="1393786877"/>
    <n v="1390330877"/>
    <b v="0"/>
    <n v="7"/>
    <b v="0"/>
    <x v="6"/>
    <s v="video games"/>
    <n v="6.71"/>
    <d v="2014-03-02T19:01:17"/>
    <x v="1097"/>
    <x v="3"/>
  </r>
  <r>
    <n v="1098"/>
    <s v="Kick, Punch... Fireball"/>
    <s v="Kick, Punch... Fireball is an FPS type arena game set inside the fantasy world."/>
    <n v="25000"/>
    <n v="1803"/>
    <n v="7"/>
    <x v="2"/>
    <s v="US"/>
    <s v="USD"/>
    <n v="1397413095"/>
    <n v="1394821095"/>
    <b v="0"/>
    <n v="22"/>
    <b v="0"/>
    <x v="6"/>
    <s v="video games"/>
    <n v="81.95"/>
    <d v="2014-04-13T18:18:15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n v="1"/>
    <x v="2"/>
    <s v="GB"/>
    <s v="GBP"/>
    <n v="1431547468"/>
    <n v="1428955468"/>
    <b v="0"/>
    <n v="1"/>
    <b v="0"/>
    <x v="6"/>
    <s v="video games"/>
    <n v="25"/>
    <d v="2015-05-13T20:04:28"/>
    <x v="1099"/>
    <x v="0"/>
  </r>
  <r>
    <n v="1100"/>
    <s v="Aeldengald Saga Book I"/>
    <s v="A retro style puzzle rpg with a dark story. Your decisions will influence the world and decide the outcome of the story."/>
    <n v="4000"/>
    <n v="100"/>
    <n v="3"/>
    <x v="2"/>
    <s v="DE"/>
    <s v="EUR"/>
    <n v="1455417571"/>
    <n v="1452825571"/>
    <b v="0"/>
    <n v="10"/>
    <b v="0"/>
    <x v="6"/>
    <s v="video games"/>
    <n v="10"/>
    <d v="2016-02-14T02:39:31"/>
    <x v="1100"/>
    <x v="2"/>
  </r>
  <r>
    <n v="1101"/>
    <s v="Strain Wars"/>
    <s v="Different strains of marijuana leafs battling to the death to see which one is the top strain."/>
    <n v="100000"/>
    <n v="41"/>
    <n v="0"/>
    <x v="2"/>
    <s v="US"/>
    <s v="USD"/>
    <n v="1468519920"/>
    <n v="1466188338"/>
    <b v="0"/>
    <n v="6"/>
    <b v="0"/>
    <x v="6"/>
    <s v="video games"/>
    <n v="6.83"/>
    <d v="2016-07-14T18:12:00"/>
    <x v="1101"/>
    <x v="2"/>
  </r>
  <r>
    <n v="1102"/>
    <s v="Runers"/>
    <s v="Runers is a top-down rogue-like shooter where as you advance you create more powerful spells and fight fierce monsters and bosses."/>
    <n v="8000"/>
    <n v="425"/>
    <n v="5"/>
    <x v="2"/>
    <s v="US"/>
    <s v="USD"/>
    <n v="1386568740"/>
    <n v="1383095125"/>
    <b v="0"/>
    <n v="24"/>
    <b v="0"/>
    <x v="6"/>
    <s v="video games"/>
    <n v="17.71"/>
    <d v="2013-12-09T05:59:00"/>
    <x v="1102"/>
    <x v="4"/>
  </r>
  <r>
    <n v="1103"/>
    <s v="The Morgue"/>
    <s v="&quot;I go to work... I classify the bodies and store them accordingly... Sometimes I here noises... Other times is see her..."/>
    <n v="15000"/>
    <n v="243"/>
    <n v="2"/>
    <x v="2"/>
    <s v="US"/>
    <s v="USD"/>
    <n v="1466227190"/>
    <n v="1461043190"/>
    <b v="0"/>
    <n v="15"/>
    <b v="0"/>
    <x v="6"/>
    <s v="video games"/>
    <n v="16.2"/>
    <d v="2016-06-18T05:19:50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2"/>
    <s v="GB"/>
    <s v="GBP"/>
    <n v="1402480221"/>
    <n v="1399888221"/>
    <b v="0"/>
    <n v="37"/>
    <b v="0"/>
    <x v="6"/>
    <s v="video games"/>
    <n v="80.3"/>
    <d v="2014-06-11T09:50:21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n v="0"/>
    <x v="2"/>
    <s v="US"/>
    <s v="USD"/>
    <n v="1395627327"/>
    <n v="1393038927"/>
    <b v="0"/>
    <n v="20"/>
    <b v="0"/>
    <x v="6"/>
    <s v="video games"/>
    <n v="71.55"/>
    <d v="2014-03-24T02:15:27"/>
    <x v="1105"/>
    <x v="3"/>
  </r>
  <r>
    <n v="1106"/>
    <s v="Backyard Zombies"/>
    <s v="Collect coins and save civilians while you blast your way through tons of zombies! Unlock new characters and levels!"/>
    <n v="400"/>
    <n v="165"/>
    <n v="41"/>
    <x v="2"/>
    <s v="US"/>
    <s v="USD"/>
    <n v="1333557975"/>
    <n v="1330969575"/>
    <b v="0"/>
    <n v="7"/>
    <b v="0"/>
    <x v="6"/>
    <s v="video games"/>
    <n v="23.57"/>
    <d v="2012-04-04T16:46:15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s v="US"/>
    <s v="USD"/>
    <n v="1406148024"/>
    <n v="1403556024"/>
    <b v="0"/>
    <n v="0"/>
    <b v="0"/>
    <x v="6"/>
    <s v="video games"/>
    <n v="0"/>
    <d v="2014-07-23T20:40:24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2"/>
    <s v="US"/>
    <s v="USD"/>
    <n v="1334326635"/>
    <n v="1329146235"/>
    <b v="0"/>
    <n v="21"/>
    <b v="0"/>
    <x v="6"/>
    <s v="video games"/>
    <n v="34.880000000000003"/>
    <d v="2012-04-13T14:17:15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2"/>
    <s v="US"/>
    <s v="USD"/>
    <n v="1479495790"/>
    <n v="1476900190"/>
    <b v="0"/>
    <n v="3"/>
    <b v="0"/>
    <x v="6"/>
    <s v="video games"/>
    <n v="15"/>
    <d v="2016-11-18T19:03:10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n v="1"/>
    <x v="2"/>
    <s v="US"/>
    <s v="USD"/>
    <n v="1354919022"/>
    <n v="1352327022"/>
    <b v="0"/>
    <n v="11"/>
    <b v="0"/>
    <x v="6"/>
    <s v="video games"/>
    <n v="23.18"/>
    <d v="2012-12-07T22:23:42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n v="0"/>
    <x v="2"/>
    <s v="US"/>
    <s v="USD"/>
    <n v="1452228790"/>
    <n v="1449636790"/>
    <b v="0"/>
    <n v="1"/>
    <b v="0"/>
    <x v="6"/>
    <s v="video games"/>
    <n v="1"/>
    <d v="2016-01-08T04:53:10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2"/>
    <s v="US"/>
    <s v="USD"/>
    <n v="1421656200"/>
    <n v="1416507211"/>
    <b v="0"/>
    <n v="312"/>
    <b v="0"/>
    <x v="6"/>
    <s v="video games"/>
    <n v="100.23"/>
    <d v="2015-01-19T08:30:00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n v="1"/>
    <x v="2"/>
    <s v="GB"/>
    <s v="GBP"/>
    <n v="1408058820"/>
    <n v="1405466820"/>
    <b v="0"/>
    <n v="1"/>
    <b v="0"/>
    <x v="6"/>
    <s v="video games"/>
    <n v="5"/>
    <d v="2014-08-14T23:27:00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n v="0"/>
    <x v="2"/>
    <s v="GB"/>
    <s v="GBP"/>
    <n v="1381306687"/>
    <n v="1378714687"/>
    <b v="0"/>
    <n v="3"/>
    <b v="0"/>
    <x v="6"/>
    <s v="video games"/>
    <n v="3.33"/>
    <d v="2013-10-09T08:18:0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2"/>
    <s v="US"/>
    <s v="USD"/>
    <n v="1459352495"/>
    <n v="1456764095"/>
    <b v="0"/>
    <n v="4"/>
    <b v="0"/>
    <x v="6"/>
    <s v="video games"/>
    <n v="13.25"/>
    <d v="2016-03-30T15:41:35"/>
    <x v="1115"/>
    <x v="2"/>
  </r>
  <r>
    <n v="1116"/>
    <s v="Quest Remnants of Chaos"/>
    <s v="A medieval, post apocolyptic, Online, MMORPG. Class morphing, character customization game."/>
    <n v="500000"/>
    <n v="178.52"/>
    <n v="0"/>
    <x v="2"/>
    <s v="US"/>
    <s v="USD"/>
    <n v="1339273208"/>
    <n v="1334089208"/>
    <b v="0"/>
    <n v="10"/>
    <b v="0"/>
    <x v="6"/>
    <s v="video games"/>
    <n v="17.850000000000001"/>
    <d v="2012-06-09T20:20:08"/>
    <x v="1116"/>
    <x v="5"/>
  </r>
  <r>
    <n v="1117"/>
    <s v="Medieval Village"/>
    <s v="Experience the Medieval in your own village. Increase your village into a city and walk through the streets."/>
    <n v="1000"/>
    <n v="83"/>
    <n v="8"/>
    <x v="2"/>
    <s v="DE"/>
    <s v="EUR"/>
    <n v="1451053313"/>
    <n v="1448461313"/>
    <b v="0"/>
    <n v="8"/>
    <b v="0"/>
    <x v="6"/>
    <s v="video games"/>
    <n v="10.38"/>
    <d v="2015-12-25T14:21:53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2"/>
    <s v="AU"/>
    <s v="AUD"/>
    <n v="1396666779"/>
    <n v="1394078379"/>
    <b v="0"/>
    <n v="3"/>
    <b v="0"/>
    <x v="6"/>
    <s v="video games"/>
    <n v="36.33"/>
    <d v="2014-04-05T02:59:39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2"/>
    <s v="US"/>
    <s v="USD"/>
    <n v="1396810864"/>
    <n v="1395687664"/>
    <b v="0"/>
    <n v="1"/>
    <b v="0"/>
    <x v="6"/>
    <s v="video games"/>
    <n v="5"/>
    <d v="2014-04-06T19:01:04"/>
    <x v="1119"/>
    <x v="3"/>
  </r>
  <r>
    <n v="1120"/>
    <s v="PlanEt Ninjahwah"/>
    <s v="Planet Ninjahwah is a highly anticipated futuristic action adventure game that will blow your mind!!"/>
    <n v="25000"/>
    <n v="0"/>
    <n v="0"/>
    <x v="2"/>
    <s v="US"/>
    <s v="USD"/>
    <n v="1319835400"/>
    <n v="1315947400"/>
    <b v="0"/>
    <n v="0"/>
    <b v="0"/>
    <x v="6"/>
    <s v="video games"/>
    <n v="0"/>
    <d v="2011-10-28T20:56:40"/>
    <x v="1120"/>
    <x v="6"/>
  </r>
  <r>
    <n v="1121"/>
    <s v="Pwincess"/>
    <s v="An action packed, side scrolling, platform jumping, laser shooting ADVENTURE that will be fun for everyone."/>
    <n v="250000"/>
    <n v="29"/>
    <n v="0"/>
    <x v="2"/>
    <s v="US"/>
    <s v="USD"/>
    <n v="1457904316"/>
    <n v="1455315916"/>
    <b v="0"/>
    <n v="5"/>
    <b v="0"/>
    <x v="6"/>
    <s v="video games"/>
    <n v="5.8"/>
    <d v="2016-03-13T21:25:16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s v="GB"/>
    <s v="GBP"/>
    <n v="1369932825"/>
    <n v="1368723225"/>
    <b v="0"/>
    <n v="0"/>
    <b v="0"/>
    <x v="6"/>
    <s v="video games"/>
    <n v="0"/>
    <d v="2013-05-30T16:53:45"/>
    <x v="1122"/>
    <x v="4"/>
  </r>
  <r>
    <n v="1123"/>
    <s v="Droplets"/>
    <s v="Fast paced mobile game where you control a rain drop by tilting your screen. Absorb other rain drops to go faster, but avoid clouds."/>
    <n v="5000"/>
    <n v="11"/>
    <n v="0"/>
    <x v="2"/>
    <s v="US"/>
    <s v="USD"/>
    <n v="1397910848"/>
    <n v="1395318848"/>
    <b v="0"/>
    <n v="3"/>
    <b v="0"/>
    <x v="6"/>
    <s v="video games"/>
    <n v="3.67"/>
    <d v="2014-04-19T12:34:08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2"/>
    <s v="US"/>
    <s v="USD"/>
    <n v="1430409651"/>
    <n v="1427817651"/>
    <b v="0"/>
    <n v="7"/>
    <b v="0"/>
    <x v="6"/>
    <s v="mobile games"/>
    <n v="60.71"/>
    <d v="2015-04-30T16:00:51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s v="GB"/>
    <s v="GBP"/>
    <n v="1443193130"/>
    <n v="1438009130"/>
    <b v="0"/>
    <n v="0"/>
    <b v="0"/>
    <x v="6"/>
    <s v="mobile games"/>
    <n v="0"/>
    <d v="2015-09-25T14:58:50"/>
    <x v="1125"/>
    <x v="0"/>
  </r>
  <r>
    <n v="1126"/>
    <s v="GAMING TO LEARN"/>
    <s v="Imagine a science class where the teacher walks in a says &quot;Take out your cell phone and play a game.&quot;"/>
    <n v="2000"/>
    <n v="10"/>
    <n v="1"/>
    <x v="2"/>
    <s v="US"/>
    <s v="USD"/>
    <n v="1468482694"/>
    <n v="1465890694"/>
    <b v="0"/>
    <n v="2"/>
    <b v="0"/>
    <x v="6"/>
    <s v="mobile games"/>
    <n v="5"/>
    <d v="2016-07-14T07:51:34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2"/>
    <s v="US"/>
    <s v="USD"/>
    <n v="1416000600"/>
    <n v="1413318600"/>
    <b v="0"/>
    <n v="23"/>
    <b v="0"/>
    <x v="6"/>
    <s v="mobile games"/>
    <n v="25.43"/>
    <d v="2014-11-14T21:30:00"/>
    <x v="1127"/>
    <x v="3"/>
  </r>
  <r>
    <n v="1128"/>
    <s v="Flying Turds"/>
    <s v="#havingfunFTW"/>
    <n v="1000"/>
    <n v="1"/>
    <n v="0"/>
    <x v="2"/>
    <s v="GB"/>
    <s v="GBP"/>
    <n v="1407425717"/>
    <n v="1404833717"/>
    <b v="0"/>
    <n v="1"/>
    <b v="0"/>
    <x v="6"/>
    <s v="mobile games"/>
    <n v="1"/>
    <d v="2014-08-07T15:35:17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n v="0"/>
    <x v="2"/>
    <s v="US"/>
    <s v="USD"/>
    <n v="1465107693"/>
    <n v="1462515693"/>
    <b v="0"/>
    <n v="2"/>
    <b v="0"/>
    <x v="6"/>
    <s v="mobile games"/>
    <n v="10.5"/>
    <d v="2016-06-05T06:21:33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2"/>
    <s v="US"/>
    <s v="USD"/>
    <n v="1416963300"/>
    <n v="1411775700"/>
    <b v="0"/>
    <n v="3"/>
    <b v="0"/>
    <x v="6"/>
    <s v="mobile games"/>
    <n v="3.67"/>
    <d v="2014-11-26T00:55:0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s v="AU"/>
    <s v="AUD"/>
    <n v="1450993668"/>
    <n v="1448401668"/>
    <b v="0"/>
    <n v="0"/>
    <b v="0"/>
    <x v="6"/>
    <s v="mobile games"/>
    <n v="0"/>
    <d v="2015-12-24T21:47:48"/>
    <x v="1131"/>
    <x v="0"/>
  </r>
  <r>
    <n v="1132"/>
    <s v="One"/>
    <s v="One is a simple mobile game about exploring the connections between all living things. Featuring hand-painted art."/>
    <n v="10000"/>
    <n v="1438"/>
    <n v="14"/>
    <x v="2"/>
    <s v="CA"/>
    <s v="CAD"/>
    <n v="1483238771"/>
    <n v="1480646771"/>
    <b v="0"/>
    <n v="13"/>
    <b v="0"/>
    <x v="6"/>
    <s v="mobile games"/>
    <n v="110.62"/>
    <d v="2017-01-01T02:46:11"/>
    <x v="1132"/>
    <x v="2"/>
  </r>
  <r>
    <n v="1133"/>
    <s v="Ping"/>
    <s v="Ping is a simple game currently in the design process, where the player lives off of the power of their connection to the internet."/>
    <n v="3000"/>
    <n v="20"/>
    <n v="1"/>
    <x v="2"/>
    <s v="GB"/>
    <s v="GBP"/>
    <n v="1406799981"/>
    <n v="1404207981"/>
    <b v="0"/>
    <n v="1"/>
    <b v="0"/>
    <x v="6"/>
    <s v="mobile games"/>
    <n v="20"/>
    <d v="2014-07-31T09:46:21"/>
    <x v="1133"/>
    <x v="3"/>
  </r>
  <r>
    <n v="1134"/>
    <s v="New Mario Bro's style game!"/>
    <s v="We are creating a new Mario Bro's style game called KFK:Original. It's challenging, fun and totally awesome!!!"/>
    <n v="25000"/>
    <n v="1"/>
    <n v="0"/>
    <x v="2"/>
    <s v="AU"/>
    <s v="AUD"/>
    <n v="1417235580"/>
    <n v="1416034228"/>
    <b v="0"/>
    <n v="1"/>
    <b v="0"/>
    <x v="6"/>
    <s v="mobile games"/>
    <n v="1"/>
    <d v="2014-11-29T04:33:00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s v="DE"/>
    <s v="EUR"/>
    <n v="1470527094"/>
    <n v="1467935094"/>
    <b v="0"/>
    <n v="1"/>
    <b v="0"/>
    <x v="6"/>
    <s v="mobile games"/>
    <n v="50"/>
    <d v="2016-08-06T23:44:54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2"/>
    <s v="FR"/>
    <s v="EUR"/>
    <n v="1450541229"/>
    <n v="1447949229"/>
    <b v="0"/>
    <n v="6"/>
    <b v="0"/>
    <x v="6"/>
    <s v="mobile games"/>
    <n v="45"/>
    <d v="2015-12-19T16:07:09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2"/>
    <s v="US"/>
    <s v="USD"/>
    <n v="1461440421"/>
    <n v="1458848421"/>
    <b v="0"/>
    <n v="39"/>
    <b v="0"/>
    <x v="6"/>
    <s v="mobile games"/>
    <n v="253.21"/>
    <d v="2016-04-23T19:40:21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2"/>
    <s v="US"/>
    <s v="USD"/>
    <n v="1485035131"/>
    <n v="1483307131"/>
    <b v="0"/>
    <n v="4"/>
    <b v="0"/>
    <x v="6"/>
    <s v="mobile games"/>
    <n v="31.25"/>
    <d v="2017-01-21T21:45:31"/>
    <x v="1138"/>
    <x v="1"/>
  </r>
  <r>
    <n v="1139"/>
    <s v="Soulwalker"/>
    <s v="Take control of the Void and bend it to your will as you perfect your strategy and amass your deck. The light gathers, your power grows"/>
    <n v="8000"/>
    <n v="5"/>
    <n v="0"/>
    <x v="2"/>
    <s v="US"/>
    <s v="USD"/>
    <n v="1420100426"/>
    <n v="1417508426"/>
    <b v="0"/>
    <n v="1"/>
    <b v="0"/>
    <x v="6"/>
    <s v="mobile games"/>
    <n v="5"/>
    <d v="2015-01-01T08:20:26"/>
    <x v="1139"/>
    <x v="3"/>
  </r>
  <r>
    <n v="1140"/>
    <s v="Medieval Empire by Bear Games"/>
    <s v="We are creating the next epic Massive Multiplayer Online-Real Time Strategy game and we want you to be a part of it!"/>
    <n v="5000"/>
    <n v="0"/>
    <n v="0"/>
    <x v="2"/>
    <s v="GB"/>
    <s v="GBP"/>
    <n v="1438859121"/>
    <n v="1436267121"/>
    <b v="0"/>
    <n v="0"/>
    <b v="0"/>
    <x v="6"/>
    <s v="mobile games"/>
    <n v="0"/>
    <d v="2015-08-06T11:05:21"/>
    <x v="1140"/>
    <x v="0"/>
  </r>
  <r>
    <n v="1141"/>
    <s v="Arena Z - Zombie Survival"/>
    <s v="I think this will be a great game!"/>
    <n v="500"/>
    <n v="0"/>
    <n v="0"/>
    <x v="2"/>
    <s v="DE"/>
    <s v="EUR"/>
    <n v="1436460450"/>
    <n v="1433868450"/>
    <b v="0"/>
    <n v="0"/>
    <b v="0"/>
    <x v="6"/>
    <s v="mobile games"/>
    <n v="0"/>
    <d v="2015-07-09T16:47:30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s v="US"/>
    <s v="USD"/>
    <n v="1424131727"/>
    <n v="1421539727"/>
    <b v="0"/>
    <n v="0"/>
    <b v="0"/>
    <x v="6"/>
    <s v="mobile games"/>
    <n v="0"/>
    <d v="2015-02-17T00:08:47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n v="0"/>
    <x v="2"/>
    <s v="US"/>
    <s v="USD"/>
    <n v="1450327126"/>
    <n v="1447735126"/>
    <b v="0"/>
    <n v="8"/>
    <b v="0"/>
    <x v="6"/>
    <s v="mobile games"/>
    <n v="23.25"/>
    <d v="2015-12-17T04:38:46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s v="US"/>
    <s v="USD"/>
    <n v="1430281320"/>
    <n v="1427689320"/>
    <b v="0"/>
    <n v="0"/>
    <b v="0"/>
    <x v="7"/>
    <s v="food trucks"/>
    <n v="0"/>
    <d v="2015-04-29T04:22:00"/>
    <x v="1144"/>
    <x v="0"/>
  </r>
  <r>
    <n v="1145"/>
    <s v="A FORK IN THE ROAD food truck"/>
    <s v="Emphasizing locally and responsibly raised ingredients, serving delicious food! I need your help."/>
    <n v="80000"/>
    <n v="100"/>
    <n v="0"/>
    <x v="2"/>
    <s v="US"/>
    <s v="USD"/>
    <n v="1412272592"/>
    <n v="1407088592"/>
    <b v="0"/>
    <n v="1"/>
    <b v="0"/>
    <x v="7"/>
    <s v="food trucks"/>
    <n v="100"/>
    <d v="2014-10-02T17:56:32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n v="9"/>
    <x v="2"/>
    <s v="US"/>
    <s v="USD"/>
    <n v="1399071173"/>
    <n v="1395787973"/>
    <b v="0"/>
    <n v="12"/>
    <b v="0"/>
    <x v="7"/>
    <s v="food trucks"/>
    <n v="44.17"/>
    <d v="2014-05-02T22:52:53"/>
    <x v="1146"/>
    <x v="3"/>
  </r>
  <r>
    <n v="1147"/>
    <s v="baked pugtato"/>
    <s v="amazing gourmet baked potato truck with variable options for everyone, its always been my dream, help me make it come true :)."/>
    <n v="25000"/>
    <n v="0"/>
    <n v="0"/>
    <x v="2"/>
    <s v="CA"/>
    <s v="CAD"/>
    <n v="1413760783"/>
    <n v="1408576783"/>
    <b v="0"/>
    <n v="0"/>
    <b v="0"/>
    <x v="7"/>
    <s v="food trucks"/>
    <n v="0"/>
    <d v="2014-10-19T23:19:43"/>
    <x v="1147"/>
    <x v="3"/>
  </r>
  <r>
    <n v="1148"/>
    <s v="Warren's / Adilyn's Rollin' Bistro"/>
    <s v="New local (Louisville, KY.) food truck with a refreshing spin on rolling kitchens."/>
    <n v="15000"/>
    <n v="73"/>
    <n v="0"/>
    <x v="2"/>
    <s v="US"/>
    <s v="USD"/>
    <n v="1480568781"/>
    <n v="1477973181"/>
    <b v="0"/>
    <n v="3"/>
    <b v="0"/>
    <x v="7"/>
    <s v="food trucks"/>
    <n v="24.33"/>
    <d v="2016-12-01T05:06:21"/>
    <x v="1148"/>
    <x v="2"/>
  </r>
  <r>
    <n v="1149"/>
    <s v="The Floridian Food Truck"/>
    <s v="Bringing culturally diverse Floridian cuisine to the people!"/>
    <n v="50000"/>
    <n v="75"/>
    <n v="0"/>
    <x v="2"/>
    <s v="US"/>
    <s v="USD"/>
    <n v="1466096566"/>
    <n v="1463504566"/>
    <b v="0"/>
    <n v="2"/>
    <b v="0"/>
    <x v="7"/>
    <s v="food trucks"/>
    <n v="37.5"/>
    <d v="2016-06-16T17:02:46"/>
    <x v="1149"/>
    <x v="2"/>
  </r>
  <r>
    <n v="1150"/>
    <s v="Chef Po's Food Truck"/>
    <s v="Bringing delicious authentic and fusion Taiwanese Food to the West Coast."/>
    <n v="2500"/>
    <n v="252"/>
    <n v="10"/>
    <x v="2"/>
    <s v="US"/>
    <s v="USD"/>
    <n v="1452293675"/>
    <n v="1447109675"/>
    <b v="0"/>
    <n v="6"/>
    <b v="0"/>
    <x v="7"/>
    <s v="food trucks"/>
    <n v="42"/>
    <d v="2016-01-08T22:54:35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s v="US"/>
    <s v="USD"/>
    <n v="1441592863"/>
    <n v="1439000863"/>
    <b v="0"/>
    <n v="0"/>
    <b v="0"/>
    <x v="7"/>
    <s v="food trucks"/>
    <n v="0"/>
    <d v="2015-09-07T02:27:43"/>
    <x v="1151"/>
    <x v="0"/>
  </r>
  <r>
    <n v="1152"/>
    <s v="Peruvian King Food Truck"/>
    <s v="Peruvian food truck with an LA twist."/>
    <n v="16000"/>
    <n v="911"/>
    <n v="6"/>
    <x v="2"/>
    <s v="US"/>
    <s v="USD"/>
    <n v="1431709312"/>
    <n v="1429117312"/>
    <b v="0"/>
    <n v="15"/>
    <b v="0"/>
    <x v="7"/>
    <s v="food trucks"/>
    <n v="60.73"/>
    <d v="2015-05-15T17:01:52"/>
    <x v="1152"/>
    <x v="0"/>
  </r>
  <r>
    <n v="1153"/>
    <s v="The Cold Spot Mobile Trailer"/>
    <s v="A mobile concession trailer for snow cones, ice cream, smoothies and more"/>
    <n v="8000"/>
    <n v="50"/>
    <n v="1"/>
    <x v="2"/>
    <s v="US"/>
    <s v="USD"/>
    <n v="1434647305"/>
    <n v="1432055305"/>
    <b v="0"/>
    <n v="1"/>
    <b v="0"/>
    <x v="7"/>
    <s v="food trucks"/>
    <n v="50"/>
    <d v="2015-06-18T17:08:25"/>
    <x v="1153"/>
    <x v="0"/>
  </r>
  <r>
    <n v="1154"/>
    <s v="Food Truck Funding"/>
    <s v="We're about to launch our first ever food truck to share our amazing food and we need your help! Be a part of our truck!"/>
    <n v="5000"/>
    <n v="325"/>
    <n v="7"/>
    <x v="2"/>
    <s v="US"/>
    <s v="USD"/>
    <n v="1441507006"/>
    <n v="1438915006"/>
    <b v="0"/>
    <n v="3"/>
    <b v="0"/>
    <x v="7"/>
    <s v="food trucks"/>
    <n v="108.33"/>
    <d v="2015-09-06T02:36:46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2"/>
    <s v="US"/>
    <s v="USD"/>
    <n v="1408040408"/>
    <n v="1405448408"/>
    <b v="0"/>
    <n v="8"/>
    <b v="0"/>
    <x v="7"/>
    <s v="food trucks"/>
    <n v="23.5"/>
    <d v="2014-08-14T18:20:08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n v="0"/>
    <x v="2"/>
    <s v="US"/>
    <s v="USD"/>
    <n v="1424742162"/>
    <n v="1422150162"/>
    <b v="0"/>
    <n v="0"/>
    <b v="0"/>
    <x v="7"/>
    <s v="food trucks"/>
    <n v="0"/>
    <d v="2015-02-24T01:42:42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2"/>
    <s v="US"/>
    <s v="USD"/>
    <n v="1417795480"/>
    <n v="1412607880"/>
    <b v="0"/>
    <n v="3"/>
    <b v="0"/>
    <x v="7"/>
    <s v="food trucks"/>
    <n v="50.33"/>
    <d v="2014-12-05T16:04:40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2"/>
    <s v="US"/>
    <s v="USD"/>
    <n v="1418091128"/>
    <n v="1415499128"/>
    <b v="0"/>
    <n v="3"/>
    <b v="0"/>
    <x v="7"/>
    <s v="food trucks"/>
    <n v="11.67"/>
    <d v="2014-12-09T02:12:0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n v="0"/>
    <x v="2"/>
    <s v="US"/>
    <s v="USD"/>
    <n v="1435679100"/>
    <n v="1433006765"/>
    <b v="0"/>
    <n v="0"/>
    <b v="0"/>
    <x v="7"/>
    <s v="food trucks"/>
    <n v="0"/>
    <d v="2015-06-30T15:45:00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2"/>
    <s v="US"/>
    <s v="USD"/>
    <n v="1427510586"/>
    <n v="1424922186"/>
    <b v="0"/>
    <n v="19"/>
    <b v="0"/>
    <x v="7"/>
    <s v="food trucks"/>
    <n v="60.79"/>
    <d v="2015-03-28T02:43:06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s v="US"/>
    <s v="USD"/>
    <n v="1432047989"/>
    <n v="1430233589"/>
    <b v="0"/>
    <n v="0"/>
    <b v="0"/>
    <x v="7"/>
    <s v="food trucks"/>
    <n v="0"/>
    <d v="2015-05-19T15:06:2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2"/>
    <s v="US"/>
    <s v="USD"/>
    <n v="1411662264"/>
    <n v="1408983864"/>
    <b v="0"/>
    <n v="2"/>
    <b v="0"/>
    <x v="7"/>
    <s v="food trucks"/>
    <n v="17.5"/>
    <d v="2014-09-25T16:24:24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s v="US"/>
    <s v="USD"/>
    <n v="1407604920"/>
    <n v="1405012920"/>
    <b v="0"/>
    <n v="0"/>
    <b v="0"/>
    <x v="7"/>
    <s v="food trucks"/>
    <n v="0"/>
    <d v="2014-08-09T17:22:00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s v="US"/>
    <s v="USD"/>
    <n v="1466270582"/>
    <n v="1463678582"/>
    <b v="0"/>
    <n v="0"/>
    <b v="0"/>
    <x v="7"/>
    <s v="food trucks"/>
    <n v="0"/>
    <d v="2016-06-18T17:23:02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2"/>
    <s v="US"/>
    <s v="USD"/>
    <n v="1404623330"/>
    <n v="1401685730"/>
    <b v="0"/>
    <n v="25"/>
    <b v="0"/>
    <x v="7"/>
    <s v="food trucks"/>
    <n v="82.82"/>
    <d v="2014-07-06T05:08:50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2"/>
    <s v="US"/>
    <s v="USD"/>
    <n v="1435291200"/>
    <n v="1432640342"/>
    <b v="0"/>
    <n v="8"/>
    <b v="0"/>
    <x v="7"/>
    <s v="food trucks"/>
    <n v="358.88"/>
    <d v="2015-06-26T04:00:00"/>
    <x v="1166"/>
    <x v="0"/>
  </r>
  <r>
    <n v="1167"/>
    <s v="Empanada Express Food Truck"/>
    <s v="A mobile food truck serving up a Latino-inspired fusion cuisine using fresh, local, &amp; organic ingredients!"/>
    <n v="60000"/>
    <n v="979"/>
    <n v="2"/>
    <x v="2"/>
    <s v="US"/>
    <s v="USD"/>
    <n v="1410543495"/>
    <n v="1407865095"/>
    <b v="0"/>
    <n v="16"/>
    <b v="0"/>
    <x v="7"/>
    <s v="food trucks"/>
    <n v="61.19"/>
    <d v="2014-09-12T17:38:15"/>
    <x v="1167"/>
    <x v="3"/>
  </r>
  <r>
    <n v="1168"/>
    <s v="SiMpLy FreSH fOoD TrUck"/>
    <s v="Simply fresh farm to table on wheels working close with local farms to ensure the highest of quality of product ."/>
    <n v="18000"/>
    <n v="1020"/>
    <n v="6"/>
    <x v="2"/>
    <s v="US"/>
    <s v="USD"/>
    <n v="1474507065"/>
    <n v="1471915065"/>
    <b v="0"/>
    <n v="3"/>
    <b v="0"/>
    <x v="7"/>
    <s v="food trucks"/>
    <n v="340"/>
    <d v="2016-09-22T01:17:45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2"/>
    <s v="US"/>
    <s v="USD"/>
    <n v="1424593763"/>
    <n v="1422001763"/>
    <b v="0"/>
    <n v="3"/>
    <b v="0"/>
    <x v="7"/>
    <s v="food trucks"/>
    <n v="5.67"/>
    <d v="2015-02-22T08:29:23"/>
    <x v="1169"/>
    <x v="0"/>
  </r>
  <r>
    <n v="1170"/>
    <s v="Its A Rib Thing"/>
    <s v="They are sweet, sticky and incredibly addictive. People are left with a huge smile and a full stomach but still ask for more!!!"/>
    <n v="25000"/>
    <n v="100"/>
    <n v="0"/>
    <x v="2"/>
    <s v="GB"/>
    <s v="GBP"/>
    <n v="1433021171"/>
    <n v="1430429171"/>
    <b v="0"/>
    <n v="2"/>
    <b v="0"/>
    <x v="7"/>
    <s v="food trucks"/>
    <n v="50"/>
    <d v="2015-05-30T21:26:11"/>
    <x v="1170"/>
    <x v="0"/>
  </r>
  <r>
    <n v="1171"/>
    <s v="The Mean Green Purple Machine"/>
    <s v="Tulsa's first true biodiesel, alternative energy powered food truck! Oh yeah, and delicious food!"/>
    <n v="25000"/>
    <n v="25"/>
    <n v="0"/>
    <x v="2"/>
    <s v="US"/>
    <s v="USD"/>
    <n v="1415909927"/>
    <n v="1414351127"/>
    <b v="0"/>
    <n v="1"/>
    <b v="0"/>
    <x v="7"/>
    <s v="food trucks"/>
    <n v="25"/>
    <d v="2014-11-13T20:18:47"/>
    <x v="1171"/>
    <x v="3"/>
  </r>
  <r>
    <n v="1172"/>
    <s v="let your dayz take you to the dogs."/>
    <s v="Bringing YOUR favorite dog recipes to the streets."/>
    <n v="9000"/>
    <n v="0"/>
    <n v="0"/>
    <x v="2"/>
    <s v="US"/>
    <s v="USD"/>
    <n v="1408551752"/>
    <n v="1405959752"/>
    <b v="0"/>
    <n v="0"/>
    <b v="0"/>
    <x v="7"/>
    <s v="food trucks"/>
    <n v="0"/>
    <d v="2014-08-20T16:22:3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2"/>
    <s v="US"/>
    <s v="USD"/>
    <n v="1438576057"/>
    <n v="1435552057"/>
    <b v="0"/>
    <n v="1"/>
    <b v="0"/>
    <x v="7"/>
    <s v="food trucks"/>
    <n v="30"/>
    <d v="2015-08-03T04:27:37"/>
    <x v="1173"/>
    <x v="0"/>
  </r>
  <r>
    <n v="1174"/>
    <s v="Give The Black Burro a Stable Stable"/>
    <s v="Help me purchase a parking space to be the Burro's permanant home, I need your help to raise $15,000!"/>
    <n v="15000"/>
    <n v="886"/>
    <n v="6"/>
    <x v="2"/>
    <s v="US"/>
    <s v="USD"/>
    <n v="1462738327"/>
    <n v="1460146327"/>
    <b v="0"/>
    <n v="19"/>
    <b v="0"/>
    <x v="7"/>
    <s v="food trucks"/>
    <n v="46.63"/>
    <d v="2016-05-08T20:12:07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n v="3"/>
    <x v="2"/>
    <s v="US"/>
    <s v="USD"/>
    <n v="1436981339"/>
    <n v="1434389339"/>
    <b v="0"/>
    <n v="9"/>
    <b v="0"/>
    <x v="7"/>
    <s v="food trucks"/>
    <n v="65"/>
    <d v="2015-07-15T17:28:5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n v="0"/>
    <x v="2"/>
    <s v="AU"/>
    <s v="AUD"/>
    <n v="1488805200"/>
    <n v="1484094498"/>
    <b v="0"/>
    <n v="1"/>
    <b v="0"/>
    <x v="7"/>
    <s v="food trucks"/>
    <n v="10"/>
    <d v="2017-03-06T13:00:00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s v="GB"/>
    <s v="GBP"/>
    <n v="1413388296"/>
    <n v="1410796296"/>
    <b v="0"/>
    <n v="0"/>
    <b v="0"/>
    <x v="7"/>
    <s v="food trucks"/>
    <n v="0"/>
    <d v="2014-10-15T15:51:36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2"/>
    <s v="US"/>
    <s v="USD"/>
    <n v="1408225452"/>
    <n v="1405633452"/>
    <b v="0"/>
    <n v="1"/>
    <b v="0"/>
    <x v="7"/>
    <s v="food trucks"/>
    <n v="5"/>
    <d v="2014-08-16T21:44:12"/>
    <x v="1178"/>
    <x v="3"/>
  </r>
  <r>
    <n v="1179"/>
    <s v="El Camion Roja"/>
    <s v="Mexican Style Food Truck, run by a Red Seal Chef, in a town with NO MEXICAN FOOD! That is a culinary emergency situation!"/>
    <n v="60000"/>
    <n v="3200"/>
    <n v="5"/>
    <x v="2"/>
    <s v="CA"/>
    <s v="CAD"/>
    <n v="1446052627"/>
    <n v="1443460627"/>
    <b v="0"/>
    <n v="5"/>
    <b v="0"/>
    <x v="7"/>
    <s v="food trucks"/>
    <n v="640"/>
    <d v="2015-10-28T17:17:07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n v="12"/>
    <x v="2"/>
    <s v="US"/>
    <s v="USD"/>
    <n v="1403983314"/>
    <n v="1400786514"/>
    <b v="0"/>
    <n v="85"/>
    <b v="0"/>
    <x v="7"/>
    <s v="food trucks"/>
    <n v="69.12"/>
    <d v="2014-06-28T19:21:54"/>
    <x v="1180"/>
    <x v="3"/>
  </r>
  <r>
    <n v="1181"/>
    <s v="Gringo Loco Tacos Food Truck"/>
    <s v="Bringing the best tacos to the streets of Chicago!"/>
    <n v="50000"/>
    <n v="4"/>
    <n v="0"/>
    <x v="2"/>
    <s v="US"/>
    <s v="USD"/>
    <n v="1425197321"/>
    <n v="1422605321"/>
    <b v="0"/>
    <n v="3"/>
    <b v="0"/>
    <x v="7"/>
    <s v="food trucks"/>
    <n v="1.33"/>
    <d v="2015-03-01T08:08:4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2"/>
    <s v="US"/>
    <s v="USD"/>
    <n v="1484239320"/>
    <n v="1482609088"/>
    <b v="0"/>
    <n v="4"/>
    <b v="0"/>
    <x v="7"/>
    <s v="food trucks"/>
    <n v="10.5"/>
    <d v="2017-01-12T16:42:00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s v="US"/>
    <s v="USD"/>
    <n v="1478059140"/>
    <n v="1476391223"/>
    <b v="0"/>
    <n v="3"/>
    <b v="0"/>
    <x v="7"/>
    <s v="food trucks"/>
    <n v="33.33"/>
    <d v="2016-11-02T03:59:00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s v="GB"/>
    <s v="GBP"/>
    <n v="1486391011"/>
    <n v="1483712611"/>
    <b v="0"/>
    <n v="375"/>
    <b v="1"/>
    <x v="8"/>
    <s v="photobooks"/>
    <n v="61.56"/>
    <d v="2017-02-06T14:23:31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s v="US"/>
    <s v="USD"/>
    <n v="1433736000"/>
    <n v="1430945149"/>
    <b v="0"/>
    <n v="111"/>
    <b v="1"/>
    <x v="8"/>
    <s v="photobooks"/>
    <n v="118.74"/>
    <d v="2015-06-08T04:00:0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s v="GB"/>
    <s v="GBP"/>
    <n v="1433198520"/>
    <n v="1430340195"/>
    <b v="0"/>
    <n v="123"/>
    <b v="1"/>
    <x v="8"/>
    <s v="photobooks"/>
    <n v="65.08"/>
    <d v="2015-06-01T22:42:0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s v="US"/>
    <s v="USD"/>
    <n v="1431885600"/>
    <n v="1429133323"/>
    <b v="0"/>
    <n v="70"/>
    <b v="1"/>
    <x v="8"/>
    <s v="photobooks"/>
    <n v="130.16"/>
    <d v="2015-05-17T18:00:00"/>
    <x v="1187"/>
    <x v="0"/>
  </r>
  <r>
    <n v="1188"/>
    <s v="Because Dance."/>
    <s v="A photobook of young dancers and their inspiring stories, photographed in beautiful and unique locations."/>
    <n v="2000"/>
    <n v="3211"/>
    <n v="161"/>
    <x v="0"/>
    <s v="CA"/>
    <s v="CAD"/>
    <n v="1482943740"/>
    <n v="1481129340"/>
    <b v="0"/>
    <n v="85"/>
    <b v="1"/>
    <x v="8"/>
    <s v="photobooks"/>
    <n v="37.78"/>
    <d v="2016-12-28T16:49:00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n v="108"/>
    <x v="0"/>
    <s v="US"/>
    <s v="USD"/>
    <n v="1467242995"/>
    <n v="1465428595"/>
    <b v="0"/>
    <n v="86"/>
    <b v="1"/>
    <x v="8"/>
    <s v="photobooks"/>
    <n v="112.79"/>
    <d v="2016-06-29T23:29:55"/>
    <x v="1189"/>
    <x v="2"/>
  </r>
  <r>
    <n v="1190"/>
    <s v="The Reality Of Chronic Illness - The Book"/>
    <s v="A pairing of self portraiture and writing to shed light on the reality of life with chronic illness."/>
    <n v="500"/>
    <n v="675"/>
    <n v="135"/>
    <x v="0"/>
    <s v="US"/>
    <s v="USD"/>
    <n v="1409500725"/>
    <n v="1406908725"/>
    <b v="0"/>
    <n v="13"/>
    <b v="1"/>
    <x v="8"/>
    <s v="photobooks"/>
    <n v="51.92"/>
    <d v="2014-08-31T15:58:45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s v="US"/>
    <s v="USD"/>
    <n v="1458480560"/>
    <n v="1455892160"/>
    <b v="0"/>
    <n v="33"/>
    <b v="1"/>
    <x v="8"/>
    <s v="photobooks"/>
    <n v="89.24"/>
    <d v="2016-03-20T13:29:20"/>
    <x v="1191"/>
    <x v="2"/>
  </r>
  <r>
    <n v="1192"/>
    <s v="Other Worlds - A Make 100 Project"/>
    <s v="A macro landscape photography art book &amp; limited edition prints. A Make 100 project."/>
    <n v="100"/>
    <n v="290"/>
    <n v="290"/>
    <x v="0"/>
    <s v="GB"/>
    <s v="GBP"/>
    <n v="1486814978"/>
    <n v="1484222978"/>
    <b v="0"/>
    <n v="15"/>
    <b v="1"/>
    <x v="8"/>
    <s v="photobooks"/>
    <n v="19.329999999999998"/>
    <d v="2017-02-11T12:09:38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s v="US"/>
    <s v="USD"/>
    <n v="1460223453"/>
    <n v="1455043053"/>
    <b v="0"/>
    <n v="273"/>
    <b v="1"/>
    <x v="8"/>
    <s v="photobooks"/>
    <n v="79.97"/>
    <d v="2016-04-09T17:37:3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s v="IE"/>
    <s v="EUR"/>
    <n v="1428493379"/>
    <n v="1425901379"/>
    <b v="0"/>
    <n v="714"/>
    <b v="1"/>
    <x v="8"/>
    <s v="photobooks"/>
    <n v="56.41"/>
    <d v="2015-04-08T11:42:59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s v="IT"/>
    <s v="EUR"/>
    <n v="1450602000"/>
    <n v="1445415653"/>
    <b v="0"/>
    <n v="170"/>
    <b v="1"/>
    <x v="8"/>
    <s v="photobooks"/>
    <n v="79.41"/>
    <d v="2015-12-20T09:00:00"/>
    <x v="1195"/>
    <x v="0"/>
  </r>
  <r>
    <n v="1196"/>
    <s v="NAKED IBIZA - A Large Scale Photography Book by Dylan Rosser"/>
    <s v="A book of male nudes photographed on location in Ibiza over the last 4 years."/>
    <n v="14500"/>
    <n v="39137"/>
    <n v="270"/>
    <x v="0"/>
    <s v="GB"/>
    <s v="GBP"/>
    <n v="1450467539"/>
    <n v="1447875539"/>
    <b v="0"/>
    <n v="512"/>
    <b v="1"/>
    <x v="8"/>
    <s v="photobooks"/>
    <n v="76.44"/>
    <d v="2015-12-18T19:38:59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s v="US"/>
    <s v="USD"/>
    <n v="1465797540"/>
    <n v="1463155034"/>
    <b v="0"/>
    <n v="314"/>
    <b v="1"/>
    <x v="8"/>
    <s v="photobooks"/>
    <n v="121"/>
    <d v="2016-06-13T05:59:0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s v="US"/>
    <s v="USD"/>
    <n v="1451530800"/>
    <n v="1448463086"/>
    <b v="0"/>
    <n v="167"/>
    <b v="1"/>
    <x v="8"/>
    <s v="photobooks"/>
    <n v="54.62"/>
    <d v="2015-12-31T03:00:0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s v="GB"/>
    <s v="GBP"/>
    <n v="1436380200"/>
    <n v="1433615400"/>
    <b v="0"/>
    <n v="9"/>
    <b v="1"/>
    <x v="8"/>
    <s v="photobooks"/>
    <n v="299.22000000000003"/>
    <d v="2015-07-08T18:30:00"/>
    <x v="1199"/>
    <x v="0"/>
  </r>
  <r>
    <n v="1200"/>
    <s v="Modern Nomads"/>
    <s v="Modern Nomads Journal is an 88 page magazine style publication containing photo stories about Somalis in the Horn of Africa."/>
    <n v="4800"/>
    <n v="6029"/>
    <n v="126"/>
    <x v="0"/>
    <s v="US"/>
    <s v="USD"/>
    <n v="1429183656"/>
    <n v="1427369256"/>
    <b v="0"/>
    <n v="103"/>
    <b v="1"/>
    <x v="8"/>
    <s v="photobooks"/>
    <n v="58.53"/>
    <d v="2015-04-16T11:27:36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s v="GB"/>
    <s v="GBP"/>
    <n v="1468593246"/>
    <n v="1466001246"/>
    <b v="0"/>
    <n v="111"/>
    <b v="1"/>
    <x v="8"/>
    <s v="photobooks"/>
    <n v="55.37"/>
    <d v="2016-07-15T14:34:06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s v="AU"/>
    <s v="AUD"/>
    <n v="1435388154"/>
    <n v="1432796154"/>
    <b v="0"/>
    <n v="271"/>
    <b v="1"/>
    <x v="8"/>
    <s v="photobooks"/>
    <n v="183.8"/>
    <d v="2015-06-27T06:55:54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s v="US"/>
    <s v="USD"/>
    <n v="1433083527"/>
    <n v="1430491527"/>
    <b v="0"/>
    <n v="101"/>
    <b v="1"/>
    <x v="8"/>
    <s v="photobooks"/>
    <n v="165.35"/>
    <d v="2015-05-31T14:45:27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s v="US"/>
    <s v="USD"/>
    <n v="1449205200"/>
    <n v="1445363833"/>
    <b v="0"/>
    <n v="57"/>
    <b v="1"/>
    <x v="8"/>
    <s v="photobooks"/>
    <n v="234.79"/>
    <d v="2015-12-04T05:00:0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s v="DE"/>
    <s v="EUR"/>
    <n v="1434197351"/>
    <n v="1431605351"/>
    <b v="0"/>
    <n v="62"/>
    <b v="1"/>
    <x v="8"/>
    <s v="photobooks"/>
    <n v="211.48"/>
    <d v="2015-06-13T12:09:11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s v="AT"/>
    <s v="EUR"/>
    <n v="1489238940"/>
    <n v="1486406253"/>
    <b v="0"/>
    <n v="32"/>
    <b v="1"/>
    <x v="8"/>
    <s v="photobooks"/>
    <n v="32.340000000000003"/>
    <d v="2017-03-11T13:29:00"/>
    <x v="1206"/>
    <x v="1"/>
  </r>
  <r>
    <n v="1207"/>
    <s v="ITALIANA"/>
    <s v="A humanistic photo book about ancestral &amp; post-modern Italy."/>
    <n v="16700"/>
    <n v="17396"/>
    <n v="104"/>
    <x v="0"/>
    <s v="IT"/>
    <s v="EUR"/>
    <n v="1459418400"/>
    <n v="1456827573"/>
    <b v="0"/>
    <n v="141"/>
    <b v="1"/>
    <x v="8"/>
    <s v="photobooks"/>
    <n v="123.38"/>
    <d v="2016-03-31T10:00:00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s v="US"/>
    <s v="USD"/>
    <n v="1458835264"/>
    <n v="1456246864"/>
    <b v="0"/>
    <n v="75"/>
    <b v="1"/>
    <x v="8"/>
    <s v="photobooks"/>
    <n v="207.07"/>
    <d v="2016-03-24T16:01:04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s v="US"/>
    <s v="USD"/>
    <n v="1488053905"/>
    <n v="1485461905"/>
    <b v="0"/>
    <n v="46"/>
    <b v="1"/>
    <x v="8"/>
    <s v="photobooks"/>
    <n v="138.26"/>
    <d v="2017-02-25T20:18:25"/>
    <x v="1209"/>
    <x v="1"/>
  </r>
  <r>
    <n v="1210"/>
    <s v="Det Andra GÃ¶teborg"/>
    <s v="En fotobok om livet i det enda andra GÃ¶teborg i vÃ¤rlden"/>
    <n v="20000"/>
    <n v="50863"/>
    <n v="254"/>
    <x v="0"/>
    <s v="SE"/>
    <s v="SEK"/>
    <n v="1433106000"/>
    <n v="1431124572"/>
    <b v="0"/>
    <n v="103"/>
    <b v="1"/>
    <x v="8"/>
    <s v="photobooks"/>
    <n v="493.82"/>
    <d v="2015-05-31T21:00:00"/>
    <x v="1210"/>
    <x v="0"/>
  </r>
  <r>
    <n v="1211"/>
    <s v="500 Views of Japan"/>
    <s v="From 2010 to 2015, I took over 15 000 photos in Japan. Here's 500 of them. Landscape, city view, people and so much more!"/>
    <n v="1000"/>
    <n v="1011"/>
    <n v="101"/>
    <x v="0"/>
    <s v="CA"/>
    <s v="CAD"/>
    <n v="1465505261"/>
    <n v="1464209261"/>
    <b v="0"/>
    <n v="6"/>
    <b v="1"/>
    <x v="8"/>
    <s v="photobooks"/>
    <n v="168.5"/>
    <d v="2016-06-09T20:47:4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s v="US"/>
    <s v="USD"/>
    <n v="1448586000"/>
    <n v="1447195695"/>
    <b v="0"/>
    <n v="83"/>
    <b v="1"/>
    <x v="8"/>
    <s v="photobooks"/>
    <n v="38.869999999999997"/>
    <d v="2015-11-27T01:00:0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s v="GB"/>
    <s v="GBP"/>
    <n v="1485886100"/>
    <n v="1482862100"/>
    <b v="0"/>
    <n v="108"/>
    <b v="1"/>
    <x v="8"/>
    <s v="photobooks"/>
    <n v="61.53"/>
    <d v="2017-01-31T18:08: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s v="US"/>
    <s v="USD"/>
    <n v="1433880605"/>
    <n v="1428696605"/>
    <b v="0"/>
    <n v="25"/>
    <b v="1"/>
    <x v="8"/>
    <s v="photobooks"/>
    <n v="105.44"/>
    <d v="2015-06-09T20:10:05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s v="US"/>
    <s v="USD"/>
    <n v="1401487756"/>
    <n v="1398895756"/>
    <b v="0"/>
    <n v="549"/>
    <b v="1"/>
    <x v="8"/>
    <s v="photobooks"/>
    <n v="71.59"/>
    <d v="2014-05-30T22:09:16"/>
    <x v="1215"/>
    <x v="3"/>
  </r>
  <r>
    <n v="1216"/>
    <s v="In Training: a book of Bonsai photographs"/>
    <s v="A fine art photography book taking a new look at the art of bonsai."/>
    <n v="14000"/>
    <n v="20398"/>
    <n v="146"/>
    <x v="0"/>
    <s v="US"/>
    <s v="USD"/>
    <n v="1443826980"/>
    <n v="1441032457"/>
    <b v="0"/>
    <n v="222"/>
    <b v="1"/>
    <x v="8"/>
    <s v="photobooks"/>
    <n v="91.88"/>
    <d v="2015-10-02T23:03:0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s v="US"/>
    <s v="USD"/>
    <n v="1468524340"/>
    <n v="1465932340"/>
    <b v="0"/>
    <n v="183"/>
    <b v="1"/>
    <x v="8"/>
    <s v="photobooks"/>
    <n v="148.57"/>
    <d v="2016-07-14T19:25:40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s v="US"/>
    <s v="USD"/>
    <n v="1446346800"/>
    <n v="1443714800"/>
    <b v="0"/>
    <n v="89"/>
    <b v="1"/>
    <x v="8"/>
    <s v="photobooks"/>
    <n v="174.21"/>
    <d v="2015-11-01T03:00:00"/>
    <x v="1218"/>
    <x v="0"/>
  </r>
  <r>
    <n v="1219"/>
    <s v="The Box"/>
    <s v="The Box is a fine art book of Ron Amato's innovative and seductive photography project."/>
    <n v="16350"/>
    <n v="26024"/>
    <n v="159"/>
    <x v="0"/>
    <s v="US"/>
    <s v="USD"/>
    <n v="1476961513"/>
    <n v="1474369513"/>
    <b v="0"/>
    <n v="253"/>
    <b v="1"/>
    <x v="8"/>
    <s v="photobooks"/>
    <n v="102.86"/>
    <d v="2016-10-20T11:05:13"/>
    <x v="1219"/>
    <x v="2"/>
  </r>
  <r>
    <n v="1220"/>
    <s v="All The People"/>
    <s v="A beautiful photo art book of portraits and conversations with people that may expand your idea of gender."/>
    <n v="15000"/>
    <n v="15565"/>
    <n v="104"/>
    <x v="0"/>
    <s v="DE"/>
    <s v="EUR"/>
    <n v="1440515112"/>
    <n v="1437923112"/>
    <b v="0"/>
    <n v="140"/>
    <b v="1"/>
    <x v="8"/>
    <s v="photobooks"/>
    <n v="111.18"/>
    <d v="2015-08-25T15:05:12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s v="GB"/>
    <s v="GBP"/>
    <n v="1480809600"/>
    <n v="1478431488"/>
    <b v="0"/>
    <n v="103"/>
    <b v="1"/>
    <x v="8"/>
    <s v="photobooks"/>
    <n v="23.8"/>
    <d v="2016-12-04T00:00:00"/>
    <x v="1221"/>
    <x v="2"/>
  </r>
  <r>
    <n v="1222"/>
    <s v="Project Pilgrim"/>
    <s v="Project Pilgrim is my effort to work towards normalizing mental health."/>
    <n v="4000"/>
    <n v="11215"/>
    <n v="280"/>
    <x v="0"/>
    <s v="CA"/>
    <s v="CAD"/>
    <n v="1459483200"/>
    <n v="1456852647"/>
    <b v="0"/>
    <n v="138"/>
    <b v="1"/>
    <x v="8"/>
    <s v="photobooks"/>
    <n v="81.27"/>
    <d v="2016-04-01T04:00:00"/>
    <x v="1222"/>
    <x v="2"/>
  </r>
  <r>
    <n v="1223"/>
    <s v="YOSEMITE PEOPLE"/>
    <s v="A photography book focusing on the people rather than the nature at Yosemite National Park."/>
    <n v="19800"/>
    <n v="22197"/>
    <n v="112"/>
    <x v="0"/>
    <s v="US"/>
    <s v="USD"/>
    <n v="1478754909"/>
    <n v="1476159309"/>
    <b v="0"/>
    <n v="191"/>
    <b v="1"/>
    <x v="8"/>
    <s v="photobooks"/>
    <n v="116.21"/>
    <d v="2016-11-10T05:15:09"/>
    <x v="1223"/>
    <x v="2"/>
  </r>
  <r>
    <n v="1224"/>
    <s v="&quot;I Dreamed Last Night&quot; Album (Canceled)"/>
    <s v="Modern Celtic influenced CD.  Help me finish what I started before the stroke."/>
    <n v="15000"/>
    <n v="1060"/>
    <n v="7"/>
    <x v="1"/>
    <s v="US"/>
    <s v="USD"/>
    <n v="1402060302"/>
    <n v="1396876302"/>
    <b v="0"/>
    <n v="18"/>
    <b v="0"/>
    <x v="4"/>
    <s v="world music"/>
    <n v="58.89"/>
    <d v="2014-06-06T13:11:42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1"/>
    <s v="US"/>
    <s v="USD"/>
    <n v="1382478278"/>
    <n v="1377294278"/>
    <b v="0"/>
    <n v="3"/>
    <b v="0"/>
    <x v="4"/>
    <s v="world music"/>
    <n v="44"/>
    <d v="2013-10-22T21:44:38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1"/>
    <s v="US"/>
    <s v="USD"/>
    <n v="1398042000"/>
    <n v="1395089981"/>
    <b v="0"/>
    <n v="40"/>
    <b v="0"/>
    <x v="4"/>
    <s v="world music"/>
    <n v="48.43"/>
    <d v="2014-04-21T01:00:00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s v="US"/>
    <s v="USD"/>
    <n v="1407394800"/>
    <n v="1404770616"/>
    <b v="0"/>
    <n v="0"/>
    <b v="0"/>
    <x v="4"/>
    <s v="world music"/>
    <n v="0"/>
    <d v="2014-08-07T07:00:00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1"/>
    <s v="US"/>
    <s v="USD"/>
    <n v="1317231008"/>
    <n v="1312047008"/>
    <b v="0"/>
    <n v="24"/>
    <b v="0"/>
    <x v="4"/>
    <s v="world music"/>
    <n v="61.04"/>
    <d v="2011-09-28T17:30:0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1"/>
    <s v="US"/>
    <s v="USD"/>
    <n v="1334592000"/>
    <n v="1331982127"/>
    <b v="0"/>
    <n v="1"/>
    <b v="0"/>
    <x v="4"/>
    <s v="world music"/>
    <n v="25"/>
    <d v="2012-04-16T16:00:00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s v="US"/>
    <s v="USD"/>
    <n v="1298589630"/>
    <n v="1295997630"/>
    <b v="0"/>
    <n v="0"/>
    <b v="0"/>
    <x v="4"/>
    <s v="world music"/>
    <n v="0"/>
    <d v="2011-02-24T23:20: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s v="US"/>
    <s v="USD"/>
    <n v="1440723600"/>
    <n v="1436394968"/>
    <b v="0"/>
    <n v="0"/>
    <b v="0"/>
    <x v="4"/>
    <s v="world music"/>
    <n v="0"/>
    <d v="2015-08-28T01:00:00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1"/>
    <s v="US"/>
    <s v="USD"/>
    <n v="1381090870"/>
    <n v="1377030070"/>
    <b v="0"/>
    <n v="1"/>
    <b v="0"/>
    <x v="4"/>
    <s v="world music"/>
    <n v="40"/>
    <d v="2013-10-06T20:21:10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1"/>
    <s v="US"/>
    <s v="USD"/>
    <n v="1329864374"/>
    <n v="1328049974"/>
    <b v="0"/>
    <n v="6"/>
    <b v="0"/>
    <x v="4"/>
    <s v="world music"/>
    <n v="19.329999999999998"/>
    <d v="2012-02-21T22:46:14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s v="GB"/>
    <s v="GBP"/>
    <n v="1422903342"/>
    <n v="1420311342"/>
    <b v="0"/>
    <n v="0"/>
    <b v="0"/>
    <x v="4"/>
    <s v="world music"/>
    <n v="0"/>
    <d v="2015-02-02T18:55:42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1"/>
    <s v="US"/>
    <s v="USD"/>
    <n v="1387077299"/>
    <n v="1383621299"/>
    <b v="0"/>
    <n v="6"/>
    <b v="0"/>
    <x v="4"/>
    <s v="world music"/>
    <n v="35"/>
    <d v="2013-12-15T03:14:59"/>
    <x v="1235"/>
    <x v="4"/>
  </r>
  <r>
    <n v="1236"/>
    <s v="&quot;Volando&quot; CD Release (Canceled)"/>
    <s v="Raising money to give the musicians their due."/>
    <n v="2500"/>
    <n v="0"/>
    <n v="0"/>
    <x v="1"/>
    <s v="US"/>
    <s v="USD"/>
    <n v="1343491200"/>
    <n v="1342801164"/>
    <b v="0"/>
    <n v="0"/>
    <b v="0"/>
    <x v="4"/>
    <s v="world music"/>
    <n v="0"/>
    <d v="2012-07-28T16:00:00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s v="US"/>
    <s v="USD"/>
    <n v="1345790865"/>
    <n v="1344062865"/>
    <b v="0"/>
    <n v="0"/>
    <b v="0"/>
    <x v="4"/>
    <s v="world music"/>
    <n v="0"/>
    <d v="2012-08-24T06:47:45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1"/>
    <s v="US"/>
    <s v="USD"/>
    <n v="1312641536"/>
    <n v="1310049536"/>
    <b v="0"/>
    <n v="3"/>
    <b v="0"/>
    <x v="4"/>
    <s v="world music"/>
    <n v="59.33"/>
    <d v="2011-08-06T14:38:56"/>
    <x v="1238"/>
    <x v="6"/>
  </r>
  <r>
    <n v="1239"/>
    <s v="Help Calmenco! finance new CD and Tour (Canceled)"/>
    <s v="Please consider helping us with our new CD and Riverdance Tour"/>
    <n v="2500"/>
    <n v="0"/>
    <n v="0"/>
    <x v="1"/>
    <s v="US"/>
    <s v="USD"/>
    <n v="1325804767"/>
    <n v="1323212767"/>
    <b v="0"/>
    <n v="0"/>
    <b v="0"/>
    <x v="4"/>
    <s v="world music"/>
    <n v="0"/>
    <d v="2012-01-05T23:06:07"/>
    <x v="1239"/>
    <x v="6"/>
  </r>
  <r>
    <n v="1240"/>
    <s v="Message of Peace, Love &amp; Unity (Canceled)"/>
    <s v="Sharing positive vibes of Peace, Love &amp; Unity with the World through conscious Reggae Music!"/>
    <n v="8000"/>
    <n v="241"/>
    <n v="3"/>
    <x v="1"/>
    <s v="US"/>
    <s v="USD"/>
    <n v="1373665860"/>
    <n v="1368579457"/>
    <b v="0"/>
    <n v="8"/>
    <b v="0"/>
    <x v="4"/>
    <s v="world music"/>
    <n v="30.13"/>
    <d v="2013-07-12T21:51:0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1"/>
    <s v="US"/>
    <s v="USD"/>
    <n v="1414994340"/>
    <n v="1413057980"/>
    <b v="0"/>
    <n v="34"/>
    <b v="0"/>
    <x v="4"/>
    <s v="world music"/>
    <n v="74.62"/>
    <d v="2014-11-03T05:59:00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1"/>
    <s v="US"/>
    <s v="USD"/>
    <n v="1315747080"/>
    <n v="1314417502"/>
    <b v="0"/>
    <n v="1"/>
    <b v="0"/>
    <x v="4"/>
    <s v="world music"/>
    <n v="5"/>
    <d v="2011-09-11T13:18:00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1"/>
    <s v="US"/>
    <s v="USD"/>
    <n v="1310158800"/>
    <n v="1304888771"/>
    <b v="0"/>
    <n v="38"/>
    <b v="0"/>
    <x v="4"/>
    <s v="world music"/>
    <n v="44.5"/>
    <d v="2011-07-08T21:00:00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s v="US"/>
    <s v="USD"/>
    <n v="1366664400"/>
    <n v="1363981723"/>
    <b v="1"/>
    <n v="45"/>
    <b v="1"/>
    <x v="4"/>
    <s v="rock"/>
    <n v="46.13"/>
    <d v="2013-04-22T21:00:00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s v="US"/>
    <s v="USD"/>
    <n v="1402755834"/>
    <n v="1400163834"/>
    <b v="1"/>
    <n v="17"/>
    <b v="1"/>
    <x v="4"/>
    <s v="rock"/>
    <n v="141.47"/>
    <d v="2014-06-14T14:23:54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s v="US"/>
    <s v="USD"/>
    <n v="1323136949"/>
    <n v="1319245349"/>
    <b v="1"/>
    <n v="31"/>
    <b v="1"/>
    <x v="4"/>
    <s v="rock"/>
    <n v="75.48"/>
    <d v="2011-12-06T02:02:29"/>
    <x v="1246"/>
    <x v="6"/>
  </r>
  <r>
    <n v="1247"/>
    <s v="BRAIN DEAD to record debut EP with SLAYER producer!"/>
    <s v="BRAIN DEAD is going to record their debut EP and they need your help, Bozos!"/>
    <n v="3500"/>
    <n v="4275"/>
    <n v="122"/>
    <x v="0"/>
    <s v="US"/>
    <s v="USD"/>
    <n v="1367823655"/>
    <n v="1365231655"/>
    <b v="1"/>
    <n v="50"/>
    <b v="1"/>
    <x v="4"/>
    <s v="rock"/>
    <n v="85.5"/>
    <d v="2013-05-06T07:00:55"/>
    <x v="1247"/>
    <x v="4"/>
  </r>
  <r>
    <n v="1248"/>
    <s v="The Vandies // Full length album!"/>
    <s v="The Vandies make pop rock in glorious Portland, Oregon. Help us fund our first full length album!"/>
    <n v="2500"/>
    <n v="3791"/>
    <n v="152"/>
    <x v="0"/>
    <s v="US"/>
    <s v="USD"/>
    <n v="1402642740"/>
    <n v="1399563953"/>
    <b v="1"/>
    <n v="59"/>
    <b v="1"/>
    <x v="4"/>
    <s v="rock"/>
    <n v="64.25"/>
    <d v="2014-06-13T06:59:00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s v="US"/>
    <s v="USD"/>
    <n v="1341683211"/>
    <n v="1339091211"/>
    <b v="1"/>
    <n v="81"/>
    <b v="1"/>
    <x v="4"/>
    <s v="rock"/>
    <n v="64.47"/>
    <d v="2012-07-07T17:46:51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s v="US"/>
    <s v="USD"/>
    <n v="1410017131"/>
    <n v="1406129131"/>
    <b v="1"/>
    <n v="508"/>
    <b v="1"/>
    <x v="4"/>
    <s v="rock"/>
    <n v="118.2"/>
    <d v="2014-09-06T15:25:31"/>
    <x v="1250"/>
    <x v="3"/>
  </r>
  <r>
    <n v="1251"/>
    <s v="Jack Oblivian Harlan t Bobo Limes european tour"/>
    <s v="A tour of europe with 3 memphis artist, Jack Oblivian, Harlan T Bobo and Shawn Cripps."/>
    <n v="6000"/>
    <n v="6108"/>
    <n v="102"/>
    <x v="0"/>
    <s v="US"/>
    <s v="USD"/>
    <n v="1316979167"/>
    <n v="1311795167"/>
    <b v="1"/>
    <n v="74"/>
    <b v="1"/>
    <x v="4"/>
    <s v="rock"/>
    <n v="82.54"/>
    <d v="2011-09-25T19:32:47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s v="US"/>
    <s v="USD"/>
    <n v="1382658169"/>
    <n v="1380238969"/>
    <b v="1"/>
    <n v="141"/>
    <b v="1"/>
    <x v="4"/>
    <s v="rock"/>
    <n v="34.17"/>
    <d v="2013-10-24T23:42:49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s v="US"/>
    <s v="USD"/>
    <n v="1409770107"/>
    <n v="1407178107"/>
    <b v="1"/>
    <n v="711"/>
    <b v="1"/>
    <x v="4"/>
    <s v="rock"/>
    <n v="42.73"/>
    <d v="2014-09-03T18:48:27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s v="US"/>
    <s v="USD"/>
    <n v="1293857940"/>
    <n v="1288968886"/>
    <b v="1"/>
    <n v="141"/>
    <b v="1"/>
    <x v="4"/>
    <s v="rock"/>
    <n v="94.49"/>
    <d v="2011-01-01T04:59:00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s v="US"/>
    <s v="USD"/>
    <n v="1385932652"/>
    <n v="1383337052"/>
    <b v="1"/>
    <n v="109"/>
    <b v="1"/>
    <x v="4"/>
    <s v="rock"/>
    <n v="55.7"/>
    <d v="2013-12-01T21:17:32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s v="US"/>
    <s v="USD"/>
    <n v="1329084231"/>
    <n v="1326492231"/>
    <b v="1"/>
    <n v="361"/>
    <b v="1"/>
    <x v="4"/>
    <s v="rock"/>
    <n v="98.03"/>
    <d v="2012-02-12T22:03:5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s v="US"/>
    <s v="USD"/>
    <n v="1301792590"/>
    <n v="1297562590"/>
    <b v="1"/>
    <n v="176"/>
    <b v="1"/>
    <x v="4"/>
    <s v="rock"/>
    <n v="92.1"/>
    <d v="2011-04-03T01:03:10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n v="213"/>
    <x v="0"/>
    <s v="US"/>
    <s v="USD"/>
    <n v="1377960012"/>
    <n v="1375368012"/>
    <b v="1"/>
    <n v="670"/>
    <b v="1"/>
    <x v="4"/>
    <s v="rock"/>
    <n v="38.18"/>
    <d v="2013-08-31T14:40:12"/>
    <x v="1258"/>
    <x v="4"/>
  </r>
  <r>
    <n v="1259"/>
    <s v="Help Falling From One complete their CD!!!"/>
    <s v="Falling From One is currently in the studio recording their first CD and they need your help!"/>
    <n v="2500"/>
    <n v="2606"/>
    <n v="104"/>
    <x v="0"/>
    <s v="US"/>
    <s v="USD"/>
    <n v="1402286340"/>
    <n v="1399504664"/>
    <b v="1"/>
    <n v="96"/>
    <b v="1"/>
    <x v="4"/>
    <s v="rock"/>
    <n v="27.15"/>
    <d v="2014-06-09T03:59:00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s v="US"/>
    <s v="USD"/>
    <n v="1393445620"/>
    <n v="1390853620"/>
    <b v="1"/>
    <n v="74"/>
    <b v="1"/>
    <x v="4"/>
    <s v="rock"/>
    <n v="50.69"/>
    <d v="2014-02-26T20:13:40"/>
    <x v="1260"/>
    <x v="3"/>
  </r>
  <r>
    <n v="1261"/>
    <s v="The Puget EP's Vinyl Release"/>
    <s v="We just recorded a stellar EP and we're trying to put it out on vinyl.  Can you help these punx out?"/>
    <n v="2000"/>
    <n v="2025"/>
    <n v="101"/>
    <x v="0"/>
    <s v="US"/>
    <s v="USD"/>
    <n v="1390983227"/>
    <n v="1388391227"/>
    <b v="1"/>
    <n v="52"/>
    <b v="1"/>
    <x v="4"/>
    <s v="rock"/>
    <n v="38.94"/>
    <d v="2014-01-29T08:13:47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s v="CA"/>
    <s v="CAD"/>
    <n v="1392574692"/>
    <n v="1389982692"/>
    <b v="1"/>
    <n v="105"/>
    <b v="1"/>
    <x v="4"/>
    <s v="rock"/>
    <n v="77.64"/>
    <d v="2014-02-16T18:18:12"/>
    <x v="1262"/>
    <x v="3"/>
  </r>
  <r>
    <n v="1263"/>
    <s v="New Tropic Bombs EP ~ &quot;Return to Bomber Bay&quot;"/>
    <s v="A fresh batch of chaos from Toledo, Ohio's reggae-rockers, Tropic Bombs!"/>
    <n v="1500"/>
    <n v="1785"/>
    <n v="119"/>
    <x v="0"/>
    <s v="US"/>
    <s v="USD"/>
    <n v="1396054800"/>
    <n v="1393034470"/>
    <b v="1"/>
    <n v="41"/>
    <b v="1"/>
    <x v="4"/>
    <s v="rock"/>
    <n v="43.54"/>
    <d v="2014-03-29T01:00:00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s v="US"/>
    <s v="USD"/>
    <n v="1383062083"/>
    <n v="1380556483"/>
    <b v="1"/>
    <n v="34"/>
    <b v="1"/>
    <x v="4"/>
    <s v="rock"/>
    <n v="31.82"/>
    <d v="2013-10-29T15:54:43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s v="US"/>
    <s v="USD"/>
    <n v="1291131815"/>
    <n v="1287071015"/>
    <b v="1"/>
    <n v="66"/>
    <b v="1"/>
    <x v="4"/>
    <s v="rock"/>
    <n v="63.18"/>
    <d v="2010-11-30T15:43:35"/>
    <x v="1265"/>
    <x v="7"/>
  </r>
  <r>
    <n v="1266"/>
    <s v="Sensory Station's First EP"/>
    <s v="We are looking to record our first EP produced by Aaron Harris (ISIS/Palms) at Studio West."/>
    <n v="9500"/>
    <n v="9545"/>
    <n v="100"/>
    <x v="0"/>
    <s v="US"/>
    <s v="USD"/>
    <n v="1389474145"/>
    <n v="1386882145"/>
    <b v="1"/>
    <n v="50"/>
    <b v="1"/>
    <x v="4"/>
    <s v="rock"/>
    <n v="190.9"/>
    <d v="2014-01-11T21:02:25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s v="US"/>
    <s v="USD"/>
    <n v="1374674558"/>
    <n v="1372082558"/>
    <b v="1"/>
    <n v="159"/>
    <b v="1"/>
    <x v="4"/>
    <s v="rock"/>
    <n v="140.86000000000001"/>
    <d v="2013-07-24T14:02:38"/>
    <x v="1267"/>
    <x v="4"/>
  </r>
  <r>
    <n v="1268"/>
    <s v="Full Devil Jacket 2nd Album Release"/>
    <s v="Full Devil Jacket Is releasing their first record in over 12 yrs and we want you to be a part of it!"/>
    <n v="12000"/>
    <n v="14000"/>
    <n v="117"/>
    <x v="0"/>
    <s v="US"/>
    <s v="USD"/>
    <n v="1379708247"/>
    <n v="1377116247"/>
    <b v="1"/>
    <n v="182"/>
    <b v="1"/>
    <x v="4"/>
    <s v="rock"/>
    <n v="76.92"/>
    <d v="2013-09-20T20:17:27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s v="US"/>
    <s v="USD"/>
    <n v="1460764800"/>
    <n v="1458157512"/>
    <b v="1"/>
    <n v="206"/>
    <b v="1"/>
    <x v="4"/>
    <s v="rock"/>
    <n v="99.16"/>
    <d v="2016-04-16T00:00:00"/>
    <x v="1269"/>
    <x v="2"/>
  </r>
  <r>
    <n v="1270"/>
    <s v="Resolution15 records their next album, Svaha"/>
    <s v="We make awake metal using violins in place of guitars and want to record a full length album."/>
    <n v="10000"/>
    <n v="11472"/>
    <n v="115"/>
    <x v="0"/>
    <s v="US"/>
    <s v="USD"/>
    <n v="1332704042"/>
    <n v="1327523642"/>
    <b v="1"/>
    <n v="169"/>
    <b v="1"/>
    <x v="4"/>
    <s v="rock"/>
    <n v="67.88"/>
    <d v="2012-03-25T19:34:02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s v="US"/>
    <s v="USD"/>
    <n v="1384363459"/>
    <n v="1381767859"/>
    <b v="1"/>
    <n v="31"/>
    <b v="1"/>
    <x v="4"/>
    <s v="rock"/>
    <n v="246.29"/>
    <d v="2013-11-13T17:24:19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s v="US"/>
    <s v="USD"/>
    <n v="1276574400"/>
    <n v="1270576379"/>
    <b v="1"/>
    <n v="28"/>
    <b v="1"/>
    <x v="4"/>
    <s v="rock"/>
    <n v="189.29"/>
    <d v="2010-06-15T04:00:00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s v="CA"/>
    <s v="CAD"/>
    <n v="1409506291"/>
    <n v="1406914291"/>
    <b v="1"/>
    <n v="54"/>
    <b v="1"/>
    <x v="4"/>
    <s v="rock"/>
    <n v="76.67"/>
    <d v="2014-08-31T17:31:31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s v="US"/>
    <s v="USD"/>
    <n v="1346344425"/>
    <n v="1343320425"/>
    <b v="1"/>
    <n v="467"/>
    <b v="1"/>
    <x v="4"/>
    <s v="rock"/>
    <n v="82.96"/>
    <d v="2012-08-30T16:33:45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s v="US"/>
    <s v="USD"/>
    <n v="1375908587"/>
    <n v="1372884587"/>
    <b v="1"/>
    <n v="389"/>
    <b v="1"/>
    <x v="4"/>
    <s v="rock"/>
    <n v="62.52"/>
    <d v="2013-08-07T20:49:47"/>
    <x v="1275"/>
    <x v="4"/>
  </r>
  <r>
    <n v="1276"/>
    <s v="MR. DREAM GOES TO JAIL"/>
    <s v="Sponsor this Brooklyn punk band's debut seven-inch, MR. DREAM GOES TO JAIL."/>
    <n v="3000"/>
    <n v="3132.63"/>
    <n v="104"/>
    <x v="0"/>
    <s v="US"/>
    <s v="USD"/>
    <n v="1251777600"/>
    <n v="1247504047"/>
    <b v="1"/>
    <n v="68"/>
    <b v="1"/>
    <x v="4"/>
    <s v="rock"/>
    <n v="46.07"/>
    <d v="2009-09-01T04:00:00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s v="US"/>
    <s v="USD"/>
    <n v="1346765347"/>
    <n v="1343741347"/>
    <b v="1"/>
    <n v="413"/>
    <b v="1"/>
    <x v="4"/>
    <s v="rock"/>
    <n v="38.54"/>
    <d v="2012-09-04T13:29:0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s v="US"/>
    <s v="USD"/>
    <n v="1403661600"/>
    <n v="1401196766"/>
    <b v="1"/>
    <n v="190"/>
    <b v="1"/>
    <x v="4"/>
    <s v="rock"/>
    <n v="53.01"/>
    <d v="2014-06-25T02:00:00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s v="US"/>
    <s v="USD"/>
    <n v="1395624170"/>
    <n v="1392171770"/>
    <b v="1"/>
    <n v="189"/>
    <b v="1"/>
    <x v="4"/>
    <s v="rock"/>
    <n v="73.36"/>
    <d v="2014-03-24T01:22:50"/>
    <x v="1279"/>
    <x v="3"/>
  </r>
  <r>
    <n v="1280"/>
    <s v="Nothing More's New Album"/>
    <s v="Nothing More is recording their forthcoming record and needs to join forces with you to make this album HUGE! "/>
    <n v="15000"/>
    <n v="16636.78"/>
    <n v="111"/>
    <x v="0"/>
    <s v="US"/>
    <s v="USD"/>
    <n v="1299003054"/>
    <n v="1291227054"/>
    <b v="1"/>
    <n v="130"/>
    <b v="1"/>
    <x v="4"/>
    <s v="rock"/>
    <n v="127.98"/>
    <d v="2011-03-01T18:10:54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s v="US"/>
    <s v="USD"/>
    <n v="1375033836"/>
    <n v="1373305836"/>
    <b v="1"/>
    <n v="74"/>
    <b v="1"/>
    <x v="4"/>
    <s v="rock"/>
    <n v="104.73"/>
    <d v="2013-07-28T17:50:36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s v="US"/>
    <s v="USD"/>
    <n v="1386565140"/>
    <n v="1383909855"/>
    <b v="1"/>
    <n v="274"/>
    <b v="1"/>
    <x v="4"/>
    <s v="rock"/>
    <n v="67.67"/>
    <d v="2013-12-09T04:59:00"/>
    <x v="1282"/>
    <x v="4"/>
  </r>
  <r>
    <n v="1283"/>
    <s v="Sketching In Stereo 3rd Album!"/>
    <s v="Our 3rd album is halfway complete, but we need your help to record, mix and master the final product!"/>
    <n v="1000"/>
    <n v="2110.5"/>
    <n v="211"/>
    <x v="0"/>
    <s v="US"/>
    <s v="USD"/>
    <n v="1362974400"/>
    <n v="1360948389"/>
    <b v="1"/>
    <n v="22"/>
    <b v="1"/>
    <x v="4"/>
    <s v="rock"/>
    <n v="95.93"/>
    <d v="2013-03-11T04:00:00"/>
    <x v="1283"/>
    <x v="4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s v="US"/>
    <s v="USD"/>
    <n v="1410459023"/>
    <n v="1407867023"/>
    <b v="0"/>
    <n v="0"/>
    <b v="0"/>
    <x v="1"/>
    <s v="spaces"/>
    <n v="0"/>
    <d v="2014-09-11T18:10:23"/>
    <x v="1284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s v="US"/>
    <s v="USD"/>
    <n v="1425258240"/>
    <n v="1422043154"/>
    <b v="0"/>
    <n v="0"/>
    <b v="0"/>
    <x v="1"/>
    <s v="spaces"/>
    <n v="0"/>
    <d v="2015-03-02T01:04:00"/>
    <x v="1285"/>
    <x v="0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s v="US"/>
    <s v="USD"/>
    <n v="1412003784"/>
    <n v="1406819784"/>
    <b v="0"/>
    <n v="0"/>
    <b v="0"/>
    <x v="1"/>
    <s v="spaces"/>
    <n v="0"/>
    <d v="2014-09-29T15:16:24"/>
    <x v="1286"/>
    <x v="3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s v="GB"/>
    <s v="GBP"/>
    <n v="1459694211"/>
    <n v="1457105811"/>
    <b v="0"/>
    <n v="0"/>
    <b v="0"/>
    <x v="1"/>
    <s v="spaces"/>
    <n v="0"/>
    <d v="2016-04-03T14:36:51"/>
    <x v="1287"/>
    <x v="2"/>
  </r>
  <r>
    <n v="3061"/>
    <s v="Help Save Parkway Cinemas!"/>
    <s v="Save a historic Local theater."/>
    <n v="1000000"/>
    <n v="0"/>
    <n v="0"/>
    <x v="2"/>
    <s v="US"/>
    <s v="USD"/>
    <n v="1407955748"/>
    <n v="1405363748"/>
    <b v="0"/>
    <n v="0"/>
    <b v="0"/>
    <x v="1"/>
    <s v="spaces"/>
    <n v="0"/>
    <d v="2014-08-13T18:49:08"/>
    <x v="1288"/>
    <x v="3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s v="US"/>
    <s v="USD"/>
    <n v="1447628946"/>
    <n v="1445033346"/>
    <b v="0"/>
    <n v="0"/>
    <b v="0"/>
    <x v="1"/>
    <s v="spaces"/>
    <n v="0"/>
    <d v="2015-11-15T23:09:06"/>
    <x v="1289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s v="US"/>
    <s v="USD"/>
    <n v="1411312250"/>
    <n v="1406128250"/>
    <b v="0"/>
    <n v="0"/>
    <b v="0"/>
    <x v="1"/>
    <s v="spaces"/>
    <n v="0"/>
    <d v="2014-09-21T15:10:50"/>
    <x v="1290"/>
    <x v="3"/>
  </r>
  <r>
    <n v="3125"/>
    <s v="N/A (Canceled)"/>
    <s v="N/A"/>
    <n v="1500000"/>
    <n v="0"/>
    <n v="0"/>
    <x v="1"/>
    <s v="US"/>
    <s v="USD"/>
    <n v="1452142672"/>
    <n v="1449550672"/>
    <b v="0"/>
    <n v="0"/>
    <b v="0"/>
    <x v="1"/>
    <s v="spaces"/>
    <n v="0"/>
    <d v="2016-01-07T04:57:52"/>
    <x v="1291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s v="US"/>
    <s v="USD"/>
    <n v="1425242029"/>
    <n v="1422650029"/>
    <b v="0"/>
    <n v="0"/>
    <b v="0"/>
    <x v="1"/>
    <s v="spaces"/>
    <n v="0"/>
    <d v="2015-03-01T20:33:49"/>
    <x v="1292"/>
    <x v="0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s v="GB"/>
    <s v="GBP"/>
    <n v="1491233407"/>
    <n v="1489591807"/>
    <b v="0"/>
    <n v="0"/>
    <b v="0"/>
    <x v="1"/>
    <s v="plays"/>
    <n v="0"/>
    <d v="2017-04-03T15:30:07"/>
    <x v="1293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s v="GB"/>
    <s v="GBP"/>
    <n v="1491726956"/>
    <n v="1489480556"/>
    <b v="0"/>
    <n v="0"/>
    <b v="0"/>
    <x v="1"/>
    <s v="plays"/>
    <n v="0"/>
    <d v="2017-04-09T08:35:56"/>
    <x v="1294"/>
    <x v="1"/>
  </r>
  <r>
    <n v="3145"/>
    <s v="Arlington's 1st Dinner Theatre"/>
    <s v="Dominion Theatre Company is the first community dinner theatre  to be established in Arlington TX."/>
    <n v="25000"/>
    <n v="0"/>
    <n v="0"/>
    <x v="3"/>
    <s v="US"/>
    <s v="USD"/>
    <n v="1490659134"/>
    <n v="1485478734"/>
    <b v="0"/>
    <n v="0"/>
    <b v="0"/>
    <x v="1"/>
    <s v="plays"/>
    <n v="0"/>
    <d v="2017-03-27T23:58:54"/>
    <x v="1295"/>
    <x v="1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s v="US"/>
    <s v="USD"/>
    <n v="1411679804"/>
    <n v="1409087804"/>
    <b v="0"/>
    <n v="3"/>
    <b v="1"/>
    <x v="1"/>
    <s v="musical"/>
    <n v="43"/>
    <d v="2014-09-25T21:16:44"/>
    <x v="1296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s v="GB"/>
    <s v="GBP"/>
    <n v="1431982727"/>
    <n v="1428094727"/>
    <b v="0"/>
    <n v="6"/>
    <b v="1"/>
    <x v="1"/>
    <s v="musical"/>
    <n v="83.33"/>
    <d v="2015-05-18T20:58:47"/>
    <x v="1297"/>
    <x v="0"/>
  </r>
  <r>
    <n v="2923"/>
    <s v="Kaylee's Senior Project"/>
    <s v="Spreading the love of theatre, one step at a time. I would like to produce a reading of one of my favorite musicals"/>
    <n v="300"/>
    <n v="300"/>
    <n v="100"/>
    <x v="0"/>
    <s v="US"/>
    <s v="USD"/>
    <n v="1422068400"/>
    <n v="1420774779"/>
    <b v="0"/>
    <n v="10"/>
    <b v="1"/>
    <x v="1"/>
    <s v="musical"/>
    <n v="30"/>
    <d v="2015-01-24T03:00:00"/>
    <x v="1298"/>
    <x v="0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s v="US"/>
    <s v="USD"/>
    <n v="1431143940"/>
    <n v="1428585710"/>
    <b v="0"/>
    <n v="147"/>
    <b v="1"/>
    <x v="1"/>
    <s v="musical"/>
    <n v="175.51"/>
    <d v="2015-05-09T03:59:00"/>
    <x v="1299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s v="US"/>
    <s v="USD"/>
    <n v="1410444068"/>
    <n v="1407852068"/>
    <b v="0"/>
    <n v="199"/>
    <b v="1"/>
    <x v="1"/>
    <s v="musical"/>
    <n v="231.66"/>
    <d v="2014-09-11T14:01:08"/>
    <x v="1300"/>
    <x v="3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s v="US"/>
    <s v="USD"/>
    <n v="1424715779"/>
    <n v="1423506179"/>
    <b v="0"/>
    <n v="50"/>
    <b v="1"/>
    <x v="1"/>
    <s v="musical"/>
    <n v="75"/>
    <d v="2015-02-23T18:22:59"/>
    <x v="1301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s v="US"/>
    <s v="USD"/>
    <n v="1405400400"/>
    <n v="1402934629"/>
    <b v="0"/>
    <n v="21"/>
    <b v="1"/>
    <x v="1"/>
    <s v="musical"/>
    <n v="112.14"/>
    <d v="2014-07-15T05:00:00"/>
    <x v="1302"/>
    <x v="3"/>
  </r>
  <r>
    <n v="2928"/>
    <s v="Music Theatre of Idaho Presents &quot;A Year with Frog and Toad"/>
    <s v="This is a touring production for schools in the Treasure Valley!"/>
    <n v="1000"/>
    <n v="1000"/>
    <n v="100"/>
    <x v="0"/>
    <s v="US"/>
    <s v="USD"/>
    <n v="1457135846"/>
    <n v="1454543846"/>
    <b v="0"/>
    <n v="24"/>
    <b v="1"/>
    <x v="1"/>
    <s v="musical"/>
    <n v="41.67"/>
    <d v="2016-03-04T23:57:26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1"/>
    <s v="GB"/>
    <s v="GBP"/>
    <n v="1489376405"/>
    <n v="1484196005"/>
    <b v="0"/>
    <n v="104"/>
    <b v="0"/>
    <x v="2"/>
    <s v="wearables"/>
    <n v="152.41"/>
    <d v="2017-03-13T03:40:05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1"/>
    <s v="US"/>
    <s v="USD"/>
    <n v="1469122200"/>
    <n v="1466611108"/>
    <b v="0"/>
    <n v="86"/>
    <b v="0"/>
    <x v="2"/>
    <s v="wearables"/>
    <n v="90.62"/>
    <d v="2016-07-21T17:30:00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1"/>
    <s v="US"/>
    <s v="USD"/>
    <n v="1417690734"/>
    <n v="1415098734"/>
    <b v="0"/>
    <n v="356"/>
    <b v="0"/>
    <x v="2"/>
    <s v="wearables"/>
    <n v="201.6"/>
    <d v="2014-12-04T10:58:54"/>
    <x v="1306"/>
    <x v="3"/>
  </r>
  <r>
    <n v="1307"/>
    <s v="VR Card - Customized Virtual Reality Viewer (Canceled)"/>
    <s v="Get VR to Everyone with Mailable, Ready to Use Viewers"/>
    <n v="50000"/>
    <n v="5757"/>
    <n v="12"/>
    <x v="1"/>
    <s v="US"/>
    <s v="USD"/>
    <n v="1455710679"/>
    <n v="1453118679"/>
    <b v="0"/>
    <n v="45"/>
    <b v="0"/>
    <x v="2"/>
    <s v="wearables"/>
    <n v="127.93"/>
    <d v="2016-02-17T12:04:39"/>
    <x v="1307"/>
    <x v="2"/>
  </r>
  <r>
    <n v="1308"/>
    <s v="Boost Band: Wristband Phone Charger (Canceled)"/>
    <s v="Boost Band, a wristband that charges any device"/>
    <n v="10000"/>
    <n v="1136"/>
    <n v="11"/>
    <x v="1"/>
    <s v="US"/>
    <s v="USD"/>
    <n v="1475937812"/>
    <n v="1472481812"/>
    <b v="0"/>
    <n v="38"/>
    <b v="0"/>
    <x v="2"/>
    <s v="wearables"/>
    <n v="29.89"/>
    <d v="2016-10-08T14:43:32"/>
    <x v="1308"/>
    <x v="2"/>
  </r>
  <r>
    <n v="1309"/>
    <s v="CORE : Roam (Canceled)"/>
    <s v="Wicked fun and built for excitement, CORE is the safest and most versatile speaker you've ever worn."/>
    <n v="11500"/>
    <n v="12879"/>
    <n v="112"/>
    <x v="1"/>
    <s v="US"/>
    <s v="USD"/>
    <n v="1444943468"/>
    <n v="1441919468"/>
    <b v="0"/>
    <n v="35"/>
    <b v="0"/>
    <x v="2"/>
    <s v="wearables"/>
    <n v="367.97"/>
    <d v="2015-10-15T21:11:08"/>
    <x v="1309"/>
    <x v="0"/>
  </r>
  <r>
    <n v="1310"/>
    <s v="k5-jkt.by kiger (Canceled)"/>
    <s v="An essential hoodie that holds all sized smart phones and keep your headphone wires tangle free."/>
    <n v="20000"/>
    <n v="3100"/>
    <n v="16"/>
    <x v="1"/>
    <s v="US"/>
    <s v="USD"/>
    <n v="1471622450"/>
    <n v="1467734450"/>
    <b v="0"/>
    <n v="24"/>
    <b v="0"/>
    <x v="2"/>
    <s v="wearables"/>
    <n v="129.16999999999999"/>
    <d v="2016-08-19T16:00:5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1"/>
    <s v="US"/>
    <s v="USD"/>
    <n v="1480536919"/>
    <n v="1477509319"/>
    <b v="0"/>
    <n v="100"/>
    <b v="0"/>
    <x v="2"/>
    <s v="wearables"/>
    <n v="800.7"/>
    <d v="2016-11-30T20:15:19"/>
    <x v="1311"/>
    <x v="2"/>
  </r>
  <r>
    <n v="1312"/>
    <s v="GoSolo Hat for GoPro (Canceled)"/>
    <s v="People loved the original Black and Gray GoSolo hats and asked for more. So we received sample for 3 more colors!"/>
    <n v="4600"/>
    <n v="28"/>
    <n v="1"/>
    <x v="1"/>
    <s v="US"/>
    <s v="USD"/>
    <n v="1429375922"/>
    <n v="1426783922"/>
    <b v="0"/>
    <n v="1"/>
    <b v="0"/>
    <x v="2"/>
    <s v="wearables"/>
    <n v="28"/>
    <d v="2015-04-18T16:52:0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1"/>
    <s v="US"/>
    <s v="USD"/>
    <n v="1457024514"/>
    <n v="1454432514"/>
    <b v="0"/>
    <n v="122"/>
    <b v="0"/>
    <x v="2"/>
    <s v="wearables"/>
    <n v="102.02"/>
    <d v="2016-03-03T17:01:54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1"/>
    <s v="US"/>
    <s v="USD"/>
    <n v="1477065860"/>
    <n v="1471881860"/>
    <b v="0"/>
    <n v="11"/>
    <b v="0"/>
    <x v="2"/>
    <s v="wearables"/>
    <n v="184.36"/>
    <d v="2016-10-21T16:04:20"/>
    <x v="1314"/>
    <x v="2"/>
  </r>
  <r>
    <n v="1315"/>
    <s v="World's First Amphibious Heart Rate &amp; Fitness Wearable"/>
    <s v="Zoom will happen - THANK YOU! Received outside funding due amazing early success!"/>
    <n v="100000"/>
    <n v="40404"/>
    <n v="40"/>
    <x v="1"/>
    <s v="US"/>
    <s v="USD"/>
    <n v="1446771600"/>
    <n v="1443700648"/>
    <b v="0"/>
    <n v="248"/>
    <b v="0"/>
    <x v="2"/>
    <s v="wearables"/>
    <n v="162.91999999999999"/>
    <d v="2015-11-06T01:00:00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n v="0"/>
    <x v="1"/>
    <s v="US"/>
    <s v="USD"/>
    <n v="1456700709"/>
    <n v="1453676709"/>
    <b v="0"/>
    <n v="1"/>
    <b v="0"/>
    <x v="2"/>
    <s v="wearables"/>
    <n v="1"/>
    <d v="2016-02-28T23:05:09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1"/>
    <s v="DK"/>
    <s v="DKK"/>
    <n v="1469109600"/>
    <n v="1464586746"/>
    <b v="0"/>
    <n v="19"/>
    <b v="0"/>
    <x v="2"/>
    <s v="wearables"/>
    <n v="603.53"/>
    <d v="2016-07-21T14:00:00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1"/>
    <s v="US"/>
    <s v="USD"/>
    <n v="1420938172"/>
    <n v="1418346172"/>
    <b v="0"/>
    <n v="135"/>
    <b v="0"/>
    <x v="2"/>
    <s v="wearables"/>
    <n v="45.41"/>
    <d v="2015-01-11T01:02:52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1"/>
    <s v="GB"/>
    <s v="GBP"/>
    <n v="1405094400"/>
    <n v="1403810965"/>
    <b v="0"/>
    <n v="9"/>
    <b v="0"/>
    <x v="2"/>
    <s v="wearables"/>
    <n v="97.33"/>
    <d v="2014-07-11T16:00:00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1"/>
    <s v="NL"/>
    <s v="EUR"/>
    <n v="1483138800"/>
    <n v="1480610046"/>
    <b v="0"/>
    <n v="3"/>
    <b v="0"/>
    <x v="2"/>
    <s v="wearables"/>
    <n v="167.67"/>
    <d v="2016-12-30T23:00:0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1"/>
    <s v="SE"/>
    <s v="SEK"/>
    <n v="1482515937"/>
    <n v="1479923937"/>
    <b v="0"/>
    <n v="7"/>
    <b v="0"/>
    <x v="2"/>
    <s v="wearables"/>
    <n v="859.86"/>
    <d v="2016-12-23T17:58:57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1"/>
    <s v="GB"/>
    <s v="GBP"/>
    <n v="1432223125"/>
    <n v="1429631125"/>
    <b v="0"/>
    <n v="4"/>
    <b v="0"/>
    <x v="2"/>
    <s v="wearables"/>
    <n v="26.5"/>
    <d v="2015-05-21T15:45:25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1"/>
    <s v="US"/>
    <s v="USD"/>
    <n v="1461653700"/>
    <n v="1458665146"/>
    <b v="0"/>
    <n v="44"/>
    <b v="0"/>
    <x v="2"/>
    <s v="wearables"/>
    <n v="30.27"/>
    <d v="2016-04-26T06:55:00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1"/>
    <s v="US"/>
    <s v="USD"/>
    <n v="1476371552"/>
    <n v="1473779552"/>
    <b v="0"/>
    <n v="90"/>
    <b v="0"/>
    <x v="2"/>
    <s v="wearables"/>
    <n v="54.67"/>
    <d v="2016-10-13T15:12:32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1"/>
    <s v="US"/>
    <s v="USD"/>
    <n v="1483063435"/>
    <n v="1480471435"/>
    <b v="0"/>
    <n v="8"/>
    <b v="0"/>
    <x v="2"/>
    <s v="wearables"/>
    <n v="60.75"/>
    <d v="2016-12-30T02:03:5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1"/>
    <s v="US"/>
    <s v="USD"/>
    <n v="1421348428"/>
    <n v="1417460428"/>
    <b v="0"/>
    <n v="11"/>
    <b v="0"/>
    <x v="2"/>
    <s v="wearables"/>
    <n v="102.73"/>
    <d v="2015-01-15T19:00:2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1"/>
    <s v="US"/>
    <s v="USD"/>
    <n v="1432916235"/>
    <n v="1430324235"/>
    <b v="0"/>
    <n v="41"/>
    <b v="0"/>
    <x v="2"/>
    <s v="wearables"/>
    <n v="41.59"/>
    <d v="2015-05-29T16:17:15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1"/>
    <s v="US"/>
    <s v="USD"/>
    <n v="1476458734"/>
    <n v="1472570734"/>
    <b v="0"/>
    <n v="15"/>
    <b v="0"/>
    <x v="2"/>
    <s v="wearables"/>
    <n v="116.53"/>
    <d v="2016-10-14T15:25:34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1"/>
    <s v="US"/>
    <s v="USD"/>
    <n v="1417501145"/>
    <n v="1414041545"/>
    <b v="0"/>
    <n v="9"/>
    <b v="0"/>
    <x v="2"/>
    <s v="wearables"/>
    <n v="45.33"/>
    <d v="2014-12-02T06:19:05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1"/>
    <s v="US"/>
    <s v="USD"/>
    <n v="1467432000"/>
    <n v="1464763109"/>
    <b v="0"/>
    <n v="50"/>
    <b v="0"/>
    <x v="2"/>
    <s v="wearables"/>
    <n v="157.46"/>
    <d v="2016-07-02T04:00:0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1"/>
    <s v="US"/>
    <s v="USD"/>
    <n v="1471435554"/>
    <n v="1468843554"/>
    <b v="0"/>
    <n v="34"/>
    <b v="0"/>
    <x v="2"/>
    <s v="wearables"/>
    <n v="100.5"/>
    <d v="2016-08-17T12:05:54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s v="CH"/>
    <s v="CHF"/>
    <n v="1485480408"/>
    <n v="1482888408"/>
    <b v="0"/>
    <n v="0"/>
    <b v="0"/>
    <x v="2"/>
    <s v="wearables"/>
    <n v="0"/>
    <d v="2017-01-27T01:26:48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s v="AU"/>
    <s v="AUD"/>
    <n v="1405478025"/>
    <n v="1402886025"/>
    <b v="0"/>
    <n v="0"/>
    <b v="0"/>
    <x v="2"/>
    <s v="wearables"/>
    <n v="0"/>
    <d v="2014-07-16T02:33:45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1"/>
    <s v="US"/>
    <s v="USD"/>
    <n v="1457721287"/>
    <n v="1455129287"/>
    <b v="0"/>
    <n v="276"/>
    <b v="0"/>
    <x v="2"/>
    <s v="wearables"/>
    <n v="51.82"/>
    <d v="2016-03-11T18:34:47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n v="20"/>
    <x v="1"/>
    <s v="US"/>
    <s v="USD"/>
    <n v="1449354502"/>
    <n v="1446762502"/>
    <b v="0"/>
    <n v="16"/>
    <b v="0"/>
    <x v="2"/>
    <s v="wearables"/>
    <n v="308.75"/>
    <d v="2015-12-05T22:28:22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1"/>
    <s v="US"/>
    <s v="USD"/>
    <n v="1418849028"/>
    <n v="1415825028"/>
    <b v="0"/>
    <n v="224"/>
    <b v="0"/>
    <x v="2"/>
    <s v="wearables"/>
    <n v="379.23"/>
    <d v="2014-12-17T20:43:48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1"/>
    <s v="US"/>
    <s v="USD"/>
    <n v="1488549079"/>
    <n v="1485957079"/>
    <b v="0"/>
    <n v="140"/>
    <b v="0"/>
    <x v="2"/>
    <s v="wearables"/>
    <n v="176.36"/>
    <d v="2017-03-03T13:51:19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1"/>
    <s v="US"/>
    <s v="USD"/>
    <n v="1438543033"/>
    <n v="1435951033"/>
    <b v="0"/>
    <n v="15"/>
    <b v="0"/>
    <x v="2"/>
    <s v="wearables"/>
    <n v="66.069999999999993"/>
    <d v="2015-08-02T19:17:13"/>
    <x v="1338"/>
    <x v="0"/>
  </r>
  <r>
    <n v="1339"/>
    <s v="Linkoo (Canceled)"/>
    <s v="World's Smallest customizable Phone &amp; GPS Watch for kids !"/>
    <n v="50000"/>
    <n v="3317"/>
    <n v="7"/>
    <x v="1"/>
    <s v="US"/>
    <s v="USD"/>
    <n v="1418056315"/>
    <n v="1414164715"/>
    <b v="0"/>
    <n v="37"/>
    <b v="0"/>
    <x v="2"/>
    <s v="wearables"/>
    <n v="89.65"/>
    <d v="2014-12-08T16:31:55"/>
    <x v="1339"/>
    <x v="3"/>
  </r>
  <r>
    <n v="1340"/>
    <s v="Glass Designs (Canceled)"/>
    <s v="I would like to make nicer, more stylish looking frames for the Google Glass using 3D printing technology."/>
    <n v="1680"/>
    <n v="0"/>
    <n v="0"/>
    <x v="1"/>
    <s v="US"/>
    <s v="USD"/>
    <n v="1408112253"/>
    <n v="1405520253"/>
    <b v="0"/>
    <n v="0"/>
    <b v="0"/>
    <x v="2"/>
    <s v="wearables"/>
    <n v="0"/>
    <d v="2014-08-15T14:17:33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1"/>
    <s v="GB"/>
    <s v="GBP"/>
    <n v="1475333917"/>
    <n v="1472569117"/>
    <b v="0"/>
    <n v="46"/>
    <b v="0"/>
    <x v="2"/>
    <s v="wearables"/>
    <n v="382.39"/>
    <d v="2016-10-01T14:58:37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1"/>
    <s v="US"/>
    <s v="USD"/>
    <n v="1437161739"/>
    <n v="1434569739"/>
    <b v="0"/>
    <n v="1"/>
    <b v="0"/>
    <x v="2"/>
    <s v="wearables"/>
    <n v="100"/>
    <d v="2015-07-17T19:35:39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1"/>
    <s v="US"/>
    <s v="USD"/>
    <n v="1471579140"/>
    <n v="1466512683"/>
    <b v="0"/>
    <n v="323"/>
    <b v="0"/>
    <x v="2"/>
    <s v="wearables"/>
    <n v="158.36000000000001"/>
    <d v="2016-08-19T03:59:00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s v="CA"/>
    <s v="CAD"/>
    <n v="1467313039"/>
    <n v="1464807439"/>
    <b v="0"/>
    <n v="139"/>
    <b v="1"/>
    <x v="3"/>
    <s v="nonfiction"/>
    <n v="40.76"/>
    <d v="2016-06-30T18:57:1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s v="US"/>
    <s v="USD"/>
    <n v="1405366359"/>
    <n v="1402342359"/>
    <b v="0"/>
    <n v="7"/>
    <b v="1"/>
    <x v="3"/>
    <s v="nonfiction"/>
    <n v="53.57"/>
    <d v="2014-07-14T19:32:39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s v="US"/>
    <s v="USD"/>
    <n v="1372297751"/>
    <n v="1369705751"/>
    <b v="0"/>
    <n v="149"/>
    <b v="1"/>
    <x v="3"/>
    <s v="nonfiction"/>
    <n v="48.45"/>
    <d v="2013-06-27T01:49:11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s v="US"/>
    <s v="USD"/>
    <n v="1425741525"/>
    <n v="1423149525"/>
    <b v="0"/>
    <n v="31"/>
    <b v="1"/>
    <x v="3"/>
    <s v="nonfiction"/>
    <n v="82.42"/>
    <d v="2015-03-07T15:18:45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s v="US"/>
    <s v="USD"/>
    <n v="1418904533"/>
    <n v="1416485333"/>
    <b v="0"/>
    <n v="26"/>
    <b v="1"/>
    <x v="3"/>
    <s v="nonfiction"/>
    <n v="230.19"/>
    <d v="2014-12-18T12:08:53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s v="CA"/>
    <s v="CAD"/>
    <n v="1450249140"/>
    <n v="1447055935"/>
    <b v="0"/>
    <n v="172"/>
    <b v="1"/>
    <x v="3"/>
    <s v="nonfiction"/>
    <n v="59.36"/>
    <d v="2015-12-16T06:59:00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s v="US"/>
    <s v="USD"/>
    <n v="1451089134"/>
    <n v="1448497134"/>
    <b v="0"/>
    <n v="78"/>
    <b v="1"/>
    <x v="3"/>
    <s v="nonfiction"/>
    <n v="66.7"/>
    <d v="2015-12-26T00:18:54"/>
    <x v="1350"/>
    <x v="0"/>
  </r>
  <r>
    <n v="1351"/>
    <s v="Purpose: Your Journey To Find Meaning"/>
    <s v="Discover your purpose, live a more fulfilling life, leave a positive footprint on society."/>
    <n v="20000"/>
    <n v="20253"/>
    <n v="101"/>
    <x v="0"/>
    <s v="US"/>
    <s v="USD"/>
    <n v="1455299144"/>
    <n v="1452707144"/>
    <b v="0"/>
    <n v="120"/>
    <b v="1"/>
    <x v="3"/>
    <s v="nonfiction"/>
    <n v="168.78"/>
    <d v="2016-02-12T17:45:44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s v="US"/>
    <s v="USD"/>
    <n v="1441425540"/>
    <n v="1436968366"/>
    <b v="0"/>
    <n v="227"/>
    <b v="1"/>
    <x v="3"/>
    <s v="nonfiction"/>
    <n v="59.97"/>
    <d v="2015-09-05T03:59:00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s v="US"/>
    <s v="USD"/>
    <n v="1362960000"/>
    <n v="1359946188"/>
    <b v="0"/>
    <n v="42"/>
    <b v="1"/>
    <x v="3"/>
    <s v="nonfiction"/>
    <n v="31.81"/>
    <d v="2013-03-11T00:00:00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s v="GB"/>
    <s v="GBP"/>
    <n v="1465672979"/>
    <n v="1463080979"/>
    <b v="0"/>
    <n v="64"/>
    <b v="1"/>
    <x v="3"/>
    <s v="nonfiction"/>
    <n v="24.42"/>
    <d v="2016-06-11T19:22:5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s v="GB"/>
    <s v="GBP"/>
    <n v="1354269600"/>
    <n v="1351663605"/>
    <b v="0"/>
    <n v="121"/>
    <b v="1"/>
    <x v="3"/>
    <s v="nonfiction"/>
    <n v="25.35"/>
    <d v="2012-11-30T10:00:00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s v="US"/>
    <s v="USD"/>
    <n v="1372985760"/>
    <n v="1370393760"/>
    <b v="0"/>
    <n v="87"/>
    <b v="1"/>
    <x v="3"/>
    <s v="nonfiction"/>
    <n v="71.44"/>
    <d v="2013-07-05T00:56:00"/>
    <x v="1356"/>
    <x v="4"/>
  </r>
  <r>
    <n v="1357"/>
    <s v="Becoming Alicia"/>
    <s v="The search for identity leads one young woman to Mexico, where she follows her grandfather's journey back to America."/>
    <n v="2000"/>
    <n v="2506"/>
    <n v="125"/>
    <x v="0"/>
    <s v="US"/>
    <s v="USD"/>
    <n v="1362117540"/>
    <n v="1359587137"/>
    <b v="0"/>
    <n v="65"/>
    <b v="1"/>
    <x v="3"/>
    <s v="nonfiction"/>
    <n v="38.549999999999997"/>
    <d v="2013-03-01T05:59:00"/>
    <x v="1357"/>
    <x v="4"/>
  </r>
  <r>
    <n v="1358"/>
    <s v="The Masada Story Project"/>
    <s v="I am working on a book about what people do when they visit Masada, an ancient fortress in the Judean desert."/>
    <n v="3000"/>
    <n v="3350"/>
    <n v="112"/>
    <x v="0"/>
    <s v="US"/>
    <s v="USD"/>
    <n v="1309009323"/>
    <n v="1306417323"/>
    <b v="0"/>
    <n v="49"/>
    <b v="1"/>
    <x v="3"/>
    <s v="nonfiction"/>
    <n v="68.37"/>
    <d v="2011-06-25T13:42:03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s v="US"/>
    <s v="USD"/>
    <n v="1309980790"/>
    <n v="1304623990"/>
    <b v="0"/>
    <n v="19"/>
    <b v="1"/>
    <x v="3"/>
    <s v="nonfiction"/>
    <n v="40.21"/>
    <d v="2011-07-06T19:33:10"/>
    <x v="1359"/>
    <x v="6"/>
  </r>
  <r>
    <n v="1360"/>
    <s v="So Bad, It's Good! - A Book of Bad Movies"/>
    <s v="So Bad, It's Good! is a guide to finding the best films for your bad movie night."/>
    <n v="1500"/>
    <n v="2598"/>
    <n v="173"/>
    <x v="0"/>
    <s v="US"/>
    <s v="USD"/>
    <n v="1343943420"/>
    <n v="1341524220"/>
    <b v="0"/>
    <n v="81"/>
    <b v="1"/>
    <x v="3"/>
    <s v="nonfiction"/>
    <n v="32.07"/>
    <d v="2012-08-02T21:37:0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s v="GB"/>
    <s v="GBP"/>
    <n v="1403370772"/>
    <n v="1400778772"/>
    <b v="0"/>
    <n v="264"/>
    <b v="1"/>
    <x v="3"/>
    <s v="nonfiction"/>
    <n v="28.63"/>
    <d v="2014-06-21T17:12:52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s v="US"/>
    <s v="USD"/>
    <n v="1378592731"/>
    <n v="1373408731"/>
    <b v="0"/>
    <n v="25"/>
    <b v="1"/>
    <x v="3"/>
    <s v="nonfiction"/>
    <n v="43.64"/>
    <d v="2013-09-07T22:25:31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s v="US"/>
    <s v="USD"/>
    <n v="1455523140"/>
    <n v="1453925727"/>
    <b v="0"/>
    <n v="5"/>
    <b v="1"/>
    <x v="3"/>
    <s v="nonfiction"/>
    <n v="40"/>
    <d v="2016-02-15T07:59:00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s v="DK"/>
    <s v="DKK"/>
    <n v="1420648906"/>
    <n v="1415464906"/>
    <b v="0"/>
    <n v="144"/>
    <b v="1"/>
    <x v="4"/>
    <s v="rock"/>
    <n v="346.04"/>
    <d v="2015-01-07T16:41:46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s v="US"/>
    <s v="USD"/>
    <n v="1426523752"/>
    <n v="1423935352"/>
    <b v="0"/>
    <n v="92"/>
    <b v="1"/>
    <x v="4"/>
    <s v="rock"/>
    <n v="81.739999999999995"/>
    <d v="2015-03-16T16:35:52"/>
    <x v="1365"/>
    <x v="0"/>
  </r>
  <r>
    <n v="1366"/>
    <s v="Kick It! A Tribute to the A.K.s"/>
    <s v="A musical memorial for Alexi Petersen."/>
    <n v="7500"/>
    <n v="9486.69"/>
    <n v="126"/>
    <x v="0"/>
    <s v="US"/>
    <s v="USD"/>
    <n v="1417049663"/>
    <n v="1413158063"/>
    <b v="0"/>
    <n v="147"/>
    <b v="1"/>
    <x v="4"/>
    <s v="rock"/>
    <n v="64.540000000000006"/>
    <d v="2014-11-27T00:54:23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s v="US"/>
    <s v="USD"/>
    <n v="1447463050"/>
    <n v="1444867450"/>
    <b v="0"/>
    <n v="90"/>
    <b v="1"/>
    <x v="4"/>
    <s v="rock"/>
    <n v="63.48"/>
    <d v="2015-11-14T01:04:10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s v="US"/>
    <s v="USD"/>
    <n v="1434342894"/>
    <n v="1432269294"/>
    <b v="0"/>
    <n v="87"/>
    <b v="1"/>
    <x v="4"/>
    <s v="rock"/>
    <n v="63.62"/>
    <d v="2015-06-15T04:34:54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s v="US"/>
    <s v="USD"/>
    <n v="1397225746"/>
    <n v="1394633746"/>
    <b v="0"/>
    <n v="406"/>
    <b v="1"/>
    <x v="4"/>
    <s v="rock"/>
    <n v="83.97"/>
    <d v="2014-04-11T14:15:46"/>
    <x v="1369"/>
    <x v="3"/>
  </r>
  <r>
    <n v="1370"/>
    <s v="Food On You presents Baby's First Parental Advisory"/>
    <s v="Songs about the first year of parenthood, often inappropriate for children"/>
    <n v="1500"/>
    <n v="1555"/>
    <n v="104"/>
    <x v="0"/>
    <s v="US"/>
    <s v="USD"/>
    <n v="1381881890"/>
    <n v="1380585890"/>
    <b v="0"/>
    <n v="20"/>
    <b v="1"/>
    <x v="4"/>
    <s v="rock"/>
    <n v="77.75"/>
    <d v="2013-10-16T00:04:5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s v="US"/>
    <s v="USD"/>
    <n v="1431022342"/>
    <n v="1428430342"/>
    <b v="0"/>
    <n v="70"/>
    <b v="1"/>
    <x v="4"/>
    <s v="rock"/>
    <n v="107.07"/>
    <d v="2015-05-07T18:12:22"/>
    <x v="1371"/>
    <x v="0"/>
  </r>
  <r>
    <n v="1372"/>
    <s v="Ted Lukas &amp; the Misled new CD - &quot;FEED&quot;"/>
    <s v="Please help us raise funds to press our new CD!"/>
    <n v="500"/>
    <n v="620"/>
    <n v="124"/>
    <x v="0"/>
    <s v="US"/>
    <s v="USD"/>
    <n v="1342115132"/>
    <n v="1339523132"/>
    <b v="0"/>
    <n v="16"/>
    <b v="1"/>
    <x v="4"/>
    <s v="rock"/>
    <n v="38.75"/>
    <d v="2012-07-12T17:45:32"/>
    <x v="1372"/>
    <x v="5"/>
  </r>
  <r>
    <n v="1373"/>
    <s v="Broccoli Samurai: Tour Van or Bust!"/>
    <s v="Help Broccoli Samurai raise money to get a new van and continue bringing you the jams!"/>
    <n v="10000"/>
    <n v="10501"/>
    <n v="105"/>
    <x v="0"/>
    <s v="US"/>
    <s v="USD"/>
    <n v="1483138233"/>
    <n v="1480546233"/>
    <b v="0"/>
    <n v="52"/>
    <b v="1"/>
    <x v="4"/>
    <s v="rock"/>
    <n v="201.94"/>
    <d v="2016-12-30T22:50:3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s v="US"/>
    <s v="USD"/>
    <n v="1458874388"/>
    <n v="1456285988"/>
    <b v="0"/>
    <n v="66"/>
    <b v="1"/>
    <x v="4"/>
    <s v="rock"/>
    <n v="43.06"/>
    <d v="2016-03-25T02:53:08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s v="FR"/>
    <s v="EUR"/>
    <n v="1484444119"/>
    <n v="1481852119"/>
    <b v="0"/>
    <n v="109"/>
    <b v="1"/>
    <x v="4"/>
    <s v="rock"/>
    <n v="62.87"/>
    <d v="2017-01-15T01:35:19"/>
    <x v="1375"/>
    <x v="2"/>
  </r>
  <r>
    <n v="1376"/>
    <s v="Dead Pirates / HIGHMARE LP 2nd pressing"/>
    <s v="Dead Pirates are planning a second pressing of HIGHMARE LP, who wants one ?"/>
    <n v="3700"/>
    <n v="9342"/>
    <n v="252"/>
    <x v="0"/>
    <s v="GB"/>
    <s v="GBP"/>
    <n v="1480784606"/>
    <n v="1478189006"/>
    <b v="0"/>
    <n v="168"/>
    <b v="1"/>
    <x v="4"/>
    <s v="rock"/>
    <n v="55.61"/>
    <d v="2016-12-03T17:03:2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s v="US"/>
    <s v="USD"/>
    <n v="1486095060"/>
    <n v="1484198170"/>
    <b v="0"/>
    <n v="31"/>
    <b v="1"/>
    <x v="4"/>
    <s v="rock"/>
    <n v="48.71"/>
    <d v="2017-02-03T04:11:00"/>
    <x v="1377"/>
    <x v="1"/>
  </r>
  <r>
    <n v="1378"/>
    <s v="SIX BY SEVEN"/>
    <s v="A psychedelic post rock masterpiece!"/>
    <n v="2000"/>
    <n v="4067"/>
    <n v="203"/>
    <x v="0"/>
    <s v="GB"/>
    <s v="GBP"/>
    <n v="1470075210"/>
    <n v="1468779210"/>
    <b v="0"/>
    <n v="133"/>
    <b v="1"/>
    <x v="4"/>
    <s v="rock"/>
    <n v="30.58"/>
    <d v="2016-08-01T18:13:30"/>
    <x v="1378"/>
    <x v="2"/>
  </r>
  <r>
    <n v="1379"/>
    <s v="J. Walter Makes a Record"/>
    <s v="---------The long-awaited debut full-length from Justin Ruddy--------"/>
    <n v="10000"/>
    <n v="11160"/>
    <n v="112"/>
    <x v="0"/>
    <s v="US"/>
    <s v="USD"/>
    <n v="1433504876"/>
    <n v="1430912876"/>
    <b v="0"/>
    <n v="151"/>
    <b v="1"/>
    <x v="4"/>
    <s v="rock"/>
    <n v="73.91"/>
    <d v="2015-06-05T11:47:56"/>
    <x v="1379"/>
    <x v="0"/>
  </r>
  <r>
    <n v="1380"/>
    <s v="BARNFEST 2015"/>
    <s v="A DIY MUSIC FESTIVAL FROM ST. LOUIS MO! Bands make their own festival, help make it legit!"/>
    <n v="25"/>
    <n v="106"/>
    <n v="424"/>
    <x v="0"/>
    <s v="US"/>
    <s v="USD"/>
    <n v="1433815200"/>
    <n v="1431886706"/>
    <b v="0"/>
    <n v="5"/>
    <b v="1"/>
    <x v="4"/>
    <s v="rock"/>
    <n v="21.2"/>
    <d v="2015-06-09T02:00:0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s v="US"/>
    <s v="USD"/>
    <n v="1482988125"/>
    <n v="1480396125"/>
    <b v="0"/>
    <n v="73"/>
    <b v="1"/>
    <x v="4"/>
    <s v="rock"/>
    <n v="73.36"/>
    <d v="2016-12-29T05:08:45"/>
    <x v="1381"/>
    <x v="2"/>
  </r>
  <r>
    <n v="1382"/>
    <s v="The Floorwalkers New Album!"/>
    <s v="We're making a new record -- independently! We've got some great new songs we're really excited to bring to you!"/>
    <n v="8000"/>
    <n v="8349"/>
    <n v="104"/>
    <x v="0"/>
    <s v="US"/>
    <s v="USD"/>
    <n v="1367867536"/>
    <n v="1365275536"/>
    <b v="0"/>
    <n v="148"/>
    <b v="1"/>
    <x v="4"/>
    <s v="rock"/>
    <n v="56.41"/>
    <d v="2013-05-06T19:12:16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s v="CA"/>
    <s v="CAD"/>
    <n v="1482457678"/>
    <n v="1480729678"/>
    <b v="0"/>
    <n v="93"/>
    <b v="1"/>
    <x v="4"/>
    <s v="rock"/>
    <n v="50.25"/>
    <d v="2016-12-23T01:47:58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s v="US"/>
    <s v="USD"/>
    <n v="1436117922"/>
    <n v="1433525922"/>
    <b v="0"/>
    <n v="63"/>
    <b v="1"/>
    <x v="4"/>
    <s v="rock"/>
    <n v="68.94"/>
    <d v="2015-07-05T17:38:42"/>
    <x v="1384"/>
    <x v="0"/>
  </r>
  <r>
    <n v="1385"/>
    <s v="Chi Might Project"/>
    <s v="Musicians, singers &amp; songwriters from all over the world collaborate via YouTube in order to create an amazing album!"/>
    <n v="8000"/>
    <n v="8832.49"/>
    <n v="110"/>
    <x v="0"/>
    <s v="DE"/>
    <s v="EUR"/>
    <n v="1461931860"/>
    <n v="1457109121"/>
    <b v="0"/>
    <n v="134"/>
    <b v="1"/>
    <x v="4"/>
    <s v="rock"/>
    <n v="65.91"/>
    <d v="2016-04-29T12:11:00"/>
    <x v="1385"/>
    <x v="2"/>
  </r>
  <r>
    <n v="1386"/>
    <s v="MALTESE CROSS: The First Album"/>
    <s v="We are a classic hard rock/heavy metal band just trying to keep rock alive!"/>
    <n v="400"/>
    <n v="875"/>
    <n v="219"/>
    <x v="0"/>
    <s v="US"/>
    <s v="USD"/>
    <n v="1438183889"/>
    <n v="1435591889"/>
    <b v="0"/>
    <n v="14"/>
    <b v="1"/>
    <x v="4"/>
    <s v="rock"/>
    <n v="62.5"/>
    <d v="2015-07-29T15:31:29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s v="US"/>
    <s v="USD"/>
    <n v="1433305800"/>
    <n v="1430604395"/>
    <b v="0"/>
    <n v="78"/>
    <b v="1"/>
    <x v="4"/>
    <s v="rock"/>
    <n v="70.06"/>
    <d v="2015-06-03T04:30:00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s v="US"/>
    <s v="USD"/>
    <n v="1476720840"/>
    <n v="1474469117"/>
    <b v="0"/>
    <n v="112"/>
    <b v="1"/>
    <x v="4"/>
    <s v="rock"/>
    <n v="60.18"/>
    <d v="2016-10-17T16:14:00"/>
    <x v="1388"/>
    <x v="2"/>
  </r>
  <r>
    <n v="1389"/>
    <s v="Pre-order DANCEHALL's first record!!!"/>
    <s v="Help fund the pressing of DANCEHALL's first record by pre-ordering it in advance!!!"/>
    <n v="500"/>
    <n v="727"/>
    <n v="145"/>
    <x v="0"/>
    <s v="GB"/>
    <s v="GBP"/>
    <n v="1471087957"/>
    <n v="1468495957"/>
    <b v="0"/>
    <n v="34"/>
    <b v="1"/>
    <x v="4"/>
    <s v="rock"/>
    <n v="21.38"/>
    <d v="2016-08-13T11:32:37"/>
    <x v="1389"/>
    <x v="2"/>
  </r>
  <r>
    <n v="1390"/>
    <s v="New Music Video/Artist Development"/>
    <s v="Breakout Artist Management will be working with us on a brand new music video and we need your help!"/>
    <n v="2800"/>
    <n v="3055"/>
    <n v="109"/>
    <x v="0"/>
    <s v="US"/>
    <s v="USD"/>
    <n v="1430154720"/>
    <n v="1427224606"/>
    <b v="0"/>
    <n v="19"/>
    <b v="1"/>
    <x v="4"/>
    <s v="rock"/>
    <n v="160.79"/>
    <d v="2015-04-27T17:12:00"/>
    <x v="1390"/>
    <x v="0"/>
  </r>
  <r>
    <n v="1391"/>
    <s v="Rules and Regulations"/>
    <s v="With the money donated through this project we intend on investing in sound equipment for live shows"/>
    <n v="500"/>
    <n v="551"/>
    <n v="110"/>
    <x v="0"/>
    <s v="US"/>
    <s v="USD"/>
    <n v="1440219540"/>
    <n v="1436369818"/>
    <b v="0"/>
    <n v="13"/>
    <b v="1"/>
    <x v="4"/>
    <s v="rock"/>
    <n v="42.38"/>
    <d v="2015-08-22T04:59:00"/>
    <x v="1391"/>
    <x v="0"/>
  </r>
  <r>
    <n v="1392"/>
    <s v="Telesomniac's Debut Album"/>
    <s v="Telesomniac is a rock band from Provo, UT releasing their debut album Thirty-One Flashes in the Dark."/>
    <n v="2500"/>
    <n v="2841"/>
    <n v="114"/>
    <x v="0"/>
    <s v="US"/>
    <s v="USD"/>
    <n v="1456976586"/>
    <n v="1454298186"/>
    <b v="0"/>
    <n v="104"/>
    <b v="1"/>
    <x v="4"/>
    <s v="rock"/>
    <n v="27.32"/>
    <d v="2016-03-03T03:43:06"/>
    <x v="1392"/>
    <x v="2"/>
  </r>
  <r>
    <n v="1393"/>
    <s v="WolfHunt | Social Commentary Rock Project"/>
    <s v="Rock n' Roll tales of our times"/>
    <n v="10000"/>
    <n v="10235"/>
    <n v="102"/>
    <x v="0"/>
    <s v="US"/>
    <s v="USD"/>
    <n v="1470068523"/>
    <n v="1467476523"/>
    <b v="0"/>
    <n v="52"/>
    <b v="1"/>
    <x v="4"/>
    <s v="rock"/>
    <n v="196.83"/>
    <d v="2016-08-01T16:22:0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s v="US"/>
    <s v="USD"/>
    <n v="1488337200"/>
    <n v="1484623726"/>
    <b v="0"/>
    <n v="17"/>
    <b v="1"/>
    <x v="4"/>
    <s v="rock"/>
    <n v="53.88"/>
    <d v="2017-03-01T03:00:00"/>
    <x v="1394"/>
    <x v="1"/>
  </r>
  <r>
    <n v="1395"/>
    <s v="Quiet Oaks Full Length Album"/>
    <s v="Help Quiet Oaks record their debut album!!!"/>
    <n v="3500"/>
    <n v="3916"/>
    <n v="112"/>
    <x v="0"/>
    <s v="US"/>
    <s v="USD"/>
    <n v="1484430481"/>
    <n v="1481838481"/>
    <b v="0"/>
    <n v="82"/>
    <b v="1"/>
    <x v="4"/>
    <s v="rock"/>
    <n v="47.76"/>
    <d v="2017-01-14T21:48:0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s v="US"/>
    <s v="USD"/>
    <n v="1423871882"/>
    <n v="1421279882"/>
    <b v="0"/>
    <n v="73"/>
    <b v="1"/>
    <x v="4"/>
    <s v="rock"/>
    <n v="88.19"/>
    <d v="2015-02-13T23:58:02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s v="US"/>
    <s v="USD"/>
    <n v="1477603140"/>
    <n v="1475013710"/>
    <b v="0"/>
    <n v="158"/>
    <b v="1"/>
    <x v="4"/>
    <s v="rock"/>
    <n v="72.06"/>
    <d v="2016-10-27T21:19:00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s v="US"/>
    <s v="USD"/>
    <n v="1467752334"/>
    <n v="1465160334"/>
    <b v="0"/>
    <n v="65"/>
    <b v="1"/>
    <x v="4"/>
    <s v="rock"/>
    <n v="74.25"/>
    <d v="2016-07-05T20:58:54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s v="US"/>
    <s v="USD"/>
    <n v="1412640373"/>
    <n v="1410048373"/>
    <b v="0"/>
    <n v="184"/>
    <b v="1"/>
    <x v="4"/>
    <s v="rock"/>
    <n v="61.7"/>
    <d v="2014-10-07T00:06:13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s v="GB"/>
    <s v="GBP"/>
    <n v="1465709400"/>
    <n v="1462695073"/>
    <b v="0"/>
    <n v="34"/>
    <b v="1"/>
    <x v="4"/>
    <s v="rock"/>
    <n v="17.239999999999998"/>
    <d v="2016-06-12T05:30: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s v="US"/>
    <s v="USD"/>
    <n v="1369612474"/>
    <n v="1367798074"/>
    <b v="0"/>
    <n v="240"/>
    <b v="1"/>
    <x v="4"/>
    <s v="rock"/>
    <n v="51.72"/>
    <d v="2013-05-26T23:54:34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s v="GB"/>
    <s v="GBP"/>
    <n v="1430439411"/>
    <n v="1425259011"/>
    <b v="0"/>
    <n v="113"/>
    <b v="1"/>
    <x v="4"/>
    <s v="rock"/>
    <n v="24.15"/>
    <d v="2015-05-01T00:16:5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s v="US"/>
    <s v="USD"/>
    <n v="1374802235"/>
    <n v="1372210235"/>
    <b v="0"/>
    <n v="66"/>
    <b v="1"/>
    <x v="4"/>
    <s v="rock"/>
    <n v="62.17"/>
    <d v="2013-07-26T01:30:35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n v="2"/>
    <x v="2"/>
    <s v="GB"/>
    <s v="GBP"/>
    <n v="1424607285"/>
    <n v="1422447285"/>
    <b v="1"/>
    <n v="5"/>
    <b v="0"/>
    <x v="3"/>
    <s v="translations"/>
    <n v="48.2"/>
    <d v="2015-02-22T12:14:45"/>
    <x v="1404"/>
    <x v="0"/>
  </r>
  <r>
    <n v="1405"/>
    <s v="The Bible translated into Emoticons"/>
    <s v="Will more people read the Bible if it were translated into Emoticons?"/>
    <n v="25000"/>
    <n v="105"/>
    <n v="0"/>
    <x v="2"/>
    <s v="US"/>
    <s v="USD"/>
    <n v="1417195201"/>
    <n v="1414599601"/>
    <b v="1"/>
    <n v="17"/>
    <b v="0"/>
    <x v="3"/>
    <s v="translations"/>
    <n v="6.18"/>
    <d v="2014-11-28T17:20:01"/>
    <x v="1405"/>
    <x v="3"/>
  </r>
  <r>
    <n v="1406"/>
    <s v="Man Down! Translation project"/>
    <s v="The White coat and the battle dress uniform"/>
    <n v="12000"/>
    <n v="15"/>
    <n v="0"/>
    <x v="2"/>
    <s v="IT"/>
    <s v="EUR"/>
    <n v="1449914400"/>
    <n v="1445336607"/>
    <b v="0"/>
    <n v="3"/>
    <b v="0"/>
    <x v="3"/>
    <s v="translations"/>
    <n v="5"/>
    <d v="2015-12-12T10:00:00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2"/>
    <s v="US"/>
    <s v="USD"/>
    <n v="1407847978"/>
    <n v="1405687978"/>
    <b v="0"/>
    <n v="2"/>
    <b v="0"/>
    <x v="3"/>
    <s v="translations"/>
    <n v="7.5"/>
    <d v="2014-08-12T12:52:58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2"/>
    <s v="GB"/>
    <s v="GBP"/>
    <n v="1447451756"/>
    <n v="1444856156"/>
    <b v="0"/>
    <n v="6"/>
    <b v="0"/>
    <x v="3"/>
    <s v="translations"/>
    <n v="12"/>
    <d v="2015-11-13T21:55:56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s v="US"/>
    <s v="USD"/>
    <n v="1420085535"/>
    <n v="1414897935"/>
    <b v="0"/>
    <n v="0"/>
    <b v="0"/>
    <x v="3"/>
    <s v="translations"/>
    <n v="0"/>
    <d v="2015-01-01T04:12:15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2"/>
    <s v="IT"/>
    <s v="EUR"/>
    <n v="1464939520"/>
    <n v="1461051520"/>
    <b v="0"/>
    <n v="1"/>
    <b v="0"/>
    <x v="3"/>
    <s v="translations"/>
    <n v="1"/>
    <d v="2016-06-03T07:38:4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2"/>
    <s v="GB"/>
    <s v="GBP"/>
    <n v="1423185900"/>
    <n v="1420766700"/>
    <b v="0"/>
    <n v="3"/>
    <b v="0"/>
    <x v="3"/>
    <s v="translations"/>
    <n v="2.33"/>
    <d v="2015-02-06T01:25:00"/>
    <x v="1411"/>
    <x v="0"/>
  </r>
  <r>
    <n v="1412"/>
    <s v="For overseas shogi fans! Shogi novel translation project"/>
    <s v="â€œClimbing Silver!â€- An English translation of the Young Adult Shogi novella"/>
    <n v="7000"/>
    <n v="320"/>
    <n v="5"/>
    <x v="2"/>
    <s v="US"/>
    <s v="USD"/>
    <n v="1417656699"/>
    <n v="1415064699"/>
    <b v="0"/>
    <n v="13"/>
    <b v="0"/>
    <x v="3"/>
    <s v="translations"/>
    <n v="24.62"/>
    <d v="2014-12-04T01:31:39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s v="IT"/>
    <s v="EUR"/>
    <n v="1455964170"/>
    <n v="1450780170"/>
    <b v="0"/>
    <n v="1"/>
    <b v="0"/>
    <x v="3"/>
    <s v="translations"/>
    <n v="100"/>
    <d v="2016-02-20T10:29:30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2"/>
    <s v="US"/>
    <s v="USD"/>
    <n v="1483423467"/>
    <n v="1480831467"/>
    <b v="0"/>
    <n v="1"/>
    <b v="0"/>
    <x v="3"/>
    <s v="translations"/>
    <n v="1"/>
    <d v="2017-01-03T06:04:27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2"/>
    <s v="US"/>
    <s v="USD"/>
    <n v="1439741591"/>
    <n v="1436285591"/>
    <b v="0"/>
    <n v="9"/>
    <b v="0"/>
    <x v="3"/>
    <s v="translations"/>
    <n v="88.89"/>
    <d v="2015-08-16T16:13:11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s v="US"/>
    <s v="USD"/>
    <n v="1448147619"/>
    <n v="1445552019"/>
    <b v="0"/>
    <n v="0"/>
    <b v="0"/>
    <x v="3"/>
    <s v="translations"/>
    <n v="0"/>
    <d v="2015-11-21T23:13:39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2"/>
    <s v="US"/>
    <s v="USD"/>
    <n v="1442315460"/>
    <n v="1439696174"/>
    <b v="0"/>
    <n v="2"/>
    <b v="0"/>
    <x v="3"/>
    <s v="translations"/>
    <n v="27.5"/>
    <d v="2015-09-15T11:11:00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n v="0"/>
    <x v="2"/>
    <s v="ES"/>
    <s v="EUR"/>
    <n v="1456397834"/>
    <n v="1453805834"/>
    <b v="0"/>
    <n v="1"/>
    <b v="0"/>
    <x v="3"/>
    <s v="translations"/>
    <n v="6"/>
    <d v="2016-02-25T10:57:14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2"/>
    <s v="US"/>
    <s v="USD"/>
    <n v="1476010619"/>
    <n v="1473418619"/>
    <b v="0"/>
    <n v="10"/>
    <b v="0"/>
    <x v="3"/>
    <s v="translations"/>
    <n v="44.5"/>
    <d v="2016-10-09T10:56:59"/>
    <x v="1419"/>
    <x v="2"/>
  </r>
  <r>
    <n v="1420"/>
    <s v="Shakespeare in the Hood - Romeo and Juliet"/>
    <s v="Help me butcher Shakespeare in a satirical fashion."/>
    <n v="110"/>
    <n v="3"/>
    <n v="3"/>
    <x v="2"/>
    <s v="US"/>
    <s v="USD"/>
    <n v="1467129686"/>
    <n v="1464969686"/>
    <b v="0"/>
    <n v="3"/>
    <b v="0"/>
    <x v="3"/>
    <s v="translations"/>
    <n v="1"/>
    <d v="2016-06-28T16:01:26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2"/>
    <s v="SE"/>
    <s v="SEK"/>
    <n v="1423432709"/>
    <n v="1420840709"/>
    <b v="0"/>
    <n v="2"/>
    <b v="0"/>
    <x v="3"/>
    <s v="translations"/>
    <n v="100"/>
    <d v="2015-02-08T21:58:29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2"/>
    <s v="NZ"/>
    <s v="NZD"/>
    <n v="1474436704"/>
    <n v="1471844704"/>
    <b v="0"/>
    <n v="2"/>
    <b v="0"/>
    <x v="3"/>
    <s v="translations"/>
    <n v="13"/>
    <d v="2016-09-21T05:45:04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2"/>
    <s v="AU"/>
    <s v="AUD"/>
    <n v="1451637531"/>
    <n v="1449045531"/>
    <b v="0"/>
    <n v="1"/>
    <b v="0"/>
    <x v="3"/>
    <s v="translations"/>
    <n v="100"/>
    <d v="2016-01-01T08:38:51"/>
    <x v="1423"/>
    <x v="0"/>
  </r>
  <r>
    <n v="1424"/>
    <s v="Subway Mantras"/>
    <s v="A short book of practical mantras that can be used every day of the week. Mantras are cogwheels of universal engines."/>
    <n v="7500"/>
    <n v="1527"/>
    <n v="20"/>
    <x v="2"/>
    <s v="US"/>
    <s v="USD"/>
    <n v="1479233602"/>
    <n v="1478106802"/>
    <b v="0"/>
    <n v="14"/>
    <b v="0"/>
    <x v="3"/>
    <s v="translations"/>
    <n v="109.07"/>
    <d v="2016-11-15T18:13: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s v="US"/>
    <s v="USD"/>
    <n v="1430276959"/>
    <n v="1427684959"/>
    <b v="0"/>
    <n v="0"/>
    <b v="0"/>
    <x v="3"/>
    <s v="translations"/>
    <n v="0"/>
    <d v="2015-04-29T03:09:19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s v="DE"/>
    <s v="EUR"/>
    <n v="1440408120"/>
    <n v="1435224120"/>
    <b v="0"/>
    <n v="0"/>
    <b v="0"/>
    <x v="3"/>
    <s v="translations"/>
    <n v="0"/>
    <d v="2015-08-24T09:22:00"/>
    <x v="1426"/>
    <x v="0"/>
  </r>
  <r>
    <n v="1427"/>
    <s v="WHAT CAN I DO?..."/>
    <s v="The book with advices that can save many lives._x000a_You will find here many case studies, extreme situations and solutions."/>
    <n v="5000"/>
    <n v="419"/>
    <n v="8"/>
    <x v="2"/>
    <s v="DE"/>
    <s v="EUR"/>
    <n v="1474230385"/>
    <n v="1471638385"/>
    <b v="0"/>
    <n v="4"/>
    <b v="0"/>
    <x v="3"/>
    <s v="translations"/>
    <n v="104.75"/>
    <d v="2016-09-18T20:26:25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2"/>
    <s v="ES"/>
    <s v="EUR"/>
    <n v="1459584417"/>
    <n v="1456996017"/>
    <b v="0"/>
    <n v="3"/>
    <b v="0"/>
    <x v="3"/>
    <s v="translations"/>
    <n v="15"/>
    <d v="2016-04-02T08:06:57"/>
    <x v="1428"/>
    <x v="2"/>
  </r>
  <r>
    <n v="1429"/>
    <s v="10 P.M."/>
    <s v="A guy in his 30's tries to live his &quot;American Dream&quot;, but quickly it turns into a nightmare. (A Novel)"/>
    <n v="10000"/>
    <n v="0"/>
    <n v="0"/>
    <x v="2"/>
    <s v="US"/>
    <s v="USD"/>
    <n v="1428629242"/>
    <n v="1426037242"/>
    <b v="0"/>
    <n v="0"/>
    <b v="0"/>
    <x v="3"/>
    <s v="translations"/>
    <n v="0"/>
    <d v="2015-04-10T01:27:22"/>
    <x v="1429"/>
    <x v="0"/>
  </r>
  <r>
    <n v="1430"/>
    <s v="Esoteric Project Management"/>
    <s v="Profesional translation and publishing of the book on unique synthesis of project management and meditation"/>
    <n v="5000"/>
    <n v="403"/>
    <n v="8"/>
    <x v="2"/>
    <s v="US"/>
    <s v="USD"/>
    <n v="1419017488"/>
    <n v="1416339088"/>
    <b v="0"/>
    <n v="5"/>
    <b v="0"/>
    <x v="3"/>
    <s v="translations"/>
    <n v="80.599999999999994"/>
    <d v="2014-12-19T19:31:28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2"/>
    <s v="US"/>
    <s v="USD"/>
    <n v="1448517816"/>
    <n v="1445922216"/>
    <b v="0"/>
    <n v="47"/>
    <b v="0"/>
    <x v="3"/>
    <s v="translations"/>
    <n v="115.55"/>
    <d v="2015-11-26T06:03:36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s v="US"/>
    <s v="USD"/>
    <n v="1437417828"/>
    <n v="1434825828"/>
    <b v="0"/>
    <n v="0"/>
    <b v="0"/>
    <x v="3"/>
    <s v="translations"/>
    <n v="0"/>
    <d v="2015-07-20T18:43:48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2"/>
    <s v="IT"/>
    <s v="EUR"/>
    <n v="1481367600"/>
    <n v="1477839675"/>
    <b v="0"/>
    <n v="10"/>
    <b v="0"/>
    <x v="3"/>
    <s v="translations"/>
    <n v="80.5"/>
    <d v="2016-12-10T11:00:00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n v="10"/>
    <x v="2"/>
    <s v="DK"/>
    <s v="DKK"/>
    <n v="1433775600"/>
    <n v="1431973478"/>
    <b v="0"/>
    <n v="11"/>
    <b v="0"/>
    <x v="3"/>
    <s v="translations"/>
    <n v="744.55"/>
    <d v="2015-06-08T15:00:00"/>
    <x v="1434"/>
    <x v="0"/>
  </r>
  <r>
    <n v="1435"/>
    <s v="Trilogy of Crystals, book 1, translation"/>
    <s v="English translation of the first book from a sword and sorcery Fantasy trilogy, by Paolo Parente"/>
    <n v="15000"/>
    <n v="15"/>
    <n v="0"/>
    <x v="2"/>
    <s v="IT"/>
    <s v="EUR"/>
    <n v="1444589020"/>
    <n v="1441997020"/>
    <b v="0"/>
    <n v="2"/>
    <b v="0"/>
    <x v="3"/>
    <s v="translations"/>
    <n v="7.5"/>
    <d v="2015-10-11T18:43:40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2"/>
    <s v="DE"/>
    <s v="EUR"/>
    <n v="1456043057"/>
    <n v="1453451057"/>
    <b v="0"/>
    <n v="2"/>
    <b v="0"/>
    <x v="3"/>
    <s v="translations"/>
    <n v="38.5"/>
    <d v="2016-02-21T08:24:17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2"/>
    <s v="US"/>
    <s v="USD"/>
    <n v="1405227540"/>
    <n v="1402058739"/>
    <b v="0"/>
    <n v="22"/>
    <b v="0"/>
    <x v="3"/>
    <s v="translations"/>
    <n v="36.68"/>
    <d v="2014-07-13T04:59:00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s v="DK"/>
    <s v="DKK"/>
    <n v="1461765300"/>
    <n v="1459198499"/>
    <b v="0"/>
    <n v="8"/>
    <b v="0"/>
    <x v="3"/>
    <s v="translations"/>
    <n v="75"/>
    <d v="2016-04-27T13:55:00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2"/>
    <s v="CA"/>
    <s v="CAD"/>
    <n v="1425758101"/>
    <n v="1423166101"/>
    <b v="0"/>
    <n v="6"/>
    <b v="0"/>
    <x v="3"/>
    <s v="translations"/>
    <n v="30"/>
    <d v="2015-03-07T19:55:01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2"/>
    <s v="IT"/>
    <s v="EUR"/>
    <n v="1464285463"/>
    <n v="1461693463"/>
    <b v="0"/>
    <n v="1"/>
    <b v="0"/>
    <x v="3"/>
    <s v="translations"/>
    <n v="1"/>
    <d v="2016-05-26T17:57:43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2"/>
    <s v="GB"/>
    <s v="GBP"/>
    <n v="1441995769"/>
    <n v="1436811769"/>
    <b v="0"/>
    <n v="3"/>
    <b v="0"/>
    <x v="3"/>
    <s v="translations"/>
    <n v="673.33"/>
    <d v="2015-09-11T18:22:49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s v="US"/>
    <s v="USD"/>
    <n v="1464190158"/>
    <n v="1461598158"/>
    <b v="0"/>
    <n v="0"/>
    <b v="0"/>
    <x v="3"/>
    <s v="translations"/>
    <n v="0"/>
    <d v="2016-05-25T15:29:18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s v="FR"/>
    <s v="EUR"/>
    <n v="1483395209"/>
    <n v="1480803209"/>
    <b v="0"/>
    <n v="0"/>
    <b v="0"/>
    <x v="3"/>
    <s v="translations"/>
    <n v="0"/>
    <d v="2017-01-02T22:13:29"/>
    <x v="1443"/>
    <x v="2"/>
  </r>
  <r>
    <n v="1444"/>
    <s v="Expand the MillionairesLetter in the US Market!"/>
    <s v="We as a successfull german stock market newsletter publisher want expand in the US market!"/>
    <n v="4950"/>
    <n v="0"/>
    <n v="0"/>
    <x v="2"/>
    <s v="DE"/>
    <s v="EUR"/>
    <n v="1442091462"/>
    <n v="1436907462"/>
    <b v="0"/>
    <n v="0"/>
    <b v="0"/>
    <x v="3"/>
    <s v="translations"/>
    <n v="0"/>
    <d v="2015-09-12T20:57:4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s v="DE"/>
    <s v="EUR"/>
    <n v="1434286855"/>
    <n v="1431694855"/>
    <b v="0"/>
    <n v="0"/>
    <b v="0"/>
    <x v="3"/>
    <s v="translations"/>
    <n v="0"/>
    <d v="2015-06-14T13:00:5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s v="IT"/>
    <s v="EUR"/>
    <n v="1461235478"/>
    <n v="1459507478"/>
    <b v="0"/>
    <n v="0"/>
    <b v="0"/>
    <x v="3"/>
    <s v="translations"/>
    <n v="0"/>
    <d v="2016-04-21T10:44:38"/>
    <x v="1446"/>
    <x v="2"/>
  </r>
  <r>
    <n v="1447"/>
    <s v="Indian Language Dictionary"/>
    <s v="I'm creating a dictionary of multiple Indian languages."/>
    <n v="500000"/>
    <n v="75"/>
    <n v="0"/>
    <x v="2"/>
    <s v="US"/>
    <s v="USD"/>
    <n v="1467999134"/>
    <n v="1465407134"/>
    <b v="0"/>
    <n v="3"/>
    <b v="0"/>
    <x v="3"/>
    <s v="translations"/>
    <n v="25"/>
    <d v="2016-07-08T17:32:14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s v="AU"/>
    <s v="AUD"/>
    <n v="1432272300"/>
    <n v="1429655318"/>
    <b v="0"/>
    <n v="0"/>
    <b v="0"/>
    <x v="3"/>
    <s v="translations"/>
    <n v="0"/>
    <d v="2015-05-22T05:25:00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s v="US"/>
    <s v="USD"/>
    <n v="1431286105"/>
    <n v="1427138905"/>
    <b v="0"/>
    <n v="0"/>
    <b v="0"/>
    <x v="3"/>
    <s v="translations"/>
    <n v="0"/>
    <d v="2015-05-10T19:28:25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n v="0"/>
    <x v="2"/>
    <s v="US"/>
    <s v="USD"/>
    <n v="1455941197"/>
    <n v="1453349197"/>
    <b v="0"/>
    <n v="1"/>
    <b v="0"/>
    <x v="3"/>
    <s v="translations"/>
    <n v="1"/>
    <d v="2016-02-20T04:06:37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n v="0"/>
    <x v="1"/>
    <s v="US"/>
    <s v="USD"/>
    <n v="1416355259"/>
    <n v="1413759659"/>
    <b v="0"/>
    <n v="2"/>
    <b v="0"/>
    <x v="3"/>
    <s v="translations"/>
    <n v="1"/>
    <d v="2014-11-19T00:00:59"/>
    <x v="1451"/>
    <x v="3"/>
  </r>
  <r>
    <n v="1452"/>
    <s v="The Judo Preservation Project (Canceled)"/>
    <s v="I am gathering rare, out-of-print Judo books for preservation, translation and sharing."/>
    <n v="14000"/>
    <n v="0"/>
    <n v="0"/>
    <x v="1"/>
    <s v="US"/>
    <s v="USD"/>
    <n v="1406566363"/>
    <n v="1403974363"/>
    <b v="0"/>
    <n v="0"/>
    <b v="0"/>
    <x v="3"/>
    <s v="translations"/>
    <n v="0"/>
    <d v="2014-07-28T16:52:43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s v="FR"/>
    <s v="EUR"/>
    <n v="1492270947"/>
    <n v="1488386547"/>
    <b v="0"/>
    <n v="0"/>
    <b v="0"/>
    <x v="3"/>
    <s v="translations"/>
    <n v="0"/>
    <d v="2017-04-15T15:42:27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1"/>
    <s v="ES"/>
    <s v="EUR"/>
    <n v="1461535140"/>
    <n v="1459716480"/>
    <b v="0"/>
    <n v="1"/>
    <b v="0"/>
    <x v="3"/>
    <s v="translations"/>
    <n v="15"/>
    <d v="2016-04-24T21:59:00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1"/>
    <s v="US"/>
    <s v="USD"/>
    <n v="1409924340"/>
    <n v="1405181320"/>
    <b v="0"/>
    <n v="7"/>
    <b v="0"/>
    <x v="3"/>
    <s v="translations"/>
    <n v="225"/>
    <d v="2014-09-05T13:39:00"/>
    <x v="1455"/>
    <x v="3"/>
  </r>
  <r>
    <n v="1456"/>
    <s v="Sometimes you don't need love (Canceled)"/>
    <s v="English Version of my auto-published novel"/>
    <n v="5000"/>
    <n v="145"/>
    <n v="3"/>
    <x v="1"/>
    <s v="IT"/>
    <s v="EUR"/>
    <n v="1483459365"/>
    <n v="1480867365"/>
    <b v="0"/>
    <n v="3"/>
    <b v="0"/>
    <x v="3"/>
    <s v="translations"/>
    <n v="48.33"/>
    <d v="2017-01-03T16:02:45"/>
    <x v="1456"/>
    <x v="2"/>
  </r>
  <r>
    <n v="1457"/>
    <s v="Hey! I&quot;m not invisable, I am Just Old (Canceled)"/>
    <s v="Age is more than just a number, I hope your younger than you feel."/>
    <n v="6000"/>
    <n v="0"/>
    <n v="0"/>
    <x v="1"/>
    <s v="US"/>
    <s v="USD"/>
    <n v="1447281044"/>
    <n v="1444685444"/>
    <b v="0"/>
    <n v="0"/>
    <b v="0"/>
    <x v="3"/>
    <s v="translations"/>
    <n v="0"/>
    <d v="2015-11-11T22:30:44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s v="US"/>
    <s v="USD"/>
    <n v="1407729600"/>
    <n v="1405097760"/>
    <b v="0"/>
    <n v="0"/>
    <b v="0"/>
    <x v="3"/>
    <s v="translations"/>
    <n v="0"/>
    <d v="2014-08-11T04:00:00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s v="DK"/>
    <s v="DKK"/>
    <n v="1449077100"/>
    <n v="1446612896"/>
    <b v="0"/>
    <n v="0"/>
    <b v="0"/>
    <x v="3"/>
    <s v="translations"/>
    <n v="0"/>
    <d v="2015-12-02T17:25:00"/>
    <x v="1459"/>
    <x v="0"/>
  </r>
  <r>
    <n v="1460"/>
    <s v="KJV2015 (Canceled)"/>
    <s v="KJV2015 Easier to understand for our kids and family not leaving out one verse or changing a meaning one bit."/>
    <n v="25000000"/>
    <n v="0"/>
    <n v="0"/>
    <x v="1"/>
    <s v="US"/>
    <s v="USD"/>
    <n v="1417391100"/>
    <n v="1412371898"/>
    <b v="0"/>
    <n v="0"/>
    <b v="0"/>
    <x v="3"/>
    <s v="translations"/>
    <n v="0"/>
    <d v="2014-11-30T23:45:00"/>
    <x v="1460"/>
    <x v="3"/>
  </r>
  <r>
    <n v="1461"/>
    <s v="Relatively Prime Series 2"/>
    <s v="Series 2 of Relatively Prime, a podcast of stories from the Mathematical Domain"/>
    <n v="15000"/>
    <n v="15186.69"/>
    <n v="101"/>
    <x v="0"/>
    <s v="US"/>
    <s v="USD"/>
    <n v="1413849600"/>
    <n v="1410967754"/>
    <b v="1"/>
    <n v="340"/>
    <b v="1"/>
    <x v="3"/>
    <s v="radio &amp; podcasts"/>
    <n v="44.67"/>
    <d v="2014-10-21T00:00:00"/>
    <x v="1461"/>
    <x v="3"/>
  </r>
  <r>
    <n v="1462"/>
    <s v="Unbound: Fiction on the Radio"/>
    <s v="A new radio show focused on short fiction produced by Louisville Public Media"/>
    <n v="4000"/>
    <n v="4340.7"/>
    <n v="109"/>
    <x v="0"/>
    <s v="US"/>
    <s v="USD"/>
    <n v="1365609271"/>
    <n v="1363017271"/>
    <b v="1"/>
    <n v="150"/>
    <b v="1"/>
    <x v="3"/>
    <s v="radio &amp; podcasts"/>
    <n v="28.94"/>
    <d v="2013-04-10T15:54:31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s v="US"/>
    <s v="USD"/>
    <n v="1365367938"/>
    <n v="1361483538"/>
    <b v="1"/>
    <n v="25"/>
    <b v="1"/>
    <x v="3"/>
    <s v="radio &amp; podcasts"/>
    <n v="35.44"/>
    <d v="2013-04-07T20:52:18"/>
    <x v="1463"/>
    <x v="4"/>
  </r>
  <r>
    <n v="1464"/>
    <s v="Science Studio"/>
    <s v="The Best Science Media on the Web"/>
    <n v="5000"/>
    <n v="8160"/>
    <n v="163"/>
    <x v="0"/>
    <s v="US"/>
    <s v="USD"/>
    <n v="1361029958"/>
    <n v="1358437958"/>
    <b v="1"/>
    <n v="234"/>
    <b v="1"/>
    <x v="3"/>
    <s v="radio &amp; podcasts"/>
    <n v="34.869999999999997"/>
    <d v="2013-02-16T15:52:38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s v="US"/>
    <s v="USD"/>
    <n v="1332385200"/>
    <n v="1329759452"/>
    <b v="1"/>
    <n v="2602"/>
    <b v="1"/>
    <x v="3"/>
    <s v="radio &amp; podcasts"/>
    <n v="52.62"/>
    <d v="2012-03-22T03:00:00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s v="US"/>
    <s v="USD"/>
    <n v="1452574800"/>
    <n v="1449029266"/>
    <b v="1"/>
    <n v="248"/>
    <b v="1"/>
    <x v="3"/>
    <s v="radio &amp; podcasts"/>
    <n v="69.599999999999994"/>
    <d v="2016-01-12T05:00:00"/>
    <x v="1466"/>
    <x v="0"/>
  </r>
  <r>
    <n v="1467"/>
    <s v="Radio Ambulante"/>
    <s v="We are a new Spanish language podcast telling uniquely Latin American stories."/>
    <n v="40000"/>
    <n v="46032"/>
    <n v="115"/>
    <x v="0"/>
    <s v="US"/>
    <s v="USD"/>
    <n v="1332699285"/>
    <n v="1327518885"/>
    <b v="1"/>
    <n v="600"/>
    <b v="1"/>
    <x v="3"/>
    <s v="radio &amp; podcasts"/>
    <n v="76.72"/>
    <d v="2012-03-25T18:14:45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s v="US"/>
    <s v="USD"/>
    <n v="1307838049"/>
    <n v="1302654049"/>
    <b v="1"/>
    <n v="293"/>
    <b v="1"/>
    <x v="3"/>
    <s v="radio &amp; podcasts"/>
    <n v="33.19"/>
    <d v="2011-06-12T00:20:49"/>
    <x v="1468"/>
    <x v="6"/>
  </r>
  <r>
    <n v="1469"/>
    <s v="The Local Global Mashup Show"/>
    <s v="Get the inside edge on the stories that connect Americans to the world -- in your ear every week."/>
    <n v="44250"/>
    <n v="47978"/>
    <n v="108"/>
    <x v="0"/>
    <s v="US"/>
    <s v="USD"/>
    <n v="1360938109"/>
    <n v="1358346109"/>
    <b v="1"/>
    <n v="321"/>
    <b v="1"/>
    <x v="3"/>
    <s v="radio &amp; podcasts"/>
    <n v="149.46"/>
    <d v="2013-02-15T14:21:4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s v="US"/>
    <s v="USD"/>
    <n v="1356724263"/>
    <n v="1354909863"/>
    <b v="1"/>
    <n v="81"/>
    <b v="1"/>
    <x v="3"/>
    <s v="radio &amp; podcasts"/>
    <n v="23.17"/>
    <d v="2012-12-28T19:51:03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s v="US"/>
    <s v="USD"/>
    <n v="1428620334"/>
    <n v="1426028334"/>
    <b v="1"/>
    <n v="343"/>
    <b v="1"/>
    <x v="3"/>
    <s v="radio &amp; podcasts"/>
    <n v="96.88"/>
    <d v="2015-04-09T22:58:54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s v="US"/>
    <s v="USD"/>
    <n v="1381928503"/>
    <n v="1379336503"/>
    <b v="1"/>
    <n v="336"/>
    <b v="1"/>
    <x v="3"/>
    <s v="radio &amp; podcasts"/>
    <n v="103.2"/>
    <d v="2013-10-16T13:01:43"/>
    <x v="1472"/>
    <x v="4"/>
  </r>
  <r>
    <n v="1473"/>
    <s v="ONE LOVES ONLY FORM"/>
    <s v="Public Radio Project"/>
    <n v="1500"/>
    <n v="1807.74"/>
    <n v="121"/>
    <x v="0"/>
    <s v="US"/>
    <s v="USD"/>
    <n v="1330644639"/>
    <n v="1328052639"/>
    <b v="1"/>
    <n v="47"/>
    <b v="1"/>
    <x v="3"/>
    <s v="radio &amp; podcasts"/>
    <n v="38.46"/>
    <d v="2012-03-01T23:30:39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s v="US"/>
    <s v="USD"/>
    <n v="1379093292"/>
    <n v="1376501292"/>
    <b v="1"/>
    <n v="76"/>
    <b v="1"/>
    <x v="3"/>
    <s v="radio &amp; podcasts"/>
    <n v="44.32"/>
    <d v="2013-09-13T17:28:12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s v="US"/>
    <s v="USD"/>
    <n v="1419051540"/>
    <n v="1416244863"/>
    <b v="1"/>
    <n v="441"/>
    <b v="1"/>
    <x v="3"/>
    <s v="radio &amp; podcasts"/>
    <n v="64.17"/>
    <d v="2014-12-20T04:59:00"/>
    <x v="1475"/>
    <x v="3"/>
  </r>
  <r>
    <n v="1476"/>
    <s v="The Comedy Button Podcast"/>
    <s v="The Comedy Button is a brand new nerd pop culture podcast with weekly video sketches."/>
    <n v="6000"/>
    <n v="39693.279999999999"/>
    <n v="662"/>
    <x v="0"/>
    <s v="US"/>
    <s v="USD"/>
    <n v="1315616422"/>
    <n v="1313024422"/>
    <b v="1"/>
    <n v="916"/>
    <b v="1"/>
    <x v="3"/>
    <s v="radio &amp; podcasts"/>
    <n v="43.33"/>
    <d v="2011-09-10T01:00:22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s v="US"/>
    <s v="USD"/>
    <n v="1324609200"/>
    <n v="1319467604"/>
    <b v="1"/>
    <n v="369"/>
    <b v="1"/>
    <x v="3"/>
    <s v="radio &amp; podcasts"/>
    <n v="90.5"/>
    <d v="2011-12-23T03:00:00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s v="US"/>
    <s v="USD"/>
    <n v="1368564913"/>
    <n v="1367355313"/>
    <b v="1"/>
    <n v="20242"/>
    <b v="1"/>
    <x v="3"/>
    <s v="radio &amp; podcasts"/>
    <n v="29.19"/>
    <d v="2013-05-14T20:55:13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s v="US"/>
    <s v="USD"/>
    <n v="1399694340"/>
    <n v="1398448389"/>
    <b v="1"/>
    <n v="71"/>
    <b v="1"/>
    <x v="3"/>
    <s v="radio &amp; podcasts"/>
    <n v="30.96"/>
    <d v="2014-05-10T03:59:00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s v="US"/>
    <s v="USD"/>
    <n v="1374858000"/>
    <n v="1373408699"/>
    <b v="1"/>
    <n v="635"/>
    <b v="1"/>
    <x v="3"/>
    <s v="radio &amp; podcasts"/>
    <n v="92.16"/>
    <d v="2013-07-26T17:00:0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2"/>
    <s v="CA"/>
    <s v="CAD"/>
    <n v="1383430145"/>
    <n v="1380838145"/>
    <b v="0"/>
    <n v="6"/>
    <b v="0"/>
    <x v="3"/>
    <s v="fiction"/>
    <n v="17.5"/>
    <d v="2013-11-02T22:09:05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2"/>
    <s v="US"/>
    <s v="USD"/>
    <n v="1347004260"/>
    <n v="1345062936"/>
    <b v="0"/>
    <n v="1"/>
    <b v="0"/>
    <x v="3"/>
    <s v="fiction"/>
    <n v="5"/>
    <d v="2012-09-07T07:51:0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n v="1"/>
    <x v="2"/>
    <s v="US"/>
    <s v="USD"/>
    <n v="1469162275"/>
    <n v="1467002275"/>
    <b v="0"/>
    <n v="2"/>
    <b v="0"/>
    <x v="3"/>
    <s v="fiction"/>
    <n v="25"/>
    <d v="2016-07-22T04:37:55"/>
    <x v="1483"/>
    <x v="2"/>
  </r>
  <r>
    <n v="1484"/>
    <s v="a book called filtered down thru the stars"/>
    <s v="The mussings of an old wizard"/>
    <n v="2000"/>
    <n v="0"/>
    <n v="0"/>
    <x v="2"/>
    <s v="US"/>
    <s v="USD"/>
    <n v="1342882260"/>
    <n v="1337834963"/>
    <b v="0"/>
    <n v="0"/>
    <b v="0"/>
    <x v="3"/>
    <s v="fiction"/>
    <n v="0"/>
    <d v="2012-07-21T14:51:0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2"/>
    <s v="US"/>
    <s v="USD"/>
    <n v="1434827173"/>
    <n v="1430939173"/>
    <b v="0"/>
    <n v="3"/>
    <b v="0"/>
    <x v="3"/>
    <s v="fiction"/>
    <n v="50"/>
    <d v="2015-06-20T19:06:13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2"/>
    <s v="US"/>
    <s v="USD"/>
    <n v="1425009761"/>
    <n v="1422417761"/>
    <b v="0"/>
    <n v="3"/>
    <b v="0"/>
    <x v="3"/>
    <s v="fiction"/>
    <n v="16"/>
    <d v="2015-02-27T04:02:41"/>
    <x v="1486"/>
    <x v="0"/>
  </r>
  <r>
    <n v="1487"/>
    <s v="You Killed Me First"/>
    <s v="A lover becomes an enemy when a line has been crossed. Torn between memories and reality, his mask of sanity is slipping."/>
    <n v="10000"/>
    <n v="0"/>
    <n v="0"/>
    <x v="2"/>
    <s v="US"/>
    <s v="USD"/>
    <n v="1470175271"/>
    <n v="1467583271"/>
    <b v="0"/>
    <n v="0"/>
    <b v="0"/>
    <x v="3"/>
    <s v="fiction"/>
    <n v="0"/>
    <d v="2016-08-02T22:01:11"/>
    <x v="1487"/>
    <x v="2"/>
  </r>
  <r>
    <n v="1488"/>
    <s v="Nanolution"/>
    <s v="A blockbuster sci-fi adventure. What would you do if one day your life changed to beyond the imaginable?"/>
    <n v="15000"/>
    <n v="360"/>
    <n v="2"/>
    <x v="2"/>
    <s v="AU"/>
    <s v="AUD"/>
    <n v="1388928660"/>
    <n v="1386336660"/>
    <b v="0"/>
    <n v="6"/>
    <b v="0"/>
    <x v="3"/>
    <s v="fiction"/>
    <n v="60"/>
    <d v="2014-01-05T13:31:0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s v="US"/>
    <s v="USD"/>
    <n v="1352994052"/>
    <n v="1350398452"/>
    <b v="0"/>
    <n v="0"/>
    <b v="0"/>
    <x v="3"/>
    <s v="fiction"/>
    <n v="0"/>
    <d v="2012-11-15T15:40:52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2"/>
    <s v="US"/>
    <s v="USD"/>
    <n v="1380720474"/>
    <n v="1378214874"/>
    <b v="0"/>
    <n v="19"/>
    <b v="0"/>
    <x v="3"/>
    <s v="fiction"/>
    <n v="47.11"/>
    <d v="2013-10-02T13:27:54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n v="8"/>
    <x v="2"/>
    <s v="US"/>
    <s v="USD"/>
    <n v="1424014680"/>
    <n v="1418922443"/>
    <b v="0"/>
    <n v="1"/>
    <b v="0"/>
    <x v="3"/>
    <s v="fiction"/>
    <n v="100"/>
    <d v="2015-02-15T15:38:0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2"/>
    <s v="US"/>
    <s v="USD"/>
    <n v="1308431646"/>
    <n v="1305839646"/>
    <b v="0"/>
    <n v="2"/>
    <b v="0"/>
    <x v="3"/>
    <s v="fiction"/>
    <n v="15"/>
    <d v="2011-06-18T21:14:06"/>
    <x v="1492"/>
    <x v="6"/>
  </r>
  <r>
    <n v="1493"/>
    <s v="The Great Grand Zeppelin Chase"/>
    <s v="Help illustrate the sequel to the bestselling _x000a_The Transylvania Flying Squad of Detectives"/>
    <n v="2400"/>
    <n v="0"/>
    <n v="0"/>
    <x v="2"/>
    <s v="US"/>
    <s v="USD"/>
    <n v="1371415675"/>
    <n v="1368823675"/>
    <b v="0"/>
    <n v="0"/>
    <b v="0"/>
    <x v="3"/>
    <s v="fiction"/>
    <n v="0"/>
    <d v="2013-06-16T20:47:55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2"/>
    <s v="US"/>
    <s v="USD"/>
    <n v="1428075480"/>
    <n v="1425489613"/>
    <b v="0"/>
    <n v="11"/>
    <b v="0"/>
    <x v="3"/>
    <s v="fiction"/>
    <n v="40.450000000000003"/>
    <d v="2015-04-03T15:38:00"/>
    <x v="1494"/>
    <x v="0"/>
  </r>
  <r>
    <n v="1495"/>
    <s v="A Magical Bildungsroman with a Female Heroine"/>
    <s v="The Adventures of Penelope Hawthorne. Part One: The Spellbook of Dracone."/>
    <n v="2000"/>
    <n v="0"/>
    <n v="0"/>
    <x v="2"/>
    <s v="US"/>
    <s v="USD"/>
    <n v="1314471431"/>
    <n v="1311879431"/>
    <b v="0"/>
    <n v="0"/>
    <b v="0"/>
    <x v="3"/>
    <s v="fiction"/>
    <n v="0"/>
    <d v="2011-08-27T18:57:11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s v="US"/>
    <s v="USD"/>
    <n v="1410866659"/>
    <n v="1405682659"/>
    <b v="0"/>
    <n v="0"/>
    <b v="0"/>
    <x v="3"/>
    <s v="fiction"/>
    <n v="0"/>
    <d v="2014-09-16T11:24:19"/>
    <x v="1496"/>
    <x v="3"/>
  </r>
  <r>
    <n v="1497"/>
    <s v="Daddy"/>
    <s v="After 25 years apart, a father and son's reunion is less magical and more explosive as the revelations come out and the gloves come off"/>
    <n v="15000"/>
    <n v="1"/>
    <n v="0"/>
    <x v="2"/>
    <s v="US"/>
    <s v="USD"/>
    <n v="1375299780"/>
    <n v="1371655522"/>
    <b v="0"/>
    <n v="1"/>
    <b v="0"/>
    <x v="3"/>
    <s v="fiction"/>
    <n v="1"/>
    <d v="2013-07-31T19:43:0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2"/>
    <s v="US"/>
    <s v="USD"/>
    <n v="1409787378"/>
    <n v="1405899378"/>
    <b v="0"/>
    <n v="3"/>
    <b v="0"/>
    <x v="3"/>
    <s v="fiction"/>
    <n v="19"/>
    <d v="2014-09-03T23:36:1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n v="0"/>
    <x v="2"/>
    <s v="US"/>
    <s v="USD"/>
    <n v="1470355833"/>
    <n v="1465171833"/>
    <b v="0"/>
    <n v="1"/>
    <b v="0"/>
    <x v="3"/>
    <s v="fiction"/>
    <n v="5"/>
    <d v="2016-08-05T00:10:33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2"/>
    <s v="US"/>
    <s v="USD"/>
    <n v="1367444557"/>
    <n v="1364852557"/>
    <b v="0"/>
    <n v="15"/>
    <b v="0"/>
    <x v="3"/>
    <s v="fiction"/>
    <n v="46.73"/>
    <d v="2013-05-01T21:42:37"/>
    <x v="1500"/>
    <x v="4"/>
  </r>
  <r>
    <n v="1501"/>
    <s v="This is Nowhere"/>
    <s v="A hardcover book of surf, outdoor and nature photos from the British Columbia coast."/>
    <n v="52000"/>
    <n v="86492"/>
    <n v="166"/>
    <x v="0"/>
    <s v="CA"/>
    <s v="CAD"/>
    <n v="1436364023"/>
    <n v="1433772023"/>
    <b v="1"/>
    <n v="885"/>
    <b v="1"/>
    <x v="8"/>
    <s v="photobooks"/>
    <n v="97.73"/>
    <d v="2015-07-08T14:00:23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s v="GB"/>
    <s v="GBP"/>
    <n v="1458943200"/>
    <n v="1456491680"/>
    <b v="1"/>
    <n v="329"/>
    <b v="1"/>
    <x v="8"/>
    <s v="photobooks"/>
    <n v="67.84"/>
    <d v="2016-03-25T22:00:0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s v="BE"/>
    <s v="EUR"/>
    <n v="1477210801"/>
    <n v="1472026801"/>
    <b v="1"/>
    <n v="71"/>
    <b v="1"/>
    <x v="8"/>
    <s v="photobooks"/>
    <n v="56.98"/>
    <d v="2016-10-23T08:20:01"/>
    <x v="1503"/>
    <x v="2"/>
  </r>
  <r>
    <n v="1504"/>
    <s v="RYU X RIO"/>
    <s v="A football photography book like no other about the 2014 World Cup in Brazil, by Ryu Voelkel."/>
    <n v="6500"/>
    <n v="18066"/>
    <n v="278"/>
    <x v="0"/>
    <s v="GB"/>
    <s v="GBP"/>
    <n v="1402389180"/>
    <n v="1399996024"/>
    <b v="1"/>
    <n v="269"/>
    <b v="1"/>
    <x v="8"/>
    <s v="photobooks"/>
    <n v="67.16"/>
    <d v="2014-06-10T08:33:0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s v="DE"/>
    <s v="EUR"/>
    <n v="1458676860"/>
    <n v="1455446303"/>
    <b v="1"/>
    <n v="345"/>
    <b v="1"/>
    <x v="8"/>
    <s v="photobooks"/>
    <n v="48.04"/>
    <d v="2016-03-22T20:01:00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s v="GB"/>
    <s v="GBP"/>
    <n v="1406227904"/>
    <n v="1403635904"/>
    <b v="1"/>
    <n v="43"/>
    <b v="1"/>
    <x v="8"/>
    <s v="photobooks"/>
    <n v="38.86"/>
    <d v="2014-07-24T18:51:44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s v="US"/>
    <s v="USD"/>
    <n v="1273911000"/>
    <n v="1268822909"/>
    <b v="1"/>
    <n v="33"/>
    <b v="1"/>
    <x v="8"/>
    <s v="photobooks"/>
    <n v="78.180000000000007"/>
    <d v="2010-05-15T08:10:0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s v="US"/>
    <s v="USD"/>
    <n v="1403880281"/>
    <n v="1401201881"/>
    <b v="1"/>
    <n v="211"/>
    <b v="1"/>
    <x v="8"/>
    <s v="photobooks"/>
    <n v="97.11"/>
    <d v="2014-06-27T14:44:41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s v="DE"/>
    <s v="EUR"/>
    <n v="1487113140"/>
    <n v="1484570885"/>
    <b v="1"/>
    <n v="196"/>
    <b v="1"/>
    <x v="8"/>
    <s v="photobooks"/>
    <n v="110.39"/>
    <d v="2017-02-14T22:59:00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s v="GB"/>
    <s v="GBP"/>
    <n v="1405761278"/>
    <n v="1403169278"/>
    <b v="1"/>
    <n v="405"/>
    <b v="1"/>
    <x v="8"/>
    <s v="photobooks"/>
    <n v="39.92"/>
    <d v="2014-07-19T09:14:38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s v="US"/>
    <s v="USD"/>
    <n v="1447858804"/>
    <n v="1445263204"/>
    <b v="1"/>
    <n v="206"/>
    <b v="1"/>
    <x v="8"/>
    <s v="photobooks"/>
    <n v="75.98"/>
    <d v="2015-11-18T15:00:04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s v="US"/>
    <s v="USD"/>
    <n v="1486311939"/>
    <n v="1483719939"/>
    <b v="1"/>
    <n v="335"/>
    <b v="1"/>
    <x v="8"/>
    <s v="photobooks"/>
    <n v="58.38"/>
    <d v="2017-02-05T16:25:39"/>
    <x v="1512"/>
    <x v="1"/>
  </r>
  <r>
    <n v="1513"/>
    <s v="Russian Interiors"/>
    <s v="An intimate portrait of Russian women in their private spaces by late photographer Andy Rocchelli published by Cesura."/>
    <n v="8000"/>
    <n v="12001.5"/>
    <n v="150"/>
    <x v="0"/>
    <s v="GB"/>
    <s v="GBP"/>
    <n v="1405523866"/>
    <n v="1402931866"/>
    <b v="1"/>
    <n v="215"/>
    <b v="1"/>
    <x v="8"/>
    <s v="photobooks"/>
    <n v="55.82"/>
    <d v="2014-07-16T15:17:46"/>
    <x v="1513"/>
    <x v="3"/>
  </r>
  <r>
    <n v="1514"/>
    <s v="Racing Age"/>
    <s v="Racing Age is a documentary photography book about masters track &amp; field athletes of retirement age and older."/>
    <n v="25000"/>
    <n v="26619"/>
    <n v="106"/>
    <x v="0"/>
    <s v="US"/>
    <s v="USD"/>
    <n v="1443363640"/>
    <n v="1439907640"/>
    <b v="1"/>
    <n v="176"/>
    <b v="1"/>
    <x v="8"/>
    <s v="photobooks"/>
    <n v="151.24"/>
    <d v="2015-09-27T14:20:4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s v="NO"/>
    <s v="NOK"/>
    <n v="1458104697"/>
    <n v="1455516297"/>
    <b v="1"/>
    <n v="555"/>
    <b v="1"/>
    <x v="8"/>
    <s v="photobooks"/>
    <n v="849.67"/>
    <d v="2016-03-16T05:04:57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s v="US"/>
    <s v="USD"/>
    <n v="1475762400"/>
    <n v="1473160292"/>
    <b v="1"/>
    <n v="116"/>
    <b v="1"/>
    <x v="8"/>
    <s v="photobooks"/>
    <n v="159.24"/>
    <d v="2016-10-06T14:00:0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s v="US"/>
    <s v="USD"/>
    <n v="1417845600"/>
    <n v="1415194553"/>
    <b v="1"/>
    <n v="615"/>
    <b v="1"/>
    <x v="8"/>
    <s v="photobooks"/>
    <n v="39.51"/>
    <d v="2014-12-06T06:00:00"/>
    <x v="1517"/>
    <x v="3"/>
  </r>
  <r>
    <n v="1518"/>
    <s v="Amelia and the Animals: Photographs by Robin Schwartz"/>
    <s v="A photobook of Robin Schwartz's ongoing series with her daughter Amelia."/>
    <n v="15000"/>
    <n v="30805"/>
    <n v="205"/>
    <x v="0"/>
    <s v="US"/>
    <s v="USD"/>
    <n v="1401565252"/>
    <n v="1398973252"/>
    <b v="1"/>
    <n v="236"/>
    <b v="1"/>
    <x v="8"/>
    <s v="photobooks"/>
    <n v="130.53"/>
    <d v="2014-05-31T19:40:52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s v="US"/>
    <s v="USD"/>
    <n v="1403301540"/>
    <n v="1400867283"/>
    <b v="1"/>
    <n v="145"/>
    <b v="1"/>
    <x v="8"/>
    <s v="photobooks"/>
    <n v="64.16"/>
    <d v="2014-06-20T21:59:00"/>
    <x v="1519"/>
    <x v="3"/>
  </r>
  <r>
    <n v="1520"/>
    <s v="TULIPS"/>
    <s v="A self-published photography book by Andrew Miksys from his new series about Belarus"/>
    <n v="18000"/>
    <n v="18625"/>
    <n v="103"/>
    <x v="0"/>
    <s v="US"/>
    <s v="USD"/>
    <n v="1418961600"/>
    <n v="1415824513"/>
    <b v="1"/>
    <n v="167"/>
    <b v="1"/>
    <x v="8"/>
    <s v="photobooks"/>
    <n v="111.53"/>
    <d v="2014-12-19T04:00:0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s v="US"/>
    <s v="USD"/>
    <n v="1465272091"/>
    <n v="1462248091"/>
    <b v="1"/>
    <n v="235"/>
    <b v="1"/>
    <x v="8"/>
    <s v="photobooks"/>
    <n v="170.45"/>
    <d v="2016-06-07T04:01:3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s v="US"/>
    <s v="USD"/>
    <n v="1413575739"/>
    <n v="1410983739"/>
    <b v="1"/>
    <n v="452"/>
    <b v="1"/>
    <x v="8"/>
    <s v="photobooks"/>
    <n v="133.74"/>
    <d v="2014-10-17T19:55:39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s v="US"/>
    <s v="USD"/>
    <n v="1419292800"/>
    <n v="1416592916"/>
    <b v="1"/>
    <n v="241"/>
    <b v="1"/>
    <x v="8"/>
    <s v="photobooks"/>
    <n v="95.83"/>
    <d v="2014-12-23T00:00:00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s v="SE"/>
    <s v="SEK"/>
    <n v="1487592090"/>
    <n v="1485000090"/>
    <b v="1"/>
    <n v="28"/>
    <b v="1"/>
    <x v="8"/>
    <s v="photobooks"/>
    <n v="221.79"/>
    <d v="2017-02-20T12:01:30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s v="US"/>
    <s v="USD"/>
    <n v="1471539138"/>
    <n v="1468947138"/>
    <b v="1"/>
    <n v="140"/>
    <b v="1"/>
    <x v="8"/>
    <s v="photobooks"/>
    <n v="32.32"/>
    <d v="2016-08-18T16:52:18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s v="US"/>
    <s v="USD"/>
    <n v="1453185447"/>
    <n v="1448951847"/>
    <b v="1"/>
    <n v="280"/>
    <b v="1"/>
    <x v="8"/>
    <s v="photobooks"/>
    <n v="98.84"/>
    <d v="2016-01-19T06:37:27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s v="US"/>
    <s v="USD"/>
    <n v="1489497886"/>
    <n v="1487082286"/>
    <b v="1"/>
    <n v="70"/>
    <b v="1"/>
    <x v="8"/>
    <s v="photobooks"/>
    <n v="55.22"/>
    <d v="2017-03-14T13:24:46"/>
    <x v="1527"/>
    <x v="1"/>
  </r>
  <r>
    <n v="1528"/>
    <s v="Don't Go Outside: Tokyo Street Photos"/>
    <s v="A book of street photos from around Shibuya that I've made between 2011-2016."/>
    <n v="3000"/>
    <n v="8447"/>
    <n v="282"/>
    <x v="0"/>
    <s v="US"/>
    <s v="USD"/>
    <n v="1485907200"/>
    <n v="1483292122"/>
    <b v="1"/>
    <n v="160"/>
    <b v="1"/>
    <x v="8"/>
    <s v="photobooks"/>
    <n v="52.79"/>
    <d v="2017-02-01T00:00:00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s v="US"/>
    <s v="USD"/>
    <n v="1426773920"/>
    <n v="1424185520"/>
    <b v="1"/>
    <n v="141"/>
    <b v="1"/>
    <x v="8"/>
    <s v="photobooks"/>
    <n v="135.66999999999999"/>
    <d v="2015-03-19T14:05: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s v="US"/>
    <s v="USD"/>
    <n v="1445624695"/>
    <n v="1443464695"/>
    <b v="1"/>
    <n v="874"/>
    <b v="1"/>
    <x v="8"/>
    <s v="photobooks"/>
    <n v="53.99"/>
    <d v="2015-10-23T18:24:55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s v="US"/>
    <s v="USD"/>
    <n v="1417402800"/>
    <n v="1414610126"/>
    <b v="1"/>
    <n v="73"/>
    <b v="1"/>
    <x v="8"/>
    <s v="photobooks"/>
    <n v="56.64"/>
    <d v="2014-12-01T03:00:00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s v="AU"/>
    <s v="AUD"/>
    <n v="1455548400"/>
    <n v="1453461865"/>
    <b v="1"/>
    <n v="294"/>
    <b v="1"/>
    <x v="8"/>
    <s v="photobooks"/>
    <n v="82.32"/>
    <d v="2016-02-15T15:00:00"/>
    <x v="1532"/>
    <x v="2"/>
  </r>
  <r>
    <n v="1533"/>
    <s v="The Cancer Family Book Project"/>
    <s v="This is an intimate story about a family, focusing on their love and strength in the face of mortality."/>
    <n v="45000"/>
    <n v="65313"/>
    <n v="145"/>
    <x v="0"/>
    <s v="US"/>
    <s v="USD"/>
    <n v="1462161540"/>
    <n v="1457913777"/>
    <b v="1"/>
    <n v="740"/>
    <b v="1"/>
    <x v="8"/>
    <s v="photobooks"/>
    <n v="88.26"/>
    <d v="2016-05-02T03:59:00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s v="US"/>
    <s v="USD"/>
    <n v="1441383062"/>
    <n v="1438791062"/>
    <b v="1"/>
    <n v="369"/>
    <b v="1"/>
    <x v="8"/>
    <s v="photobooks"/>
    <n v="84.91"/>
    <d v="2015-09-04T16:11:02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s v="US"/>
    <s v="USD"/>
    <n v="1464040800"/>
    <n v="1461527631"/>
    <b v="1"/>
    <n v="110"/>
    <b v="1"/>
    <x v="8"/>
    <s v="photobooks"/>
    <n v="48.15"/>
    <d v="2016-05-23T22:00:0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s v="US"/>
    <s v="USD"/>
    <n v="1440702910"/>
    <n v="1438110910"/>
    <b v="1"/>
    <n v="455"/>
    <b v="1"/>
    <x v="8"/>
    <s v="photobooks"/>
    <n v="66.02"/>
    <d v="2015-08-27T19:15:1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s v="DE"/>
    <s v="EUR"/>
    <n v="1470506400"/>
    <n v="1467358427"/>
    <b v="1"/>
    <n v="224"/>
    <b v="1"/>
    <x v="8"/>
    <s v="photobooks"/>
    <n v="96.38"/>
    <d v="2016-08-06T18:00:0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s v="US"/>
    <s v="USD"/>
    <n v="1421952370"/>
    <n v="1418064370"/>
    <b v="1"/>
    <n v="46"/>
    <b v="1"/>
    <x v="8"/>
    <s v="photobooks"/>
    <n v="156.16999999999999"/>
    <d v="2015-01-22T18:46:1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s v="US"/>
    <s v="USD"/>
    <n v="1483481019"/>
    <n v="1480629819"/>
    <b v="0"/>
    <n v="284"/>
    <b v="1"/>
    <x v="8"/>
    <s v="photobooks"/>
    <n v="95.76"/>
    <d v="2017-01-03T22:03: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s v="US"/>
    <s v="USD"/>
    <n v="1416964500"/>
    <n v="1414368616"/>
    <b v="1"/>
    <n v="98"/>
    <b v="1"/>
    <x v="8"/>
    <s v="photobooks"/>
    <n v="180.41"/>
    <d v="2014-11-26T01:15:0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n v="0"/>
    <x v="2"/>
    <s v="US"/>
    <s v="USD"/>
    <n v="1420045538"/>
    <n v="1417453538"/>
    <b v="0"/>
    <n v="2"/>
    <b v="0"/>
    <x v="8"/>
    <s v="nature"/>
    <n v="3"/>
    <d v="2014-12-31T17:05:38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s v="CA"/>
    <s v="CAD"/>
    <n v="1435708500"/>
    <n v="1434412500"/>
    <b v="0"/>
    <n v="1"/>
    <b v="0"/>
    <x v="8"/>
    <s v="nature"/>
    <n v="20"/>
    <d v="2015-06-30T23:55:00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n v="0"/>
    <x v="2"/>
    <s v="US"/>
    <s v="USD"/>
    <n v="1416662034"/>
    <n v="1414066434"/>
    <b v="0"/>
    <n v="1"/>
    <b v="0"/>
    <x v="8"/>
    <s v="nature"/>
    <n v="10"/>
    <d v="2014-11-22T13:13:54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n v="0"/>
    <x v="2"/>
    <s v="US"/>
    <s v="USD"/>
    <n v="1427847480"/>
    <n v="1424222024"/>
    <b v="0"/>
    <n v="0"/>
    <b v="0"/>
    <x v="8"/>
    <s v="nature"/>
    <n v="0"/>
    <d v="2015-04-01T00:18:00"/>
    <x v="1544"/>
    <x v="0"/>
  </r>
  <r>
    <n v="1545"/>
    <s v="Nevada County Hearts"/>
    <s v="&quot;He will not be a wise man who does not study human hearts!&quot;_x000a_Hope in natural art, creation!"/>
    <n v="3000"/>
    <n v="1"/>
    <n v="0"/>
    <x v="2"/>
    <s v="US"/>
    <s v="USD"/>
    <n v="1425330960"/>
    <n v="1422393234"/>
    <b v="0"/>
    <n v="1"/>
    <b v="0"/>
    <x v="8"/>
    <s v="nature"/>
    <n v="1"/>
    <d v="2015-03-02T21:16:00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2"/>
    <s v="GB"/>
    <s v="GBP"/>
    <n v="1410930399"/>
    <n v="1405746399"/>
    <b v="0"/>
    <n v="11"/>
    <b v="0"/>
    <x v="8"/>
    <s v="nature"/>
    <n v="26.27"/>
    <d v="2014-09-17T05:06:39"/>
    <x v="1546"/>
    <x v="3"/>
  </r>
  <r>
    <n v="1547"/>
    <s v="Sound Photography"/>
    <s v="I have produced a limited number (100) of five 8x10 prints of mixed photography I would like to share with you."/>
    <n v="20"/>
    <n v="0"/>
    <n v="0"/>
    <x v="2"/>
    <s v="US"/>
    <s v="USD"/>
    <n v="1487844882"/>
    <n v="1487240082"/>
    <b v="0"/>
    <n v="0"/>
    <b v="0"/>
    <x v="8"/>
    <s v="nature"/>
    <n v="0"/>
    <d v="2017-02-23T10:14:42"/>
    <x v="1547"/>
    <x v="1"/>
  </r>
  <r>
    <n v="1548"/>
    <s v="Change the World through Color"/>
    <s v="Beauty is in the eye of the beholder and I want to inspire conservation through color."/>
    <n v="700"/>
    <n v="60"/>
    <n v="9"/>
    <x v="2"/>
    <s v="US"/>
    <s v="USD"/>
    <n v="1447020620"/>
    <n v="1444425020"/>
    <b v="0"/>
    <n v="1"/>
    <b v="0"/>
    <x v="8"/>
    <s v="nature"/>
    <n v="60"/>
    <d v="2015-11-08T22:10:20"/>
    <x v="1548"/>
    <x v="0"/>
  </r>
  <r>
    <n v="1549"/>
    <s v="2016 Calendar:  Wonders of Nature"/>
    <s v="A 2016 calendar collection of landscape and wildlife photographs from award winning photographer, Steve Marler."/>
    <n v="500"/>
    <n v="170"/>
    <n v="34"/>
    <x v="2"/>
    <s v="US"/>
    <s v="USD"/>
    <n v="1446524159"/>
    <n v="1443928559"/>
    <b v="0"/>
    <n v="6"/>
    <b v="0"/>
    <x v="8"/>
    <s v="nature"/>
    <n v="28.33"/>
    <d v="2015-11-03T04:15:5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2"/>
    <s v="GB"/>
    <s v="GBP"/>
    <n v="1463050034"/>
    <n v="1460458034"/>
    <b v="0"/>
    <n v="7"/>
    <b v="0"/>
    <x v="8"/>
    <s v="nature"/>
    <n v="14.43"/>
    <d v="2016-05-12T10:47:14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s v="US"/>
    <s v="USD"/>
    <n v="1432756039"/>
    <n v="1430164039"/>
    <b v="0"/>
    <n v="0"/>
    <b v="0"/>
    <x v="8"/>
    <s v="nature"/>
    <n v="0"/>
    <d v="2015-05-27T19:47:19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2"/>
    <s v="US"/>
    <s v="USD"/>
    <n v="1412135940"/>
    <n v="1410366708"/>
    <b v="0"/>
    <n v="16"/>
    <b v="0"/>
    <x v="8"/>
    <s v="nature"/>
    <n v="132.19"/>
    <d v="2014-10-01T03:59:00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s v="US"/>
    <s v="USD"/>
    <n v="1441176447"/>
    <n v="1438584447"/>
    <b v="0"/>
    <n v="0"/>
    <b v="0"/>
    <x v="8"/>
    <s v="nature"/>
    <n v="0"/>
    <d v="2015-09-02T06:47:27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s v="AU"/>
    <s v="AUD"/>
    <n v="1438495390"/>
    <n v="1435903390"/>
    <b v="0"/>
    <n v="0"/>
    <b v="0"/>
    <x v="8"/>
    <s v="nature"/>
    <n v="0"/>
    <d v="2015-08-02T06:03:10"/>
    <x v="1554"/>
    <x v="0"/>
  </r>
  <r>
    <n v="1555"/>
    <s v="Coffee Table Book of Maine"/>
    <s v="I am traveling the coastline of Maine and will be taking pictures of all the scenery and lighthouses in the area."/>
    <n v="750"/>
    <n v="0"/>
    <n v="0"/>
    <x v="2"/>
    <s v="US"/>
    <s v="USD"/>
    <n v="1442509200"/>
    <n v="1440513832"/>
    <b v="0"/>
    <n v="0"/>
    <b v="0"/>
    <x v="8"/>
    <s v="nature"/>
    <n v="0"/>
    <d v="2015-09-17T17:00:00"/>
    <x v="1555"/>
    <x v="0"/>
  </r>
  <r>
    <n v="1556"/>
    <s v="West Canada - A Coffee Table Book"/>
    <s v="To gather a collection of photographs for a coffee table book that displays the beauty of Canada's west."/>
    <n v="1500"/>
    <n v="677"/>
    <n v="45"/>
    <x v="2"/>
    <s v="CA"/>
    <s v="CAD"/>
    <n v="1467603624"/>
    <n v="1465011624"/>
    <b v="0"/>
    <n v="12"/>
    <b v="0"/>
    <x v="8"/>
    <s v="nature"/>
    <n v="56.42"/>
    <d v="2016-07-04T03:40:24"/>
    <x v="1556"/>
    <x v="2"/>
  </r>
  <r>
    <n v="1557"/>
    <s v="Reflecting Light Photo"/>
    <s v="I have always been captivated by photography, Now I am trying to set up my own company and publish my pictures."/>
    <n v="2500"/>
    <n v="100"/>
    <n v="4"/>
    <x v="2"/>
    <s v="US"/>
    <s v="USD"/>
    <n v="1411227633"/>
    <n v="1408549233"/>
    <b v="0"/>
    <n v="1"/>
    <b v="0"/>
    <x v="8"/>
    <s v="nature"/>
    <n v="100"/>
    <d v="2014-09-20T15:40:33"/>
    <x v="1557"/>
    <x v="3"/>
  </r>
  <r>
    <n v="1558"/>
    <s v="Lucy Wood's Calendar - English Countryside 2016"/>
    <s v="A large 2016 wall-calendar (A3 when open) featuring 12 stunning photographs by Lucy Wood."/>
    <n v="750"/>
    <n v="35"/>
    <n v="5"/>
    <x v="2"/>
    <s v="GB"/>
    <s v="GBP"/>
    <n v="1440763920"/>
    <n v="1435656759"/>
    <b v="0"/>
    <n v="3"/>
    <b v="0"/>
    <x v="8"/>
    <s v="nature"/>
    <n v="11.67"/>
    <d v="2015-08-28T12:12:00"/>
    <x v="1558"/>
    <x v="0"/>
  </r>
  <r>
    <n v="1559"/>
    <s v="North Cascades Bigfoot Photo Expedition"/>
    <s v="The goal of this project is to provide scientific evidence of bigfoot in the North Cascades."/>
    <n v="15000"/>
    <n v="50"/>
    <n v="0"/>
    <x v="2"/>
    <s v="US"/>
    <s v="USD"/>
    <n v="1430270199"/>
    <n v="1428974199"/>
    <b v="0"/>
    <n v="1"/>
    <b v="0"/>
    <x v="8"/>
    <s v="nature"/>
    <n v="50"/>
    <d v="2015-04-29T01:16:39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n v="4"/>
    <x v="2"/>
    <s v="US"/>
    <s v="USD"/>
    <n v="1415842193"/>
    <n v="1414110593"/>
    <b v="0"/>
    <n v="4"/>
    <b v="0"/>
    <x v="8"/>
    <s v="nature"/>
    <n v="23.5"/>
    <d v="2014-11-13T01:29:53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1"/>
    <s v="US"/>
    <s v="USD"/>
    <n v="1383789603"/>
    <n v="1381194003"/>
    <b v="0"/>
    <n v="1"/>
    <b v="0"/>
    <x v="3"/>
    <s v="art books"/>
    <n v="67"/>
    <d v="2013-11-07T02:00:03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s v="US"/>
    <s v="USD"/>
    <n v="1259715000"/>
    <n v="1253712916"/>
    <b v="0"/>
    <n v="0"/>
    <b v="0"/>
    <x v="3"/>
    <s v="art books"/>
    <n v="0"/>
    <d v="2009-12-02T00:50:00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1"/>
    <s v="GB"/>
    <s v="GBP"/>
    <n v="1394815751"/>
    <n v="1389635351"/>
    <b v="0"/>
    <n v="2"/>
    <b v="0"/>
    <x v="3"/>
    <s v="art books"/>
    <n v="42.5"/>
    <d v="2014-03-14T16:49:11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1"/>
    <s v="US"/>
    <s v="USD"/>
    <n v="1432843500"/>
    <n v="1430124509"/>
    <b v="0"/>
    <n v="1"/>
    <b v="0"/>
    <x v="3"/>
    <s v="art books"/>
    <n v="10"/>
    <d v="2015-05-28T20:05:00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1"/>
    <s v="US"/>
    <s v="USD"/>
    <n v="1307554261"/>
    <n v="1304962261"/>
    <b v="0"/>
    <n v="1"/>
    <b v="0"/>
    <x v="3"/>
    <s v="art books"/>
    <n v="100"/>
    <d v="2011-06-08T17:31:01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n v="21"/>
    <x v="1"/>
    <s v="US"/>
    <s v="USD"/>
    <n v="1469656800"/>
    <n v="1467151204"/>
    <b v="0"/>
    <n v="59"/>
    <b v="0"/>
    <x v="3"/>
    <s v="art books"/>
    <n v="108.05"/>
    <d v="2016-07-27T22:00:00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1"/>
    <s v="US"/>
    <s v="USD"/>
    <n v="1392595200"/>
    <n v="1391293745"/>
    <b v="0"/>
    <n v="13"/>
    <b v="0"/>
    <x v="3"/>
    <s v="art books"/>
    <n v="26.92"/>
    <d v="2014-02-17T00:00:00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1"/>
    <s v="US"/>
    <s v="USD"/>
    <n v="1419384585"/>
    <n v="1416360585"/>
    <b v="0"/>
    <n v="22"/>
    <b v="0"/>
    <x v="3"/>
    <s v="art books"/>
    <n v="155"/>
    <d v="2014-12-24T01:29:45"/>
    <x v="1568"/>
    <x v="3"/>
  </r>
  <r>
    <n v="1569"/>
    <s v="to be removed (Canceled)"/>
    <s v="to be removed"/>
    <n v="30000"/>
    <n v="0"/>
    <n v="0"/>
    <x v="1"/>
    <s v="US"/>
    <s v="USD"/>
    <n v="1369498714"/>
    <n v="1366906714"/>
    <b v="0"/>
    <n v="0"/>
    <b v="0"/>
    <x v="3"/>
    <s v="art books"/>
    <n v="0"/>
    <d v="2013-05-25T16:18:34"/>
    <x v="1569"/>
    <x v="4"/>
  </r>
  <r>
    <n v="1570"/>
    <s v="BEAUTIFUL DREAMERS: An Adult Coloring Book (Canceled)"/>
    <s v="A Coloring Book of Breathtaking Beauties_x000a_To Calm the Heart and Soul"/>
    <n v="6000"/>
    <n v="2484"/>
    <n v="41"/>
    <x v="1"/>
    <s v="US"/>
    <s v="USD"/>
    <n v="1460140282"/>
    <n v="1457551882"/>
    <b v="0"/>
    <n v="52"/>
    <b v="0"/>
    <x v="3"/>
    <s v="art books"/>
    <n v="47.77"/>
    <d v="2016-04-08T18:31:22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1"/>
    <s v="GB"/>
    <s v="GBP"/>
    <n v="1434738483"/>
    <n v="1432146483"/>
    <b v="0"/>
    <n v="4"/>
    <b v="0"/>
    <x v="3"/>
    <s v="art books"/>
    <n v="20"/>
    <d v="2015-06-19T18:28:03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1"/>
    <s v="GB"/>
    <s v="GBP"/>
    <n v="1456703940"/>
    <n v="1454546859"/>
    <b v="0"/>
    <n v="3"/>
    <b v="0"/>
    <x v="3"/>
    <s v="art books"/>
    <n v="41.67"/>
    <d v="2016-02-28T23:59:00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1"/>
    <s v="CA"/>
    <s v="CAD"/>
    <n v="1491019140"/>
    <n v="1487548802"/>
    <b v="0"/>
    <n v="3"/>
    <b v="0"/>
    <x v="3"/>
    <s v="art books"/>
    <n v="74.33"/>
    <d v="2017-04-01T03:59:00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1"/>
    <s v="US"/>
    <s v="USD"/>
    <n v="1424211329"/>
    <n v="1421187329"/>
    <b v="0"/>
    <n v="6"/>
    <b v="0"/>
    <x v="3"/>
    <s v="art books"/>
    <n v="84.33"/>
    <d v="2015-02-17T22:15:29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1"/>
    <s v="US"/>
    <s v="USD"/>
    <n v="1404909296"/>
    <n v="1402317296"/>
    <b v="0"/>
    <n v="35"/>
    <b v="0"/>
    <x v="3"/>
    <s v="art books"/>
    <n v="65.459999999999994"/>
    <d v="2014-07-09T12:34:56"/>
    <x v="1575"/>
    <x v="3"/>
  </r>
  <r>
    <n v="1576"/>
    <s v="The Obsessive Line Collection (Canceled)"/>
    <s v="For the publication of my first 3 books: an Art book, a graphic novel, and a coloring book"/>
    <n v="5000"/>
    <n v="650"/>
    <n v="13"/>
    <x v="1"/>
    <s v="US"/>
    <s v="USD"/>
    <n v="1435698368"/>
    <n v="1431810368"/>
    <b v="0"/>
    <n v="10"/>
    <b v="0"/>
    <x v="3"/>
    <s v="art books"/>
    <n v="65"/>
    <d v="2015-06-30T21:06:08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1"/>
    <s v="US"/>
    <s v="USD"/>
    <n v="1343161248"/>
    <n v="1337977248"/>
    <b v="0"/>
    <n v="2"/>
    <b v="0"/>
    <x v="3"/>
    <s v="art books"/>
    <n v="27.5"/>
    <d v="2012-07-24T20:20:48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1"/>
    <s v="US"/>
    <s v="USD"/>
    <n v="1283392800"/>
    <n v="1281317691"/>
    <b v="0"/>
    <n v="4"/>
    <b v="0"/>
    <x v="3"/>
    <s v="art books"/>
    <n v="51.25"/>
    <d v="2010-09-02T02:00:00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1"/>
    <s v="US"/>
    <s v="USD"/>
    <n v="1377734091"/>
    <n v="1374882891"/>
    <b v="0"/>
    <n v="2"/>
    <b v="0"/>
    <x v="3"/>
    <s v="art books"/>
    <n v="14"/>
    <d v="2013-08-28T23:54:51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s v="US"/>
    <s v="USD"/>
    <n v="1337562726"/>
    <n v="1332378726"/>
    <b v="0"/>
    <n v="0"/>
    <b v="0"/>
    <x v="3"/>
    <s v="art books"/>
    <n v="0"/>
    <d v="2012-05-21T01:12:06"/>
    <x v="1580"/>
    <x v="5"/>
  </r>
  <r>
    <n v="1581"/>
    <s v="The Sharper Image"/>
    <s v="Photographic canvas prints depicting different scenes from around the globe, including local images taken in Sussex England."/>
    <n v="1000"/>
    <n v="5"/>
    <n v="1"/>
    <x v="2"/>
    <s v="GB"/>
    <s v="GBP"/>
    <n v="1450521990"/>
    <n v="1447757190"/>
    <b v="0"/>
    <n v="1"/>
    <b v="0"/>
    <x v="8"/>
    <s v="places"/>
    <n v="5"/>
    <d v="2015-12-19T10:46:30"/>
    <x v="1581"/>
    <x v="0"/>
  </r>
  <r>
    <n v="1582"/>
    <s v="Scenes from New Orleans"/>
    <s v="I create canvas prints of images from in and around New Orleans"/>
    <n v="1000"/>
    <n v="93"/>
    <n v="9"/>
    <x v="2"/>
    <s v="US"/>
    <s v="USD"/>
    <n v="1445894400"/>
    <n v="1440961053"/>
    <b v="0"/>
    <n v="3"/>
    <b v="0"/>
    <x v="8"/>
    <s v="places"/>
    <n v="31"/>
    <d v="2015-10-26T21:20:00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2"/>
    <s v="GB"/>
    <s v="GBP"/>
    <n v="1411681391"/>
    <n v="1409089391"/>
    <b v="0"/>
    <n v="1"/>
    <b v="0"/>
    <x v="8"/>
    <s v="places"/>
    <n v="15"/>
    <d v="2014-09-25T21:43:11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s v="US"/>
    <s v="USD"/>
    <n v="1401464101"/>
    <n v="1400600101"/>
    <b v="0"/>
    <n v="0"/>
    <b v="0"/>
    <x v="8"/>
    <s v="places"/>
    <n v="0"/>
    <d v="2014-05-30T15:35:01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s v="CA"/>
    <s v="CAD"/>
    <n v="1482663600"/>
    <n v="1480800568"/>
    <b v="0"/>
    <n v="12"/>
    <b v="0"/>
    <x v="8"/>
    <s v="places"/>
    <n v="131.66999999999999"/>
    <d v="2016-12-25T11:00:00"/>
    <x v="1585"/>
    <x v="2"/>
  </r>
  <r>
    <n v="1586"/>
    <s v="Missouri In Pictures"/>
    <s v="Show the world the beauty that is in all of our back yards!"/>
    <n v="1500"/>
    <n v="0"/>
    <n v="0"/>
    <x v="2"/>
    <s v="US"/>
    <s v="USD"/>
    <n v="1428197422"/>
    <n v="1425609022"/>
    <b v="0"/>
    <n v="0"/>
    <b v="0"/>
    <x v="8"/>
    <s v="places"/>
    <n v="0"/>
    <d v="2015-04-05T01:30:22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2"/>
    <s v="US"/>
    <s v="USD"/>
    <n v="1418510965"/>
    <n v="1415918965"/>
    <b v="0"/>
    <n v="1"/>
    <b v="0"/>
    <x v="8"/>
    <s v="places"/>
    <n v="1"/>
    <d v="2014-12-13T22:49:25"/>
    <x v="1587"/>
    <x v="3"/>
  </r>
  <r>
    <n v="1588"/>
    <s v="The Right Side of Texas"/>
    <s v="Southeast Texas as seen through the lens of a cell phone camera"/>
    <n v="516"/>
    <n v="0"/>
    <n v="0"/>
    <x v="2"/>
    <s v="US"/>
    <s v="USD"/>
    <n v="1422735120"/>
    <n v="1420091999"/>
    <b v="0"/>
    <n v="0"/>
    <b v="0"/>
    <x v="8"/>
    <s v="places"/>
    <n v="0"/>
    <d v="2015-01-31T20:12:00"/>
    <x v="1588"/>
    <x v="0"/>
  </r>
  <r>
    <n v="1589"/>
    <s v="A Side Of The World In Canvas"/>
    <s v="I want to be able to have my own photography inside a canvas and have it be displayed everywhere."/>
    <n v="1200"/>
    <n v="0"/>
    <n v="0"/>
    <x v="2"/>
    <s v="US"/>
    <s v="USD"/>
    <n v="1444433886"/>
    <n v="1441841886"/>
    <b v="0"/>
    <n v="0"/>
    <b v="0"/>
    <x v="8"/>
    <s v="places"/>
    <n v="0"/>
    <d v="2015-10-09T23:38:06"/>
    <x v="1589"/>
    <x v="0"/>
  </r>
  <r>
    <n v="1590"/>
    <s v="An Italian Adventure"/>
    <s v="Discover Italy through photography."/>
    <n v="60000"/>
    <n v="1020"/>
    <n v="2"/>
    <x v="2"/>
    <s v="IT"/>
    <s v="EUR"/>
    <n v="1443040464"/>
    <n v="1440448464"/>
    <b v="0"/>
    <n v="2"/>
    <b v="0"/>
    <x v="8"/>
    <s v="places"/>
    <n v="510"/>
    <d v="2015-09-23T20:34:24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2"/>
    <s v="GB"/>
    <s v="GBP"/>
    <n v="1459700741"/>
    <n v="1457112341"/>
    <b v="0"/>
    <n v="92"/>
    <b v="0"/>
    <x v="8"/>
    <s v="places"/>
    <n v="44.48"/>
    <d v="2016-04-03T16:25:41"/>
    <x v="1591"/>
    <x v="2"/>
  </r>
  <r>
    <n v="1592"/>
    <s v="The Views of Pittsburgh"/>
    <s v="A portfolio collage of beautiful pictures of authentic Pittsburgh locations and scenery."/>
    <n v="25"/>
    <n v="0"/>
    <n v="0"/>
    <x v="2"/>
    <s v="US"/>
    <s v="USD"/>
    <n v="1427503485"/>
    <n v="1423619085"/>
    <b v="0"/>
    <n v="0"/>
    <b v="0"/>
    <x v="8"/>
    <s v="places"/>
    <n v="0"/>
    <d v="2015-03-28T00:44:45"/>
    <x v="1592"/>
    <x v="0"/>
  </r>
  <r>
    <n v="1593"/>
    <s v="Picturing Italy"/>
    <s v="A trip to fulfill a dream of capturing the wonders and history of ancient Italy in person."/>
    <n v="22000"/>
    <n v="3"/>
    <n v="0"/>
    <x v="2"/>
    <s v="US"/>
    <s v="USD"/>
    <n v="1425154655"/>
    <n v="1422562655"/>
    <b v="0"/>
    <n v="3"/>
    <b v="0"/>
    <x v="8"/>
    <s v="places"/>
    <n v="1"/>
    <d v="2015-02-28T20:17:35"/>
    <x v="1593"/>
    <x v="0"/>
  </r>
  <r>
    <n v="1594"/>
    <s v="Scenes and Things from New Orleans"/>
    <s v="I photograph my love of New Orleans, create canvases and share those memories with you."/>
    <n v="1000"/>
    <n v="205"/>
    <n v="21"/>
    <x v="2"/>
    <s v="US"/>
    <s v="USD"/>
    <n v="1463329260"/>
    <n v="1458147982"/>
    <b v="0"/>
    <n v="10"/>
    <b v="0"/>
    <x v="8"/>
    <s v="places"/>
    <n v="20.5"/>
    <d v="2016-05-15T16:21:00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2"/>
    <s v="US"/>
    <s v="USD"/>
    <n v="1403122380"/>
    <n v="1400634728"/>
    <b v="0"/>
    <n v="7"/>
    <b v="0"/>
    <x v="8"/>
    <s v="places"/>
    <n v="40"/>
    <d v="2014-06-18T20:13:00"/>
    <x v="1595"/>
    <x v="3"/>
  </r>
  <r>
    <n v="1596"/>
    <s v="The Town We Live In"/>
    <s v="London is beautiful. I want to create a book of stunning images from in and around our great city"/>
    <n v="3250"/>
    <n v="75"/>
    <n v="2"/>
    <x v="2"/>
    <s v="GB"/>
    <s v="GBP"/>
    <n v="1418469569"/>
    <n v="1414577969"/>
    <b v="0"/>
    <n v="3"/>
    <b v="0"/>
    <x v="8"/>
    <s v="places"/>
    <n v="25"/>
    <d v="2014-12-13T11:19:29"/>
    <x v="1596"/>
    <x v="3"/>
  </r>
  <r>
    <n v="1597"/>
    <s v="Vacation Days in Big Bear"/>
    <s v="We're starting up a new an improved way to do vacation rental management, but we need some funding to kick start it!"/>
    <n v="15000"/>
    <n v="0"/>
    <n v="0"/>
    <x v="2"/>
    <s v="US"/>
    <s v="USD"/>
    <n v="1474360197"/>
    <n v="1471768197"/>
    <b v="0"/>
    <n v="0"/>
    <b v="0"/>
    <x v="8"/>
    <s v="places"/>
    <n v="0"/>
    <d v="2016-09-20T08:29:57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2"/>
    <s v="US"/>
    <s v="USD"/>
    <n v="1437926458"/>
    <n v="1432742458"/>
    <b v="0"/>
    <n v="1"/>
    <b v="0"/>
    <x v="8"/>
    <s v="places"/>
    <n v="1"/>
    <d v="2015-07-26T16:00:58"/>
    <x v="1598"/>
    <x v="0"/>
  </r>
  <r>
    <n v="1599"/>
    <s v="The Londoner: Prints &amp; Canvas"/>
    <s v="A London photographer trekking 5,895m up Africa's Mount Kilimanjaro to pursue and enrich a career."/>
    <n v="500"/>
    <n v="0"/>
    <n v="0"/>
    <x v="2"/>
    <s v="GB"/>
    <s v="GBP"/>
    <n v="1460116576"/>
    <n v="1457528176"/>
    <b v="0"/>
    <n v="0"/>
    <b v="0"/>
    <x v="8"/>
    <s v="places"/>
    <n v="0"/>
    <d v="2016-04-08T11:56:16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n v="7"/>
    <x v="2"/>
    <s v="US"/>
    <s v="USD"/>
    <n v="1405401060"/>
    <n v="1401585752"/>
    <b v="0"/>
    <n v="9"/>
    <b v="0"/>
    <x v="8"/>
    <s v="places"/>
    <n v="40.78"/>
    <d v="2014-07-15T05:11:00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n v="108"/>
    <x v="0"/>
    <s v="US"/>
    <s v="USD"/>
    <n v="1304561633"/>
    <n v="1301969633"/>
    <b v="0"/>
    <n v="56"/>
    <b v="1"/>
    <x v="4"/>
    <s v="rock"/>
    <n v="48.33"/>
    <d v="2011-05-05T02:13:53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s v="US"/>
    <s v="USD"/>
    <n v="1318633200"/>
    <n v="1314947317"/>
    <b v="0"/>
    <n v="32"/>
    <b v="1"/>
    <x v="4"/>
    <s v="rock"/>
    <n v="46.95"/>
    <d v="2011-10-14T23:00:00"/>
    <x v="1602"/>
    <x v="6"/>
  </r>
  <r>
    <n v="1603"/>
    <s v="Max's First Solo Album!"/>
    <s v="An exercise in the wild and dangerous world of solo musicianship by Maxwell D Feinstein."/>
    <n v="2000"/>
    <n v="2000.66"/>
    <n v="100"/>
    <x v="0"/>
    <s v="US"/>
    <s v="USD"/>
    <n v="1327723459"/>
    <n v="1322539459"/>
    <b v="0"/>
    <n v="30"/>
    <b v="1"/>
    <x v="4"/>
    <s v="rock"/>
    <n v="66.69"/>
    <d v="2012-01-28T04:04:19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s v="US"/>
    <s v="USD"/>
    <n v="1332011835"/>
    <n v="1328559435"/>
    <b v="0"/>
    <n v="70"/>
    <b v="1"/>
    <x v="4"/>
    <s v="rock"/>
    <n v="48.84"/>
    <d v="2012-03-17T19:17:15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s v="US"/>
    <s v="USD"/>
    <n v="1312182000"/>
    <n v="1311380313"/>
    <b v="0"/>
    <n v="44"/>
    <b v="1"/>
    <x v="4"/>
    <s v="rock"/>
    <n v="137.31"/>
    <d v="2011-08-01T07:00:00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s v="US"/>
    <s v="USD"/>
    <n v="1300930838"/>
    <n v="1293158438"/>
    <b v="0"/>
    <n v="92"/>
    <b v="1"/>
    <x v="4"/>
    <s v="rock"/>
    <n v="87.83"/>
    <d v="2011-03-24T01:40:38"/>
    <x v="1606"/>
    <x v="7"/>
  </r>
  <r>
    <n v="1607"/>
    <s v="New Tour Bus for The Slants"/>
    <s v="The world's only all-Asian American dance rock band, The Slants, needs a bus to tour cons, shows, and festivals."/>
    <n v="10000"/>
    <n v="14511"/>
    <n v="145"/>
    <x v="0"/>
    <s v="US"/>
    <s v="USD"/>
    <n v="1339701851"/>
    <n v="1337887451"/>
    <b v="0"/>
    <n v="205"/>
    <b v="1"/>
    <x v="4"/>
    <s v="rock"/>
    <n v="70.790000000000006"/>
    <d v="2012-06-14T19:24:11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s v="US"/>
    <s v="USD"/>
    <n v="1388553960"/>
    <n v="1385754986"/>
    <b v="0"/>
    <n v="23"/>
    <b v="1"/>
    <x v="4"/>
    <s v="rock"/>
    <n v="52.83"/>
    <d v="2014-01-01T05:26:00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s v="US"/>
    <s v="USD"/>
    <n v="1320220800"/>
    <n v="1315612909"/>
    <b v="0"/>
    <n v="4"/>
    <b v="1"/>
    <x v="4"/>
    <s v="rock"/>
    <n v="443.75"/>
    <d v="2011-11-02T08:00:00"/>
    <x v="1609"/>
    <x v="6"/>
  </r>
  <r>
    <n v="1610"/>
    <s v="So The Story Goes: The New Album by &quot;Just Joe&quot; Altier"/>
    <s v="So The Story Goes is the upcoming album from &quot;Just Joe&quot; Altier."/>
    <n v="2000"/>
    <n v="5437"/>
    <n v="272"/>
    <x v="0"/>
    <s v="US"/>
    <s v="USD"/>
    <n v="1355609510"/>
    <n v="1353017510"/>
    <b v="0"/>
    <n v="112"/>
    <b v="1"/>
    <x v="4"/>
    <s v="rock"/>
    <n v="48.54"/>
    <d v="2012-12-15T22:11:50"/>
    <x v="1610"/>
    <x v="5"/>
  </r>
  <r>
    <n v="1611"/>
    <s v="Skelton-Luns CD/7&quot;             No Big Deal."/>
    <s v="Skelton-Luns CD/7&quot; No Big Deal."/>
    <n v="800"/>
    <n v="1001"/>
    <n v="125"/>
    <x v="0"/>
    <s v="US"/>
    <s v="USD"/>
    <n v="1370390432"/>
    <n v="1368576032"/>
    <b v="0"/>
    <n v="27"/>
    <b v="1"/>
    <x v="4"/>
    <s v="rock"/>
    <n v="37.07"/>
    <d v="2013-06-05T00:00:32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s v="US"/>
    <s v="USD"/>
    <n v="1357160384"/>
    <n v="1354568384"/>
    <b v="0"/>
    <n v="11"/>
    <b v="1"/>
    <x v="4"/>
    <s v="rock"/>
    <n v="50"/>
    <d v="2013-01-02T20:59:44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s v="US"/>
    <s v="USD"/>
    <n v="1342921202"/>
    <n v="1340329202"/>
    <b v="0"/>
    <n v="26"/>
    <b v="1"/>
    <x v="4"/>
    <s v="rock"/>
    <n v="39.04"/>
    <d v="2012-07-22T01:40:02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s v="US"/>
    <s v="USD"/>
    <n v="1407085200"/>
    <n v="1401924769"/>
    <b v="0"/>
    <n v="77"/>
    <b v="1"/>
    <x v="4"/>
    <s v="rock"/>
    <n v="66.69"/>
    <d v="2014-08-03T17:00:00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s v="US"/>
    <s v="USD"/>
    <n v="1323742396"/>
    <n v="1319850796"/>
    <b v="0"/>
    <n v="136"/>
    <b v="1"/>
    <x v="4"/>
    <s v="rock"/>
    <n v="67.13"/>
    <d v="2011-12-13T02:13:16"/>
    <x v="1615"/>
    <x v="6"/>
  </r>
  <r>
    <n v="1616"/>
    <s v="Aly Jados: the New EP rOckNrOLLa"/>
    <s v="HELP! We don't have much time.....Join Aly Jados in making her new EP a reality before the world ends!!!!"/>
    <n v="10000"/>
    <n v="10420"/>
    <n v="104"/>
    <x v="0"/>
    <s v="US"/>
    <s v="USD"/>
    <n v="1353621600"/>
    <n v="1350061821"/>
    <b v="0"/>
    <n v="157"/>
    <b v="1"/>
    <x v="4"/>
    <s v="rock"/>
    <n v="66.37"/>
    <d v="2012-11-22T22:00:00"/>
    <x v="1616"/>
    <x v="5"/>
  </r>
  <r>
    <n v="1617"/>
    <s v="The Coffis Brothers 2nd Album!"/>
    <s v="The Coffis Brothers &amp;The Mountain Men are recording a brand new full length record."/>
    <n v="7000"/>
    <n v="10210"/>
    <n v="146"/>
    <x v="0"/>
    <s v="US"/>
    <s v="USD"/>
    <n v="1383332400"/>
    <n v="1380470188"/>
    <b v="0"/>
    <n v="158"/>
    <b v="1"/>
    <x v="4"/>
    <s v="rock"/>
    <n v="64.62"/>
    <d v="2013-11-01T19:00:00"/>
    <x v="1617"/>
    <x v="4"/>
  </r>
  <r>
    <n v="1618"/>
    <s v="Janus Word Album"/>
    <s v="Janus Word combines hard rock with melodic acoustic music for a unique and awesome sound."/>
    <n v="1500"/>
    <n v="1576"/>
    <n v="105"/>
    <x v="0"/>
    <s v="US"/>
    <s v="USD"/>
    <n v="1362757335"/>
    <n v="1359301335"/>
    <b v="0"/>
    <n v="27"/>
    <b v="1"/>
    <x v="4"/>
    <s v="rock"/>
    <n v="58.37"/>
    <d v="2013-03-08T15:42:15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s v="US"/>
    <s v="USD"/>
    <n v="1410755286"/>
    <n v="1408940886"/>
    <b v="0"/>
    <n v="23"/>
    <b v="1"/>
    <x v="4"/>
    <s v="rock"/>
    <n v="86.96"/>
    <d v="2014-09-15T04:28:06"/>
    <x v="1619"/>
    <x v="3"/>
  </r>
  <r>
    <n v="1620"/>
    <s v="Kickstart my music career with 300 CDs"/>
    <s v="Kickstarting my music career with 300 hard copy CDs of my first release."/>
    <n v="1000"/>
    <n v="1130"/>
    <n v="113"/>
    <x v="0"/>
    <s v="US"/>
    <s v="USD"/>
    <n v="1361606940"/>
    <n v="1361002140"/>
    <b v="0"/>
    <n v="17"/>
    <b v="1"/>
    <x v="4"/>
    <s v="rock"/>
    <n v="66.47"/>
    <d v="2013-02-23T08:09:00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s v="US"/>
    <s v="USD"/>
    <n v="1338177540"/>
    <n v="1333550015"/>
    <b v="0"/>
    <n v="37"/>
    <b v="1"/>
    <x v="4"/>
    <s v="rock"/>
    <n v="163.78"/>
    <d v="2012-05-28T03:59:00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s v="US"/>
    <s v="USD"/>
    <n v="1418803140"/>
    <n v="1415343874"/>
    <b v="0"/>
    <n v="65"/>
    <b v="1"/>
    <x v="4"/>
    <s v="rock"/>
    <n v="107.98"/>
    <d v="2014-12-17T07:59:00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s v="GB"/>
    <s v="GBP"/>
    <n v="1377621089"/>
    <n v="1372437089"/>
    <b v="0"/>
    <n v="18"/>
    <b v="1"/>
    <x v="4"/>
    <s v="rock"/>
    <n v="42.11"/>
    <d v="2013-08-27T16:31:29"/>
    <x v="1623"/>
    <x v="4"/>
  </r>
  <r>
    <n v="1624"/>
    <s v="Joey De Noble needs YOUR help!"/>
    <s v="Joey De Noble is raising money to help record his latest music, and he wants YOU to be a part of it!"/>
    <n v="1000"/>
    <n v="1180"/>
    <n v="118"/>
    <x v="0"/>
    <s v="US"/>
    <s v="USD"/>
    <n v="1357721335"/>
    <n v="1354265335"/>
    <b v="0"/>
    <n v="25"/>
    <b v="1"/>
    <x v="4"/>
    <s v="rock"/>
    <n v="47.2"/>
    <d v="2013-01-09T08:48:55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s v="US"/>
    <s v="USD"/>
    <n v="1347382053"/>
    <n v="1344962853"/>
    <b v="0"/>
    <n v="104"/>
    <b v="1"/>
    <x v="4"/>
    <s v="rock"/>
    <n v="112.02"/>
    <d v="2012-09-11T16:47:33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s v="US"/>
    <s v="USD"/>
    <n v="1385932867"/>
    <n v="1383337267"/>
    <b v="0"/>
    <n v="108"/>
    <b v="1"/>
    <x v="4"/>
    <s v="rock"/>
    <n v="74.95"/>
    <d v="2013-12-01T21:21:07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s v="US"/>
    <s v="USD"/>
    <n v="1353905940"/>
    <n v="1351011489"/>
    <b v="0"/>
    <n v="38"/>
    <b v="1"/>
    <x v="4"/>
    <s v="rock"/>
    <n v="61.58"/>
    <d v="2012-11-26T04:59:00"/>
    <x v="1627"/>
    <x v="5"/>
  </r>
  <r>
    <n v="1628"/>
    <s v="&quot;Songs for Tsippora&quot; Byronâ€™s DEBUT EP"/>
    <s v="Original Jewish rock music on human relationships and identity"/>
    <n v="4000"/>
    <n v="4037"/>
    <n v="101"/>
    <x v="0"/>
    <s v="US"/>
    <s v="USD"/>
    <n v="1403026882"/>
    <n v="1400175682"/>
    <b v="0"/>
    <n v="88"/>
    <b v="1"/>
    <x v="4"/>
    <s v="rock"/>
    <n v="45.88"/>
    <d v="2014-06-17T17:41:22"/>
    <x v="1628"/>
    <x v="3"/>
  </r>
  <r>
    <n v="1629"/>
    <s v="Off The Turnpike | A Loud New Way to Release Loud New Music"/>
    <s v="Help Off The Turnpike release new music, and set fire to everything!"/>
    <n v="6000"/>
    <n v="6220"/>
    <n v="104"/>
    <x v="0"/>
    <s v="US"/>
    <s v="USD"/>
    <n v="1392929333"/>
    <n v="1389041333"/>
    <b v="0"/>
    <n v="82"/>
    <b v="1"/>
    <x v="4"/>
    <s v="rock"/>
    <n v="75.849999999999994"/>
    <d v="2014-02-20T20:48:53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s v="US"/>
    <s v="USD"/>
    <n v="1330671540"/>
    <n v="1328040375"/>
    <b v="0"/>
    <n v="126"/>
    <b v="1"/>
    <x v="4"/>
    <s v="rock"/>
    <n v="84.21"/>
    <d v="2012-03-02T06:59:00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s v="US"/>
    <s v="USD"/>
    <n v="1350074261"/>
    <n v="1347482261"/>
    <b v="0"/>
    <n v="133"/>
    <b v="1"/>
    <x v="4"/>
    <s v="rock"/>
    <n v="117.23"/>
    <d v="2012-10-12T20:37:41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s v="US"/>
    <s v="USD"/>
    <n v="1316851854"/>
    <n v="1311667854"/>
    <b v="0"/>
    <n v="47"/>
    <b v="1"/>
    <x v="4"/>
    <s v="rock"/>
    <n v="86.49"/>
    <d v="2011-09-24T08:10:54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s v="US"/>
    <s v="USD"/>
    <n v="1326690000"/>
    <n v="1324329156"/>
    <b v="0"/>
    <n v="58"/>
    <b v="1"/>
    <x v="4"/>
    <s v="rock"/>
    <n v="172.41"/>
    <d v="2012-01-16T05:00:00"/>
    <x v="1633"/>
    <x v="6"/>
  </r>
  <r>
    <n v="1634"/>
    <s v="RUBEDO: Debut Full Length Album"/>
    <s v="Recording Debut  Album w/ Producer Ikey Owens from Free Moral Agents/ The Mars Volta"/>
    <n v="2000"/>
    <n v="2010"/>
    <n v="101"/>
    <x v="0"/>
    <s v="US"/>
    <s v="USD"/>
    <n v="1306994340"/>
    <n v="1303706001"/>
    <b v="0"/>
    <n v="32"/>
    <b v="1"/>
    <x v="4"/>
    <s v="rock"/>
    <n v="62.81"/>
    <d v="2011-06-02T05:59:00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s v="US"/>
    <s v="USD"/>
    <n v="1468270261"/>
    <n v="1463086261"/>
    <b v="0"/>
    <n v="37"/>
    <b v="1"/>
    <x v="4"/>
    <s v="rock"/>
    <n v="67.73"/>
    <d v="2016-07-11T20:51:01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s v="US"/>
    <s v="USD"/>
    <n v="1307851200"/>
    <n v="1304129088"/>
    <b v="0"/>
    <n v="87"/>
    <b v="1"/>
    <x v="4"/>
    <s v="rock"/>
    <n v="53.56"/>
    <d v="2011-06-12T04:00:00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s v="US"/>
    <s v="USD"/>
    <n v="1262302740"/>
    <n v="1257444140"/>
    <b v="0"/>
    <n v="15"/>
    <b v="1"/>
    <x v="4"/>
    <s v="rock"/>
    <n v="34.6"/>
    <d v="2009-12-31T23:39:00"/>
    <x v="1637"/>
    <x v="8"/>
  </r>
  <r>
    <n v="1638"/>
    <s v="Avenues EP 2013"/>
    <s v="Avenues will be going in to the studio to record a new EP with Matt Allison!"/>
    <n v="1000"/>
    <n v="1050"/>
    <n v="105"/>
    <x v="0"/>
    <s v="US"/>
    <s v="USD"/>
    <n v="1362086700"/>
    <n v="1358180968"/>
    <b v="0"/>
    <n v="27"/>
    <b v="1"/>
    <x v="4"/>
    <s v="rock"/>
    <n v="38.89"/>
    <d v="2013-02-28T21:25:00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s v="US"/>
    <s v="USD"/>
    <n v="1330789165"/>
    <n v="1328197165"/>
    <b v="0"/>
    <n v="19"/>
    <b v="1"/>
    <x v="4"/>
    <s v="rock"/>
    <n v="94.74"/>
    <d v="2012-03-03T15:39:25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s v="US"/>
    <s v="USD"/>
    <n v="1280800740"/>
    <n v="1279603955"/>
    <b v="0"/>
    <n v="17"/>
    <b v="1"/>
    <x v="4"/>
    <s v="rock"/>
    <n v="39.97"/>
    <d v="2010-08-03T01:59:00"/>
    <x v="1640"/>
    <x v="7"/>
  </r>
  <r>
    <n v="1641"/>
    <s v="Tanya Dartson- Run for Your Life music video"/>
    <s v="Music Video For Upbeat and Inspiring Song - Run For Your Life"/>
    <n v="2500"/>
    <n v="2535"/>
    <n v="101"/>
    <x v="0"/>
    <s v="US"/>
    <s v="USD"/>
    <n v="1418998744"/>
    <n v="1416406744"/>
    <b v="0"/>
    <n v="26"/>
    <b v="1"/>
    <x v="4"/>
    <s v="pop"/>
    <n v="97.5"/>
    <d v="2014-12-19T14:19:04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s v="US"/>
    <s v="USD"/>
    <n v="1308011727"/>
    <n v="1306283727"/>
    <b v="0"/>
    <n v="28"/>
    <b v="1"/>
    <x v="4"/>
    <s v="pop"/>
    <n v="42.86"/>
    <d v="2011-06-14T00:35:27"/>
    <x v="1642"/>
    <x v="6"/>
  </r>
  <r>
    <n v="1643"/>
    <s v="This Is All Now's Brand New Album!!"/>
    <s v="This Is All Now is putting out a brand new record, and we need YOUR help to do it!"/>
    <n v="5000"/>
    <n v="6235"/>
    <n v="125"/>
    <x v="0"/>
    <s v="US"/>
    <s v="USD"/>
    <n v="1348516012"/>
    <n v="1345924012"/>
    <b v="0"/>
    <n v="37"/>
    <b v="1"/>
    <x v="4"/>
    <s v="pop"/>
    <n v="168.51"/>
    <d v="2012-09-24T19:46:52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s v="US"/>
    <s v="USD"/>
    <n v="1353551160"/>
    <n v="1348363560"/>
    <b v="0"/>
    <n v="128"/>
    <b v="1"/>
    <x v="4"/>
    <s v="pop"/>
    <n v="85.55"/>
    <d v="2012-11-22T02:26:00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s v="US"/>
    <s v="USD"/>
    <n v="1379515740"/>
    <n v="1378306140"/>
    <b v="0"/>
    <n v="10"/>
    <b v="1"/>
    <x v="4"/>
    <s v="pop"/>
    <n v="554"/>
    <d v="2013-09-18T14:49:00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s v="GB"/>
    <s v="GBP"/>
    <n v="1408039860"/>
    <n v="1405248503"/>
    <b v="0"/>
    <n v="83"/>
    <b v="1"/>
    <x v="4"/>
    <s v="pop"/>
    <n v="26.55"/>
    <d v="2014-08-14T18:11:00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s v="US"/>
    <s v="USD"/>
    <n v="1339235377"/>
    <n v="1336643377"/>
    <b v="0"/>
    <n v="46"/>
    <b v="1"/>
    <x v="4"/>
    <s v="pop"/>
    <n v="113.83"/>
    <d v="2012-06-09T09:49:37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s v="US"/>
    <s v="USD"/>
    <n v="1300636482"/>
    <n v="1298048082"/>
    <b v="0"/>
    <n v="90"/>
    <b v="1"/>
    <x v="4"/>
    <s v="pop"/>
    <n v="32.01"/>
    <d v="2011-03-20T15:54:42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s v="US"/>
    <s v="USD"/>
    <n v="1400862355"/>
    <n v="1396974355"/>
    <b v="0"/>
    <n v="81"/>
    <b v="1"/>
    <x v="4"/>
    <s v="pop"/>
    <n v="47.19"/>
    <d v="2014-05-23T16:25:55"/>
    <x v="1649"/>
    <x v="3"/>
  </r>
  <r>
    <n v="1650"/>
    <s v="The Psalm Praise Project, Vol. 2"/>
    <s v="Help me record a CD that uses pop styling to give a fresh sound to ancient wisdom from scripture!"/>
    <n v="2000"/>
    <n v="2831"/>
    <n v="142"/>
    <x v="0"/>
    <s v="US"/>
    <s v="USD"/>
    <n v="1381314437"/>
    <n v="1378722437"/>
    <b v="0"/>
    <n v="32"/>
    <b v="1"/>
    <x v="4"/>
    <s v="pop"/>
    <n v="88.47"/>
    <d v="2013-10-09T10:27:1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s v="US"/>
    <s v="USD"/>
    <n v="1303801140"/>
    <n v="1300916220"/>
    <b v="0"/>
    <n v="20"/>
    <b v="1"/>
    <x v="4"/>
    <s v="pop"/>
    <n v="100.75"/>
    <d v="2011-04-26T06:59:00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s v="US"/>
    <s v="USD"/>
    <n v="1385297393"/>
    <n v="1382701793"/>
    <b v="0"/>
    <n v="70"/>
    <b v="1"/>
    <x v="4"/>
    <s v="pop"/>
    <n v="64.709999999999994"/>
    <d v="2013-11-24T12:49:53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s v="US"/>
    <s v="USD"/>
    <n v="1303675296"/>
    <n v="1300996896"/>
    <b v="0"/>
    <n v="168"/>
    <b v="1"/>
    <x v="4"/>
    <s v="pop"/>
    <n v="51.85"/>
    <d v="2011-04-24T20:01:36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s v="US"/>
    <s v="USD"/>
    <n v="1334784160"/>
    <n v="1332192160"/>
    <b v="0"/>
    <n v="34"/>
    <b v="1"/>
    <x v="4"/>
    <s v="pop"/>
    <n v="38.79"/>
    <d v="2012-04-18T21:22:40"/>
    <x v="1654"/>
    <x v="5"/>
  </r>
  <r>
    <n v="1655"/>
    <s v="Meg Porter Debut EP!"/>
    <s v="Berklee College of Music student, Meg Porter needs YOUR help to fund her very first EP!"/>
    <n v="1500"/>
    <n v="2143"/>
    <n v="143"/>
    <x v="0"/>
    <s v="US"/>
    <s v="USD"/>
    <n v="1333648820"/>
    <n v="1331060420"/>
    <b v="0"/>
    <n v="48"/>
    <b v="1"/>
    <x v="4"/>
    <s v="pop"/>
    <n v="44.65"/>
    <d v="2012-04-05T18:00:20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s v="US"/>
    <s v="USD"/>
    <n v="1355437052"/>
    <n v="1352845052"/>
    <b v="0"/>
    <n v="48"/>
    <b v="1"/>
    <x v="4"/>
    <s v="pop"/>
    <n v="156.77000000000001"/>
    <d v="2012-12-13T22:17:32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s v="US"/>
    <s v="USD"/>
    <n v="1337885168"/>
    <n v="1335293168"/>
    <b v="0"/>
    <n v="221"/>
    <b v="1"/>
    <x v="4"/>
    <s v="pop"/>
    <n v="118.7"/>
    <d v="2012-05-24T18:46:08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s v="US"/>
    <s v="USD"/>
    <n v="1355840400"/>
    <n v="1352524767"/>
    <b v="0"/>
    <n v="107"/>
    <b v="1"/>
    <x v="4"/>
    <s v="pop"/>
    <n v="74.150000000000006"/>
    <d v="2012-12-18T14:20:00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s v="GB"/>
    <s v="GBP"/>
    <n v="1387281600"/>
    <n v="1384811721"/>
    <b v="0"/>
    <n v="45"/>
    <b v="1"/>
    <x v="4"/>
    <s v="pop"/>
    <n v="12.53"/>
    <d v="2013-12-17T12:00:00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s v="IT"/>
    <s v="EUR"/>
    <n v="1462053540"/>
    <n v="1459355950"/>
    <b v="0"/>
    <n v="36"/>
    <b v="1"/>
    <x v="4"/>
    <s v="pop"/>
    <n v="27.86"/>
    <d v="2016-04-30T21:59:00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s v="AT"/>
    <s v="EUR"/>
    <n v="1453064400"/>
    <n v="1449359831"/>
    <b v="0"/>
    <n v="101"/>
    <b v="1"/>
    <x v="4"/>
    <s v="pop"/>
    <n v="80.180000000000007"/>
    <d v="2016-01-17T21:00:00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s v="US"/>
    <s v="USD"/>
    <n v="1325310336"/>
    <n v="1320122736"/>
    <b v="0"/>
    <n v="62"/>
    <b v="1"/>
    <x v="4"/>
    <s v="pop"/>
    <n v="132.44"/>
    <d v="2011-12-31T05:45:36"/>
    <x v="1662"/>
    <x v="6"/>
  </r>
  <r>
    <n v="1663"/>
    <s v="ghost -- a music video"/>
    <s v="music is as important to the eyes as it is to the ears. help bring ghost to life in front of your eyes."/>
    <n v="1000"/>
    <n v="1080"/>
    <n v="108"/>
    <x v="0"/>
    <s v="US"/>
    <s v="USD"/>
    <n v="1422750707"/>
    <n v="1420158707"/>
    <b v="0"/>
    <n v="32"/>
    <b v="1"/>
    <x v="4"/>
    <s v="pop"/>
    <n v="33.75"/>
    <d v="2015-02-01T00:31:47"/>
    <x v="1663"/>
    <x v="0"/>
  </r>
  <r>
    <n v="1664"/>
    <s v="Grace Sings Grace"/>
    <s v="Korean-American Soprano Grace's Debut Album - coming up in June 2012. Come and be part of this exciting project!"/>
    <n v="2500"/>
    <n v="3060.22"/>
    <n v="122"/>
    <x v="0"/>
    <s v="US"/>
    <s v="USD"/>
    <n v="1331870340"/>
    <n v="1328033818"/>
    <b v="0"/>
    <n v="89"/>
    <b v="1"/>
    <x v="4"/>
    <s v="pop"/>
    <n v="34.380000000000003"/>
    <d v="2012-03-16T03:59:00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s v="US"/>
    <s v="USD"/>
    <n v="1298343600"/>
    <n v="1295624113"/>
    <b v="0"/>
    <n v="93"/>
    <b v="1"/>
    <x v="4"/>
    <s v="pop"/>
    <n v="44.96"/>
    <d v="2011-02-22T03:00:00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s v="US"/>
    <s v="USD"/>
    <n v="1364447073"/>
    <n v="1361858673"/>
    <b v="0"/>
    <n v="98"/>
    <b v="1"/>
    <x v="4"/>
    <s v="pop"/>
    <n v="41.04"/>
    <d v="2013-03-28T05:04:33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s v="US"/>
    <s v="USD"/>
    <n v="1394521140"/>
    <n v="1392169298"/>
    <b v="0"/>
    <n v="82"/>
    <b v="1"/>
    <x v="4"/>
    <s v="pop"/>
    <n v="52.6"/>
    <d v="2014-03-11T06:59:00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s v="US"/>
    <s v="USD"/>
    <n v="1322454939"/>
    <n v="1319859339"/>
    <b v="0"/>
    <n v="116"/>
    <b v="1"/>
    <x v="4"/>
    <s v="pop"/>
    <n v="70.78"/>
    <d v="2011-11-28T04:35:39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s v="US"/>
    <s v="USD"/>
    <n v="1464729276"/>
    <n v="1459545276"/>
    <b v="0"/>
    <n v="52"/>
    <b v="1"/>
    <x v="4"/>
    <s v="pop"/>
    <n v="53.75"/>
    <d v="2016-05-31T21:14:36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s v="US"/>
    <s v="USD"/>
    <n v="1278302400"/>
    <n v="1273961999"/>
    <b v="0"/>
    <n v="23"/>
    <b v="1"/>
    <x v="4"/>
    <s v="pop"/>
    <n v="44.61"/>
    <d v="2010-07-05T04:00:00"/>
    <x v="1670"/>
    <x v="7"/>
  </r>
  <r>
    <n v="1671"/>
    <s v="Luke O'Brien's Kickstarter"/>
    <s v="I am seeking funding in order to help take my music from a hobby to a career."/>
    <n v="2000"/>
    <n v="2013.47"/>
    <n v="101"/>
    <x v="0"/>
    <s v="US"/>
    <s v="USD"/>
    <n v="1470056614"/>
    <n v="1467464614"/>
    <b v="0"/>
    <n v="77"/>
    <b v="1"/>
    <x v="4"/>
    <s v="pop"/>
    <n v="26.15"/>
    <d v="2016-08-01T13:03:34"/>
    <x v="1671"/>
    <x v="2"/>
  </r>
  <r>
    <n v="1672"/>
    <s v="High Altotude Debut Album"/>
    <s v="Sweet, sweet harmonies from Portland Oregon's premiere high school women's a cappella group."/>
    <n v="1700"/>
    <n v="1920"/>
    <n v="113"/>
    <x v="0"/>
    <s v="US"/>
    <s v="USD"/>
    <n v="1338824730"/>
    <n v="1336232730"/>
    <b v="0"/>
    <n v="49"/>
    <b v="1"/>
    <x v="4"/>
    <s v="pop"/>
    <n v="39.18"/>
    <d v="2012-06-04T15:45:30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s v="US"/>
    <s v="USD"/>
    <n v="1425675892"/>
    <n v="1423083892"/>
    <b v="0"/>
    <n v="59"/>
    <b v="1"/>
    <x v="4"/>
    <s v="pop"/>
    <n v="45.59"/>
    <d v="2015-03-06T21:04:52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s v="US"/>
    <s v="USD"/>
    <n v="1471503540"/>
    <n v="1468852306"/>
    <b v="0"/>
    <n v="113"/>
    <b v="1"/>
    <x v="4"/>
    <s v="pop"/>
    <n v="89.25"/>
    <d v="2016-08-18T06:59:00"/>
    <x v="1674"/>
    <x v="2"/>
  </r>
  <r>
    <n v="1675"/>
    <s v="The Great Party's Debut Album!"/>
    <s v="The Great Party is releasing their debut album. Here's your chance to be a part of it!"/>
    <n v="1000"/>
    <n v="1374.16"/>
    <n v="137"/>
    <x v="0"/>
    <s v="US"/>
    <s v="USD"/>
    <n v="1318802580"/>
    <n v="1316194540"/>
    <b v="0"/>
    <n v="34"/>
    <b v="1"/>
    <x v="4"/>
    <s v="pop"/>
    <n v="40.42"/>
    <d v="2011-10-16T22:03:00"/>
    <x v="1675"/>
    <x v="6"/>
  </r>
  <r>
    <n v="1676"/>
    <s v="Bridge 19 CD Release Tour"/>
    <s v="Help fund Bridge 19's tour in support of their first duo record, to be released in May 2012."/>
    <n v="3000"/>
    <n v="3460"/>
    <n v="115"/>
    <x v="0"/>
    <s v="US"/>
    <s v="USD"/>
    <n v="1334980740"/>
    <n v="1330968347"/>
    <b v="0"/>
    <n v="42"/>
    <b v="1"/>
    <x v="4"/>
    <s v="pop"/>
    <n v="82.38"/>
    <d v="2012-04-21T03:59:00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s v="ES"/>
    <s v="EUR"/>
    <n v="1460786340"/>
    <n v="1455615976"/>
    <b v="0"/>
    <n v="42"/>
    <b v="1"/>
    <x v="4"/>
    <s v="pop"/>
    <n v="159.52000000000001"/>
    <d v="2016-04-16T05:59:00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s v="US"/>
    <s v="USD"/>
    <n v="1391718671"/>
    <n v="1390509071"/>
    <b v="0"/>
    <n v="49"/>
    <b v="1"/>
    <x v="4"/>
    <s v="pop"/>
    <n v="36.24"/>
    <d v="2014-02-06T20:31:11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s v="US"/>
    <s v="USD"/>
    <n v="1311298745"/>
    <n v="1309311545"/>
    <b v="0"/>
    <n v="56"/>
    <b v="1"/>
    <x v="4"/>
    <s v="pop"/>
    <n v="62.5"/>
    <d v="2011-07-22T01:39:05"/>
    <x v="1679"/>
    <x v="6"/>
  </r>
  <r>
    <n v="1680"/>
    <s v="Kick Out a Record"/>
    <s v="Working Musician dilemma #164: how the taxman put Kick the Record 2.0 on hold"/>
    <n v="1000"/>
    <n v="1175"/>
    <n v="118"/>
    <x v="0"/>
    <s v="US"/>
    <s v="USD"/>
    <n v="1405188667"/>
    <n v="1402596667"/>
    <b v="0"/>
    <n v="25"/>
    <b v="1"/>
    <x v="4"/>
    <s v="pop"/>
    <n v="47"/>
    <d v="2014-07-12T18:11:0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x v="3"/>
    <s v="US"/>
    <s v="USD"/>
    <n v="1490752800"/>
    <n v="1486522484"/>
    <b v="0"/>
    <n v="884"/>
    <b v="0"/>
    <x v="4"/>
    <s v="faith"/>
    <n v="74.58"/>
    <d v="2017-03-29T02:00:00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s v="US"/>
    <s v="USD"/>
    <n v="1492142860"/>
    <n v="1486962460"/>
    <b v="0"/>
    <n v="0"/>
    <b v="0"/>
    <x v="4"/>
    <s v="faith"/>
    <n v="0"/>
    <d v="2017-04-14T04:07:40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n v="22"/>
    <x v="3"/>
    <s v="FR"/>
    <s v="EUR"/>
    <n v="1491590738"/>
    <n v="1489517138"/>
    <b v="0"/>
    <n v="10"/>
    <b v="0"/>
    <x v="4"/>
    <s v="faith"/>
    <n v="76"/>
    <d v="2017-04-07T18:45:38"/>
    <x v="1683"/>
    <x v="1"/>
  </r>
  <r>
    <n v="1684"/>
    <s v="Goodness &amp; Mercy EP - Marty Mikles"/>
    <s v="New Music from Marty Mikles!  A new EP all about God's Goodness &amp; Mercy."/>
    <n v="8000"/>
    <n v="8730"/>
    <n v="109"/>
    <x v="3"/>
    <s v="US"/>
    <s v="USD"/>
    <n v="1489775641"/>
    <n v="1487360041"/>
    <b v="0"/>
    <n v="101"/>
    <b v="0"/>
    <x v="4"/>
    <s v="faith"/>
    <n v="86.44"/>
    <d v="2017-03-17T18:34:01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n v="103"/>
    <x v="3"/>
    <s v="US"/>
    <s v="USD"/>
    <n v="1490331623"/>
    <n v="1487743223"/>
    <b v="0"/>
    <n v="15"/>
    <b v="0"/>
    <x v="4"/>
    <s v="faith"/>
    <n v="24"/>
    <d v="2017-03-24T05:00:23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x v="3"/>
    <s v="CA"/>
    <s v="CAD"/>
    <n v="1493320519"/>
    <n v="1488140119"/>
    <b v="0"/>
    <n v="1"/>
    <b v="0"/>
    <x v="4"/>
    <s v="faith"/>
    <n v="18"/>
    <d v="2017-04-27T19:15:19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x v="3"/>
    <s v="US"/>
    <s v="USD"/>
    <n v="1491855300"/>
    <n v="1488935245"/>
    <b v="0"/>
    <n v="39"/>
    <b v="0"/>
    <x v="4"/>
    <s v="faith"/>
    <n v="80.13"/>
    <d v="2017-04-10T20:15:00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n v="44"/>
    <x v="3"/>
    <s v="US"/>
    <s v="USD"/>
    <n v="1491738594"/>
    <n v="1489150194"/>
    <b v="0"/>
    <n v="7"/>
    <b v="0"/>
    <x v="4"/>
    <s v="faith"/>
    <n v="253.14"/>
    <d v="2017-04-09T11:49:54"/>
    <x v="1688"/>
    <x v="1"/>
  </r>
  <r>
    <n v="1689"/>
    <s v="Fly Away"/>
    <s v="Praising the Living God in the second half of life."/>
    <n v="2400"/>
    <n v="2400"/>
    <n v="100"/>
    <x v="3"/>
    <s v="US"/>
    <s v="USD"/>
    <n v="1489700230"/>
    <n v="1487111830"/>
    <b v="0"/>
    <n v="14"/>
    <b v="0"/>
    <x v="4"/>
    <s v="faith"/>
    <n v="171.43"/>
    <d v="2017-03-16T21:37:10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n v="25"/>
    <x v="3"/>
    <s v="US"/>
    <s v="USD"/>
    <n v="1491470442"/>
    <n v="1488882042"/>
    <b v="0"/>
    <n v="11"/>
    <b v="0"/>
    <x v="4"/>
    <s v="faith"/>
    <n v="57.73"/>
    <d v="2017-04-06T09:20:42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x v="3"/>
    <s v="US"/>
    <s v="USD"/>
    <n v="1491181200"/>
    <n v="1488387008"/>
    <b v="0"/>
    <n v="38"/>
    <b v="0"/>
    <x v="4"/>
    <s v="faith"/>
    <n v="264.26"/>
    <d v="2017-04-03T01:00:00"/>
    <x v="1691"/>
    <x v="1"/>
  </r>
  <r>
    <n v="1692"/>
    <s v="Get Your Hopes Up"/>
    <s v="After 3 years.....It's time for some new music! Album #2 is in motion and I can't wait to share it with all of you!"/>
    <n v="5000"/>
    <n v="2390"/>
    <n v="48"/>
    <x v="3"/>
    <s v="US"/>
    <s v="USD"/>
    <n v="1490572740"/>
    <n v="1487734667"/>
    <b v="0"/>
    <n v="15"/>
    <b v="0"/>
    <x v="4"/>
    <s v="faith"/>
    <n v="159.33000000000001"/>
    <d v="2017-03-26T23:59:00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x v="3"/>
    <s v="GB"/>
    <s v="GBP"/>
    <n v="1491768000"/>
    <n v="1489097112"/>
    <b v="0"/>
    <n v="8"/>
    <b v="0"/>
    <x v="4"/>
    <s v="faith"/>
    <n v="35"/>
    <d v="2017-04-09T20:00:00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n v="0"/>
    <x v="3"/>
    <s v="US"/>
    <s v="USD"/>
    <n v="1490589360"/>
    <n v="1488038674"/>
    <b v="0"/>
    <n v="1"/>
    <b v="0"/>
    <x v="4"/>
    <s v="faith"/>
    <n v="5"/>
    <d v="2017-03-27T04:36:00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x v="3"/>
    <s v="US"/>
    <s v="USD"/>
    <n v="1491786000"/>
    <n v="1488847514"/>
    <b v="0"/>
    <n v="23"/>
    <b v="0"/>
    <x v="4"/>
    <s v="faith"/>
    <n v="61.09"/>
    <d v="2017-04-10T01:00:00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s v="US"/>
    <s v="USD"/>
    <n v="1491007211"/>
    <n v="1488418811"/>
    <b v="0"/>
    <n v="0"/>
    <b v="0"/>
    <x v="4"/>
    <s v="faith"/>
    <n v="0"/>
    <d v="2017-04-01T00:40:11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x v="3"/>
    <s v="US"/>
    <s v="USD"/>
    <n v="1491781648"/>
    <n v="1489193248"/>
    <b v="0"/>
    <n v="22"/>
    <b v="0"/>
    <x v="4"/>
    <s v="faith"/>
    <n v="114.82"/>
    <d v="2017-04-09T23:47: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s v="US"/>
    <s v="USD"/>
    <n v="1490499180"/>
    <n v="1488430760"/>
    <b v="0"/>
    <n v="0"/>
    <b v="0"/>
    <x v="4"/>
    <s v="faith"/>
    <n v="0"/>
    <d v="2017-03-26T03:33:00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n v="4"/>
    <x v="3"/>
    <s v="US"/>
    <s v="USD"/>
    <n v="1491943445"/>
    <n v="1489351445"/>
    <b v="0"/>
    <n v="4"/>
    <b v="0"/>
    <x v="4"/>
    <s v="faith"/>
    <n v="54"/>
    <d v="2017-04-11T20:44:05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x v="3"/>
    <s v="US"/>
    <s v="USD"/>
    <n v="1491019200"/>
    <n v="1488418990"/>
    <b v="0"/>
    <n v="79"/>
    <b v="0"/>
    <x v="4"/>
    <s v="faith"/>
    <n v="65.97"/>
    <d v="2017-04-01T04:00:00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2"/>
    <s v="US"/>
    <s v="USD"/>
    <n v="1421337405"/>
    <n v="1418745405"/>
    <b v="0"/>
    <n v="2"/>
    <b v="0"/>
    <x v="4"/>
    <s v="faith"/>
    <n v="5"/>
    <d v="2015-01-15T15:56:45"/>
    <x v="1701"/>
    <x v="3"/>
  </r>
  <r>
    <n v="1702"/>
    <s v="lyndale lewis and new vision prosper cd release"/>
    <s v="I can do all things through christ jesus"/>
    <n v="16500"/>
    <n v="1"/>
    <n v="0"/>
    <x v="2"/>
    <s v="US"/>
    <s v="USD"/>
    <n v="1427745150"/>
    <n v="1425156750"/>
    <b v="0"/>
    <n v="1"/>
    <b v="0"/>
    <x v="4"/>
    <s v="faith"/>
    <n v="1"/>
    <d v="2015-03-30T19:52:30"/>
    <x v="1702"/>
    <x v="0"/>
  </r>
  <r>
    <n v="1703"/>
    <s v="Joy Full Noise!"/>
    <s v="I would love for you to be a part of helping me raise money for music and video production to launch my first Worship album!"/>
    <n v="5000"/>
    <n v="51"/>
    <n v="1"/>
    <x v="2"/>
    <s v="US"/>
    <s v="USD"/>
    <n v="1441003537"/>
    <n v="1435819537"/>
    <b v="0"/>
    <n v="2"/>
    <b v="0"/>
    <x v="4"/>
    <s v="faith"/>
    <n v="25.5"/>
    <d v="2015-08-31T06:45:37"/>
    <x v="1703"/>
    <x v="0"/>
  </r>
  <r>
    <n v="1704"/>
    <s v="Jericho Down Worship Album"/>
    <s v="We want to record an album of popular praise &amp; worship songs with our own influence and style."/>
    <n v="2000"/>
    <n v="1302"/>
    <n v="65"/>
    <x v="2"/>
    <s v="US"/>
    <s v="USD"/>
    <n v="1424056873"/>
    <n v="1421464873"/>
    <b v="0"/>
    <n v="11"/>
    <b v="0"/>
    <x v="4"/>
    <s v="faith"/>
    <n v="118.36"/>
    <d v="2015-02-16T03:21:13"/>
    <x v="1704"/>
    <x v="0"/>
  </r>
  <r>
    <n v="1705"/>
    <s v="Piano Prayer Album - Russ James"/>
    <s v="An instrumental album that ranges from hymns to contemporary music. All the music is recorded by myself."/>
    <n v="2000"/>
    <n v="0"/>
    <n v="0"/>
    <x v="2"/>
    <s v="US"/>
    <s v="USD"/>
    <n v="1441814400"/>
    <n v="1440807846"/>
    <b v="0"/>
    <n v="0"/>
    <b v="0"/>
    <x v="4"/>
    <s v="faith"/>
    <n v="0"/>
    <d v="2015-09-09T16:00:00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s v="DE"/>
    <s v="EUR"/>
    <n v="1440314472"/>
    <n v="1435130472"/>
    <b v="0"/>
    <n v="0"/>
    <b v="0"/>
    <x v="4"/>
    <s v="faith"/>
    <n v="0"/>
    <d v="2015-08-23T07:21:12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2"/>
    <s v="US"/>
    <s v="USD"/>
    <n v="1459181895"/>
    <n v="1456593495"/>
    <b v="0"/>
    <n v="9"/>
    <b v="0"/>
    <x v="4"/>
    <s v="faith"/>
    <n v="54.11"/>
    <d v="2016-03-28T16:18:15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s v="US"/>
    <s v="USD"/>
    <n v="1462135706"/>
    <n v="1458679706"/>
    <b v="0"/>
    <n v="0"/>
    <b v="0"/>
    <x v="4"/>
    <s v="faith"/>
    <n v="0"/>
    <d v="2016-05-01T20:48:26"/>
    <x v="1708"/>
    <x v="2"/>
  </r>
  <r>
    <n v="1709"/>
    <s v="Psalms"/>
    <s v="A project to set psalms to music. The psalms are taken from the English Standard Version (ESV) of the Bible."/>
    <n v="1750"/>
    <n v="85"/>
    <n v="5"/>
    <x v="2"/>
    <s v="US"/>
    <s v="USD"/>
    <n v="1409513940"/>
    <n v="1405949514"/>
    <b v="0"/>
    <n v="4"/>
    <b v="0"/>
    <x v="4"/>
    <s v="faith"/>
    <n v="21.25"/>
    <d v="2014-08-31T19:39:00"/>
    <x v="1709"/>
    <x v="3"/>
  </r>
  <r>
    <n v="1710"/>
    <s v="Producing a live album of our upcoming Europe tour"/>
    <s v="We want to create a gospel live album which has never been produced before."/>
    <n v="5000"/>
    <n v="34"/>
    <n v="1"/>
    <x v="2"/>
    <s v="DE"/>
    <s v="EUR"/>
    <n v="1453122000"/>
    <n v="1449151888"/>
    <b v="0"/>
    <n v="1"/>
    <b v="0"/>
    <x v="4"/>
    <s v="faith"/>
    <n v="34"/>
    <d v="2016-01-18T13:00:00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2"/>
    <s v="US"/>
    <s v="USD"/>
    <n v="1409585434"/>
    <n v="1406907034"/>
    <b v="0"/>
    <n v="2"/>
    <b v="0"/>
    <x v="4"/>
    <s v="faith"/>
    <n v="525"/>
    <d v="2014-09-01T15:30:34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s v="US"/>
    <s v="USD"/>
    <n v="1435701353"/>
    <n v="1430517353"/>
    <b v="0"/>
    <n v="0"/>
    <b v="0"/>
    <x v="4"/>
    <s v="faith"/>
    <n v="0"/>
    <d v="2015-06-30T21:55:53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n v="2"/>
    <x v="2"/>
    <s v="US"/>
    <s v="USD"/>
    <n v="1412536412"/>
    <n v="1409944412"/>
    <b v="0"/>
    <n v="1"/>
    <b v="0"/>
    <x v="4"/>
    <s v="faith"/>
    <n v="50"/>
    <d v="2014-10-05T19:13:32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2"/>
    <s v="US"/>
    <s v="USD"/>
    <n v="1430517761"/>
    <n v="1427925761"/>
    <b v="0"/>
    <n v="17"/>
    <b v="0"/>
    <x v="4"/>
    <s v="faith"/>
    <n v="115.71"/>
    <d v="2015-05-01T22:02:41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n v="0"/>
    <x v="2"/>
    <s v="US"/>
    <s v="USD"/>
    <n v="1427772120"/>
    <n v="1425186785"/>
    <b v="0"/>
    <n v="2"/>
    <b v="0"/>
    <x v="4"/>
    <s v="faith"/>
    <n v="5.5"/>
    <d v="2015-03-31T03:22:00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2"/>
    <s v="US"/>
    <s v="USD"/>
    <n v="1481295099"/>
    <n v="1477835499"/>
    <b v="0"/>
    <n v="3"/>
    <b v="0"/>
    <x v="4"/>
    <s v="faith"/>
    <n v="50"/>
    <d v="2016-12-09T14:51:39"/>
    <x v="1716"/>
    <x v="2"/>
  </r>
  <r>
    <n v="1717"/>
    <s v="Shift Records A New EP!"/>
    <s v="Our first record created to reach, inspire, and ultimately express the love of Jesus to our generation."/>
    <n v="3265"/>
    <n v="1395"/>
    <n v="43"/>
    <x v="2"/>
    <s v="US"/>
    <s v="USD"/>
    <n v="1461211200"/>
    <n v="1459467238"/>
    <b v="0"/>
    <n v="41"/>
    <b v="0"/>
    <x v="4"/>
    <s v="faith"/>
    <n v="34.020000000000003"/>
    <d v="2016-04-21T04:00:00"/>
    <x v="1717"/>
    <x v="2"/>
  </r>
  <r>
    <n v="1718"/>
    <s v="The Prodigal Son"/>
    <s v="A melody for the galaxy."/>
    <n v="35000"/>
    <n v="75"/>
    <n v="0"/>
    <x v="2"/>
    <s v="US"/>
    <s v="USD"/>
    <n v="1463201940"/>
    <n v="1459435149"/>
    <b v="0"/>
    <n v="2"/>
    <b v="0"/>
    <x v="4"/>
    <s v="faith"/>
    <n v="37.5"/>
    <d v="2016-05-14T04:59:00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2"/>
    <s v="US"/>
    <s v="USD"/>
    <n v="1410958191"/>
    <n v="1408366191"/>
    <b v="0"/>
    <n v="3"/>
    <b v="0"/>
    <x v="4"/>
    <s v="faith"/>
    <n v="11.67"/>
    <d v="2014-09-17T12:49:51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2"/>
    <s v="US"/>
    <s v="USD"/>
    <n v="1415562471"/>
    <n v="1412966871"/>
    <b v="0"/>
    <n v="8"/>
    <b v="0"/>
    <x v="4"/>
    <s v="faith"/>
    <n v="28.13"/>
    <d v="2014-11-09T19:47:51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s v="US"/>
    <s v="USD"/>
    <n v="1449831863"/>
    <n v="1447239863"/>
    <b v="0"/>
    <n v="0"/>
    <b v="0"/>
    <x v="4"/>
    <s v="faith"/>
    <n v="0"/>
    <d v="2015-12-11T11:04:23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n v="0"/>
    <x v="2"/>
    <s v="US"/>
    <s v="USD"/>
    <n v="1459642200"/>
    <n v="1456441429"/>
    <b v="0"/>
    <n v="1"/>
    <b v="0"/>
    <x v="4"/>
    <s v="faith"/>
    <n v="1"/>
    <d v="2016-04-03T00:10:00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2"/>
    <s v="US"/>
    <s v="USD"/>
    <n v="1435730400"/>
    <n v="1430855315"/>
    <b v="0"/>
    <n v="3"/>
    <b v="0"/>
    <x v="4"/>
    <s v="faith"/>
    <n v="216.67"/>
    <d v="2015-07-01T06:00:00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2"/>
    <s v="US"/>
    <s v="USD"/>
    <n v="1414707762"/>
    <n v="1412115762"/>
    <b v="0"/>
    <n v="4"/>
    <b v="0"/>
    <x v="4"/>
    <s v="faith"/>
    <n v="8.75"/>
    <d v="2014-10-30T22:22:42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n v="10"/>
    <x v="2"/>
    <s v="US"/>
    <s v="USD"/>
    <n v="1408922049"/>
    <n v="1406330049"/>
    <b v="0"/>
    <n v="9"/>
    <b v="0"/>
    <x v="4"/>
    <s v="faith"/>
    <n v="62.22"/>
    <d v="2014-08-24T23:14:09"/>
    <x v="1725"/>
    <x v="3"/>
  </r>
  <r>
    <n v="1726"/>
    <s v="&quot;Every Day&quot; CD by Amanda Joy Hall"/>
    <s v="Amanda Joy Hall's sophomore album, &quot;Every Day&quot;. Release expected July 2014"/>
    <n v="6500"/>
    <n v="2196"/>
    <n v="34"/>
    <x v="2"/>
    <s v="US"/>
    <s v="USD"/>
    <n v="1403906664"/>
    <n v="1401401064"/>
    <b v="0"/>
    <n v="16"/>
    <b v="0"/>
    <x v="4"/>
    <s v="faith"/>
    <n v="137.25"/>
    <d v="2014-06-27T22:04:24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2"/>
    <s v="GB"/>
    <s v="GBP"/>
    <n v="1428231600"/>
    <n v="1423520177"/>
    <b v="0"/>
    <n v="1"/>
    <b v="0"/>
    <x v="4"/>
    <s v="faith"/>
    <n v="1"/>
    <d v="2015-04-05T11:00:00"/>
    <x v="1727"/>
    <x v="0"/>
  </r>
  <r>
    <n v="1728"/>
    <s v="With His Presence"/>
    <s v="Be in God's presence through instrumental covers of hymns. Help me build a home studio to freely distribute this album."/>
    <n v="1250"/>
    <n v="855"/>
    <n v="68"/>
    <x v="2"/>
    <s v="US"/>
    <s v="USD"/>
    <n v="1445439674"/>
    <n v="1442847674"/>
    <b v="0"/>
    <n v="7"/>
    <b v="0"/>
    <x v="4"/>
    <s v="faith"/>
    <n v="122.14"/>
    <d v="2015-10-21T15:01:14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s v="US"/>
    <s v="USD"/>
    <n v="1465521306"/>
    <n v="1460337306"/>
    <b v="0"/>
    <n v="0"/>
    <b v="0"/>
    <x v="4"/>
    <s v="faith"/>
    <n v="0"/>
    <d v="2016-06-10T01:15:06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s v="US"/>
    <s v="USD"/>
    <n v="1445738783"/>
    <n v="1443146783"/>
    <b v="0"/>
    <n v="0"/>
    <b v="0"/>
    <x v="4"/>
    <s v="faith"/>
    <n v="0"/>
    <d v="2015-10-25T02:06:23"/>
    <x v="1730"/>
    <x v="0"/>
  </r>
  <r>
    <n v="1731"/>
    <s v="Sam Cox Band First Christian Tour"/>
    <s v="We are a Christin Worship band looking to midwest tour. God Bless!"/>
    <n v="1000"/>
    <n v="0"/>
    <n v="0"/>
    <x v="2"/>
    <s v="US"/>
    <s v="USD"/>
    <n v="1434034800"/>
    <n v="1432849552"/>
    <b v="0"/>
    <n v="0"/>
    <b v="0"/>
    <x v="4"/>
    <s v="faith"/>
    <n v="0"/>
    <d v="2015-06-11T15:00:00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s v="US"/>
    <s v="USD"/>
    <n v="1452920400"/>
    <n v="1447777481"/>
    <b v="0"/>
    <n v="0"/>
    <b v="0"/>
    <x v="4"/>
    <s v="faith"/>
    <n v="0"/>
    <d v="2016-01-16T05:00:00"/>
    <x v="1732"/>
    <x v="0"/>
  </r>
  <r>
    <n v="1733"/>
    <s v="What Faith Is EP/Album"/>
    <s v="I am trying to share the music I am blessed to have written. https://www.johncox4.com or https://reverbnation.com/johncox4"/>
    <n v="10000"/>
    <n v="0"/>
    <n v="0"/>
    <x v="2"/>
    <s v="US"/>
    <s v="USD"/>
    <n v="1473802200"/>
    <n v="1472746374"/>
    <b v="0"/>
    <n v="0"/>
    <b v="0"/>
    <x v="4"/>
    <s v="faith"/>
    <n v="0"/>
    <d v="2016-09-13T21:30:00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n v="0"/>
    <x v="2"/>
    <s v="US"/>
    <s v="USD"/>
    <n v="1431046356"/>
    <n v="1428454356"/>
    <b v="0"/>
    <n v="1"/>
    <b v="0"/>
    <x v="4"/>
    <s v="faith"/>
    <n v="1"/>
    <d v="2015-05-08T00:52:36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s v="US"/>
    <s v="USD"/>
    <n v="1470598345"/>
    <n v="1468006345"/>
    <b v="0"/>
    <n v="2"/>
    <b v="0"/>
    <x v="4"/>
    <s v="faith"/>
    <n v="55"/>
    <d v="2016-08-07T19:32:25"/>
    <x v="1735"/>
    <x v="2"/>
  </r>
  <r>
    <n v="1736"/>
    <s v="In His Presence"/>
    <s v="A unique meditative album reflecting on the life of Christ, inviting Him into your presence"/>
    <n v="3000"/>
    <n v="22"/>
    <n v="1"/>
    <x v="2"/>
    <s v="US"/>
    <s v="USD"/>
    <n v="1447018833"/>
    <n v="1444423233"/>
    <b v="0"/>
    <n v="1"/>
    <b v="0"/>
    <x v="4"/>
    <s v="faith"/>
    <n v="22"/>
    <d v="2015-11-08T21:40:33"/>
    <x v="1736"/>
    <x v="0"/>
  </r>
  <r>
    <n v="1737"/>
    <s v="Healing"/>
    <s v="An instrumental project in which all songs are incorporated around the healing power of our God. Used for times of prayer &amp; devotion"/>
    <n v="4000"/>
    <n v="850"/>
    <n v="21"/>
    <x v="2"/>
    <s v="US"/>
    <s v="USD"/>
    <n v="1437432392"/>
    <n v="1434840392"/>
    <b v="0"/>
    <n v="15"/>
    <b v="0"/>
    <x v="4"/>
    <s v="faith"/>
    <n v="56.67"/>
    <d v="2015-07-20T22:46:32"/>
    <x v="1737"/>
    <x v="0"/>
  </r>
  <r>
    <n v="1738"/>
    <s v="The Flashing Lights"/>
    <s v="Music that inspires and gives hope for overcoming and change. And it is good music."/>
    <n v="5000"/>
    <n v="20"/>
    <n v="0"/>
    <x v="2"/>
    <s v="US"/>
    <s v="USD"/>
    <n v="1412283542"/>
    <n v="1409691542"/>
    <b v="0"/>
    <n v="1"/>
    <b v="0"/>
    <x v="4"/>
    <s v="faith"/>
    <n v="20"/>
    <d v="2014-10-02T20:59:02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2"/>
    <s v="US"/>
    <s v="USD"/>
    <n v="1462391932"/>
    <n v="1457297932"/>
    <b v="0"/>
    <n v="1"/>
    <b v="0"/>
    <x v="4"/>
    <s v="faith"/>
    <n v="1"/>
    <d v="2016-05-04T19:58:52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s v="US"/>
    <s v="USD"/>
    <n v="1437075422"/>
    <n v="1434483422"/>
    <b v="0"/>
    <n v="0"/>
    <b v="0"/>
    <x v="4"/>
    <s v="faith"/>
    <n v="0"/>
    <d v="2015-07-16T19:37:02"/>
    <x v="1740"/>
    <x v="0"/>
  </r>
  <r>
    <n v="1741"/>
    <s v="Caught off Guard"/>
    <s v="A photo journal documenting my experiences and travels across New Zealand"/>
    <n v="1200"/>
    <n v="1330"/>
    <n v="111"/>
    <x v="0"/>
    <s v="GB"/>
    <s v="GBP"/>
    <n v="1433948671"/>
    <n v="1430060671"/>
    <b v="0"/>
    <n v="52"/>
    <b v="1"/>
    <x v="8"/>
    <s v="photobooks"/>
    <n v="25.58"/>
    <d v="2015-06-10T15:04:31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s v="US"/>
    <s v="USD"/>
    <n v="1483822800"/>
    <n v="1481058170"/>
    <b v="0"/>
    <n v="34"/>
    <b v="1"/>
    <x v="8"/>
    <s v="photobooks"/>
    <n v="63.97"/>
    <d v="2017-01-07T21:00:00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s v="US"/>
    <s v="USD"/>
    <n v="1472270340"/>
    <n v="1470348775"/>
    <b v="0"/>
    <n v="67"/>
    <b v="1"/>
    <x v="8"/>
    <s v="photobooks"/>
    <n v="89.93"/>
    <d v="2016-08-27T03:59:0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s v="GB"/>
    <s v="GBP"/>
    <n v="1425821477"/>
    <n v="1421937077"/>
    <b v="0"/>
    <n v="70"/>
    <b v="1"/>
    <x v="8"/>
    <s v="photobooks"/>
    <n v="93.07"/>
    <d v="2015-03-08T13:31:17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s v="US"/>
    <s v="USD"/>
    <n v="1482372000"/>
    <n v="1479276838"/>
    <b v="0"/>
    <n v="89"/>
    <b v="1"/>
    <x v="8"/>
    <s v="photobooks"/>
    <n v="89.67"/>
    <d v="2016-12-22T02:00:0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s v="US"/>
    <s v="USD"/>
    <n v="1479952800"/>
    <n v="1477368867"/>
    <b v="0"/>
    <n v="107"/>
    <b v="1"/>
    <x v="8"/>
    <s v="photobooks"/>
    <n v="207.62"/>
    <d v="2016-11-24T02:00:00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s v="GB"/>
    <s v="GBP"/>
    <n v="1447426800"/>
    <n v="1444904830"/>
    <b v="0"/>
    <n v="159"/>
    <b v="1"/>
    <x v="8"/>
    <s v="photobooks"/>
    <n v="59.41"/>
    <d v="2015-11-13T15:00:00"/>
    <x v="1747"/>
    <x v="0"/>
  </r>
  <r>
    <n v="1748"/>
    <s v="So It Is: Vancouver"/>
    <s v="Telling the story of the city through remarkable people who live in Vancouver today."/>
    <n v="50000"/>
    <n v="64974"/>
    <n v="130"/>
    <x v="0"/>
    <s v="CA"/>
    <s v="CAD"/>
    <n v="1441234143"/>
    <n v="1438642143"/>
    <b v="0"/>
    <n v="181"/>
    <b v="1"/>
    <x v="8"/>
    <s v="photobooks"/>
    <n v="358.97"/>
    <d v="2015-09-02T22:49:03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n v="123"/>
    <x v="0"/>
    <s v="LU"/>
    <s v="EUR"/>
    <n v="1488394800"/>
    <n v="1485213921"/>
    <b v="0"/>
    <n v="131"/>
    <b v="1"/>
    <x v="8"/>
    <s v="photobooks"/>
    <n v="94.74"/>
    <d v="2017-03-01T19:00:0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s v="US"/>
    <s v="USD"/>
    <n v="1461096304"/>
    <n v="1458936304"/>
    <b v="0"/>
    <n v="125"/>
    <b v="1"/>
    <x v="8"/>
    <s v="photobooks"/>
    <n v="80.650000000000006"/>
    <d v="2016-04-19T20:05:04"/>
    <x v="1750"/>
    <x v="2"/>
  </r>
  <r>
    <n v="1751"/>
    <s v="Daily Bread: Stories from Rural Greece"/>
    <s v="Photographs and stories culled from 10 years of road trips through rural Greece"/>
    <n v="10000"/>
    <n v="10290"/>
    <n v="103"/>
    <x v="0"/>
    <s v="US"/>
    <s v="USD"/>
    <n v="1426787123"/>
    <n v="1424198723"/>
    <b v="0"/>
    <n v="61"/>
    <b v="1"/>
    <x v="8"/>
    <s v="photobooks"/>
    <n v="168.69"/>
    <d v="2015-03-19T17:45:23"/>
    <x v="1751"/>
    <x v="0"/>
  </r>
  <r>
    <n v="1752"/>
    <s v="Adfectus Book"/>
    <s v="A little book of calm, in picture form, that will soothe the soul and un-furrow the brow."/>
    <n v="1200"/>
    <n v="3122"/>
    <n v="260"/>
    <x v="0"/>
    <s v="GB"/>
    <s v="GBP"/>
    <n v="1476425082"/>
    <n v="1473833082"/>
    <b v="0"/>
    <n v="90"/>
    <b v="1"/>
    <x v="8"/>
    <s v="photobooks"/>
    <n v="34.69"/>
    <d v="2016-10-14T06:04:42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s v="DK"/>
    <s v="DKK"/>
    <n v="1458579568"/>
    <n v="1455991168"/>
    <b v="0"/>
    <n v="35"/>
    <b v="1"/>
    <x v="8"/>
    <s v="photobooks"/>
    <n v="462.86"/>
    <d v="2016-03-21T16:59:28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s v="CA"/>
    <s v="CAD"/>
    <n v="1428091353"/>
    <n v="1425502953"/>
    <b v="0"/>
    <n v="90"/>
    <b v="1"/>
    <x v="8"/>
    <s v="photobooks"/>
    <n v="104.39"/>
    <d v="2015-04-03T20:02:33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s v="US"/>
    <s v="USD"/>
    <n v="1444071361"/>
    <n v="1441479361"/>
    <b v="0"/>
    <n v="4"/>
    <b v="1"/>
    <x v="8"/>
    <s v="photobooks"/>
    <n v="7.5"/>
    <d v="2015-10-05T18:56:01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s v="US"/>
    <s v="USD"/>
    <n v="1472443269"/>
    <n v="1468987269"/>
    <b v="0"/>
    <n v="120"/>
    <b v="1"/>
    <x v="8"/>
    <s v="photobooks"/>
    <n v="47.13"/>
    <d v="2016-08-29T04:01:09"/>
    <x v="1756"/>
    <x v="2"/>
  </r>
  <r>
    <n v="1757"/>
    <s v="The Resurgence of Femininity Photo Thesis"/>
    <s v="I want to create a self published photo art book on the topic of the resurgence of femininity."/>
    <n v="5000"/>
    <n v="5800"/>
    <n v="116"/>
    <x v="0"/>
    <s v="US"/>
    <s v="USD"/>
    <n v="1485631740"/>
    <n v="1483041083"/>
    <b v="0"/>
    <n v="14"/>
    <b v="1"/>
    <x v="8"/>
    <s v="photobooks"/>
    <n v="414.29"/>
    <d v="2017-01-28T19:29:00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s v="US"/>
    <s v="USD"/>
    <n v="1468536992"/>
    <n v="1463352992"/>
    <b v="0"/>
    <n v="27"/>
    <b v="1"/>
    <x v="8"/>
    <s v="photobooks"/>
    <n v="42.48"/>
    <d v="2016-07-14T22:56:32"/>
    <x v="1758"/>
    <x v="2"/>
  </r>
  <r>
    <n v="1759"/>
    <s v="Death Valley"/>
    <s v="Death Valley will be the first photo book of Andi State"/>
    <n v="5000"/>
    <n v="5330"/>
    <n v="107"/>
    <x v="0"/>
    <s v="US"/>
    <s v="USD"/>
    <n v="1427309629"/>
    <n v="1425585229"/>
    <b v="0"/>
    <n v="49"/>
    <b v="1"/>
    <x v="8"/>
    <s v="photobooks"/>
    <n v="108.78"/>
    <d v="2015-03-25T18:53:49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s v="US"/>
    <s v="USD"/>
    <n v="1456416513"/>
    <n v="1454688513"/>
    <b v="0"/>
    <n v="102"/>
    <b v="1"/>
    <x v="8"/>
    <s v="photobooks"/>
    <n v="81.099999999999994"/>
    <d v="2016-02-25T16:08:33"/>
    <x v="1760"/>
    <x v="2"/>
  </r>
  <r>
    <n v="1761"/>
    <s v="I Wanted To See Boobs"/>
    <s v="A hardcover photobook telling the naked truth of a young photographers journey."/>
    <n v="100"/>
    <n v="155"/>
    <n v="155"/>
    <x v="0"/>
    <s v="GB"/>
    <s v="GBP"/>
    <n v="1442065060"/>
    <n v="1437745060"/>
    <b v="0"/>
    <n v="3"/>
    <b v="1"/>
    <x v="8"/>
    <s v="photobooks"/>
    <n v="51.67"/>
    <d v="2015-09-12T13:37:40"/>
    <x v="1761"/>
    <x v="0"/>
  </r>
  <r>
    <n v="1762"/>
    <s v="&quot;The Naked Pixel&quot; Ali Pakele"/>
    <s v="Project rewards $25 gets you 190+ digital images"/>
    <n v="100"/>
    <n v="885"/>
    <n v="885"/>
    <x v="0"/>
    <s v="US"/>
    <s v="USD"/>
    <n v="1457739245"/>
    <n v="1455147245"/>
    <b v="0"/>
    <n v="25"/>
    <b v="1"/>
    <x v="8"/>
    <s v="photobooks"/>
    <n v="35.4"/>
    <d v="2016-03-11T23:34:05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s v="US"/>
    <s v="USD"/>
    <n v="1477255840"/>
    <n v="1474663840"/>
    <b v="0"/>
    <n v="118"/>
    <b v="1"/>
    <x v="8"/>
    <s v="photobooks"/>
    <n v="103.64"/>
    <d v="2016-10-23T20:50:40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2"/>
    <s v="GB"/>
    <s v="GBP"/>
    <n v="1407065979"/>
    <n v="1404560379"/>
    <b v="1"/>
    <n v="39"/>
    <b v="0"/>
    <x v="8"/>
    <s v="photobooks"/>
    <n v="55.28"/>
    <d v="2014-08-03T11:39:39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2"/>
    <s v="US"/>
    <s v="USD"/>
    <n v="1407972712"/>
    <n v="1405380712"/>
    <b v="1"/>
    <n v="103"/>
    <b v="0"/>
    <x v="8"/>
    <s v="photobooks"/>
    <n v="72.17"/>
    <d v="2014-08-13T23:31:52"/>
    <x v="1765"/>
    <x v="3"/>
  </r>
  <r>
    <n v="1766"/>
    <s v="Photographic book on Melbourne's music scene"/>
    <s v="I want to create a beautiful book which documents the Melbourne music scene."/>
    <n v="1500"/>
    <n v="0"/>
    <n v="0"/>
    <x v="2"/>
    <s v="AU"/>
    <s v="AUD"/>
    <n v="1408999088"/>
    <n v="1407184688"/>
    <b v="1"/>
    <n v="0"/>
    <b v="0"/>
    <x v="8"/>
    <s v="photobooks"/>
    <n v="0"/>
    <d v="2014-08-25T20:38:08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n v="46"/>
    <x v="2"/>
    <s v="US"/>
    <s v="USD"/>
    <n v="1407080884"/>
    <n v="1404488884"/>
    <b v="1"/>
    <n v="39"/>
    <b v="0"/>
    <x v="8"/>
    <s v="photobooks"/>
    <n v="58.62"/>
    <d v="2014-08-03T15:48:04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2"/>
    <s v="US"/>
    <s v="USD"/>
    <n v="1411824444"/>
    <n v="1406640444"/>
    <b v="1"/>
    <n v="15"/>
    <b v="0"/>
    <x v="8"/>
    <s v="photobooks"/>
    <n v="12.47"/>
    <d v="2014-09-27T13:27:24"/>
    <x v="1768"/>
    <x v="3"/>
  </r>
  <r>
    <n v="1769"/>
    <s v="Navajo Textile Project"/>
    <s v="To create a publication, and exhibition documenting the collection of Jamie Ross, longtime collector of Navajo Textiles"/>
    <n v="40000"/>
    <n v="1081"/>
    <n v="3"/>
    <x v="2"/>
    <s v="US"/>
    <s v="USD"/>
    <n v="1421177959"/>
    <n v="1418585959"/>
    <b v="1"/>
    <n v="22"/>
    <b v="0"/>
    <x v="8"/>
    <s v="photobooks"/>
    <n v="49.14"/>
    <d v="2015-01-13T19:39:19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2"/>
    <s v="US"/>
    <s v="USD"/>
    <n v="1413312194"/>
    <n v="1410288194"/>
    <b v="1"/>
    <n v="92"/>
    <b v="0"/>
    <x v="8"/>
    <s v="photobooks"/>
    <n v="150.5"/>
    <d v="2014-10-14T18:43:14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2"/>
    <s v="GB"/>
    <s v="GBP"/>
    <n v="1414107040"/>
    <n v="1411515040"/>
    <b v="1"/>
    <n v="25"/>
    <b v="0"/>
    <x v="8"/>
    <s v="photobooks"/>
    <n v="35.799999999999997"/>
    <d v="2014-10-23T23:30:40"/>
    <x v="1771"/>
    <x v="3"/>
  </r>
  <r>
    <n v="1772"/>
    <s v="White Mountain"/>
    <s v="A photobook and a short documentary film telling the story of Holocaust in Northwestern Lithuania"/>
    <n v="5500"/>
    <n v="858"/>
    <n v="16"/>
    <x v="2"/>
    <s v="GB"/>
    <s v="GBP"/>
    <n v="1404666836"/>
    <n v="1399482836"/>
    <b v="1"/>
    <n v="19"/>
    <b v="0"/>
    <x v="8"/>
    <s v="photobooks"/>
    <n v="45.16"/>
    <d v="2014-07-06T17:13:56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2"/>
    <s v="US"/>
    <s v="USD"/>
    <n v="1421691298"/>
    <n v="1417803298"/>
    <b v="1"/>
    <n v="19"/>
    <b v="0"/>
    <x v="8"/>
    <s v="photobooks"/>
    <n v="98.79"/>
    <d v="2015-01-19T18:14:58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2"/>
    <s v="US"/>
    <s v="USD"/>
    <n v="1417273140"/>
    <n v="1413609292"/>
    <b v="1"/>
    <n v="13"/>
    <b v="0"/>
    <x v="8"/>
    <s v="photobooks"/>
    <n v="88.31"/>
    <d v="2014-11-29T14:59:00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n v="65"/>
    <x v="2"/>
    <s v="US"/>
    <s v="USD"/>
    <n v="1414193160"/>
    <n v="1410305160"/>
    <b v="1"/>
    <n v="124"/>
    <b v="0"/>
    <x v="8"/>
    <s v="photobooks"/>
    <n v="170.63"/>
    <d v="2014-10-24T23:26:00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2"/>
    <s v="GB"/>
    <s v="GBP"/>
    <n v="1414623471"/>
    <n v="1411513071"/>
    <b v="1"/>
    <n v="4"/>
    <b v="0"/>
    <x v="8"/>
    <s v="photobooks"/>
    <n v="83.75"/>
    <d v="2014-10-29T22:57:51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2"/>
    <s v="NL"/>
    <s v="EUR"/>
    <n v="1424421253"/>
    <n v="1421829253"/>
    <b v="1"/>
    <n v="10"/>
    <b v="0"/>
    <x v="8"/>
    <s v="photobooks"/>
    <n v="65.099999999999994"/>
    <d v="2015-02-20T08:34:13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2"/>
    <s v="US"/>
    <s v="USD"/>
    <n v="1427485395"/>
    <n v="1423600995"/>
    <b v="1"/>
    <n v="15"/>
    <b v="0"/>
    <x v="8"/>
    <s v="photobooks"/>
    <n v="66.33"/>
    <d v="2015-03-27T19:43:15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2"/>
    <s v="US"/>
    <s v="USD"/>
    <n v="1472834180"/>
    <n v="1470242180"/>
    <b v="1"/>
    <n v="38"/>
    <b v="0"/>
    <x v="8"/>
    <s v="photobooks"/>
    <n v="104.89"/>
    <d v="2016-09-02T16:36:20"/>
    <x v="1779"/>
    <x v="2"/>
  </r>
  <r>
    <n v="1780"/>
    <s v="Native Nation"/>
    <s v="It is time to recognize and give to the indigenus groups the credit they deserve. It is time to understand where we come from."/>
    <n v="30000"/>
    <n v="11923"/>
    <n v="40"/>
    <x v="2"/>
    <s v="US"/>
    <s v="USD"/>
    <n v="1467469510"/>
    <n v="1462285510"/>
    <b v="1"/>
    <n v="152"/>
    <b v="0"/>
    <x v="8"/>
    <s v="photobooks"/>
    <n v="78.44"/>
    <d v="2016-07-02T14:25:1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2"/>
    <s v="US"/>
    <s v="USD"/>
    <n v="1473950945"/>
    <n v="1471272545"/>
    <b v="1"/>
    <n v="24"/>
    <b v="0"/>
    <x v="8"/>
    <s v="photobooks"/>
    <n v="59.04"/>
    <d v="2016-09-15T14:49:05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2"/>
    <s v="US"/>
    <s v="USD"/>
    <n v="1456062489"/>
    <n v="1453211289"/>
    <b v="1"/>
    <n v="76"/>
    <b v="0"/>
    <x v="8"/>
    <s v="photobooks"/>
    <n v="71.34"/>
    <d v="2016-02-21T13:48:09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n v="24"/>
    <x v="2"/>
    <s v="US"/>
    <s v="USD"/>
    <n v="1432248478"/>
    <n v="1429656478"/>
    <b v="1"/>
    <n v="185"/>
    <b v="0"/>
    <x v="8"/>
    <s v="photobooks"/>
    <n v="51.23"/>
    <d v="2015-05-21T22:47:58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2"/>
    <s v="US"/>
    <s v="USD"/>
    <n v="1422674700"/>
    <n v="1419954240"/>
    <b v="1"/>
    <n v="33"/>
    <b v="0"/>
    <x v="8"/>
    <s v="photobooks"/>
    <n v="60.24"/>
    <d v="2015-01-31T03:25:0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2"/>
    <s v="US"/>
    <s v="USD"/>
    <n v="1413417600"/>
    <n v="1410750855"/>
    <b v="1"/>
    <n v="108"/>
    <b v="0"/>
    <x v="8"/>
    <s v="photobooks"/>
    <n v="44.94"/>
    <d v="2014-10-16T00:00:0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n v="48"/>
    <x v="2"/>
    <s v="NL"/>
    <s v="EUR"/>
    <n v="1418649177"/>
    <n v="1416057177"/>
    <b v="1"/>
    <n v="29"/>
    <b v="0"/>
    <x v="8"/>
    <s v="photobooks"/>
    <n v="31.21"/>
    <d v="2014-12-15T13:12:57"/>
    <x v="1786"/>
    <x v="3"/>
  </r>
  <r>
    <n v="1787"/>
    <s v="Alpamayo to Yerupaja"/>
    <s v="Raising awareness to the effects of global warming through photographs of the high mountains of Peru."/>
    <n v="10000"/>
    <n v="1533"/>
    <n v="15"/>
    <x v="2"/>
    <s v="US"/>
    <s v="USD"/>
    <n v="1428158637"/>
    <n v="1425570237"/>
    <b v="1"/>
    <n v="24"/>
    <b v="0"/>
    <x v="8"/>
    <s v="photobooks"/>
    <n v="63.88"/>
    <d v="2015-04-04T14:43:57"/>
    <x v="1787"/>
    <x v="0"/>
  </r>
  <r>
    <n v="1788"/>
    <s v="Beyond the Pale"/>
    <s v="A photo book celebrating Goths, exploring their lives and giving an insight into what Goth is for them."/>
    <n v="5500"/>
    <n v="76"/>
    <n v="1"/>
    <x v="2"/>
    <s v="GB"/>
    <s v="GBP"/>
    <n v="1414795542"/>
    <n v="1412203542"/>
    <b v="1"/>
    <n v="4"/>
    <b v="0"/>
    <x v="8"/>
    <s v="photobooks"/>
    <n v="19"/>
    <d v="2014-10-31T22:45:42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n v="1"/>
    <x v="2"/>
    <s v="US"/>
    <s v="USD"/>
    <n v="1421042403"/>
    <n v="1415858403"/>
    <b v="1"/>
    <n v="4"/>
    <b v="0"/>
    <x v="8"/>
    <s v="photobooks"/>
    <n v="10"/>
    <d v="2015-01-12T06:00:03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n v="5"/>
    <x v="2"/>
    <s v="US"/>
    <s v="USD"/>
    <n v="1423152678"/>
    <n v="1420560678"/>
    <b v="1"/>
    <n v="15"/>
    <b v="0"/>
    <x v="8"/>
    <s v="photobooks"/>
    <n v="109.07"/>
    <d v="2015-02-05T16:11:18"/>
    <x v="1790"/>
    <x v="0"/>
  </r>
  <r>
    <n v="1791"/>
    <s v="disCover: Napoli"/>
    <s v="For the love of street photography and the beauty of traditional cultures in southern Italy."/>
    <n v="3000"/>
    <n v="107"/>
    <n v="4"/>
    <x v="2"/>
    <s v="GB"/>
    <s v="GBP"/>
    <n v="1422553565"/>
    <n v="1417369565"/>
    <b v="1"/>
    <n v="4"/>
    <b v="0"/>
    <x v="8"/>
    <s v="photobooks"/>
    <n v="26.75"/>
    <d v="2015-01-29T17:46:05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n v="61"/>
    <x v="2"/>
    <s v="US"/>
    <s v="USD"/>
    <n v="1439189940"/>
    <n v="1435970682"/>
    <b v="1"/>
    <n v="139"/>
    <b v="0"/>
    <x v="8"/>
    <s v="photobooks"/>
    <n v="109.94"/>
    <d v="2015-08-10T06:59:00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2"/>
    <s v="AU"/>
    <s v="AUD"/>
    <n v="1417127040"/>
    <n v="1414531440"/>
    <b v="1"/>
    <n v="2"/>
    <b v="0"/>
    <x v="8"/>
    <s v="photobooks"/>
    <n v="20"/>
    <d v="2014-11-27T22:24:0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2"/>
    <s v="US"/>
    <s v="USD"/>
    <n v="1423660422"/>
    <n v="1420636422"/>
    <b v="1"/>
    <n v="18"/>
    <b v="0"/>
    <x v="8"/>
    <s v="photobooks"/>
    <n v="55.39"/>
    <d v="2015-02-11T13:13:42"/>
    <x v="1794"/>
    <x v="0"/>
  </r>
  <r>
    <n v="1795"/>
    <s v="THE AFGHANS - A Photo Book"/>
    <s v="A photography book documenting the impact of the ISAF mission on the Afghan people of Mazar-e Sharif."/>
    <n v="28000"/>
    <n v="10846"/>
    <n v="39"/>
    <x v="2"/>
    <s v="DE"/>
    <s v="EUR"/>
    <n v="1476460800"/>
    <n v="1473922541"/>
    <b v="1"/>
    <n v="81"/>
    <b v="0"/>
    <x v="8"/>
    <s v="photobooks"/>
    <n v="133.9"/>
    <d v="2016-10-14T16:00:00"/>
    <x v="1795"/>
    <x v="2"/>
  </r>
  <r>
    <n v="1796"/>
    <s v="Kenema"/>
    <s v="Kenema is a stunning portrait photography book by British Photographer, Peter Dibdin, capturing community life in Kenema, Sierra Leone."/>
    <n v="19000"/>
    <n v="4190"/>
    <n v="22"/>
    <x v="2"/>
    <s v="GB"/>
    <s v="GBP"/>
    <n v="1469356366"/>
    <n v="1464172366"/>
    <b v="1"/>
    <n v="86"/>
    <b v="0"/>
    <x v="8"/>
    <s v="photobooks"/>
    <n v="48.72"/>
    <d v="2016-07-24T10:32:46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2"/>
    <s v="US"/>
    <s v="USD"/>
    <n v="1481809189"/>
    <n v="1479217189"/>
    <b v="1"/>
    <n v="140"/>
    <b v="0"/>
    <x v="8"/>
    <s v="photobooks"/>
    <n v="48.25"/>
    <d v="2016-12-15T13:39:49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2"/>
    <s v="US"/>
    <s v="USD"/>
    <n v="1454572233"/>
    <n v="1449388233"/>
    <b v="1"/>
    <n v="37"/>
    <b v="0"/>
    <x v="8"/>
    <s v="photobooks"/>
    <n v="58.97"/>
    <d v="2016-02-04T07:50:33"/>
    <x v="1798"/>
    <x v="0"/>
  </r>
  <r>
    <n v="1799"/>
    <s v="The UnDiscovered Image"/>
    <s v="The UnDiscovered Image, a monthly publication dedicated to photographers."/>
    <n v="4000"/>
    <n v="69.83"/>
    <n v="2"/>
    <x v="2"/>
    <s v="GB"/>
    <s v="GBP"/>
    <n v="1415740408"/>
    <n v="1414008808"/>
    <b v="1"/>
    <n v="6"/>
    <b v="0"/>
    <x v="8"/>
    <s v="photobooks"/>
    <n v="11.64"/>
    <d v="2014-11-11T21:13:28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2"/>
    <s v="GB"/>
    <s v="GBP"/>
    <n v="1476109970"/>
    <n v="1473517970"/>
    <b v="1"/>
    <n v="113"/>
    <b v="0"/>
    <x v="8"/>
    <s v="photobooks"/>
    <n v="83.72"/>
    <d v="2016-10-10T14:32:5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n v="14"/>
    <x v="2"/>
    <s v="GB"/>
    <s v="GBP"/>
    <n v="1450181400"/>
    <n v="1447429868"/>
    <b v="1"/>
    <n v="37"/>
    <b v="0"/>
    <x v="8"/>
    <s v="photobooks"/>
    <n v="63.65"/>
    <d v="2015-12-15T12:10:00"/>
    <x v="1801"/>
    <x v="0"/>
  </r>
  <r>
    <n v="1802"/>
    <s v="Out Of The Dark"/>
    <s v="Inner Darkness turned into a photobook. Personal work i shot during my recovery...in Berlin."/>
    <n v="3500"/>
    <n v="1697"/>
    <n v="48"/>
    <x v="2"/>
    <s v="DE"/>
    <s v="EUR"/>
    <n v="1435442340"/>
    <n v="1433416830"/>
    <b v="1"/>
    <n v="18"/>
    <b v="0"/>
    <x v="8"/>
    <s v="photobooks"/>
    <n v="94.28"/>
    <d v="2015-06-27T21:59:00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n v="31"/>
    <x v="2"/>
    <s v="US"/>
    <s v="USD"/>
    <n v="1423878182"/>
    <n v="1421199782"/>
    <b v="1"/>
    <n v="75"/>
    <b v="0"/>
    <x v="8"/>
    <s v="photobooks"/>
    <n v="71.87"/>
    <d v="2015-02-14T01:43:02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2"/>
    <s v="US"/>
    <s v="USD"/>
    <n v="1447521404"/>
    <n v="1444061804"/>
    <b v="1"/>
    <n v="52"/>
    <b v="0"/>
    <x v="8"/>
    <s v="photobooks"/>
    <n v="104.85"/>
    <d v="2015-11-14T17:16:44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2"/>
    <s v="DE"/>
    <s v="EUR"/>
    <n v="1443808800"/>
    <n v="1441048658"/>
    <b v="1"/>
    <n v="122"/>
    <b v="0"/>
    <x v="8"/>
    <s v="photobooks"/>
    <n v="67.14"/>
    <d v="2015-10-02T18:00:00"/>
    <x v="1805"/>
    <x v="0"/>
  </r>
  <r>
    <n v="1806"/>
    <s v="American Presidents Naked"/>
    <s v="Join me in publishing an amazing and unprecedented book with full frontal photopraphs of 8 American Presidents Naked"/>
    <n v="20000"/>
    <n v="591"/>
    <n v="3"/>
    <x v="2"/>
    <s v="GB"/>
    <s v="GBP"/>
    <n v="1412090349"/>
    <n v="1409066349"/>
    <b v="1"/>
    <n v="8"/>
    <b v="0"/>
    <x v="8"/>
    <s v="photobooks"/>
    <n v="73.88"/>
    <d v="2014-09-30T15:19:09"/>
    <x v="1806"/>
    <x v="3"/>
  </r>
  <r>
    <n v="1807"/>
    <s v="Anywhere but Here"/>
    <s v="I want to explore alternative cultures and lifestyles in America."/>
    <n v="5000"/>
    <n v="553"/>
    <n v="11"/>
    <x v="2"/>
    <s v="US"/>
    <s v="USD"/>
    <n v="1411868313"/>
    <n v="1409276313"/>
    <b v="1"/>
    <n v="8"/>
    <b v="0"/>
    <x v="8"/>
    <s v="photobooks"/>
    <n v="69.13"/>
    <d v="2014-09-28T01:38:33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2"/>
    <s v="US"/>
    <s v="USD"/>
    <n v="1486830030"/>
    <n v="1483806030"/>
    <b v="1"/>
    <n v="96"/>
    <b v="0"/>
    <x v="8"/>
    <s v="photobooks"/>
    <n v="120.77"/>
    <d v="2017-02-11T16:20:30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n v="11"/>
    <x v="2"/>
    <s v="CA"/>
    <s v="CAD"/>
    <n v="1425246439"/>
    <n v="1422222439"/>
    <b v="1"/>
    <n v="9"/>
    <b v="0"/>
    <x v="8"/>
    <s v="photobooks"/>
    <n v="42.22"/>
    <d v="2015-03-01T21:47:19"/>
    <x v="1809"/>
    <x v="0"/>
  </r>
  <r>
    <n v="1810"/>
    <s v="Film Speed"/>
    <s v="Film Speed is a series of Zines focusing on architecture shot completely on 35 and 120mm film."/>
    <n v="450"/>
    <n v="15"/>
    <n v="3"/>
    <x v="2"/>
    <s v="US"/>
    <s v="USD"/>
    <n v="1408657826"/>
    <n v="1407621026"/>
    <b v="0"/>
    <n v="2"/>
    <b v="0"/>
    <x v="8"/>
    <s v="photobooks"/>
    <n v="7.5"/>
    <d v="2014-08-21T21:50:26"/>
    <x v="1810"/>
    <x v="3"/>
  </r>
  <r>
    <n v="1811"/>
    <s v="The Year of Sunsets"/>
    <s v="A collection of 365 color photographs of sunsets in 2014, beautifully presented in a hardcover book."/>
    <n v="54000"/>
    <n v="40"/>
    <n v="0"/>
    <x v="2"/>
    <s v="US"/>
    <s v="USD"/>
    <n v="1414123200"/>
    <n v="1408962270"/>
    <b v="0"/>
    <n v="26"/>
    <b v="0"/>
    <x v="8"/>
    <s v="photobooks"/>
    <n v="1.54"/>
    <d v="2014-10-24T04:00:0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2"/>
    <s v="GB"/>
    <s v="GBP"/>
    <n v="1467531536"/>
    <n v="1464939536"/>
    <b v="0"/>
    <n v="23"/>
    <b v="0"/>
    <x v="8"/>
    <s v="photobooks"/>
    <n v="37.61"/>
    <d v="2016-07-03T07:38:56"/>
    <x v="1812"/>
    <x v="2"/>
  </r>
  <r>
    <n v="1813"/>
    <s v="Libya : The Lost Days"/>
    <s v="This project aims to document, Libyan photographic history; through both print and artisan mediums ."/>
    <n v="8750"/>
    <n v="0"/>
    <n v="0"/>
    <x v="2"/>
    <s v="GB"/>
    <s v="GBP"/>
    <n v="1407532812"/>
    <n v="1404940812"/>
    <b v="0"/>
    <n v="0"/>
    <b v="0"/>
    <x v="8"/>
    <s v="photobooks"/>
    <n v="0"/>
    <d v="2014-08-08T21:20:12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n v="49"/>
    <x v="2"/>
    <s v="GB"/>
    <s v="GBP"/>
    <n v="1425108736"/>
    <n v="1422516736"/>
    <b v="0"/>
    <n v="140"/>
    <b v="0"/>
    <x v="8"/>
    <s v="photobooks"/>
    <n v="42.16"/>
    <d v="2015-02-28T07:32:16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n v="0"/>
    <x v="2"/>
    <s v="US"/>
    <s v="USD"/>
    <n v="1435787137"/>
    <n v="1434577537"/>
    <b v="0"/>
    <n v="0"/>
    <b v="0"/>
    <x v="8"/>
    <s v="photobooks"/>
    <n v="0"/>
    <d v="2015-07-01T21:45:37"/>
    <x v="1815"/>
    <x v="0"/>
  </r>
  <r>
    <n v="1816"/>
    <s v="Moments of Passion"/>
    <s v="A unique Photographic Book Project about the Passionate Moments and Strong Emotions that lie within Karate"/>
    <n v="25000"/>
    <n v="509"/>
    <n v="2"/>
    <x v="2"/>
    <s v="CH"/>
    <s v="CHF"/>
    <n v="1469473200"/>
    <n v="1467061303"/>
    <b v="0"/>
    <n v="6"/>
    <b v="0"/>
    <x v="8"/>
    <s v="photobooks"/>
    <n v="84.83"/>
    <d v="2016-07-25T19:00:00"/>
    <x v="1816"/>
    <x v="2"/>
  </r>
  <r>
    <n v="1817"/>
    <s v="Through the Lens of Jerry Gustafson"/>
    <s v="Hundreds of breathtaking rodeo photographs collected in a beautiful coffee table book."/>
    <n v="18000"/>
    <n v="9419"/>
    <n v="52"/>
    <x v="2"/>
    <s v="US"/>
    <s v="USD"/>
    <n v="1485759540"/>
    <n v="1480607607"/>
    <b v="0"/>
    <n v="100"/>
    <b v="0"/>
    <x v="8"/>
    <s v="photobooks"/>
    <n v="94.19"/>
    <d v="2017-01-30T06:59:00"/>
    <x v="1817"/>
    <x v="2"/>
  </r>
  <r>
    <n v="1818"/>
    <s v="Give Me Your Goofy-ist"/>
    <s v="We are all different, this is a way to honor and celebrate the authenticity in being different."/>
    <n v="15000"/>
    <n v="0"/>
    <n v="0"/>
    <x v="2"/>
    <s v="US"/>
    <s v="USD"/>
    <n v="1428035850"/>
    <n v="1425447450"/>
    <b v="0"/>
    <n v="0"/>
    <b v="0"/>
    <x v="8"/>
    <s v="photobooks"/>
    <n v="0"/>
    <d v="2015-04-03T04:37:3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2"/>
    <s v="US"/>
    <s v="USD"/>
    <n v="1406743396"/>
    <n v="1404151396"/>
    <b v="0"/>
    <n v="4"/>
    <b v="0"/>
    <x v="8"/>
    <s v="photobooks"/>
    <n v="6.25"/>
    <d v="2014-07-30T18:03:16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2"/>
    <s v="US"/>
    <s v="USD"/>
    <n v="1427850090"/>
    <n v="1425261690"/>
    <b v="0"/>
    <n v="8"/>
    <b v="0"/>
    <x v="8"/>
    <s v="photobooks"/>
    <n v="213.38"/>
    <d v="2015-04-01T01:01:30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n v="135"/>
    <x v="0"/>
    <s v="US"/>
    <s v="USD"/>
    <n v="1330760367"/>
    <n v="1326872367"/>
    <b v="0"/>
    <n v="57"/>
    <b v="1"/>
    <x v="4"/>
    <s v="rock"/>
    <n v="59.16"/>
    <d v="2012-03-03T07:39:27"/>
    <x v="1821"/>
    <x v="5"/>
  </r>
  <r>
    <n v="1822"/>
    <s v="Wood Butcher's new music video- I Don't Wanna Party"/>
    <s v="Wood Butcher needs your help to make this happen. Buy a CD, support local music!"/>
    <n v="300"/>
    <n v="300"/>
    <n v="100"/>
    <x v="0"/>
    <s v="CA"/>
    <s v="CAD"/>
    <n v="1391194860"/>
    <n v="1388084862"/>
    <b v="0"/>
    <n v="11"/>
    <b v="1"/>
    <x v="4"/>
    <s v="rock"/>
    <n v="27.27"/>
    <d v="2014-01-31T19:01:00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s v="US"/>
    <s v="USD"/>
    <n v="1351095976"/>
    <n v="1348503976"/>
    <b v="0"/>
    <n v="33"/>
    <b v="1"/>
    <x v="4"/>
    <s v="rock"/>
    <n v="24.58"/>
    <d v="2012-10-24T16:26:16"/>
    <x v="1823"/>
    <x v="5"/>
  </r>
  <r>
    <n v="1824"/>
    <s v="Tin Man's Broken Wisdom Fund"/>
    <s v="cd fund raiser"/>
    <n v="3000"/>
    <n v="3002"/>
    <n v="100"/>
    <x v="0"/>
    <s v="US"/>
    <s v="USD"/>
    <n v="1389146880"/>
    <n v="1387403967"/>
    <b v="0"/>
    <n v="40"/>
    <b v="1"/>
    <x v="4"/>
    <s v="rock"/>
    <n v="75.05"/>
    <d v="2014-01-08T02:08:00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s v="US"/>
    <s v="USD"/>
    <n v="1373572903"/>
    <n v="1371585703"/>
    <b v="0"/>
    <n v="50"/>
    <b v="1"/>
    <x v="4"/>
    <s v="rock"/>
    <n v="42.02"/>
    <d v="2013-07-11T20:01:43"/>
    <x v="1825"/>
    <x v="4"/>
  </r>
  <r>
    <n v="1826"/>
    <s v="BEAR GHOST! Professional Recording! Yay!"/>
    <s v="Hear your favorite Bear Ghost in eargasmic quality!"/>
    <n v="2000"/>
    <n v="2020"/>
    <n v="101"/>
    <x v="0"/>
    <s v="US"/>
    <s v="USD"/>
    <n v="1392675017"/>
    <n v="1390083017"/>
    <b v="0"/>
    <n v="38"/>
    <b v="1"/>
    <x v="4"/>
    <s v="rock"/>
    <n v="53.16"/>
    <d v="2014-02-17T22:10:17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s v="US"/>
    <s v="USD"/>
    <n v="1299138561"/>
    <n v="1294818561"/>
    <b v="0"/>
    <n v="96"/>
    <b v="1"/>
    <x v="4"/>
    <s v="rock"/>
    <n v="83.89"/>
    <d v="2011-03-03T07:49:2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s v="US"/>
    <s v="USD"/>
    <n v="1399672800"/>
    <n v="1396906530"/>
    <b v="0"/>
    <n v="48"/>
    <b v="1"/>
    <x v="4"/>
    <s v="rock"/>
    <n v="417.33"/>
    <d v="2014-05-09T22:00:00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s v="US"/>
    <s v="USD"/>
    <n v="1295647200"/>
    <n v="1291428371"/>
    <b v="0"/>
    <n v="33"/>
    <b v="1"/>
    <x v="4"/>
    <s v="rock"/>
    <n v="75.77"/>
    <d v="2011-01-21T22:00:00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s v="US"/>
    <s v="USD"/>
    <n v="1393259107"/>
    <n v="1390667107"/>
    <b v="0"/>
    <n v="226"/>
    <b v="1"/>
    <x v="4"/>
    <s v="rock"/>
    <n v="67.39"/>
    <d v="2014-02-24T16:25:07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s v="US"/>
    <s v="USD"/>
    <n v="1336866863"/>
    <n v="1335570863"/>
    <b v="0"/>
    <n v="14"/>
    <b v="1"/>
    <x v="4"/>
    <s v="rock"/>
    <n v="73.569999999999993"/>
    <d v="2012-05-12T23:54:23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s v="US"/>
    <s v="USD"/>
    <n v="1299243427"/>
    <n v="1296651427"/>
    <b v="0"/>
    <n v="20"/>
    <b v="1"/>
    <x v="4"/>
    <s v="rock"/>
    <n v="25"/>
    <d v="2011-03-04T12:57:07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s v="US"/>
    <s v="USD"/>
    <n v="1362211140"/>
    <n v="1359421403"/>
    <b v="0"/>
    <n v="25"/>
    <b v="1"/>
    <x v="4"/>
    <s v="rock"/>
    <n v="42"/>
    <d v="2013-03-02T07:59:00"/>
    <x v="1833"/>
    <x v="4"/>
  </r>
  <r>
    <n v="1834"/>
    <s v="TDJ - All Part of the Plan EP/Tour"/>
    <s v="Help us fund our first tour and promote our new EP!"/>
    <n v="10000"/>
    <n v="11805"/>
    <n v="118"/>
    <x v="0"/>
    <s v="US"/>
    <s v="USD"/>
    <n v="1422140895"/>
    <n v="1418684895"/>
    <b v="0"/>
    <n v="90"/>
    <b v="1"/>
    <x v="4"/>
    <s v="rock"/>
    <n v="131.16999999999999"/>
    <d v="2015-01-24T23:08:15"/>
    <x v="1834"/>
    <x v="3"/>
  </r>
  <r>
    <n v="1835"/>
    <s v="DIRTY LITTLE REBEL EP"/>
    <s v="WE ARE A HARD ROCK/PUNK BAND SEEKING FUNDS TO RECORD A NEW EP. _x000a__x000a_https://www.reverbnation.com/dirtylittlerebel"/>
    <n v="500"/>
    <n v="520"/>
    <n v="104"/>
    <x v="0"/>
    <s v="GB"/>
    <s v="GBP"/>
    <n v="1459439471"/>
    <n v="1456851071"/>
    <b v="0"/>
    <n v="11"/>
    <b v="1"/>
    <x v="4"/>
    <s v="rock"/>
    <n v="47.27"/>
    <d v="2016-03-31T15:51:11"/>
    <x v="1835"/>
    <x v="2"/>
  </r>
  <r>
    <n v="1836"/>
    <s v="KICKSTART OUR &lt;+3"/>
    <s v="Help fund our 2013 Sound &amp; Lighting Touring rig!"/>
    <n v="5000"/>
    <n v="10017"/>
    <n v="200"/>
    <x v="0"/>
    <s v="US"/>
    <s v="USD"/>
    <n v="1361129129"/>
    <n v="1359660329"/>
    <b v="0"/>
    <n v="55"/>
    <b v="1"/>
    <x v="4"/>
    <s v="rock"/>
    <n v="182.13"/>
    <d v="2013-02-17T19:25:29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s v="US"/>
    <s v="USD"/>
    <n v="1332029335"/>
    <n v="1326848935"/>
    <b v="0"/>
    <n v="30"/>
    <b v="1"/>
    <x v="4"/>
    <s v="rock"/>
    <n v="61.37"/>
    <d v="2012-03-18T00:08:55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s v="US"/>
    <s v="USD"/>
    <n v="1317438000"/>
    <n v="1314989557"/>
    <b v="0"/>
    <n v="28"/>
    <b v="1"/>
    <x v="4"/>
    <s v="rock"/>
    <n v="35.770000000000003"/>
    <d v="2011-10-01T03:00:00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s v="US"/>
    <s v="USD"/>
    <n v="1475342382"/>
    <n v="1472750382"/>
    <b v="0"/>
    <n v="45"/>
    <b v="1"/>
    <x v="4"/>
    <s v="rock"/>
    <n v="45.62"/>
    <d v="2016-10-01T17:19:42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s v="US"/>
    <s v="USD"/>
    <n v="1367902740"/>
    <n v="1366251510"/>
    <b v="0"/>
    <n v="13"/>
    <b v="1"/>
    <x v="4"/>
    <s v="rock"/>
    <n v="75.38"/>
    <d v="2013-05-07T04:59:00"/>
    <x v="1840"/>
    <x v="4"/>
  </r>
  <r>
    <n v="1841"/>
    <s v="Hydra Effect Debut EP"/>
    <s v="Hard Rock with a Positive Message. Help us fund, release and promote our debut EP!"/>
    <n v="2000"/>
    <n v="2035"/>
    <n v="102"/>
    <x v="0"/>
    <s v="US"/>
    <s v="USD"/>
    <n v="1400561940"/>
    <n v="1397679445"/>
    <b v="0"/>
    <n v="40"/>
    <b v="1"/>
    <x v="4"/>
    <s v="rock"/>
    <n v="50.88"/>
    <d v="2014-05-20T04:59:00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s v="US"/>
    <s v="USD"/>
    <n v="1425275940"/>
    <n v="1422371381"/>
    <b v="0"/>
    <n v="21"/>
    <b v="1"/>
    <x v="4"/>
    <s v="rock"/>
    <n v="119.29"/>
    <d v="2015-03-02T05:59:00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s v="US"/>
    <s v="USD"/>
    <n v="1298245954"/>
    <n v="1295653954"/>
    <b v="0"/>
    <n v="134"/>
    <b v="1"/>
    <x v="4"/>
    <s v="rock"/>
    <n v="92.54"/>
    <d v="2011-02-20T23:52:34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s v="US"/>
    <s v="USD"/>
    <n v="1307761200"/>
    <n v="1304464914"/>
    <b v="0"/>
    <n v="20"/>
    <b v="1"/>
    <x v="4"/>
    <s v="rock"/>
    <n v="76.05"/>
    <d v="2011-06-11T03:00:00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s v="US"/>
    <s v="USD"/>
    <n v="1466139300"/>
    <n v="1464854398"/>
    <b v="0"/>
    <n v="19"/>
    <b v="1"/>
    <x v="4"/>
    <s v="rock"/>
    <n v="52.63"/>
    <d v="2016-06-17T04:55:00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s v="US"/>
    <s v="USD"/>
    <n v="1355585777"/>
    <n v="1352993777"/>
    <b v="0"/>
    <n v="209"/>
    <b v="1"/>
    <x v="4"/>
    <s v="rock"/>
    <n v="98.99"/>
    <d v="2012-12-15T15:36:17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s v="US"/>
    <s v="USD"/>
    <n v="1429594832"/>
    <n v="1427780432"/>
    <b v="0"/>
    <n v="38"/>
    <b v="1"/>
    <x v="4"/>
    <s v="rock"/>
    <n v="79.53"/>
    <d v="2015-04-21T05:40:32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s v="US"/>
    <s v="USD"/>
    <n v="1312095540"/>
    <n v="1306608888"/>
    <b v="0"/>
    <n v="24"/>
    <b v="1"/>
    <x v="4"/>
    <s v="rock"/>
    <n v="134.21"/>
    <d v="2011-07-31T06:59:00"/>
    <x v="1848"/>
    <x v="6"/>
  </r>
  <r>
    <n v="1849"/>
    <s v="Release the Skyline Album"/>
    <s v="Release the Skylines is a small, local Cleveland metal band looking to record an album."/>
    <n v="300"/>
    <n v="301"/>
    <n v="100"/>
    <x v="0"/>
    <s v="US"/>
    <s v="USD"/>
    <n v="1350505059"/>
    <n v="1347913059"/>
    <b v="0"/>
    <n v="8"/>
    <b v="1"/>
    <x v="4"/>
    <s v="rock"/>
    <n v="37.630000000000003"/>
    <d v="2012-10-17T20:17:39"/>
    <x v="1849"/>
    <x v="5"/>
  </r>
  <r>
    <n v="1850"/>
    <s v="WILKES EP"/>
    <s v="WILKES is the solo venture of HighFlightSociety singer / Disciple bassist, Jason Wilkes. This project is to fund the debut 6 song EP."/>
    <n v="9000"/>
    <n v="9137"/>
    <n v="102"/>
    <x v="0"/>
    <s v="US"/>
    <s v="USD"/>
    <n v="1405033300"/>
    <n v="1402441300"/>
    <b v="0"/>
    <n v="179"/>
    <b v="1"/>
    <x v="4"/>
    <s v="rock"/>
    <n v="51.04"/>
    <d v="2014-07-10T23:01:40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s v="US"/>
    <s v="USD"/>
    <n v="1406509200"/>
    <n v="1404769538"/>
    <b v="0"/>
    <n v="26"/>
    <b v="1"/>
    <x v="4"/>
    <s v="rock"/>
    <n v="50.04"/>
    <d v="2014-07-28T01:00:00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s v="US"/>
    <s v="USD"/>
    <n v="1429920000"/>
    <n v="1426703452"/>
    <b v="0"/>
    <n v="131"/>
    <b v="1"/>
    <x v="4"/>
    <s v="rock"/>
    <n v="133.93"/>
    <d v="2015-04-25T00:00:00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s v="US"/>
    <s v="USD"/>
    <n v="1352860017"/>
    <n v="1348536417"/>
    <b v="0"/>
    <n v="14"/>
    <b v="1"/>
    <x v="4"/>
    <s v="rock"/>
    <n v="58.21"/>
    <d v="2012-11-14T02:26:57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s v="US"/>
    <s v="USD"/>
    <n v="1369355437"/>
    <n v="1366763437"/>
    <b v="0"/>
    <n v="174"/>
    <b v="1"/>
    <x v="4"/>
    <s v="rock"/>
    <n v="88.04"/>
    <d v="2013-05-24T00:30:37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s v="CA"/>
    <s v="CAD"/>
    <n v="1389012940"/>
    <n v="1385124940"/>
    <b v="0"/>
    <n v="191"/>
    <b v="1"/>
    <x v="4"/>
    <s v="rock"/>
    <n v="70.58"/>
    <d v="2014-01-06T12:55:40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s v="US"/>
    <s v="USD"/>
    <n v="1405715472"/>
    <n v="1403901072"/>
    <b v="0"/>
    <n v="38"/>
    <b v="1"/>
    <x v="4"/>
    <s v="rock"/>
    <n v="53.29"/>
    <d v="2014-07-18T20:31:12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s v="US"/>
    <s v="USD"/>
    <n v="1410546413"/>
    <n v="1407954413"/>
    <b v="0"/>
    <n v="22"/>
    <b v="1"/>
    <x v="4"/>
    <s v="rock"/>
    <n v="136.36000000000001"/>
    <d v="2014-09-12T18:26:53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s v="US"/>
    <s v="USD"/>
    <n v="1324014521"/>
    <n v="1318826921"/>
    <b v="0"/>
    <n v="149"/>
    <b v="1"/>
    <x v="4"/>
    <s v="rock"/>
    <n v="40.549999999999997"/>
    <d v="2011-12-16T05:48:41"/>
    <x v="1858"/>
    <x v="6"/>
  </r>
  <r>
    <n v="1859"/>
    <s v="Queen Kwong Tour to London and Paris"/>
    <s v="Queen Kwong is going ON TOUR to London and Paris!"/>
    <n v="3000"/>
    <n v="3955"/>
    <n v="132"/>
    <x v="0"/>
    <s v="US"/>
    <s v="USD"/>
    <n v="1316716129"/>
    <n v="1314124129"/>
    <b v="0"/>
    <n v="56"/>
    <b v="1"/>
    <x v="4"/>
    <s v="rock"/>
    <n v="70.63"/>
    <d v="2011-09-22T18:28:49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s v="US"/>
    <s v="USD"/>
    <n v="1391706084"/>
    <n v="1389891684"/>
    <b v="0"/>
    <n v="19"/>
    <b v="1"/>
    <x v="4"/>
    <s v="rock"/>
    <n v="52.68"/>
    <d v="2014-02-06T17:01:24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s v="GB"/>
    <s v="GBP"/>
    <n v="1422256341"/>
    <n v="1419664341"/>
    <b v="0"/>
    <n v="0"/>
    <b v="0"/>
    <x v="6"/>
    <s v="mobile games"/>
    <n v="0"/>
    <d v="2015-01-26T07:12:21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2"/>
    <s v="US"/>
    <s v="USD"/>
    <n v="1488958200"/>
    <n v="1484912974"/>
    <b v="0"/>
    <n v="16"/>
    <b v="0"/>
    <x v="6"/>
    <s v="mobile games"/>
    <n v="90.94"/>
    <d v="2017-03-08T07:30:00"/>
    <x v="1862"/>
    <x v="1"/>
  </r>
  <r>
    <n v="1863"/>
    <s v="Project: 20M813"/>
    <s v="This is an Android game where you take control of the zombies and try to eat your way to world domination!"/>
    <n v="2500"/>
    <n v="10"/>
    <n v="0"/>
    <x v="2"/>
    <s v="US"/>
    <s v="USD"/>
    <n v="1402600085"/>
    <n v="1400008085"/>
    <b v="0"/>
    <n v="2"/>
    <b v="0"/>
    <x v="6"/>
    <s v="mobile games"/>
    <n v="5"/>
    <d v="2014-06-12T19:08:05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2"/>
    <s v="US"/>
    <s v="USD"/>
    <n v="1399223500"/>
    <n v="1396631500"/>
    <b v="0"/>
    <n v="48"/>
    <b v="0"/>
    <x v="6"/>
    <s v="mobile games"/>
    <n v="58.08"/>
    <d v="2014-05-04T17:11:40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n v="0"/>
    <x v="2"/>
    <s v="GB"/>
    <s v="GBP"/>
    <n v="1478425747"/>
    <n v="1475398147"/>
    <b v="0"/>
    <n v="2"/>
    <b v="0"/>
    <x v="6"/>
    <s v="mobile games"/>
    <n v="2"/>
    <d v="2016-11-06T09:49:07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2"/>
    <s v="US"/>
    <s v="USD"/>
    <n v="1488340800"/>
    <n v="1483768497"/>
    <b v="0"/>
    <n v="2"/>
    <b v="0"/>
    <x v="6"/>
    <s v="mobile games"/>
    <n v="62.5"/>
    <d v="2017-03-01T04:00:00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2"/>
    <s v="US"/>
    <s v="USD"/>
    <n v="1478383912"/>
    <n v="1475791912"/>
    <b v="0"/>
    <n v="1"/>
    <b v="0"/>
    <x v="6"/>
    <s v="mobile games"/>
    <n v="10"/>
    <d v="2016-11-05T22:11:52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2"/>
    <s v="US"/>
    <s v="USD"/>
    <n v="1450166340"/>
    <n v="1448044925"/>
    <b v="0"/>
    <n v="17"/>
    <b v="0"/>
    <x v="6"/>
    <s v="mobile games"/>
    <n v="71.59"/>
    <d v="2015-12-15T07:59:00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s v="US"/>
    <s v="USD"/>
    <n v="1483488249"/>
    <n v="1480896249"/>
    <b v="0"/>
    <n v="0"/>
    <b v="0"/>
    <x v="6"/>
    <s v="mobile games"/>
    <n v="0"/>
    <d v="2017-01-04T00:04:09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2"/>
    <s v="US"/>
    <s v="USD"/>
    <n v="1454213820"/>
    <n v="1451723535"/>
    <b v="0"/>
    <n v="11"/>
    <b v="0"/>
    <x v="6"/>
    <s v="mobile games"/>
    <n v="32.82"/>
    <d v="2016-01-31T04:17:00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2"/>
    <s v="US"/>
    <s v="USD"/>
    <n v="1416512901"/>
    <n v="1413053301"/>
    <b v="0"/>
    <n v="95"/>
    <b v="0"/>
    <x v="6"/>
    <s v="mobile games"/>
    <n v="49.12"/>
    <d v="2014-11-20T19:48:21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n v="1"/>
    <x v="2"/>
    <s v="US"/>
    <s v="USD"/>
    <n v="1435633602"/>
    <n v="1433041602"/>
    <b v="0"/>
    <n v="13"/>
    <b v="0"/>
    <x v="6"/>
    <s v="mobile games"/>
    <n v="16.309999999999999"/>
    <d v="2015-06-30T03:06:42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n v="0"/>
    <x v="2"/>
    <s v="CA"/>
    <s v="CAD"/>
    <n v="1436373900"/>
    <n v="1433861210"/>
    <b v="0"/>
    <n v="2"/>
    <b v="0"/>
    <x v="6"/>
    <s v="mobile games"/>
    <n v="18"/>
    <d v="2015-07-08T16:45:00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2"/>
    <s v="US"/>
    <s v="USD"/>
    <n v="1467155733"/>
    <n v="1465427733"/>
    <b v="0"/>
    <n v="2"/>
    <b v="0"/>
    <x v="6"/>
    <s v="mobile games"/>
    <n v="13"/>
    <d v="2016-06-28T23:15:33"/>
    <x v="1874"/>
    <x v="2"/>
  </r>
  <r>
    <n v="1875"/>
    <s v="Claws &amp; Fins"/>
    <s v="Sea opposition of Crab's family and angry fishes. Who is going to win, and who is going to loose ?!"/>
    <n v="10000"/>
    <n v="51"/>
    <n v="1"/>
    <x v="2"/>
    <s v="US"/>
    <s v="USD"/>
    <n v="1470519308"/>
    <n v="1465335308"/>
    <b v="0"/>
    <n v="3"/>
    <b v="0"/>
    <x v="6"/>
    <s v="mobile games"/>
    <n v="17"/>
    <d v="2016-08-06T21:35:08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s v="AU"/>
    <s v="AUD"/>
    <n v="1402901405"/>
    <n v="1400309405"/>
    <b v="0"/>
    <n v="0"/>
    <b v="0"/>
    <x v="6"/>
    <s v="mobile games"/>
    <n v="0"/>
    <d v="2014-06-16T06:50:05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s v="US"/>
    <s v="USD"/>
    <n v="1425170525"/>
    <n v="1422664925"/>
    <b v="0"/>
    <n v="0"/>
    <b v="0"/>
    <x v="6"/>
    <s v="mobile games"/>
    <n v="0"/>
    <d v="2015-03-01T00:42:05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s v="AU"/>
    <s v="AUD"/>
    <n v="1402618355"/>
    <n v="1400026355"/>
    <b v="0"/>
    <n v="0"/>
    <b v="0"/>
    <x v="6"/>
    <s v="mobile games"/>
    <n v="0"/>
    <d v="2014-06-13T00:12:35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n v="0"/>
    <x v="2"/>
    <s v="ES"/>
    <s v="EUR"/>
    <n v="1457966129"/>
    <n v="1455377729"/>
    <b v="0"/>
    <n v="2"/>
    <b v="0"/>
    <x v="6"/>
    <s v="mobile games"/>
    <n v="3"/>
    <d v="2016-03-14T14:35:29"/>
    <x v="1879"/>
    <x v="2"/>
  </r>
  <r>
    <n v="1880"/>
    <s v="Sim Betting Football"/>
    <s v="Sim Betting Football is the only football (soccer) betting simulation  game."/>
    <n v="5000"/>
    <n v="1004"/>
    <n v="20"/>
    <x v="2"/>
    <s v="GB"/>
    <s v="GBP"/>
    <n v="1459341380"/>
    <n v="1456839380"/>
    <b v="0"/>
    <n v="24"/>
    <b v="0"/>
    <x v="6"/>
    <s v="mobile games"/>
    <n v="41.83"/>
    <d v="2016-03-30T12:36:20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s v="US"/>
    <s v="USD"/>
    <n v="1425955189"/>
    <n v="1423366789"/>
    <b v="0"/>
    <n v="70"/>
    <b v="1"/>
    <x v="4"/>
    <s v="indie rock"/>
    <n v="49.34"/>
    <d v="2015-03-10T02:39:49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s v="US"/>
    <s v="USD"/>
    <n v="1341964080"/>
    <n v="1339109212"/>
    <b v="0"/>
    <n v="81"/>
    <b v="1"/>
    <x v="4"/>
    <s v="indie rock"/>
    <n v="41.73"/>
    <d v="2012-07-10T23:48:00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s v="US"/>
    <s v="USD"/>
    <n v="1333921508"/>
    <n v="1331333108"/>
    <b v="0"/>
    <n v="32"/>
    <b v="1"/>
    <x v="4"/>
    <s v="indie rock"/>
    <n v="32.72"/>
    <d v="2012-04-08T21:45:08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s v="US"/>
    <s v="USD"/>
    <n v="1354017600"/>
    <n v="1350967535"/>
    <b v="0"/>
    <n v="26"/>
    <b v="1"/>
    <x v="4"/>
    <s v="indie rock"/>
    <n v="51.96"/>
    <d v="2012-11-27T12:00:00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s v="US"/>
    <s v="USD"/>
    <n v="1344636000"/>
    <n v="1341800110"/>
    <b v="0"/>
    <n v="105"/>
    <b v="1"/>
    <x v="4"/>
    <s v="indie rock"/>
    <n v="50.69"/>
    <d v="2012-08-10T22:00:00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s v="US"/>
    <s v="USD"/>
    <n v="1415832338"/>
    <n v="1413236738"/>
    <b v="0"/>
    <n v="29"/>
    <b v="1"/>
    <x v="4"/>
    <s v="indie rock"/>
    <n v="42.24"/>
    <d v="2014-11-12T22:45:38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s v="ES"/>
    <s v="EUR"/>
    <n v="1449178200"/>
    <n v="1447614732"/>
    <b v="0"/>
    <n v="8"/>
    <b v="1"/>
    <x v="4"/>
    <s v="indie rock"/>
    <n v="416.88"/>
    <d v="2015-12-03T21:30:00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s v="US"/>
    <s v="USD"/>
    <n v="1275368340"/>
    <n v="1272692732"/>
    <b v="0"/>
    <n v="89"/>
    <b v="1"/>
    <x v="4"/>
    <s v="indie rock"/>
    <n v="46.65"/>
    <d v="2010-06-01T04:59:00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s v="US"/>
    <s v="USD"/>
    <n v="1363024946"/>
    <n v="1359140546"/>
    <b v="0"/>
    <n v="44"/>
    <b v="1"/>
    <x v="4"/>
    <s v="indie rock"/>
    <n v="48.45"/>
    <d v="2013-03-11T18:02:26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s v="US"/>
    <s v="USD"/>
    <n v="1355597528"/>
    <n v="1353005528"/>
    <b v="0"/>
    <n v="246"/>
    <b v="1"/>
    <x v="4"/>
    <s v="indie rock"/>
    <n v="70.53"/>
    <d v="2012-12-15T18:52:08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s v="US"/>
    <s v="USD"/>
    <n v="1279778400"/>
    <n v="1275851354"/>
    <b v="0"/>
    <n v="120"/>
    <b v="1"/>
    <x v="4"/>
    <s v="indie rock"/>
    <n v="87.96"/>
    <d v="2010-07-22T06:00:00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s v="US"/>
    <s v="USD"/>
    <n v="1307459881"/>
    <n v="1304867881"/>
    <b v="0"/>
    <n v="26"/>
    <b v="1"/>
    <x v="4"/>
    <s v="indie rock"/>
    <n v="26.27"/>
    <d v="2011-06-07T15:18:01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s v="US"/>
    <s v="USD"/>
    <n v="1302926340"/>
    <n v="1301524585"/>
    <b v="0"/>
    <n v="45"/>
    <b v="1"/>
    <x v="4"/>
    <s v="indie rock"/>
    <n v="57.78"/>
    <d v="2011-04-16T03:59:00"/>
    <x v="1893"/>
    <x v="6"/>
  </r>
  <r>
    <n v="1894"/>
    <s v="Help me release my first 3 song EP!!"/>
    <s v="Im trying to raise $1000 for a 3 song EP in a studio!"/>
    <n v="1000"/>
    <n v="1145"/>
    <n v="115"/>
    <x v="0"/>
    <s v="US"/>
    <s v="USD"/>
    <n v="1329082983"/>
    <n v="1326404583"/>
    <b v="0"/>
    <n v="20"/>
    <b v="1"/>
    <x v="4"/>
    <s v="indie rock"/>
    <n v="57.25"/>
    <d v="2012-02-12T21:43:03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s v="US"/>
    <s v="USD"/>
    <n v="1445363722"/>
    <n v="1442771722"/>
    <b v="0"/>
    <n v="47"/>
    <b v="1"/>
    <x v="4"/>
    <s v="indie rock"/>
    <n v="196.34"/>
    <d v="2015-10-20T17:55:22"/>
    <x v="1895"/>
    <x v="0"/>
  </r>
  <r>
    <n v="1896"/>
    <s v="the bridge"/>
    <s v="My barely anticipated second album of self produced songs is ready to go.  Just need a little help to cover mastering, artwork etc."/>
    <n v="451"/>
    <n v="559"/>
    <n v="124"/>
    <x v="0"/>
    <s v="US"/>
    <s v="USD"/>
    <n v="1334250165"/>
    <n v="1331658165"/>
    <b v="0"/>
    <n v="13"/>
    <b v="1"/>
    <x v="4"/>
    <s v="indie rock"/>
    <n v="43"/>
    <d v="2012-04-12T17:02:45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s v="US"/>
    <s v="USD"/>
    <n v="1393966800"/>
    <n v="1392040806"/>
    <b v="0"/>
    <n v="183"/>
    <b v="1"/>
    <x v="4"/>
    <s v="indie rock"/>
    <n v="35.549999999999997"/>
    <d v="2014-03-04T21:00:00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s v="US"/>
    <s v="USD"/>
    <n v="1454349600"/>
    <n v="1451277473"/>
    <b v="0"/>
    <n v="21"/>
    <b v="1"/>
    <x v="4"/>
    <s v="indie rock"/>
    <n v="68.81"/>
    <d v="2016-02-01T18:00:00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s v="US"/>
    <s v="USD"/>
    <n v="1427319366"/>
    <n v="1424730966"/>
    <b v="0"/>
    <n v="42"/>
    <b v="1"/>
    <x v="4"/>
    <s v="indie rock"/>
    <n v="28.57"/>
    <d v="2015-03-25T21:36:06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s v="US"/>
    <s v="USD"/>
    <n v="1349517540"/>
    <n v="1347137731"/>
    <b v="0"/>
    <n v="54"/>
    <b v="1"/>
    <x v="4"/>
    <s v="indie rock"/>
    <n v="50.63"/>
    <d v="2012-10-06T09:59:00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2"/>
    <s v="GB"/>
    <s v="GBP"/>
    <n v="1432299600"/>
    <n v="1429707729"/>
    <b v="0"/>
    <n v="25"/>
    <b v="0"/>
    <x v="2"/>
    <s v="gadgets"/>
    <n v="106.8"/>
    <d v="2015-05-22T13:00:00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n v="1"/>
    <x v="2"/>
    <s v="NL"/>
    <s v="EUR"/>
    <n v="1425495447"/>
    <n v="1422903447"/>
    <b v="0"/>
    <n v="3"/>
    <b v="0"/>
    <x v="2"/>
    <s v="gadgets"/>
    <n v="4"/>
    <d v="2015-03-04T18:57:27"/>
    <x v="1902"/>
    <x v="0"/>
  </r>
  <r>
    <n v="1903"/>
    <s v="MiPointer"/>
    <s v="A cool smart laser pointer for presenting professionals. Unique by design, widest functional coverage for both IOS and Android."/>
    <n v="3000"/>
    <n v="1398"/>
    <n v="47"/>
    <x v="2"/>
    <s v="US"/>
    <s v="USD"/>
    <n v="1485541791"/>
    <n v="1480357791"/>
    <b v="0"/>
    <n v="41"/>
    <b v="0"/>
    <x v="2"/>
    <s v="gadgets"/>
    <n v="34.1"/>
    <d v="2017-01-27T18:29:51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2"/>
    <s v="US"/>
    <s v="USD"/>
    <n v="1451752021"/>
    <n v="1447864021"/>
    <b v="0"/>
    <n v="2"/>
    <b v="0"/>
    <x v="2"/>
    <s v="gadgets"/>
    <n v="25"/>
    <d v="2016-01-02T16:27:01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2"/>
    <s v="US"/>
    <s v="USD"/>
    <n v="1410127994"/>
    <n v="1407535994"/>
    <b v="0"/>
    <n v="4"/>
    <b v="0"/>
    <x v="2"/>
    <s v="gadgets"/>
    <n v="10.5"/>
    <d v="2014-09-07T22:13:14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2"/>
    <s v="US"/>
    <s v="USD"/>
    <n v="1466697983"/>
    <n v="1464105983"/>
    <b v="0"/>
    <n v="99"/>
    <b v="0"/>
    <x v="2"/>
    <s v="gadgets"/>
    <n v="215.96"/>
    <d v="2016-06-23T16:06:23"/>
    <x v="1906"/>
    <x v="2"/>
  </r>
  <r>
    <n v="1907"/>
    <s v="Litter-Buddy"/>
    <s v="Litter-Buddy is great economical alternative to leading pet waste disposal systems with cartridge bag elements."/>
    <n v="30000"/>
    <n v="85"/>
    <n v="0"/>
    <x v="2"/>
    <s v="US"/>
    <s v="USD"/>
    <n v="1400853925"/>
    <n v="1399557925"/>
    <b v="0"/>
    <n v="4"/>
    <b v="0"/>
    <x v="2"/>
    <s v="gadgets"/>
    <n v="21.25"/>
    <d v="2014-05-23T14:05:25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2"/>
    <s v="US"/>
    <s v="USD"/>
    <n v="1483048900"/>
    <n v="1480456900"/>
    <b v="0"/>
    <n v="4"/>
    <b v="0"/>
    <x v="2"/>
    <s v="gadgets"/>
    <n v="108.25"/>
    <d v="2016-12-29T22:01:40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2"/>
    <s v="US"/>
    <s v="USD"/>
    <n v="1414059479"/>
    <n v="1411467479"/>
    <b v="0"/>
    <n v="38"/>
    <b v="0"/>
    <x v="2"/>
    <s v="gadgets"/>
    <n v="129.97"/>
    <d v="2014-10-23T10:17:5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2"/>
    <s v="NL"/>
    <s v="EUR"/>
    <n v="1446331500"/>
    <n v="1442531217"/>
    <b v="0"/>
    <n v="285"/>
    <b v="0"/>
    <x v="2"/>
    <s v="gadgets"/>
    <n v="117.49"/>
    <d v="2015-10-31T22:45:00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n v="0"/>
    <x v="2"/>
    <s v="NZ"/>
    <s v="NZD"/>
    <n v="1407545334"/>
    <n v="1404953334"/>
    <b v="0"/>
    <n v="1"/>
    <b v="0"/>
    <x v="2"/>
    <s v="gadgets"/>
    <n v="10"/>
    <d v="2014-08-09T00:48:54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2"/>
    <s v="US"/>
    <s v="USD"/>
    <n v="1433395560"/>
    <n v="1430803560"/>
    <b v="0"/>
    <n v="42"/>
    <b v="0"/>
    <x v="2"/>
    <s v="gadgets"/>
    <n v="70.599999999999994"/>
    <d v="2015-06-04T05:26:00"/>
    <x v="1912"/>
    <x v="0"/>
  </r>
  <r>
    <n v="1913"/>
    <s v="Tibio - Spreading warmth in everyones home"/>
    <s v="Tibio is a revolutionary new product designed to solve an age old problem."/>
    <n v="48000"/>
    <n v="637"/>
    <n v="1"/>
    <x v="2"/>
    <s v="GB"/>
    <s v="GBP"/>
    <n v="1412770578"/>
    <n v="1410178578"/>
    <b v="0"/>
    <n v="26"/>
    <b v="0"/>
    <x v="2"/>
    <s v="gadgets"/>
    <n v="24.5"/>
    <d v="2014-10-08T12:16:18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2"/>
    <s v="US"/>
    <s v="USD"/>
    <n v="1414814340"/>
    <n v="1413519073"/>
    <b v="0"/>
    <n v="2"/>
    <b v="0"/>
    <x v="2"/>
    <s v="gadgets"/>
    <n v="30"/>
    <d v="2014-11-01T03:59:00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n v="2"/>
    <x v="2"/>
    <s v="US"/>
    <s v="USD"/>
    <n v="1409620222"/>
    <n v="1407892222"/>
    <b v="0"/>
    <n v="4"/>
    <b v="0"/>
    <x v="2"/>
    <s v="gadgets"/>
    <n v="2"/>
    <d v="2014-09-02T01:10:22"/>
    <x v="1915"/>
    <x v="3"/>
  </r>
  <r>
    <n v="1916"/>
    <s v="The Paint Can Holder by U.S. Green Products"/>
    <s v="The Paint Can Holder Makes Painting Easier and Safer on Extension Ladders."/>
    <n v="20000"/>
    <n v="102"/>
    <n v="1"/>
    <x v="2"/>
    <s v="US"/>
    <s v="USD"/>
    <n v="1478542375"/>
    <n v="1476378775"/>
    <b v="0"/>
    <n v="6"/>
    <b v="0"/>
    <x v="2"/>
    <s v="gadgets"/>
    <n v="17"/>
    <d v="2016-11-07T18:12:55"/>
    <x v="1916"/>
    <x v="2"/>
  </r>
  <r>
    <n v="1917"/>
    <s v="Chronovisor:The MOST innovative watch for night time reading"/>
    <s v="Let's build a legendary brand altogether"/>
    <n v="390000"/>
    <n v="205025"/>
    <n v="53"/>
    <x v="2"/>
    <s v="HK"/>
    <s v="HKD"/>
    <n v="1486708133"/>
    <n v="1484116133"/>
    <b v="0"/>
    <n v="70"/>
    <b v="0"/>
    <x v="2"/>
    <s v="gadgets"/>
    <n v="2928.93"/>
    <d v="2017-02-10T06:28:53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2"/>
    <s v="US"/>
    <s v="USD"/>
    <n v="1407869851"/>
    <n v="1404845851"/>
    <b v="0"/>
    <n v="9"/>
    <b v="0"/>
    <x v="2"/>
    <s v="gadgets"/>
    <n v="28.89"/>
    <d v="2014-08-12T18:57:31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2"/>
    <s v="US"/>
    <s v="USD"/>
    <n v="1432069249"/>
    <n v="1429477249"/>
    <b v="0"/>
    <n v="8"/>
    <b v="0"/>
    <x v="2"/>
    <s v="gadgets"/>
    <n v="29.63"/>
    <d v="2015-05-19T21:00:49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n v="43"/>
    <x v="2"/>
    <s v="GB"/>
    <s v="GBP"/>
    <n v="1445468400"/>
    <n v="1443042061"/>
    <b v="0"/>
    <n v="105"/>
    <b v="0"/>
    <x v="2"/>
    <s v="gadgets"/>
    <n v="40.98"/>
    <d v="2015-10-21T23:00:00"/>
    <x v="1920"/>
    <x v="0"/>
  </r>
  <r>
    <n v="1921"/>
    <s v="The Fine Spirits are making an album!"/>
    <s v="The Fine Spirits are making an album, but we need your help!"/>
    <n v="1500"/>
    <n v="2052"/>
    <n v="137"/>
    <x v="0"/>
    <s v="US"/>
    <s v="USD"/>
    <n v="1342243143"/>
    <n v="1339651143"/>
    <b v="0"/>
    <n v="38"/>
    <b v="1"/>
    <x v="4"/>
    <s v="indie rock"/>
    <n v="54"/>
    <d v="2012-07-14T05:19:03"/>
    <x v="1921"/>
    <x v="5"/>
  </r>
  <r>
    <n v="1922"/>
    <s v="Low Weather // Debut Album"/>
    <s v="Low Weather's debut album is halfway finished.  With your help and your help alone we can record the rest!"/>
    <n v="2000"/>
    <n v="2311"/>
    <n v="116"/>
    <x v="0"/>
    <s v="US"/>
    <s v="USD"/>
    <n v="1386828507"/>
    <n v="1384236507"/>
    <b v="0"/>
    <n v="64"/>
    <b v="1"/>
    <x v="4"/>
    <s v="indie rock"/>
    <n v="36.11"/>
    <d v="2013-12-12T06:08:27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s v="US"/>
    <s v="USD"/>
    <n v="1317099540"/>
    <n v="1313612532"/>
    <b v="0"/>
    <n v="13"/>
    <b v="1"/>
    <x v="4"/>
    <s v="indie rock"/>
    <n v="23.15"/>
    <d v="2011-09-27T04:59:00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s v="US"/>
    <s v="USD"/>
    <n v="1389814380"/>
    <n v="1387390555"/>
    <b v="0"/>
    <n v="33"/>
    <b v="1"/>
    <x v="4"/>
    <s v="indie rock"/>
    <n v="104"/>
    <d v="2014-01-15T19:33:00"/>
    <x v="1924"/>
    <x v="4"/>
  </r>
  <r>
    <n v="1925"/>
    <s v="The Freakniks Debut Album: Infinite Love"/>
    <s v="The Freakniks are making their psychedelic freak-folk debut studio album and they need your help."/>
    <n v="1500"/>
    <n v="1655"/>
    <n v="110"/>
    <x v="0"/>
    <s v="US"/>
    <s v="USD"/>
    <n v="1381449600"/>
    <n v="1379540288"/>
    <b v="0"/>
    <n v="52"/>
    <b v="1"/>
    <x v="4"/>
    <s v="indie rock"/>
    <n v="31.83"/>
    <d v="2013-10-11T00:00:00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s v="US"/>
    <s v="USD"/>
    <n v="1288657560"/>
    <n v="1286319256"/>
    <b v="0"/>
    <n v="107"/>
    <b v="1"/>
    <x v="4"/>
    <s v="indie rock"/>
    <n v="27.39"/>
    <d v="2010-11-02T00:26:00"/>
    <x v="1926"/>
    <x v="7"/>
  </r>
  <r>
    <n v="1927"/>
    <s v="GBS Detroit Presents Hampshire"/>
    <s v="Hampshire is headed to GBS Detroit."/>
    <n v="600"/>
    <n v="620"/>
    <n v="103"/>
    <x v="0"/>
    <s v="US"/>
    <s v="USD"/>
    <n v="1331182740"/>
    <n v="1329856839"/>
    <b v="0"/>
    <n v="11"/>
    <b v="1"/>
    <x v="4"/>
    <s v="indie rock"/>
    <n v="56.36"/>
    <d v="2012-03-08T04:59:00"/>
    <x v="1927"/>
    <x v="5"/>
  </r>
  <r>
    <n v="1928"/>
    <s v="Jollyheads Circus Debut Album &quot;The Kaleidoscope Dawn&quot;"/>
    <s v="Help us master and release our debut album &quot;The Kaleidoscope Dawn&quot;"/>
    <n v="2550"/>
    <n v="2630"/>
    <n v="103"/>
    <x v="0"/>
    <s v="US"/>
    <s v="USD"/>
    <n v="1367940794"/>
    <n v="1365348794"/>
    <b v="0"/>
    <n v="34"/>
    <b v="1"/>
    <x v="4"/>
    <s v="indie rock"/>
    <n v="77.349999999999994"/>
    <d v="2013-05-07T15:33:1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s v="US"/>
    <s v="USD"/>
    <n v="1309825866"/>
    <n v="1306197066"/>
    <b v="0"/>
    <n v="75"/>
    <b v="1"/>
    <x v="4"/>
    <s v="indie rock"/>
    <n v="42.8"/>
    <d v="2011-07-05T00:31:06"/>
    <x v="1929"/>
    <x v="6"/>
  </r>
  <r>
    <n v="1930"/>
    <s v="Magnetic Flowers Presents: Old, Cold. Losing It."/>
    <s v="We're nearly done recording, but we're out of money! Help us release the record!!!"/>
    <n v="1000"/>
    <n v="1270"/>
    <n v="127"/>
    <x v="0"/>
    <s v="US"/>
    <s v="USD"/>
    <n v="1373203482"/>
    <n v="1368019482"/>
    <b v="0"/>
    <n v="26"/>
    <b v="1"/>
    <x v="4"/>
    <s v="indie rock"/>
    <n v="48.85"/>
    <d v="2013-07-07T13:24:42"/>
    <x v="1930"/>
    <x v="4"/>
  </r>
  <r>
    <n v="1931"/>
    <s v="New Lions After Dark EP!"/>
    <s v="We're an indie rock band from Clearwater, FL headed back into the studio to finish our latest EP."/>
    <n v="2000"/>
    <n v="2412.02"/>
    <n v="121"/>
    <x v="0"/>
    <s v="US"/>
    <s v="USD"/>
    <n v="1337657400"/>
    <n v="1336512309"/>
    <b v="0"/>
    <n v="50"/>
    <b v="1"/>
    <x v="4"/>
    <s v="indie rock"/>
    <n v="48.24"/>
    <d v="2012-05-22T03:30:00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s v="US"/>
    <s v="USD"/>
    <n v="1327433173"/>
    <n v="1325618773"/>
    <b v="0"/>
    <n v="80"/>
    <b v="1"/>
    <x v="4"/>
    <s v="indie rock"/>
    <n v="70.209999999999994"/>
    <d v="2012-01-24T19:26:13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s v="US"/>
    <s v="USD"/>
    <n v="1411787307"/>
    <n v="1409195307"/>
    <b v="0"/>
    <n v="110"/>
    <b v="1"/>
    <x v="4"/>
    <s v="indie rock"/>
    <n v="94.05"/>
    <d v="2014-09-27T03:08:27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s v="US"/>
    <s v="USD"/>
    <n v="1324789200"/>
    <n v="1321649321"/>
    <b v="0"/>
    <n v="77"/>
    <b v="1"/>
    <x v="4"/>
    <s v="indie rock"/>
    <n v="80.27"/>
    <d v="2011-12-25T05:00:00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s v="US"/>
    <s v="USD"/>
    <n v="1403326740"/>
    <n v="1400106171"/>
    <b v="0"/>
    <n v="50"/>
    <b v="1"/>
    <x v="4"/>
    <s v="indie rock"/>
    <n v="54.2"/>
    <d v="2014-06-21T04:59:00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s v="US"/>
    <s v="USD"/>
    <n v="1323151140"/>
    <n v="1320528070"/>
    <b v="0"/>
    <n v="145"/>
    <b v="1"/>
    <x v="4"/>
    <s v="indie rock"/>
    <n v="60.27"/>
    <d v="2011-12-06T05:59:00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s v="US"/>
    <s v="USD"/>
    <n v="1339732740"/>
    <n v="1338346281"/>
    <b v="0"/>
    <n v="29"/>
    <b v="1"/>
    <x v="4"/>
    <s v="indie rock"/>
    <n v="38.74"/>
    <d v="2012-06-15T03:59:00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s v="US"/>
    <s v="USD"/>
    <n v="1372741200"/>
    <n v="1370067231"/>
    <b v="0"/>
    <n v="114"/>
    <b v="1"/>
    <x v="4"/>
    <s v="indie rock"/>
    <n v="152.54"/>
    <d v="2013-07-02T05:00:00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s v="US"/>
    <s v="USD"/>
    <n v="1362955108"/>
    <n v="1360366708"/>
    <b v="0"/>
    <n v="96"/>
    <b v="1"/>
    <x v="4"/>
    <s v="indie rock"/>
    <n v="115.31"/>
    <d v="2013-03-10T22:38:28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s v="US"/>
    <s v="USD"/>
    <n v="1308110340"/>
    <n v="1304770233"/>
    <b v="0"/>
    <n v="31"/>
    <b v="1"/>
    <x v="4"/>
    <s v="indie rock"/>
    <n v="35.840000000000003"/>
    <d v="2011-06-15T03:59:00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s v="US"/>
    <s v="USD"/>
    <n v="1400137131"/>
    <n v="1397545131"/>
    <b v="1"/>
    <n v="4883"/>
    <b v="1"/>
    <x v="2"/>
    <s v="hardware"/>
    <n v="64.569999999999993"/>
    <d v="2014-05-15T06:58:51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s v="US"/>
    <s v="USD"/>
    <n v="1309809140"/>
    <n v="1302033140"/>
    <b v="1"/>
    <n v="95"/>
    <b v="1"/>
    <x v="2"/>
    <s v="hardware"/>
    <n v="87.44"/>
    <d v="2011-07-04T19:52:20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s v="US"/>
    <s v="USD"/>
    <n v="1470896916"/>
    <n v="1467008916"/>
    <b v="1"/>
    <n v="2478"/>
    <b v="1"/>
    <x v="2"/>
    <s v="hardware"/>
    <n v="68.819999999999993"/>
    <d v="2016-08-11T06:28:36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s v="US"/>
    <s v="USD"/>
    <n v="1398952890"/>
    <n v="1396360890"/>
    <b v="1"/>
    <n v="1789"/>
    <b v="1"/>
    <x v="2"/>
    <s v="hardware"/>
    <n v="176.2"/>
    <d v="2014-05-01T14:01:30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s v="ES"/>
    <s v="EUR"/>
    <n v="1436680958"/>
    <n v="1433224958"/>
    <b v="1"/>
    <n v="680"/>
    <b v="1"/>
    <x v="2"/>
    <s v="hardware"/>
    <n v="511.79"/>
    <d v="2015-07-12T06:02:38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s v="US"/>
    <s v="USD"/>
    <n v="1397961361"/>
    <n v="1392780961"/>
    <b v="1"/>
    <n v="70"/>
    <b v="1"/>
    <x v="2"/>
    <s v="hardware"/>
    <n v="160.44"/>
    <d v="2014-04-20T02:36:01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s v="US"/>
    <s v="USD"/>
    <n v="1258955940"/>
    <n v="1255730520"/>
    <b v="1"/>
    <n v="23"/>
    <b v="1"/>
    <x v="2"/>
    <s v="hardware"/>
    <n v="35"/>
    <d v="2009-11-23T05:59:00"/>
    <x v="1947"/>
    <x v="8"/>
  </r>
  <r>
    <n v="1948"/>
    <s v="UDOO X86: The Most Powerful Maker Board Ever"/>
    <s v="10 times more powerful than Raspberry Pi 3, x86 64-bit architecture"/>
    <n v="100000"/>
    <n v="800211"/>
    <n v="800"/>
    <x v="0"/>
    <s v="US"/>
    <s v="USD"/>
    <n v="1465232520"/>
    <n v="1460557809"/>
    <b v="1"/>
    <n v="4245"/>
    <b v="1"/>
    <x v="2"/>
    <s v="hardware"/>
    <n v="188.51"/>
    <d v="2016-06-06T17:02:00"/>
    <x v="1948"/>
    <x v="2"/>
  </r>
  <r>
    <n v="1949"/>
    <s v="Shake Your Power"/>
    <s v="#ShakeYourPower brings clean energy to places in the world without electricity through the power of music."/>
    <n v="50000"/>
    <n v="53001.3"/>
    <n v="106"/>
    <x v="0"/>
    <s v="GB"/>
    <s v="GBP"/>
    <n v="1404986951"/>
    <n v="1402394951"/>
    <b v="1"/>
    <n v="943"/>
    <b v="1"/>
    <x v="2"/>
    <s v="hardware"/>
    <n v="56.2"/>
    <d v="2014-07-10T10:09:11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s v="US"/>
    <s v="USD"/>
    <n v="1303446073"/>
    <n v="1300767673"/>
    <b v="1"/>
    <n v="1876"/>
    <b v="1"/>
    <x v="2"/>
    <s v="hardware"/>
    <n v="51.31"/>
    <d v="2011-04-22T04:21:13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s v="US"/>
    <s v="USD"/>
    <n v="1478516737"/>
    <n v="1475921137"/>
    <b v="1"/>
    <n v="834"/>
    <b v="1"/>
    <x v="2"/>
    <s v="hardware"/>
    <n v="127.36"/>
    <d v="2016-11-07T11:05:37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s v="CA"/>
    <s v="CAD"/>
    <n v="1381934015"/>
    <n v="1378737215"/>
    <b v="1"/>
    <n v="682"/>
    <b v="1"/>
    <x v="2"/>
    <s v="hardware"/>
    <n v="101.86"/>
    <d v="2013-10-16T14:33:35"/>
    <x v="1952"/>
    <x v="4"/>
  </r>
  <r>
    <n v="1953"/>
    <s v="NTH Music Synthesizer"/>
    <s v="The NTH is an open source music synthesizer featuring instant fun, awesome sound, and a hackable design."/>
    <n v="15000"/>
    <n v="33892"/>
    <n v="226"/>
    <x v="0"/>
    <s v="US"/>
    <s v="USD"/>
    <n v="1330657200"/>
    <n v="1328158065"/>
    <b v="1"/>
    <n v="147"/>
    <b v="1"/>
    <x v="2"/>
    <s v="hardware"/>
    <n v="230.56"/>
    <d v="2012-03-02T03:00:00"/>
    <x v="1953"/>
    <x v="5"/>
  </r>
  <r>
    <n v="1954"/>
    <s v="Orison â€“ Rethink the Power of Energy"/>
    <s v="The First Home Battery System You Simply Plug in to Install"/>
    <n v="50000"/>
    <n v="349474"/>
    <n v="699"/>
    <x v="0"/>
    <s v="US"/>
    <s v="USD"/>
    <n v="1457758800"/>
    <n v="1453730176"/>
    <b v="1"/>
    <n v="415"/>
    <b v="1"/>
    <x v="2"/>
    <s v="hardware"/>
    <n v="842.11"/>
    <d v="2016-03-12T05:00:0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s v="US"/>
    <s v="USD"/>
    <n v="1337799600"/>
    <n v="1334989881"/>
    <b v="1"/>
    <n v="290"/>
    <b v="1"/>
    <x v="2"/>
    <s v="hardware"/>
    <n v="577.28"/>
    <d v="2012-05-23T19:00:0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s v="US"/>
    <s v="USD"/>
    <n v="1429391405"/>
    <n v="1425507005"/>
    <b v="1"/>
    <n v="365"/>
    <b v="1"/>
    <x v="2"/>
    <s v="hardware"/>
    <n v="483.34"/>
    <d v="2015-04-18T21:10:05"/>
    <x v="1956"/>
    <x v="0"/>
  </r>
  <r>
    <n v="1957"/>
    <s v="freeSoC and freeSoC Mini"/>
    <s v="An open hardware platform for the best microcontroller in the world."/>
    <n v="30000"/>
    <n v="50251.41"/>
    <n v="168"/>
    <x v="0"/>
    <s v="US"/>
    <s v="USD"/>
    <n v="1351304513"/>
    <n v="1348712513"/>
    <b v="1"/>
    <n v="660"/>
    <b v="1"/>
    <x v="2"/>
    <s v="hardware"/>
    <n v="76.14"/>
    <d v="2012-10-27T02:21:53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s v="US"/>
    <s v="USD"/>
    <n v="1364078561"/>
    <n v="1361490161"/>
    <b v="1"/>
    <n v="1356"/>
    <b v="1"/>
    <x v="2"/>
    <s v="hardware"/>
    <n v="74.11"/>
    <d v="2013-03-23T22:42:41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s v="US"/>
    <s v="USD"/>
    <n v="1412121600"/>
    <n v="1408565860"/>
    <b v="1"/>
    <n v="424"/>
    <b v="1"/>
    <x v="2"/>
    <s v="hardware"/>
    <n v="36.97"/>
    <d v="2014-10-01T00:00:00"/>
    <x v="1959"/>
    <x v="3"/>
  </r>
  <r>
    <n v="1960"/>
    <s v="TREKKAYAK"/>
    <s v="Trekkayak is an ultralight, durable and inflatable boat to be carried in your backpack to cross a lake or paddle down a river."/>
    <n v="70000"/>
    <n v="82532"/>
    <n v="118"/>
    <x v="0"/>
    <s v="SE"/>
    <s v="SEK"/>
    <n v="1419151341"/>
    <n v="1416559341"/>
    <b v="1"/>
    <n v="33"/>
    <b v="1"/>
    <x v="2"/>
    <s v="hardware"/>
    <n v="2500.9699999999998"/>
    <d v="2014-12-21T08:42:21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s v="US"/>
    <s v="USD"/>
    <n v="1349495940"/>
    <n v="1346042417"/>
    <b v="1"/>
    <n v="1633"/>
    <b v="1"/>
    <x v="2"/>
    <s v="hardware"/>
    <n v="67.69"/>
    <d v="2012-10-06T03:59:0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s v="US"/>
    <s v="USD"/>
    <n v="1400006636"/>
    <n v="1397414636"/>
    <b v="1"/>
    <n v="306"/>
    <b v="1"/>
    <x v="2"/>
    <s v="hardware"/>
    <n v="63.05"/>
    <d v="2014-05-13T18:43:56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s v="GB"/>
    <s v="GBP"/>
    <n v="1410862734"/>
    <n v="1407838734"/>
    <b v="1"/>
    <n v="205"/>
    <b v="1"/>
    <x v="2"/>
    <s v="hardware"/>
    <n v="117.6"/>
    <d v="2014-09-16T10:18:54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s v="IT"/>
    <s v="EUR"/>
    <n v="1461306772"/>
    <n v="1458714772"/>
    <b v="1"/>
    <n v="1281"/>
    <b v="1"/>
    <x v="2"/>
    <s v="hardware"/>
    <n v="180.75"/>
    <d v="2016-04-22T06:32:52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s v="US"/>
    <s v="USD"/>
    <n v="1326330000"/>
    <n v="1324433310"/>
    <b v="1"/>
    <n v="103"/>
    <b v="1"/>
    <x v="2"/>
    <s v="hardware"/>
    <n v="127.32"/>
    <d v="2012-01-12T01:00:00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s v="US"/>
    <s v="USD"/>
    <n v="1408021098"/>
    <n v="1405429098"/>
    <b v="1"/>
    <n v="1513"/>
    <b v="1"/>
    <x v="2"/>
    <s v="hardware"/>
    <n v="136.63999999999999"/>
    <d v="2014-08-14T12:58:18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s v="US"/>
    <s v="USD"/>
    <n v="1398959729"/>
    <n v="1396367729"/>
    <b v="1"/>
    <n v="405"/>
    <b v="1"/>
    <x v="2"/>
    <s v="hardware"/>
    <n v="182.78"/>
    <d v="2014-05-01T15:55:29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s v="US"/>
    <s v="USD"/>
    <n v="1480777515"/>
    <n v="1478095515"/>
    <b v="1"/>
    <n v="510"/>
    <b v="1"/>
    <x v="2"/>
    <s v="hardware"/>
    <n v="279.38"/>
    <d v="2016-12-03T15:05:15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s v="GB"/>
    <s v="GBP"/>
    <n v="1470423668"/>
    <n v="1467831668"/>
    <b v="1"/>
    <n v="1887"/>
    <b v="1"/>
    <x v="2"/>
    <s v="hardware"/>
    <n v="61.38"/>
    <d v="2016-08-05T19:01:08"/>
    <x v="1969"/>
    <x v="2"/>
  </r>
  <r>
    <n v="1970"/>
    <s v="APOC: Mini Radiation Detector"/>
    <s v="The APOC is a gamma particle detector that will help you learn about radiation and find radioactive things!"/>
    <n v="5000"/>
    <n v="56590"/>
    <n v="1132"/>
    <x v="0"/>
    <s v="US"/>
    <s v="USD"/>
    <n v="1366429101"/>
    <n v="1361248701"/>
    <b v="1"/>
    <n v="701"/>
    <b v="1"/>
    <x v="2"/>
    <s v="hardware"/>
    <n v="80.73"/>
    <d v="2013-04-20T03:38:21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s v="US"/>
    <s v="USD"/>
    <n v="1384488000"/>
    <n v="1381752061"/>
    <b v="1"/>
    <n v="3863"/>
    <b v="1"/>
    <x v="2"/>
    <s v="hardware"/>
    <n v="272.36"/>
    <d v="2013-11-15T04:00:0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s v="US"/>
    <s v="USD"/>
    <n v="1353201444"/>
    <n v="1350605844"/>
    <b v="1"/>
    <n v="238"/>
    <b v="1"/>
    <x v="2"/>
    <s v="hardware"/>
    <n v="70.849999999999994"/>
    <d v="2012-11-18T01:17:24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s v="US"/>
    <s v="USD"/>
    <n v="1470466800"/>
    <n v="1467134464"/>
    <b v="1"/>
    <n v="2051"/>
    <b v="1"/>
    <x v="2"/>
    <s v="hardware"/>
    <n v="247.94"/>
    <d v="2016-08-06T07:00:0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s v="GB"/>
    <s v="GBP"/>
    <n v="1376899269"/>
    <n v="1371715269"/>
    <b v="1"/>
    <n v="402"/>
    <b v="1"/>
    <x v="2"/>
    <s v="hardware"/>
    <n v="186.81"/>
    <d v="2013-08-19T08:01:09"/>
    <x v="1974"/>
    <x v="4"/>
  </r>
  <r>
    <n v="1975"/>
    <s v="Bugle2: A DIY Phono Preamp"/>
    <s v="The Bugle2 is a second generation DIY kit phono preamplifier for vinyl playback."/>
    <n v="16000"/>
    <n v="33393.339999999997"/>
    <n v="209"/>
    <x v="0"/>
    <s v="US"/>
    <s v="USD"/>
    <n v="1362938851"/>
    <n v="1360346851"/>
    <b v="1"/>
    <n v="253"/>
    <b v="1"/>
    <x v="2"/>
    <s v="hardware"/>
    <n v="131.99"/>
    <d v="2013-03-10T18:07:31"/>
    <x v="1975"/>
    <x v="4"/>
  </r>
  <r>
    <n v="1976"/>
    <s v="Pi Lite white - Bright white LED display for Raspberry Pi"/>
    <s v="Can you help us make an ultra bright white one a reality?"/>
    <n v="4000"/>
    <n v="13864"/>
    <n v="347"/>
    <x v="0"/>
    <s v="GB"/>
    <s v="GBP"/>
    <n v="1373751325"/>
    <n v="1371159325"/>
    <b v="1"/>
    <n v="473"/>
    <b v="1"/>
    <x v="2"/>
    <s v="hardware"/>
    <n v="29.31"/>
    <d v="2013-07-13T21:35:25"/>
    <x v="1976"/>
    <x v="4"/>
  </r>
  <r>
    <n v="1977"/>
    <s v="Ario: Smart Lighting. Better Health."/>
    <s v="Ario learns about you, syncs your body clock, and keeps you healthy through natural lighting patterns."/>
    <n v="50000"/>
    <n v="201165"/>
    <n v="402"/>
    <x v="0"/>
    <s v="US"/>
    <s v="USD"/>
    <n v="1450511940"/>
    <n v="1446527540"/>
    <b v="1"/>
    <n v="821"/>
    <b v="1"/>
    <x v="2"/>
    <s v="hardware"/>
    <n v="245.02"/>
    <d v="2015-12-19T07:59:00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s v="US"/>
    <s v="USD"/>
    <n v="1339484400"/>
    <n v="1336627492"/>
    <b v="1"/>
    <n v="388"/>
    <b v="1"/>
    <x v="2"/>
    <s v="hardware"/>
    <n v="1323.25"/>
    <d v="2012-06-12T07:00:00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s v="US"/>
    <s v="USD"/>
    <n v="1447909140"/>
    <n v="1444734146"/>
    <b v="1"/>
    <n v="813"/>
    <b v="1"/>
    <x v="2"/>
    <s v="hardware"/>
    <n v="282.66000000000003"/>
    <d v="2015-11-19T04:59:00"/>
    <x v="1979"/>
    <x v="0"/>
  </r>
  <r>
    <n v="1980"/>
    <s v="YOUMO - Your Smart Modular Power Strip"/>
    <s v="Multi-power charging that is smarter, stylish and designed for you."/>
    <n v="50000"/>
    <n v="177412.01"/>
    <n v="355"/>
    <x v="0"/>
    <s v="DE"/>
    <s v="EUR"/>
    <n v="1459684862"/>
    <n v="1456232462"/>
    <b v="1"/>
    <n v="1945"/>
    <b v="1"/>
    <x v="2"/>
    <s v="hardware"/>
    <n v="91.21"/>
    <d v="2016-04-03T12:01:02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2"/>
    <s v="CA"/>
    <s v="CAD"/>
    <n v="1404926665"/>
    <n v="1402334665"/>
    <b v="0"/>
    <n v="12"/>
    <b v="0"/>
    <x v="8"/>
    <s v="people"/>
    <n v="31.75"/>
    <d v="2014-07-09T17:24:25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s v="HK"/>
    <s v="HKD"/>
    <n v="1480863887"/>
    <n v="1478268287"/>
    <b v="0"/>
    <n v="0"/>
    <b v="0"/>
    <x v="8"/>
    <s v="people"/>
    <n v="0"/>
    <d v="2016-12-04T15:04:47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2"/>
    <s v="US"/>
    <s v="USD"/>
    <n v="1472799600"/>
    <n v="1470874618"/>
    <b v="0"/>
    <n v="16"/>
    <b v="0"/>
    <x v="8"/>
    <s v="people"/>
    <n v="88.69"/>
    <d v="2016-09-02T07:00:00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2"/>
    <s v="US"/>
    <s v="USD"/>
    <n v="1417377481"/>
    <n v="1412189881"/>
    <b v="0"/>
    <n v="7"/>
    <b v="0"/>
    <x v="8"/>
    <s v="people"/>
    <n v="453.14"/>
    <d v="2014-11-30T19:58:0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2"/>
    <s v="GB"/>
    <s v="GBP"/>
    <n v="1470178800"/>
    <n v="1467650771"/>
    <b v="0"/>
    <n v="4"/>
    <b v="0"/>
    <x v="8"/>
    <s v="people"/>
    <n v="12.75"/>
    <d v="2016-08-02T23:00:00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2"/>
    <s v="GB"/>
    <s v="GBP"/>
    <n v="1457947483"/>
    <n v="1455359083"/>
    <b v="0"/>
    <n v="1"/>
    <b v="0"/>
    <x v="8"/>
    <s v="people"/>
    <n v="1"/>
    <d v="2016-03-14T09:24:43"/>
    <x v="1986"/>
    <x v="2"/>
  </r>
  <r>
    <n v="1987"/>
    <s v="Ethiopia: Beheld"/>
    <s v="A collection of images that depicts the beauty and diversity within Ethiopia"/>
    <n v="5500"/>
    <n v="2336"/>
    <n v="42"/>
    <x v="2"/>
    <s v="GB"/>
    <s v="GBP"/>
    <n v="1425223276"/>
    <n v="1422631276"/>
    <b v="0"/>
    <n v="28"/>
    <b v="0"/>
    <x v="8"/>
    <s v="people"/>
    <n v="83.43"/>
    <d v="2015-03-01T15:21:16"/>
    <x v="1987"/>
    <x v="0"/>
  </r>
  <r>
    <n v="1988"/>
    <s v="Phillip Michael Photography"/>
    <s v="Expressing art in an image!"/>
    <n v="6000"/>
    <n v="25"/>
    <n v="0"/>
    <x v="2"/>
    <s v="US"/>
    <s v="USD"/>
    <n v="1440094742"/>
    <n v="1437502742"/>
    <b v="0"/>
    <n v="1"/>
    <b v="0"/>
    <x v="8"/>
    <s v="people"/>
    <n v="25"/>
    <d v="2015-08-20T18:19:02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s v="US"/>
    <s v="USD"/>
    <n v="1481473208"/>
    <n v="1478881208"/>
    <b v="0"/>
    <n v="1"/>
    <b v="0"/>
    <x v="8"/>
    <s v="people"/>
    <n v="50"/>
    <d v="2016-12-11T16:20:08"/>
    <x v="1989"/>
    <x v="2"/>
  </r>
  <r>
    <n v="1990"/>
    <s v="The Virgin of the Path"/>
    <s v="An art nude photography book that includes traditional black and white sepia nudes as well as experimiental color nudes."/>
    <n v="3000"/>
    <n v="509"/>
    <n v="17"/>
    <x v="2"/>
    <s v="US"/>
    <s v="USD"/>
    <n v="1455338532"/>
    <n v="1454042532"/>
    <b v="0"/>
    <n v="5"/>
    <b v="0"/>
    <x v="8"/>
    <s v="people"/>
    <n v="101.8"/>
    <d v="2016-02-13T04:42:12"/>
    <x v="1990"/>
    <x v="2"/>
  </r>
  <r>
    <n v="1991"/>
    <s v="Portraits of Resilience"/>
    <s v="Taking (and giving) professional portraits of survivors of human trafficking in Myanmar."/>
    <n v="2000"/>
    <n v="140"/>
    <n v="7"/>
    <x v="2"/>
    <s v="US"/>
    <s v="USD"/>
    <n v="1435958786"/>
    <n v="1434144386"/>
    <b v="0"/>
    <n v="3"/>
    <b v="0"/>
    <x v="8"/>
    <s v="people"/>
    <n v="46.67"/>
    <d v="2015-07-03T21:26:26"/>
    <x v="1991"/>
    <x v="0"/>
  </r>
  <r>
    <n v="1992"/>
    <s v="The Wonderful World of Princes &amp; Princesses"/>
    <s v="A complete revamp of all the Disney Princes &amp; Princesses!"/>
    <n v="1500"/>
    <n v="2"/>
    <n v="0"/>
    <x v="2"/>
    <s v="US"/>
    <s v="USD"/>
    <n v="1424229991"/>
    <n v="1421637991"/>
    <b v="0"/>
    <n v="2"/>
    <b v="0"/>
    <x v="8"/>
    <s v="people"/>
    <n v="1"/>
    <d v="2015-02-18T03:26:3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s v="GB"/>
    <s v="GBP"/>
    <n v="1450706837"/>
    <n v="1448114837"/>
    <b v="0"/>
    <n v="0"/>
    <b v="0"/>
    <x v="8"/>
    <s v="people"/>
    <n v="0"/>
    <d v="2015-12-21T14:07:17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s v="US"/>
    <s v="USD"/>
    <n v="1481072942"/>
    <n v="1475885342"/>
    <b v="0"/>
    <n v="0"/>
    <b v="0"/>
    <x v="8"/>
    <s v="people"/>
    <n v="0"/>
    <d v="2016-12-07T01:09:02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n v="8"/>
    <x v="2"/>
    <s v="CA"/>
    <s v="CAD"/>
    <n v="1437082736"/>
    <n v="1435354736"/>
    <b v="0"/>
    <n v="3"/>
    <b v="0"/>
    <x v="8"/>
    <s v="people"/>
    <n v="26"/>
    <d v="2015-07-16T21:38:56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s v="US"/>
    <s v="USD"/>
    <n v="1405021211"/>
    <n v="1402429211"/>
    <b v="0"/>
    <n v="0"/>
    <b v="0"/>
    <x v="8"/>
    <s v="people"/>
    <n v="0"/>
    <d v="2014-07-10T19:40:11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s v="US"/>
    <s v="USD"/>
    <n v="1409091612"/>
    <n v="1406499612"/>
    <b v="0"/>
    <n v="0"/>
    <b v="0"/>
    <x v="8"/>
    <s v="people"/>
    <n v="0"/>
    <d v="2014-08-26T22:20:12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n v="26"/>
    <x v="2"/>
    <s v="US"/>
    <s v="USD"/>
    <n v="1406861438"/>
    <n v="1402973438"/>
    <b v="0"/>
    <n v="3"/>
    <b v="0"/>
    <x v="8"/>
    <s v="people"/>
    <n v="218.33"/>
    <d v="2014-08-01T02:50:38"/>
    <x v="1998"/>
    <x v="3"/>
  </r>
  <r>
    <n v="1999"/>
    <s v="Planet Venus"/>
    <s v="This is a portrait photo project aiming to inspire women to explore themselves and live their passion"/>
    <n v="31000"/>
    <n v="236"/>
    <n v="1"/>
    <x v="2"/>
    <s v="GB"/>
    <s v="GBP"/>
    <n v="1415882108"/>
    <n v="1413286508"/>
    <b v="0"/>
    <n v="7"/>
    <b v="0"/>
    <x v="8"/>
    <s v="people"/>
    <n v="33.71"/>
    <d v="2014-11-13T12:35:08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n v="13"/>
    <x v="2"/>
    <s v="CA"/>
    <s v="CAD"/>
    <n v="1452120613"/>
    <n v="1449528613"/>
    <b v="0"/>
    <n v="25"/>
    <b v="0"/>
    <x v="8"/>
    <s v="people"/>
    <n v="25"/>
    <d v="2016-01-06T22:50:13"/>
    <x v="2000"/>
    <x v="0"/>
  </r>
  <r>
    <n v="2001"/>
    <s v="Nuimo: Seamless Smart Home Interface"/>
    <s v="Nuimo is a universal controller for the internet of things. Control your music, lights, locks and more."/>
    <n v="55000"/>
    <n v="210171"/>
    <n v="382"/>
    <x v="0"/>
    <s v="DE"/>
    <s v="EUR"/>
    <n v="1434139200"/>
    <n v="1431406916"/>
    <b v="1"/>
    <n v="1637"/>
    <b v="1"/>
    <x v="2"/>
    <s v="hardware"/>
    <n v="128.38999999999999"/>
    <d v="2015-06-12T20:00:0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s v="US"/>
    <s v="USD"/>
    <n v="1485191143"/>
    <n v="1482599143"/>
    <b v="1"/>
    <n v="1375"/>
    <b v="1"/>
    <x v="2"/>
    <s v="hardware"/>
    <n v="78.83"/>
    <d v="2017-01-23T17:05:43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s v="US"/>
    <s v="USD"/>
    <n v="1278111600"/>
    <n v="1276830052"/>
    <b v="1"/>
    <n v="17"/>
    <b v="1"/>
    <x v="2"/>
    <s v="hardware"/>
    <n v="91.76"/>
    <d v="2010-07-02T23:00:00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s v="US"/>
    <s v="USD"/>
    <n v="1405002663"/>
    <n v="1402410663"/>
    <b v="1"/>
    <n v="354"/>
    <b v="1"/>
    <x v="2"/>
    <s v="hardware"/>
    <n v="331.1"/>
    <d v="2014-07-10T14:31:03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n v="124"/>
    <x v="0"/>
    <s v="US"/>
    <s v="USD"/>
    <n v="1381895940"/>
    <n v="1379532618"/>
    <b v="1"/>
    <n v="191"/>
    <b v="1"/>
    <x v="2"/>
    <s v="hardware"/>
    <n v="194.26"/>
    <d v="2013-10-16T03:59:0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s v="US"/>
    <s v="USD"/>
    <n v="1417611645"/>
    <n v="1414584045"/>
    <b v="1"/>
    <n v="303"/>
    <b v="1"/>
    <x v="2"/>
    <s v="hardware"/>
    <n v="408.98"/>
    <d v="2014-12-03T13:00:45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s v="US"/>
    <s v="USD"/>
    <n v="1282622400"/>
    <n v="1276891586"/>
    <b v="1"/>
    <n v="137"/>
    <b v="1"/>
    <x v="2"/>
    <s v="hardware"/>
    <n v="84.46"/>
    <d v="2010-08-24T04:00:0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s v="US"/>
    <s v="USD"/>
    <n v="1316442622"/>
    <n v="1312641022"/>
    <b v="1"/>
    <n v="41"/>
    <b v="1"/>
    <x v="2"/>
    <s v="hardware"/>
    <n v="44.85"/>
    <d v="2011-09-19T14:30:22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s v="DE"/>
    <s v="EUR"/>
    <n v="1479890743"/>
    <n v="1476776743"/>
    <b v="1"/>
    <n v="398"/>
    <b v="1"/>
    <x v="2"/>
    <s v="hardware"/>
    <n v="383.36"/>
    <d v="2016-11-23T08:45:43"/>
    <x v="2009"/>
    <x v="2"/>
  </r>
  <r>
    <n v="2010"/>
    <s v="Weighitz: Weigh Smarter"/>
    <s v="Weighitz are miniature smart scales designed to weigh anything in the home."/>
    <n v="30000"/>
    <n v="96015.9"/>
    <n v="320"/>
    <x v="0"/>
    <s v="US"/>
    <s v="USD"/>
    <n v="1471564491"/>
    <n v="1468972491"/>
    <b v="1"/>
    <n v="1737"/>
    <b v="1"/>
    <x v="2"/>
    <s v="hardware"/>
    <n v="55.28"/>
    <d v="2016-08-18T23:54:51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s v="AT"/>
    <s v="EUR"/>
    <n v="1452553200"/>
    <n v="1449650173"/>
    <b v="1"/>
    <n v="971"/>
    <b v="1"/>
    <x v="2"/>
    <s v="hardware"/>
    <n v="422.02"/>
    <d v="2016-01-11T23:00:0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s v="US"/>
    <s v="USD"/>
    <n v="1423165441"/>
    <n v="1420573441"/>
    <b v="1"/>
    <n v="183"/>
    <b v="1"/>
    <x v="2"/>
    <s v="hardware"/>
    <n v="64.180000000000007"/>
    <d v="2015-02-05T19:44:01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s v="US"/>
    <s v="USD"/>
    <n v="1468019014"/>
    <n v="1462835014"/>
    <b v="1"/>
    <n v="4562"/>
    <b v="1"/>
    <x v="2"/>
    <s v="hardware"/>
    <n v="173.58"/>
    <d v="2016-07-08T23:03:34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s v="US"/>
    <s v="USD"/>
    <n v="1364184539"/>
    <n v="1361250539"/>
    <b v="1"/>
    <n v="26457"/>
    <b v="1"/>
    <x v="2"/>
    <s v="hardware"/>
    <n v="88.6"/>
    <d v="2013-03-25T04:08:59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s v="US"/>
    <s v="USD"/>
    <n v="1315602163"/>
    <n v="1313010163"/>
    <b v="1"/>
    <n v="162"/>
    <b v="1"/>
    <x v="2"/>
    <s v="hardware"/>
    <n v="50.22"/>
    <d v="2011-09-09T21:02:43"/>
    <x v="2015"/>
    <x v="6"/>
  </r>
  <r>
    <n v="2016"/>
    <s v="Hydra: a triple-output power supply for electronics projects"/>
    <s v="A smart, compact power supply designed to power anything, anywhere"/>
    <n v="10000"/>
    <n v="92154.22"/>
    <n v="922"/>
    <x v="0"/>
    <s v="US"/>
    <s v="USD"/>
    <n v="1362863299"/>
    <n v="1360271299"/>
    <b v="1"/>
    <n v="479"/>
    <b v="1"/>
    <x v="2"/>
    <s v="hardware"/>
    <n v="192.39"/>
    <d v="2013-03-09T21:08:19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s v="US"/>
    <s v="USD"/>
    <n v="1332561600"/>
    <n v="1329873755"/>
    <b v="1"/>
    <n v="426"/>
    <b v="1"/>
    <x v="2"/>
    <s v="hardware"/>
    <n v="73.42"/>
    <d v="2012-03-24T04:00:00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s v="IE"/>
    <s v="EUR"/>
    <n v="1439455609"/>
    <n v="1436863609"/>
    <b v="1"/>
    <n v="450"/>
    <b v="1"/>
    <x v="2"/>
    <s v="hardware"/>
    <n v="147.68"/>
    <d v="2015-08-13T08:46:49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s v="US"/>
    <s v="USD"/>
    <n v="1474563621"/>
    <n v="1471971621"/>
    <b v="1"/>
    <n v="1780"/>
    <b v="1"/>
    <x v="2"/>
    <s v="hardware"/>
    <n v="108.97"/>
    <d v="2016-09-22T17:00:21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s v="US"/>
    <s v="USD"/>
    <n v="1400108640"/>
    <n v="1396923624"/>
    <b v="1"/>
    <n v="122"/>
    <b v="1"/>
    <x v="2"/>
    <s v="hardware"/>
    <n v="23.65"/>
    <d v="2014-05-14T23:04:0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s v="US"/>
    <s v="USD"/>
    <n v="1411522897"/>
    <n v="1407634897"/>
    <b v="1"/>
    <n v="95"/>
    <b v="1"/>
    <x v="2"/>
    <s v="hardware"/>
    <n v="147.94999999999999"/>
    <d v="2014-09-24T01:41:37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s v="US"/>
    <s v="USD"/>
    <n v="1465652372"/>
    <n v="1463060372"/>
    <b v="1"/>
    <n v="325"/>
    <b v="1"/>
    <x v="2"/>
    <s v="hardware"/>
    <n v="385.04"/>
    <d v="2016-06-11T13:39:32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s v="US"/>
    <s v="USD"/>
    <n v="1434017153"/>
    <n v="1431425153"/>
    <b v="1"/>
    <n v="353"/>
    <b v="1"/>
    <x v="2"/>
    <s v="hardware"/>
    <n v="457.39"/>
    <d v="2015-06-11T10:05:53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s v="US"/>
    <s v="USD"/>
    <n v="1344826800"/>
    <n v="1341875544"/>
    <b v="1"/>
    <n v="105"/>
    <b v="1"/>
    <x v="2"/>
    <s v="hardware"/>
    <n v="222.99"/>
    <d v="2012-08-13T03:00:0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s v="DE"/>
    <s v="EUR"/>
    <n v="1433996746"/>
    <n v="1431404746"/>
    <b v="1"/>
    <n v="729"/>
    <b v="1"/>
    <x v="2"/>
    <s v="hardware"/>
    <n v="220.74"/>
    <d v="2015-06-11T04:25:46"/>
    <x v="2025"/>
    <x v="0"/>
  </r>
  <r>
    <n v="2026"/>
    <s v="MIDI Sprout - Biodata Sonification Device"/>
    <s v="MIDI Sprout enables plants to play synthesizers in real time."/>
    <n v="25000"/>
    <n v="33370.769999999997"/>
    <n v="133"/>
    <x v="0"/>
    <s v="US"/>
    <s v="USD"/>
    <n v="1398052740"/>
    <n v="1394127585"/>
    <b v="1"/>
    <n v="454"/>
    <b v="1"/>
    <x v="2"/>
    <s v="hardware"/>
    <n v="73.5"/>
    <d v="2014-04-21T03:59:0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s v="US"/>
    <s v="USD"/>
    <n v="1427740319"/>
    <n v="1423855919"/>
    <b v="1"/>
    <n v="539"/>
    <b v="1"/>
    <x v="2"/>
    <s v="hardware"/>
    <n v="223.1"/>
    <d v="2015-03-30T18:31:59"/>
    <x v="2027"/>
    <x v="0"/>
  </r>
  <r>
    <n v="2028"/>
    <s v="Building the Open Source Bussard Fusion Reactor "/>
    <s v="Building an open source Bussard fusion reactor, aka the Polywell."/>
    <n v="3000"/>
    <n v="3785"/>
    <n v="126"/>
    <x v="0"/>
    <s v="US"/>
    <s v="USD"/>
    <n v="1268690100"/>
    <n v="1265493806"/>
    <b v="1"/>
    <n v="79"/>
    <b v="1"/>
    <x v="2"/>
    <s v="hardware"/>
    <n v="47.91"/>
    <d v="2010-03-15T21:55:00"/>
    <x v="2028"/>
    <x v="7"/>
  </r>
  <r>
    <n v="2029"/>
    <s v="Lumin8 Pro"/>
    <s v="Lumin8 Pro is a fun and easy to use light controller that makes light dance to your favorite music."/>
    <n v="2500"/>
    <n v="9030"/>
    <n v="361"/>
    <x v="0"/>
    <s v="US"/>
    <s v="USD"/>
    <n v="1409099481"/>
    <n v="1406507481"/>
    <b v="1"/>
    <n v="94"/>
    <b v="1"/>
    <x v="2"/>
    <s v="hardware"/>
    <n v="96.06"/>
    <d v="2014-08-27T00:31:21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s v="GB"/>
    <s v="GBP"/>
    <n v="1354233296"/>
    <n v="1351641296"/>
    <b v="1"/>
    <n v="625"/>
    <b v="1"/>
    <x v="2"/>
    <s v="hardware"/>
    <n v="118.61"/>
    <d v="2012-11-29T23:54:56"/>
    <x v="2030"/>
    <x v="5"/>
  </r>
  <r>
    <n v="2031"/>
    <s v="Linkio: the $100 Smart Home Devices Solution"/>
    <s v="With Linkio you can use your smartphone to control every electronic you own- for only $100!"/>
    <n v="50000"/>
    <n v="60175"/>
    <n v="120"/>
    <x v="0"/>
    <s v="NL"/>
    <s v="EUR"/>
    <n v="1420765200"/>
    <n v="1417506853"/>
    <b v="1"/>
    <n v="508"/>
    <b v="1"/>
    <x v="2"/>
    <s v="hardware"/>
    <n v="118.45"/>
    <d v="2015-01-09T01:00:0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s v="US"/>
    <s v="USD"/>
    <n v="1481778000"/>
    <n v="1479216874"/>
    <b v="1"/>
    <n v="531"/>
    <b v="1"/>
    <x v="2"/>
    <s v="hardware"/>
    <n v="143.21"/>
    <d v="2016-12-15T05:00:00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s v="US"/>
    <s v="USD"/>
    <n v="1398477518"/>
    <n v="1395885518"/>
    <b v="1"/>
    <n v="158"/>
    <b v="1"/>
    <x v="2"/>
    <s v="hardware"/>
    <n v="282.72000000000003"/>
    <d v="2014-04-26T01:58:38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s v="US"/>
    <s v="USD"/>
    <n v="1430981880"/>
    <n v="1426216033"/>
    <b v="1"/>
    <n v="508"/>
    <b v="1"/>
    <x v="2"/>
    <s v="hardware"/>
    <n v="593.94000000000005"/>
    <d v="2015-05-07T06:58:00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s v="US"/>
    <s v="USD"/>
    <n v="1450486800"/>
    <n v="1446562807"/>
    <b v="1"/>
    <n v="644"/>
    <b v="1"/>
    <x v="2"/>
    <s v="hardware"/>
    <n v="262.16000000000003"/>
    <d v="2015-12-19T01:00:00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s v="US"/>
    <s v="USD"/>
    <n v="1399668319"/>
    <n v="1397076319"/>
    <b v="1"/>
    <n v="848"/>
    <b v="1"/>
    <x v="2"/>
    <s v="hardware"/>
    <n v="46.58"/>
    <d v="2014-05-09T20:45:19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s v="US"/>
    <s v="USD"/>
    <n v="1388383353"/>
    <n v="1383195753"/>
    <b v="1"/>
    <n v="429"/>
    <b v="1"/>
    <x v="2"/>
    <s v="hardware"/>
    <n v="70.040000000000006"/>
    <d v="2013-12-30T06:02:33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s v="GB"/>
    <s v="GBP"/>
    <n v="1372701600"/>
    <n v="1369895421"/>
    <b v="1"/>
    <n v="204"/>
    <b v="1"/>
    <x v="2"/>
    <s v="hardware"/>
    <n v="164.91"/>
    <d v="2013-07-01T18:00:00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s v="US"/>
    <s v="USD"/>
    <n v="1480568340"/>
    <n v="1477996325"/>
    <b v="1"/>
    <n v="379"/>
    <b v="1"/>
    <x v="2"/>
    <s v="hardware"/>
    <n v="449.26"/>
    <d v="2016-12-01T04:59:00"/>
    <x v="2039"/>
    <x v="2"/>
  </r>
  <r>
    <n v="2040"/>
    <s v="Programmable Capacitor"/>
    <s v="4.29 Billion+ Capacitor Combinations._x000a_No Coding Required."/>
    <n v="3000"/>
    <n v="7445.14"/>
    <n v="248"/>
    <x v="0"/>
    <s v="US"/>
    <s v="USD"/>
    <n v="1384557303"/>
    <n v="1383257703"/>
    <b v="1"/>
    <n v="271"/>
    <b v="1"/>
    <x v="2"/>
    <s v="hardware"/>
    <n v="27.47"/>
    <d v="2013-11-15T23:15:03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s v="US"/>
    <s v="USD"/>
    <n v="1478785027"/>
    <n v="1476189427"/>
    <b v="0"/>
    <n v="120"/>
    <b v="1"/>
    <x v="2"/>
    <s v="hardware"/>
    <n v="143.97999999999999"/>
    <d v="2016-11-10T13:37:07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s v="US"/>
    <s v="USD"/>
    <n v="1453481974"/>
    <n v="1448297974"/>
    <b v="0"/>
    <n v="140"/>
    <b v="1"/>
    <x v="2"/>
    <s v="hardware"/>
    <n v="88.24"/>
    <d v="2016-01-22T16:59:34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s v="US"/>
    <s v="USD"/>
    <n v="1481432340"/>
    <n v="1476764077"/>
    <b v="0"/>
    <n v="193"/>
    <b v="1"/>
    <x v="2"/>
    <s v="hardware"/>
    <n v="36.33"/>
    <d v="2016-12-11T04:59:00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s v="US"/>
    <s v="USD"/>
    <n v="1434212714"/>
    <n v="1431620714"/>
    <b v="0"/>
    <n v="180"/>
    <b v="1"/>
    <x v="2"/>
    <s v="hardware"/>
    <n v="90.18"/>
    <d v="2015-06-13T16:25:14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s v="US"/>
    <s v="USD"/>
    <n v="1341799647"/>
    <n v="1339207647"/>
    <b v="0"/>
    <n v="263"/>
    <b v="1"/>
    <x v="2"/>
    <s v="hardware"/>
    <n v="152.62"/>
    <d v="2012-07-09T02:07:27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s v="US"/>
    <s v="USD"/>
    <n v="1369282044"/>
    <n v="1366690044"/>
    <b v="0"/>
    <n v="217"/>
    <b v="1"/>
    <x v="2"/>
    <s v="hardware"/>
    <n v="55.81"/>
    <d v="2013-05-23T04:07:24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s v="AU"/>
    <s v="AUD"/>
    <n v="1429228800"/>
    <n v="1426714870"/>
    <b v="0"/>
    <n v="443"/>
    <b v="1"/>
    <x v="2"/>
    <s v="hardware"/>
    <n v="227.85"/>
    <d v="2015-04-17T00:00:0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s v="US"/>
    <s v="USD"/>
    <n v="1369323491"/>
    <n v="1366731491"/>
    <b v="0"/>
    <n v="1373"/>
    <b v="1"/>
    <x v="2"/>
    <s v="hardware"/>
    <n v="91.83"/>
    <d v="2013-05-23T15:38:11"/>
    <x v="2048"/>
    <x v="4"/>
  </r>
  <r>
    <n v="2049"/>
    <s v="LOCK8 - the World's First Smart Bike Lock"/>
    <s v="Keyless. Alarm secured. GPS tracking."/>
    <n v="50000"/>
    <n v="60095.35"/>
    <n v="120"/>
    <x v="0"/>
    <s v="GB"/>
    <s v="GBP"/>
    <n v="1386025140"/>
    <n v="1382963963"/>
    <b v="0"/>
    <n v="742"/>
    <b v="1"/>
    <x v="2"/>
    <s v="hardware"/>
    <n v="80.989999999999995"/>
    <d v="2013-12-02T22:59:0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s v="US"/>
    <s v="USD"/>
    <n v="1433036578"/>
    <n v="1429580578"/>
    <b v="0"/>
    <n v="170"/>
    <b v="1"/>
    <x v="2"/>
    <s v="hardware"/>
    <n v="278.39"/>
    <d v="2015-05-31T01:42:58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s v="US"/>
    <s v="USD"/>
    <n v="1388017937"/>
    <n v="1385425937"/>
    <b v="0"/>
    <n v="242"/>
    <b v="1"/>
    <x v="2"/>
    <s v="hardware"/>
    <n v="43.1"/>
    <d v="2013-12-26T00:32:17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s v="US"/>
    <s v="USD"/>
    <n v="1455933653"/>
    <n v="1452045653"/>
    <b v="0"/>
    <n v="541"/>
    <b v="1"/>
    <x v="2"/>
    <s v="hardware"/>
    <n v="326.29000000000002"/>
    <d v="2016-02-20T02:00:53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s v="US"/>
    <s v="USD"/>
    <n v="1448466551"/>
    <n v="1445870951"/>
    <b v="0"/>
    <n v="121"/>
    <b v="1"/>
    <x v="2"/>
    <s v="hardware"/>
    <n v="41.74"/>
    <d v="2015-11-25T15:49:11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s v="GB"/>
    <s v="GBP"/>
    <n v="1399033810"/>
    <n v="1396441810"/>
    <b v="0"/>
    <n v="621"/>
    <b v="1"/>
    <x v="2"/>
    <s v="hardware"/>
    <n v="64.02"/>
    <d v="2014-05-02T12:30:10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s v="US"/>
    <s v="USD"/>
    <n v="1417579200"/>
    <n v="1415031043"/>
    <b v="0"/>
    <n v="101"/>
    <b v="1"/>
    <x v="2"/>
    <s v="hardware"/>
    <n v="99.46"/>
    <d v="2014-12-03T04:00:0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s v="US"/>
    <s v="USD"/>
    <n v="1366222542"/>
    <n v="1363630542"/>
    <b v="0"/>
    <n v="554"/>
    <b v="1"/>
    <x v="2"/>
    <s v="hardware"/>
    <n v="138.49"/>
    <d v="2013-04-17T18:15:42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s v="GB"/>
    <s v="GBP"/>
    <n v="1456487532"/>
    <n v="1453895532"/>
    <b v="0"/>
    <n v="666"/>
    <b v="1"/>
    <x v="2"/>
    <s v="hardware"/>
    <n v="45.55"/>
    <d v="2016-02-26T11:52:12"/>
    <x v="2057"/>
    <x v="2"/>
  </r>
  <r>
    <n v="2058"/>
    <s v="Raspberry Pi Debug Clip"/>
    <s v="Making using the serial terminal on the Raspberry Pi as easy as Pi!"/>
    <n v="2560"/>
    <n v="4308"/>
    <n v="168"/>
    <x v="0"/>
    <s v="GB"/>
    <s v="GBP"/>
    <n v="1425326400"/>
    <n v="1421916830"/>
    <b v="0"/>
    <n v="410"/>
    <b v="1"/>
    <x v="2"/>
    <s v="hardware"/>
    <n v="10.51"/>
    <d v="2015-03-02T20:00:0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s v="US"/>
    <s v="USD"/>
    <n v="1454277540"/>
    <n v="1450880854"/>
    <b v="0"/>
    <n v="375"/>
    <b v="1"/>
    <x v="2"/>
    <s v="hardware"/>
    <n v="114.77"/>
    <d v="2016-01-31T21:59:0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s v="US"/>
    <s v="USD"/>
    <n v="1406129150"/>
    <n v="1400945150"/>
    <b v="0"/>
    <n v="1364"/>
    <b v="1"/>
    <x v="2"/>
    <s v="hardware"/>
    <n v="36"/>
    <d v="2014-07-23T15:25:5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s v="US"/>
    <s v="USD"/>
    <n v="1483208454"/>
    <n v="1480616454"/>
    <b v="0"/>
    <n v="35"/>
    <b v="1"/>
    <x v="2"/>
    <s v="hardware"/>
    <n v="154.16999999999999"/>
    <d v="2016-12-31T18:20:54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s v="DK"/>
    <s v="DKK"/>
    <n v="1458807098"/>
    <n v="1456218698"/>
    <b v="0"/>
    <n v="203"/>
    <b v="1"/>
    <x v="2"/>
    <s v="hardware"/>
    <n v="566.39"/>
    <d v="2016-03-24T08:11:38"/>
    <x v="2062"/>
    <x v="2"/>
  </r>
  <r>
    <n v="2063"/>
    <s v="Up to 4 axis Beaglebone black based CNC control"/>
    <s v="Build a professional grade Linux CNC control with Beaglebone black and our CNC cape."/>
    <n v="4000"/>
    <n v="5922"/>
    <n v="148"/>
    <x v="0"/>
    <s v="DE"/>
    <s v="EUR"/>
    <n v="1463333701"/>
    <n v="1460482501"/>
    <b v="0"/>
    <n v="49"/>
    <b v="1"/>
    <x v="2"/>
    <s v="hardware"/>
    <n v="120.86"/>
    <d v="2016-05-15T17:35:01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s v="US"/>
    <s v="USD"/>
    <n v="1370001600"/>
    <n v="1366879523"/>
    <b v="0"/>
    <n v="5812"/>
    <b v="1"/>
    <x v="2"/>
    <s v="hardware"/>
    <n v="86.16"/>
    <d v="2013-05-31T12:00:0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s v="GB"/>
    <s v="GBP"/>
    <n v="1387958429"/>
    <n v="1385366429"/>
    <b v="0"/>
    <n v="1556"/>
    <b v="1"/>
    <x v="2"/>
    <s v="hardware"/>
    <n v="51.21"/>
    <d v="2013-12-25T08:00:29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s v="US"/>
    <s v="USD"/>
    <n v="1408818683"/>
    <n v="1406226683"/>
    <b v="0"/>
    <n v="65"/>
    <b v="1"/>
    <x v="2"/>
    <s v="hardware"/>
    <n v="67.260000000000005"/>
    <d v="2014-08-23T18:31:23"/>
    <x v="2066"/>
    <x v="3"/>
  </r>
  <r>
    <n v="2067"/>
    <s v="Luminite (LED lighting)"/>
    <s v="The next generation of premium quality LED lighting. Extreme power efficiency in a small package."/>
    <n v="495"/>
    <n v="628"/>
    <n v="127"/>
    <x v="0"/>
    <s v="GB"/>
    <s v="GBP"/>
    <n v="1432499376"/>
    <n v="1429648176"/>
    <b v="0"/>
    <n v="10"/>
    <b v="1"/>
    <x v="2"/>
    <s v="hardware"/>
    <n v="62.8"/>
    <d v="2015-05-24T20:29:36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s v="US"/>
    <s v="USD"/>
    <n v="1476994315"/>
    <n v="1474402315"/>
    <b v="0"/>
    <n v="76"/>
    <b v="1"/>
    <x v="2"/>
    <s v="hardware"/>
    <n v="346.13"/>
    <d v="2016-10-20T20:11:55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s v="US"/>
    <s v="USD"/>
    <n v="1451776791"/>
    <n v="1449098391"/>
    <b v="0"/>
    <n v="263"/>
    <b v="1"/>
    <x v="2"/>
    <s v="hardware"/>
    <n v="244.12"/>
    <d v="2016-01-02T23:19:51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s v="DE"/>
    <s v="EUR"/>
    <n v="1467128723"/>
    <n v="1464536723"/>
    <b v="0"/>
    <n v="1530"/>
    <b v="1"/>
    <x v="2"/>
    <s v="hardware"/>
    <n v="259.25"/>
    <d v="2016-06-28T15:45:23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s v="US"/>
    <s v="USD"/>
    <n v="1475390484"/>
    <n v="1471502484"/>
    <b v="0"/>
    <n v="278"/>
    <b v="1"/>
    <x v="2"/>
    <s v="hardware"/>
    <n v="201.96"/>
    <d v="2016-10-02T06:41:24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s v="US"/>
    <s v="USD"/>
    <n v="1462629432"/>
    <n v="1460037432"/>
    <b v="0"/>
    <n v="350"/>
    <b v="1"/>
    <x v="2"/>
    <s v="hardware"/>
    <n v="226.21"/>
    <d v="2016-05-07T13:57:12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s v="US"/>
    <s v="USD"/>
    <n v="1431100918"/>
    <n v="1427212918"/>
    <b v="0"/>
    <n v="470"/>
    <b v="1"/>
    <x v="2"/>
    <s v="hardware"/>
    <n v="324.69"/>
    <d v="2015-05-08T16:01:58"/>
    <x v="2073"/>
    <x v="0"/>
  </r>
  <r>
    <n v="2074"/>
    <s v="Advanced Simulation Products - PC Gaming Controllers"/>
    <s v="Creating PC gaming controllers to bring your gaming experience to a new level."/>
    <n v="600"/>
    <n v="615"/>
    <n v="103"/>
    <x v="0"/>
    <s v="US"/>
    <s v="USD"/>
    <n v="1462564182"/>
    <n v="1459972182"/>
    <b v="0"/>
    <n v="3"/>
    <b v="1"/>
    <x v="2"/>
    <s v="hardware"/>
    <n v="205"/>
    <d v="2016-05-06T19:49:42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s v="US"/>
    <s v="USD"/>
    <n v="1374769288"/>
    <n v="1372177288"/>
    <b v="0"/>
    <n v="8200"/>
    <b v="1"/>
    <x v="2"/>
    <s v="hardware"/>
    <n v="20.47"/>
    <d v="2013-07-25T16:21:28"/>
    <x v="2075"/>
    <x v="4"/>
  </r>
  <r>
    <n v="2076"/>
    <s v="Earin - The Worlds Smallest Wireless Earbuds"/>
    <s v="Wireless earbuds filled with sound, yet so small they are almost invisible!"/>
    <n v="179000"/>
    <n v="972594.99"/>
    <n v="543"/>
    <x v="0"/>
    <s v="GB"/>
    <s v="GBP"/>
    <n v="1406149689"/>
    <n v="1402693689"/>
    <b v="0"/>
    <n v="8359"/>
    <b v="1"/>
    <x v="2"/>
    <s v="hardware"/>
    <n v="116.35"/>
    <d v="2014-07-23T21:08:09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s v="US"/>
    <s v="USD"/>
    <n v="1433538000"/>
    <n v="1428541276"/>
    <b v="0"/>
    <n v="188"/>
    <b v="1"/>
    <x v="2"/>
    <s v="hardware"/>
    <n v="307.2"/>
    <d v="2015-06-05T21:00:00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s v="ES"/>
    <s v="EUR"/>
    <n v="1482085857"/>
    <n v="1479493857"/>
    <b v="0"/>
    <n v="48"/>
    <b v="1"/>
    <x v="2"/>
    <s v="hardware"/>
    <n v="546.69000000000005"/>
    <d v="2016-12-18T18:30:57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s v="GB"/>
    <s v="GBP"/>
    <n v="1435258800"/>
    <n v="1432659793"/>
    <b v="0"/>
    <n v="607"/>
    <b v="1"/>
    <x v="2"/>
    <s v="hardware"/>
    <n v="47.47"/>
    <d v="2015-06-25T19:00:00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s v="US"/>
    <s v="USD"/>
    <n v="1447286300"/>
    <n v="1444690700"/>
    <b v="0"/>
    <n v="50"/>
    <b v="1"/>
    <x v="2"/>
    <s v="hardware"/>
    <n v="101.56"/>
    <d v="2015-11-11T23:58:20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s v="US"/>
    <s v="USD"/>
    <n v="1337144340"/>
    <n v="1333597555"/>
    <b v="0"/>
    <n v="55"/>
    <b v="1"/>
    <x v="4"/>
    <s v="indie rock"/>
    <n v="72.91"/>
    <d v="2012-05-16T04:59:00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s v="US"/>
    <s v="USD"/>
    <n v="1322106796"/>
    <n v="1316919196"/>
    <b v="0"/>
    <n v="38"/>
    <b v="1"/>
    <x v="4"/>
    <s v="indie rock"/>
    <n v="43.71"/>
    <d v="2011-11-24T03:53:16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s v="US"/>
    <s v="USD"/>
    <n v="1338830395"/>
    <n v="1336238395"/>
    <b v="0"/>
    <n v="25"/>
    <b v="1"/>
    <x v="4"/>
    <s v="indie rock"/>
    <n v="34"/>
    <d v="2012-06-04T17:19:55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s v="US"/>
    <s v="USD"/>
    <n v="1399186740"/>
    <n v="1396468782"/>
    <b v="0"/>
    <n v="46"/>
    <b v="1"/>
    <x v="4"/>
    <s v="indie rock"/>
    <n v="70.650000000000006"/>
    <d v="2014-05-04T06:59:00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s v="US"/>
    <s v="USD"/>
    <n v="1342382587"/>
    <n v="1339790587"/>
    <b v="0"/>
    <n v="83"/>
    <b v="1"/>
    <x v="4"/>
    <s v="indie rock"/>
    <n v="89.3"/>
    <d v="2012-07-15T20:03:07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s v="US"/>
    <s v="USD"/>
    <n v="1323838740"/>
    <n v="1321200332"/>
    <b v="0"/>
    <n v="35"/>
    <b v="1"/>
    <x v="4"/>
    <s v="indie rock"/>
    <n v="115.09"/>
    <d v="2011-12-14T04:59:00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s v="US"/>
    <s v="USD"/>
    <n v="1315457658"/>
    <n v="1312865658"/>
    <b v="0"/>
    <n v="25"/>
    <b v="1"/>
    <x v="4"/>
    <s v="indie rock"/>
    <n v="62.12"/>
    <d v="2011-09-08T04:54:18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s v="US"/>
    <s v="USD"/>
    <n v="1284177540"/>
    <n v="1281028152"/>
    <b v="0"/>
    <n v="75"/>
    <b v="1"/>
    <x v="4"/>
    <s v="indie rock"/>
    <n v="46.2"/>
    <d v="2010-09-11T03:59:00"/>
    <x v="2088"/>
    <x v="7"/>
  </r>
  <r>
    <n v="2089"/>
    <s v="Little Moses EP"/>
    <s v="Little Moses is trying to record their first EP, and we can't do it without your help!"/>
    <n v="2500"/>
    <n v="3010.01"/>
    <n v="120"/>
    <x v="0"/>
    <s v="US"/>
    <s v="USD"/>
    <n v="1375408194"/>
    <n v="1372384194"/>
    <b v="0"/>
    <n v="62"/>
    <b v="1"/>
    <x v="4"/>
    <s v="indie rock"/>
    <n v="48.55"/>
    <d v="2013-08-02T01:49:5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s v="US"/>
    <s v="USD"/>
    <n v="1361696955"/>
    <n v="1359104955"/>
    <b v="0"/>
    <n v="160"/>
    <b v="1"/>
    <x v="4"/>
    <s v="indie rock"/>
    <n v="57.52"/>
    <d v="2013-02-24T09:09:15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s v="US"/>
    <s v="USD"/>
    <n v="1299009600"/>
    <n v="1294818278"/>
    <b v="0"/>
    <n v="246"/>
    <b v="1"/>
    <x v="4"/>
    <s v="indie rock"/>
    <n v="88.15"/>
    <d v="2011-03-01T20:00:00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s v="US"/>
    <s v="USD"/>
    <n v="1318006732"/>
    <n v="1312822732"/>
    <b v="0"/>
    <n v="55"/>
    <b v="1"/>
    <x v="4"/>
    <s v="indie rock"/>
    <n v="110.49"/>
    <d v="2011-10-07T16:58:52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s v="US"/>
    <s v="USD"/>
    <n v="1356211832"/>
    <n v="1351024232"/>
    <b v="0"/>
    <n v="23"/>
    <b v="1"/>
    <x v="4"/>
    <s v="indie rock"/>
    <n v="66.83"/>
    <d v="2012-12-22T21:30:32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s v="US"/>
    <s v="USD"/>
    <n v="1330916400"/>
    <n v="1327969730"/>
    <b v="0"/>
    <n v="72"/>
    <b v="1"/>
    <x v="4"/>
    <s v="indie rock"/>
    <n v="58.6"/>
    <d v="2012-03-05T03:00:00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s v="US"/>
    <s v="USD"/>
    <n v="1317576973"/>
    <n v="1312392973"/>
    <b v="0"/>
    <n v="22"/>
    <b v="1"/>
    <x v="4"/>
    <s v="indie rock"/>
    <n v="113.64"/>
    <d v="2011-10-02T17:36:13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s v="US"/>
    <s v="USD"/>
    <n v="1351223940"/>
    <n v="1349892735"/>
    <b v="0"/>
    <n v="14"/>
    <b v="1"/>
    <x v="4"/>
    <s v="indie rock"/>
    <n v="43.57"/>
    <d v="2012-10-26T03:59:00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s v="US"/>
    <s v="USD"/>
    <n v="1322751735"/>
    <n v="1317564135"/>
    <b v="0"/>
    <n v="38"/>
    <b v="1"/>
    <x v="4"/>
    <s v="indie rock"/>
    <n v="78.95"/>
    <d v="2011-12-01T15:02:15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s v="US"/>
    <s v="USD"/>
    <n v="1331174635"/>
    <n v="1328582635"/>
    <b v="0"/>
    <n v="32"/>
    <b v="1"/>
    <x v="4"/>
    <s v="indie rock"/>
    <n v="188.13"/>
    <d v="2012-03-08T02:43:55"/>
    <x v="2098"/>
    <x v="5"/>
  </r>
  <r>
    <n v="2099"/>
    <s v="Roosevelt Died."/>
    <s v="Our tour van died, we need help!"/>
    <n v="3000"/>
    <n v="3971"/>
    <n v="132"/>
    <x v="0"/>
    <s v="US"/>
    <s v="USD"/>
    <n v="1435808400"/>
    <n v="1434650084"/>
    <b v="0"/>
    <n v="63"/>
    <b v="1"/>
    <x v="4"/>
    <s v="indie rock"/>
    <n v="63.03"/>
    <d v="2015-07-02T03:40:00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s v="US"/>
    <s v="USD"/>
    <n v="1341028740"/>
    <n v="1339704141"/>
    <b v="0"/>
    <n v="27"/>
    <b v="1"/>
    <x v="4"/>
    <s v="indie rock"/>
    <n v="30.37"/>
    <d v="2012-06-30T03:59:00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s v="US"/>
    <s v="USD"/>
    <n v="1329104114"/>
    <n v="1323920114"/>
    <b v="0"/>
    <n v="44"/>
    <b v="1"/>
    <x v="4"/>
    <s v="indie rock"/>
    <n v="51.48"/>
    <d v="2012-02-13T03:35:14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s v="US"/>
    <s v="USD"/>
    <n v="1304628648"/>
    <n v="1302036648"/>
    <b v="0"/>
    <n v="38"/>
    <b v="1"/>
    <x v="4"/>
    <s v="indie rock"/>
    <n v="35.79"/>
    <d v="2011-05-05T20:50:48"/>
    <x v="2102"/>
    <x v="6"/>
  </r>
  <r>
    <n v="2103"/>
    <s v="Matthew Moon's New Album"/>
    <s v="Indie rocker, Matthew Moon, has something to share with you..."/>
    <n v="7777"/>
    <n v="11364"/>
    <n v="146"/>
    <x v="0"/>
    <s v="US"/>
    <s v="USD"/>
    <n v="1352488027"/>
    <n v="1349892427"/>
    <b v="0"/>
    <n v="115"/>
    <b v="1"/>
    <x v="4"/>
    <s v="indie rock"/>
    <n v="98.82"/>
    <d v="2012-11-09T19:07:07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s v="US"/>
    <s v="USD"/>
    <n v="1369958400"/>
    <n v="1367286434"/>
    <b v="0"/>
    <n v="37"/>
    <b v="1"/>
    <x v="4"/>
    <s v="indie rock"/>
    <n v="28"/>
    <d v="2013-05-31T00:00:00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s v="US"/>
    <s v="USD"/>
    <n v="1416542400"/>
    <n v="1415472953"/>
    <b v="0"/>
    <n v="99"/>
    <b v="1"/>
    <x v="4"/>
    <s v="indie rock"/>
    <n v="51.31"/>
    <d v="2014-11-21T04:00:00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s v="US"/>
    <s v="USD"/>
    <n v="1359176974"/>
    <n v="1356584974"/>
    <b v="0"/>
    <n v="44"/>
    <b v="1"/>
    <x v="4"/>
    <s v="indie rock"/>
    <n v="53.52"/>
    <d v="2013-01-26T05:09:34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s v="US"/>
    <s v="USD"/>
    <n v="1415815393"/>
    <n v="1413997393"/>
    <b v="0"/>
    <n v="58"/>
    <b v="1"/>
    <x v="4"/>
    <s v="indie rock"/>
    <n v="37.15"/>
    <d v="2014-11-12T18:03:13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s v="US"/>
    <s v="USD"/>
    <n v="1347249300"/>
    <n v="1344917580"/>
    <b v="0"/>
    <n v="191"/>
    <b v="1"/>
    <x v="4"/>
    <s v="indie rock"/>
    <n v="89.9"/>
    <d v="2012-09-10T03:55:00"/>
    <x v="2108"/>
    <x v="5"/>
  </r>
  <r>
    <n v="2109"/>
    <s v="Skyline Sounds - First Studio Album (and Merch!)"/>
    <s v="We are ready to make our first full-length album, and with your help, we can make it happen!"/>
    <n v="4000"/>
    <n v="4261"/>
    <n v="107"/>
    <x v="0"/>
    <s v="US"/>
    <s v="USD"/>
    <n v="1436115617"/>
    <n v="1433523617"/>
    <b v="0"/>
    <n v="40"/>
    <b v="1"/>
    <x v="4"/>
    <s v="indie rock"/>
    <n v="106.53"/>
    <d v="2015-07-05T17:00:17"/>
    <x v="2109"/>
    <x v="0"/>
  </r>
  <r>
    <n v="2110"/>
    <s v="&quot;Vision&quot; - New Album - Brent Brown"/>
    <s v="Brent Brown's breakout new album! Requires help from the record label... You!"/>
    <n v="2000"/>
    <n v="2007"/>
    <n v="100"/>
    <x v="0"/>
    <s v="US"/>
    <s v="USD"/>
    <n v="1401253140"/>
    <n v="1398873969"/>
    <b v="0"/>
    <n v="38"/>
    <b v="1"/>
    <x v="4"/>
    <s v="indie rock"/>
    <n v="52.82"/>
    <d v="2014-05-28T04:59:00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s v="US"/>
    <s v="USD"/>
    <n v="1313370000"/>
    <n v="1307594625"/>
    <b v="0"/>
    <n v="39"/>
    <b v="1"/>
    <x v="4"/>
    <s v="indie rock"/>
    <n v="54.62"/>
    <d v="2011-08-15T01:00:00"/>
    <x v="2111"/>
    <x v="6"/>
  </r>
  <r>
    <n v="2112"/>
    <s v="BBB Kickstarter Two"/>
    <s v="BBB is going back into the studio to record and release &quot;Felix From Canada&quot; by popular demand.  We need your help!"/>
    <n v="300"/>
    <n v="300"/>
    <n v="100"/>
    <x v="0"/>
    <s v="US"/>
    <s v="USD"/>
    <n v="1366064193"/>
    <n v="1364854593"/>
    <b v="0"/>
    <n v="11"/>
    <b v="1"/>
    <x v="4"/>
    <s v="indie rock"/>
    <n v="27.27"/>
    <d v="2013-04-15T22:16:33"/>
    <x v="2112"/>
    <x v="4"/>
  </r>
  <r>
    <n v="2113"/>
    <s v="Summer Underground // Honeycomb LP"/>
    <s v="Help us fund our second full-length album Honeycomb!"/>
    <n v="7000"/>
    <n v="7340"/>
    <n v="105"/>
    <x v="0"/>
    <s v="US"/>
    <s v="USD"/>
    <n v="1411505176"/>
    <n v="1408481176"/>
    <b v="0"/>
    <n v="107"/>
    <b v="1"/>
    <x v="4"/>
    <s v="indie rock"/>
    <n v="68.599999999999994"/>
    <d v="2014-09-23T20:46:16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s v="US"/>
    <s v="USD"/>
    <n v="1291870740"/>
    <n v="1286480070"/>
    <b v="0"/>
    <n v="147"/>
    <b v="1"/>
    <x v="4"/>
    <s v="indie rock"/>
    <n v="35.61"/>
    <d v="2010-12-09T04:59:00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s v="US"/>
    <s v="USD"/>
    <n v="1298167001"/>
    <n v="1295575001"/>
    <b v="0"/>
    <n v="36"/>
    <b v="1"/>
    <x v="4"/>
    <s v="indie rock"/>
    <n v="94.03"/>
    <d v="2011-02-20T01:56:41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s v="US"/>
    <s v="USD"/>
    <n v="1349203203"/>
    <n v="1345056003"/>
    <b v="0"/>
    <n v="92"/>
    <b v="1"/>
    <x v="4"/>
    <s v="indie rock"/>
    <n v="526.46"/>
    <d v="2012-10-02T18:40:03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s v="US"/>
    <s v="USD"/>
    <n v="1445921940"/>
    <n v="1444699549"/>
    <b v="0"/>
    <n v="35"/>
    <b v="1"/>
    <x v="4"/>
    <s v="indie rock"/>
    <n v="50.66"/>
    <d v="2015-10-27T04:59:00"/>
    <x v="2117"/>
    <x v="0"/>
  </r>
  <r>
    <n v="2118"/>
    <s v="PORCHES. vs. THE U.S.A."/>
    <s v="PORCHES.  and Documentarians tour from New York to San Francisco and back."/>
    <n v="1000"/>
    <n v="1346.11"/>
    <n v="135"/>
    <x v="0"/>
    <s v="US"/>
    <s v="USD"/>
    <n v="1311538136"/>
    <n v="1308946136"/>
    <b v="0"/>
    <n v="17"/>
    <b v="1"/>
    <x v="4"/>
    <s v="indie rock"/>
    <n v="79.180000000000007"/>
    <d v="2011-07-24T20:08:56"/>
    <x v="2118"/>
    <x v="6"/>
  </r>
  <r>
    <n v="2119"/>
    <s v="Big Long Now's Debut Album"/>
    <s v="big long now is recording our debut album and we are looking for help mastering and pressing it to vinyl"/>
    <n v="2000"/>
    <n v="2015"/>
    <n v="101"/>
    <x v="0"/>
    <s v="US"/>
    <s v="USD"/>
    <n v="1345086445"/>
    <n v="1342494445"/>
    <b v="0"/>
    <n v="22"/>
    <b v="1"/>
    <x v="4"/>
    <s v="indie rock"/>
    <n v="91.59"/>
    <d v="2012-08-16T03:07:25"/>
    <x v="2119"/>
    <x v="5"/>
  </r>
  <r>
    <n v="2120"/>
    <s v="Hearty Har Full Length Album"/>
    <s v="&lt;3_x000a_Coming in from outer space. Help Hearty Har record their 1st album!!"/>
    <n v="8000"/>
    <n v="8070.43"/>
    <n v="101"/>
    <x v="0"/>
    <s v="US"/>
    <s v="USD"/>
    <n v="1388617736"/>
    <n v="1384384136"/>
    <b v="0"/>
    <n v="69"/>
    <b v="1"/>
    <x v="4"/>
    <s v="indie rock"/>
    <n v="116.96"/>
    <d v="2014-01-01T23:08:56"/>
    <x v="2120"/>
    <x v="4"/>
  </r>
  <r>
    <n v="2121"/>
    <s v="Legend of Decay"/>
    <s v="Join us on an epic journey to discover a millennia old secret which will change the world forever."/>
    <n v="50000"/>
    <n v="284"/>
    <n v="1"/>
    <x v="2"/>
    <s v="CH"/>
    <s v="CHF"/>
    <n v="1484156948"/>
    <n v="1481564948"/>
    <b v="0"/>
    <n v="10"/>
    <b v="0"/>
    <x v="6"/>
    <s v="video games"/>
    <n v="28.4"/>
    <d v="2017-01-11T17:49:08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n v="0"/>
    <x v="2"/>
    <s v="MX"/>
    <s v="MXN"/>
    <n v="1483773169"/>
    <n v="1481181169"/>
    <b v="0"/>
    <n v="3"/>
    <b v="0"/>
    <x v="6"/>
    <s v="video games"/>
    <n v="103.33"/>
    <d v="2017-01-07T07:12:49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s v="US"/>
    <s v="USD"/>
    <n v="1268636340"/>
    <n v="1263982307"/>
    <b v="0"/>
    <n v="5"/>
    <b v="0"/>
    <x v="6"/>
    <s v="video games"/>
    <n v="10"/>
    <d v="2010-03-15T06:59:00"/>
    <x v="2123"/>
    <x v="7"/>
  </r>
  <r>
    <n v="2124"/>
    <s v="AZAMAR"/>
    <s v="AZAMAR is a Role Playing Game world involving fantasy and high magic, based on the popular OpenD6 OGL using the Cinema6 RPG Framework."/>
    <n v="1100"/>
    <n v="115"/>
    <n v="10"/>
    <x v="2"/>
    <s v="US"/>
    <s v="USD"/>
    <n v="1291093200"/>
    <n v="1286930435"/>
    <b v="0"/>
    <n v="5"/>
    <b v="0"/>
    <x v="6"/>
    <s v="video games"/>
    <n v="23"/>
    <d v="2010-11-30T05:00:00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n v="1"/>
    <x v="2"/>
    <s v="US"/>
    <s v="USD"/>
    <n v="1438734833"/>
    <n v="1436142833"/>
    <b v="0"/>
    <n v="27"/>
    <b v="0"/>
    <x v="6"/>
    <s v="video games"/>
    <n v="31.56"/>
    <d v="2015-08-05T00:33:53"/>
    <x v="2125"/>
    <x v="0"/>
  </r>
  <r>
    <n v="2126"/>
    <s v="DodgeBall Blitz"/>
    <s v="Lead your team to victory in this fast-paced, action, sports game! Use Power-ups and avoid attacks as you fight for victory!"/>
    <n v="20000"/>
    <n v="10"/>
    <n v="0"/>
    <x v="2"/>
    <s v="US"/>
    <s v="USD"/>
    <n v="1418080887"/>
    <n v="1415488887"/>
    <b v="0"/>
    <n v="2"/>
    <b v="0"/>
    <x v="6"/>
    <s v="video games"/>
    <n v="5"/>
    <d v="2014-12-08T23:21:27"/>
    <x v="2126"/>
    <x v="3"/>
  </r>
  <r>
    <n v="2127"/>
    <s v="Three Monkeys - Part 1: Into the Abyss"/>
    <s v="Three Monkeys is an audio adventure game for PC."/>
    <n v="28000"/>
    <n v="8076"/>
    <n v="29"/>
    <x v="2"/>
    <s v="GB"/>
    <s v="GBP"/>
    <n v="1426158463"/>
    <n v="1423570063"/>
    <b v="0"/>
    <n v="236"/>
    <b v="0"/>
    <x v="6"/>
    <s v="video games"/>
    <n v="34.22"/>
    <d v="2015-03-12T11:07:43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n v="0"/>
    <x v="2"/>
    <s v="CA"/>
    <s v="CAD"/>
    <n v="1411324369"/>
    <n v="1406140369"/>
    <b v="0"/>
    <n v="1"/>
    <b v="0"/>
    <x v="6"/>
    <s v="video games"/>
    <n v="25"/>
    <d v="2014-09-21T18:32:49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n v="12"/>
    <x v="2"/>
    <s v="US"/>
    <s v="USD"/>
    <n v="1457570100"/>
    <n v="1454978100"/>
    <b v="0"/>
    <n v="12"/>
    <b v="0"/>
    <x v="6"/>
    <s v="video games"/>
    <n v="19.670000000000002"/>
    <d v="2016-03-10T00:35:00"/>
    <x v="2129"/>
    <x v="2"/>
  </r>
  <r>
    <n v="2130"/>
    <s v="Wondrous Adventures: A Kid's Game"/>
    <s v="You are the hero tasked to save your home from the villainous Sanword."/>
    <n v="42000"/>
    <n v="85"/>
    <n v="0"/>
    <x v="2"/>
    <s v="US"/>
    <s v="USD"/>
    <n v="1408154663"/>
    <n v="1405130663"/>
    <b v="0"/>
    <n v="4"/>
    <b v="0"/>
    <x v="6"/>
    <s v="video games"/>
    <n v="21.25"/>
    <d v="2014-08-16T02:04:23"/>
    <x v="2130"/>
    <x v="3"/>
  </r>
  <r>
    <n v="2131"/>
    <s v="Scout's Honor"/>
    <s v="From frightened girl to empowered woman, Scout's Honor is a tale about facing your fears and overcoming odds."/>
    <n v="500"/>
    <n v="25"/>
    <n v="5"/>
    <x v="2"/>
    <s v="US"/>
    <s v="USD"/>
    <n v="1436677091"/>
    <n v="1434085091"/>
    <b v="0"/>
    <n v="3"/>
    <b v="0"/>
    <x v="6"/>
    <s v="video games"/>
    <n v="8.33"/>
    <d v="2015-07-12T04:58:11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2"/>
    <s v="US"/>
    <s v="USD"/>
    <n v="1391427692"/>
    <n v="1388835692"/>
    <b v="0"/>
    <n v="99"/>
    <b v="0"/>
    <x v="6"/>
    <s v="video games"/>
    <n v="21.34"/>
    <d v="2014-02-03T11:41:32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2"/>
    <s v="US"/>
    <s v="USD"/>
    <n v="1303628340"/>
    <n v="1300328399"/>
    <b v="0"/>
    <n v="3"/>
    <b v="0"/>
    <x v="6"/>
    <s v="video games"/>
    <n v="5.33"/>
    <d v="2011-04-24T06:59:00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n v="2"/>
    <x v="2"/>
    <s v="US"/>
    <s v="USD"/>
    <n v="1367097391"/>
    <n v="1364505391"/>
    <b v="0"/>
    <n v="3"/>
    <b v="0"/>
    <x v="6"/>
    <s v="video games"/>
    <n v="34.67"/>
    <d v="2013-04-27T21:16:31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n v="10"/>
    <x v="2"/>
    <s v="US"/>
    <s v="USD"/>
    <n v="1349392033"/>
    <n v="1346800033"/>
    <b v="0"/>
    <n v="22"/>
    <b v="0"/>
    <x v="6"/>
    <s v="video games"/>
    <n v="21.73"/>
    <d v="2012-10-04T23:07:13"/>
    <x v="2135"/>
    <x v="5"/>
  </r>
  <r>
    <n v="2136"/>
    <s v="Dark Paradise"/>
    <s v="A dark and twisted game with physiological madness and corruption as a man becomes the ultimate bio weapon."/>
    <n v="80000"/>
    <n v="47.69"/>
    <n v="0"/>
    <x v="2"/>
    <s v="US"/>
    <s v="USD"/>
    <n v="1382184786"/>
    <n v="1379592786"/>
    <b v="0"/>
    <n v="4"/>
    <b v="0"/>
    <x v="6"/>
    <s v="video games"/>
    <n v="11.92"/>
    <d v="2013-10-19T12:13:06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2"/>
    <s v="CA"/>
    <s v="CAD"/>
    <n v="1417804229"/>
    <n v="1415212229"/>
    <b v="0"/>
    <n v="534"/>
    <b v="0"/>
    <x v="6"/>
    <s v="video games"/>
    <n v="26.6"/>
    <d v="2014-12-05T18:30:29"/>
    <x v="2137"/>
    <x v="3"/>
  </r>
  <r>
    <n v="2138"/>
    <s v="Tales Of Tameria - Dawning Light"/>
    <s v="A game with a mixture of a few genres from RPG, Simulation and to adventure elements."/>
    <n v="1000"/>
    <n v="128"/>
    <n v="13"/>
    <x v="2"/>
    <s v="GB"/>
    <s v="GBP"/>
    <n v="1383959939"/>
    <n v="1381364339"/>
    <b v="0"/>
    <n v="12"/>
    <b v="0"/>
    <x v="6"/>
    <s v="video games"/>
    <n v="10.67"/>
    <d v="2013-11-09T01:18:59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n v="5"/>
    <x v="2"/>
    <s v="US"/>
    <s v="USD"/>
    <n v="1478196008"/>
    <n v="1475604008"/>
    <b v="0"/>
    <n v="56"/>
    <b v="0"/>
    <x v="6"/>
    <s v="video games"/>
    <n v="29.04"/>
    <d v="2016-11-03T18:00:08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2"/>
    <s v="US"/>
    <s v="USD"/>
    <n v="1357934424"/>
    <n v="1355342424"/>
    <b v="0"/>
    <n v="11"/>
    <b v="0"/>
    <x v="6"/>
    <s v="video games"/>
    <n v="50.91"/>
    <d v="2013-01-11T20:00:24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s v="US"/>
    <s v="USD"/>
    <n v="1415947159"/>
    <n v="1413351559"/>
    <b v="0"/>
    <n v="0"/>
    <b v="0"/>
    <x v="6"/>
    <s v="video games"/>
    <n v="0"/>
    <d v="2014-11-14T06:39:19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2"/>
    <s v="DE"/>
    <s v="EUR"/>
    <n v="1451494210"/>
    <n v="1449075010"/>
    <b v="0"/>
    <n v="12"/>
    <b v="0"/>
    <x v="6"/>
    <s v="video games"/>
    <n v="50.08"/>
    <d v="2015-12-30T16:50:10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2"/>
    <s v="US"/>
    <s v="USD"/>
    <n v="1279738800"/>
    <n v="1275599812"/>
    <b v="0"/>
    <n v="5"/>
    <b v="0"/>
    <x v="6"/>
    <s v="video games"/>
    <n v="45"/>
    <d v="2010-07-21T19:00:00"/>
    <x v="2143"/>
    <x v="7"/>
  </r>
  <r>
    <n v="2144"/>
    <s v="Project Starborn"/>
    <s v="A thousand community-built sandbox games (and more!) with a fully-customizable game engine."/>
    <n v="35500"/>
    <n v="607"/>
    <n v="2"/>
    <x v="2"/>
    <s v="US"/>
    <s v="USD"/>
    <n v="1379164040"/>
    <n v="1376399240"/>
    <b v="0"/>
    <n v="24"/>
    <b v="0"/>
    <x v="6"/>
    <s v="video games"/>
    <n v="25.29"/>
    <d v="2013-09-14T13:07:20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2"/>
    <s v="US"/>
    <s v="USD"/>
    <n v="1385534514"/>
    <n v="1382938914"/>
    <b v="0"/>
    <n v="89"/>
    <b v="0"/>
    <x v="6"/>
    <s v="video games"/>
    <n v="51.29"/>
    <d v="2013-11-27T06:41:54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n v="0"/>
    <x v="2"/>
    <s v="US"/>
    <s v="USD"/>
    <n v="1455207510"/>
    <n v="1453997910"/>
    <b v="0"/>
    <n v="1"/>
    <b v="0"/>
    <x v="6"/>
    <s v="video games"/>
    <n v="1"/>
    <d v="2016-02-11T16:18:30"/>
    <x v="2146"/>
    <x v="2"/>
  </r>
  <r>
    <n v="2147"/>
    <s v="Johnny Rocketfingers 3"/>
    <s v="A Point and Click Adventure on Steroids."/>
    <n v="390000"/>
    <n v="2716"/>
    <n v="1"/>
    <x v="2"/>
    <s v="US"/>
    <s v="USD"/>
    <n v="1416125148"/>
    <n v="1413356748"/>
    <b v="0"/>
    <n v="55"/>
    <b v="0"/>
    <x v="6"/>
    <s v="video games"/>
    <n v="49.38"/>
    <d v="2014-11-16T08:05:48"/>
    <x v="2147"/>
    <x v="3"/>
  </r>
  <r>
    <n v="2148"/>
    <s v="ZomBlock's"/>
    <s v="zomblock's is a online zombie survival game where you can craft new weapons,find food and water to keep yourself alive."/>
    <n v="100"/>
    <n v="2"/>
    <n v="2"/>
    <x v="2"/>
    <s v="GB"/>
    <s v="GBP"/>
    <n v="1427992582"/>
    <n v="1425404182"/>
    <b v="0"/>
    <n v="2"/>
    <b v="0"/>
    <x v="6"/>
    <s v="video games"/>
    <n v="1"/>
    <d v="2015-04-02T16:36:22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s v="US"/>
    <s v="USD"/>
    <n v="1280534400"/>
    <n v="1277512556"/>
    <b v="0"/>
    <n v="0"/>
    <b v="0"/>
    <x v="6"/>
    <s v="video games"/>
    <n v="0"/>
    <d v="2010-07-31T00:00:00"/>
    <x v="2149"/>
    <x v="7"/>
  </r>
  <r>
    <n v="2150"/>
    <s v="The Unknown Door"/>
    <s v="A pixel styled open world detective game."/>
    <n v="50000"/>
    <n v="405"/>
    <n v="1"/>
    <x v="2"/>
    <s v="NO"/>
    <s v="NOK"/>
    <n v="1468392599"/>
    <n v="1465800599"/>
    <b v="0"/>
    <n v="4"/>
    <b v="0"/>
    <x v="6"/>
    <s v="video games"/>
    <n v="101.25"/>
    <d v="2016-07-13T06:49:59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n v="0"/>
    <x v="2"/>
    <s v="US"/>
    <s v="USD"/>
    <n v="1467231614"/>
    <n v="1464639614"/>
    <b v="0"/>
    <n v="6"/>
    <b v="0"/>
    <x v="6"/>
    <s v="video games"/>
    <n v="19.670000000000002"/>
    <d v="2016-06-29T20:20:14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n v="0"/>
    <x v="2"/>
    <s v="US"/>
    <s v="USD"/>
    <n v="1394909909"/>
    <n v="1392321509"/>
    <b v="0"/>
    <n v="4"/>
    <b v="0"/>
    <x v="6"/>
    <s v="video games"/>
    <n v="12.5"/>
    <d v="2014-03-15T18:58:29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n v="0"/>
    <x v="2"/>
    <s v="US"/>
    <s v="USD"/>
    <n v="1420876740"/>
    <n v="1417470718"/>
    <b v="0"/>
    <n v="4"/>
    <b v="0"/>
    <x v="6"/>
    <s v="video games"/>
    <n v="8.5"/>
    <d v="2015-01-10T07:59:00"/>
    <x v="2153"/>
    <x v="3"/>
  </r>
  <r>
    <n v="2154"/>
    <s v="Demigods - Rise of the Children - Part 1 (Design)"/>
    <s v="A Real Time Strategy game based on Greek mythology in a fictional world."/>
    <n v="250"/>
    <n v="2"/>
    <n v="1"/>
    <x v="2"/>
    <s v="US"/>
    <s v="USD"/>
    <n v="1390921827"/>
    <n v="1389193827"/>
    <b v="0"/>
    <n v="2"/>
    <b v="0"/>
    <x v="6"/>
    <s v="video games"/>
    <n v="1"/>
    <d v="2014-01-28T15:10:27"/>
    <x v="2154"/>
    <x v="3"/>
  </r>
  <r>
    <n v="2155"/>
    <s v="VoxelMaze"/>
    <s v="A Level Editor, Turned up to eleven. Infinite creativity in one package, solo or with up to 16 of your friends."/>
    <n v="5000"/>
    <n v="115"/>
    <n v="2"/>
    <x v="2"/>
    <s v="GB"/>
    <s v="GBP"/>
    <n v="1459443385"/>
    <n v="1456854985"/>
    <b v="0"/>
    <n v="5"/>
    <b v="0"/>
    <x v="6"/>
    <s v="video games"/>
    <n v="23"/>
    <d v="2016-03-31T16:56:25"/>
    <x v="2155"/>
    <x v="2"/>
  </r>
  <r>
    <n v="2156"/>
    <s v="Beyond Black Space"/>
    <s v="Captain and manage your ship along with your crew in this deep space adventure! (PC/Linux/Mac)"/>
    <n v="56000"/>
    <n v="1493"/>
    <n v="3"/>
    <x v="2"/>
    <s v="US"/>
    <s v="USD"/>
    <n v="1379363406"/>
    <n v="1375475406"/>
    <b v="0"/>
    <n v="83"/>
    <b v="0"/>
    <x v="6"/>
    <s v="video games"/>
    <n v="17.989999999999998"/>
    <d v="2013-09-16T20:30:06"/>
    <x v="2156"/>
    <x v="4"/>
  </r>
  <r>
    <n v="2157"/>
    <s v="Nin"/>
    <s v="Gamers and 90's fans unite in this small tale of epic proportions!"/>
    <n v="75000"/>
    <n v="21144"/>
    <n v="28"/>
    <x v="2"/>
    <s v="US"/>
    <s v="USD"/>
    <n v="1482479940"/>
    <n v="1479684783"/>
    <b v="0"/>
    <n v="57"/>
    <b v="0"/>
    <x v="6"/>
    <s v="video games"/>
    <n v="370.95"/>
    <d v="2016-12-23T07:59:00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n v="7"/>
    <x v="2"/>
    <s v="US"/>
    <s v="USD"/>
    <n v="1360009774"/>
    <n v="1356121774"/>
    <b v="0"/>
    <n v="311"/>
    <b v="0"/>
    <x v="6"/>
    <s v="video games"/>
    <n v="63.57"/>
    <d v="2013-02-04T20:29:34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2"/>
    <s v="US"/>
    <s v="USD"/>
    <n v="1310837574"/>
    <n v="1308245574"/>
    <b v="0"/>
    <n v="2"/>
    <b v="0"/>
    <x v="6"/>
    <s v="video games"/>
    <n v="13"/>
    <d v="2011-07-16T17:32:54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n v="1"/>
    <x v="2"/>
    <s v="US"/>
    <s v="USD"/>
    <n v="1337447105"/>
    <n v="1334855105"/>
    <b v="0"/>
    <n v="16"/>
    <b v="0"/>
    <x v="6"/>
    <s v="video games"/>
    <n v="5.31"/>
    <d v="2012-05-19T17:05:05"/>
    <x v="2160"/>
    <x v="5"/>
  </r>
  <r>
    <n v="2161"/>
    <s v="CallMeGhost DEBUT ALBUM preorder!"/>
    <s v="We're trying to fund hard copies of our debut album!"/>
    <n v="400"/>
    <n v="463"/>
    <n v="116"/>
    <x v="0"/>
    <s v="US"/>
    <s v="USD"/>
    <n v="1443040059"/>
    <n v="1440448059"/>
    <b v="0"/>
    <n v="13"/>
    <b v="1"/>
    <x v="4"/>
    <s v="rock"/>
    <n v="35.619999999999997"/>
    <d v="2015-09-23T20:27:39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s v="US"/>
    <s v="USD"/>
    <n v="1406226191"/>
    <n v="1403547791"/>
    <b v="0"/>
    <n v="58"/>
    <b v="1"/>
    <x v="4"/>
    <s v="rock"/>
    <n v="87.1"/>
    <d v="2014-07-24T18:23:1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s v="US"/>
    <s v="USD"/>
    <n v="1433735400"/>
    <n v="1429306520"/>
    <b v="0"/>
    <n v="44"/>
    <b v="1"/>
    <x v="4"/>
    <s v="rock"/>
    <n v="75.11"/>
    <d v="2015-06-08T03:50:00"/>
    <x v="2163"/>
    <x v="0"/>
  </r>
  <r>
    <n v="2164"/>
    <s v="Rosaline debut record"/>
    <s v="South Florida roots country/rock outfit's long awaited debut record"/>
    <n v="5500"/>
    <n v="5645"/>
    <n v="103"/>
    <x v="0"/>
    <s v="US"/>
    <s v="USD"/>
    <n v="1466827140"/>
    <n v="1464196414"/>
    <b v="0"/>
    <n v="83"/>
    <b v="1"/>
    <x v="4"/>
    <s v="rock"/>
    <n v="68.010000000000005"/>
    <d v="2016-06-25T03:59:00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s v="FR"/>
    <s v="EUR"/>
    <n v="1460127635"/>
    <n v="1457539235"/>
    <b v="0"/>
    <n v="117"/>
    <b v="1"/>
    <x v="4"/>
    <s v="rock"/>
    <n v="29.62"/>
    <d v="2016-04-08T15:00:35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s v="US"/>
    <s v="USD"/>
    <n v="1417813618"/>
    <n v="1413922018"/>
    <b v="0"/>
    <n v="32"/>
    <b v="1"/>
    <x v="4"/>
    <s v="rock"/>
    <n v="91.63"/>
    <d v="2014-12-05T21:06:58"/>
    <x v="2166"/>
    <x v="3"/>
  </r>
  <r>
    <n v="2167"/>
    <s v="Planes and Planets needs to get their EP finished!!"/>
    <s v="We need YOUR HELP to take one more step to this make release sound amazing!"/>
    <n v="150"/>
    <n v="180"/>
    <n v="120"/>
    <x v="0"/>
    <s v="US"/>
    <s v="USD"/>
    <n v="1347672937"/>
    <n v="1346463337"/>
    <b v="0"/>
    <n v="8"/>
    <b v="1"/>
    <x v="4"/>
    <s v="rock"/>
    <n v="22.5"/>
    <d v="2012-09-15T01:35:37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s v="US"/>
    <s v="USD"/>
    <n v="1486702800"/>
    <n v="1484058261"/>
    <b v="0"/>
    <n v="340"/>
    <b v="1"/>
    <x v="4"/>
    <s v="rock"/>
    <n v="64.37"/>
    <d v="2017-02-10T05:00:00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s v="US"/>
    <s v="USD"/>
    <n v="1488473351"/>
    <n v="1488214151"/>
    <b v="0"/>
    <n v="7"/>
    <b v="1"/>
    <x v="4"/>
    <s v="rock"/>
    <n v="21.86"/>
    <d v="2017-03-02T16:49:11"/>
    <x v="2169"/>
    <x v="1"/>
  </r>
  <r>
    <n v="2170"/>
    <s v="STETSON'S NEW EP"/>
    <s v="We are a hard rock band from Northern California trying to raise $350 for our next EP. Be a part of our journey!"/>
    <n v="350"/>
    <n v="633"/>
    <n v="181"/>
    <x v="0"/>
    <s v="US"/>
    <s v="USD"/>
    <n v="1440266422"/>
    <n v="1436810422"/>
    <b v="0"/>
    <n v="19"/>
    <b v="1"/>
    <x v="4"/>
    <s v="rock"/>
    <n v="33.32"/>
    <d v="2015-08-22T18:00:22"/>
    <x v="2170"/>
    <x v="0"/>
  </r>
  <r>
    <n v="2171"/>
    <s v="Brainspoonâ€™s New Record"/>
    <s v="Like records? We do, too! Help this Los Angeles based rock 'n' roll band get their new album out on vinyl!"/>
    <n v="4000"/>
    <n v="4243"/>
    <n v="106"/>
    <x v="0"/>
    <s v="US"/>
    <s v="USD"/>
    <n v="1434949200"/>
    <n v="1431903495"/>
    <b v="0"/>
    <n v="47"/>
    <b v="1"/>
    <x v="4"/>
    <s v="rock"/>
    <n v="90.28"/>
    <d v="2015-06-22T05:00:00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s v="US"/>
    <s v="USD"/>
    <n v="1429365320"/>
    <n v="1426773320"/>
    <b v="0"/>
    <n v="13"/>
    <b v="1"/>
    <x v="4"/>
    <s v="rock"/>
    <n v="76.92"/>
    <d v="2015-04-18T13:55:20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s v="US"/>
    <s v="USD"/>
    <n v="1378785540"/>
    <n v="1376066243"/>
    <b v="0"/>
    <n v="90"/>
    <b v="1"/>
    <x v="4"/>
    <s v="rock"/>
    <n v="59.23"/>
    <d v="2013-09-10T03:59:00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s v="GB"/>
    <s v="GBP"/>
    <n v="1462453307"/>
    <n v="1459861307"/>
    <b v="0"/>
    <n v="63"/>
    <b v="1"/>
    <x v="4"/>
    <s v="rock"/>
    <n v="65.38"/>
    <d v="2016-05-05T13:01:47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s v="US"/>
    <s v="USD"/>
    <n v="1469059986"/>
    <n v="1468455186"/>
    <b v="0"/>
    <n v="26"/>
    <b v="1"/>
    <x v="4"/>
    <s v="rock"/>
    <n v="67.31"/>
    <d v="2016-07-21T00:13:06"/>
    <x v="2175"/>
    <x v="2"/>
  </r>
  <r>
    <n v="2176"/>
    <s v="Mike Farley Band - New Album!"/>
    <s v="The Mike Farley Band has re-assembled its original line up and needs your help to make a new full-length album!"/>
    <n v="5000"/>
    <n v="6301"/>
    <n v="126"/>
    <x v="0"/>
    <s v="US"/>
    <s v="USD"/>
    <n v="1430579509"/>
    <n v="1427987509"/>
    <b v="0"/>
    <n v="71"/>
    <b v="1"/>
    <x v="4"/>
    <s v="rock"/>
    <n v="88.75"/>
    <d v="2015-05-02T15:11:49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s v="US"/>
    <s v="USD"/>
    <n v="1465192867"/>
    <n v="1463032867"/>
    <b v="0"/>
    <n v="38"/>
    <b v="1"/>
    <x v="4"/>
    <s v="rock"/>
    <n v="65.87"/>
    <d v="2016-06-06T06:01:07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s v="US"/>
    <s v="USD"/>
    <n v="1484752597"/>
    <n v="1482160597"/>
    <b v="0"/>
    <n v="859"/>
    <b v="1"/>
    <x v="4"/>
    <s v="rock"/>
    <n v="40.35"/>
    <d v="2017-01-18T15:16:37"/>
    <x v="2178"/>
    <x v="2"/>
  </r>
  <r>
    <n v="2179"/>
    <s v="Woodhouse EP"/>
    <s v="Woodhouse is making an EP!  If you are a fan of whiskey and loud guitars, contribute to the cause!"/>
    <n v="1000"/>
    <n v="1614"/>
    <n v="161"/>
    <x v="0"/>
    <s v="US"/>
    <s v="USD"/>
    <n v="1428725192"/>
    <n v="1426133192"/>
    <b v="0"/>
    <n v="21"/>
    <b v="1"/>
    <x v="4"/>
    <s v="rock"/>
    <n v="76.86"/>
    <d v="2015-04-11T04:06:32"/>
    <x v="2179"/>
    <x v="0"/>
  </r>
  <r>
    <n v="2180"/>
    <s v="FOUR STAR MARY &quot;PIECES&quot;"/>
    <s v="Help fund the new record by independent alternative rockers FOUR STAR MARY &quot;PIECES&quot;"/>
    <n v="5000"/>
    <n v="5359.21"/>
    <n v="107"/>
    <x v="0"/>
    <s v="US"/>
    <s v="USD"/>
    <n v="1447434268"/>
    <n v="1443801868"/>
    <b v="0"/>
    <n v="78"/>
    <b v="1"/>
    <x v="4"/>
    <s v="rock"/>
    <n v="68.709999999999994"/>
    <d v="2015-11-13T17:04:28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s v="US"/>
    <s v="USD"/>
    <n v="1487635653"/>
    <n v="1486426053"/>
    <b v="0"/>
    <n v="53"/>
    <b v="1"/>
    <x v="6"/>
    <s v="tabletop games"/>
    <n v="57.77"/>
    <d v="2017-02-21T00:07:33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n v="524"/>
    <x v="0"/>
    <s v="CA"/>
    <s v="CAD"/>
    <n v="1412285825"/>
    <n v="1409261825"/>
    <b v="0"/>
    <n v="356"/>
    <b v="1"/>
    <x v="6"/>
    <s v="tabletop games"/>
    <n v="44.17"/>
    <d v="2014-10-02T21:37:05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s v="US"/>
    <s v="USD"/>
    <n v="1486616400"/>
    <n v="1484037977"/>
    <b v="0"/>
    <n v="279"/>
    <b v="1"/>
    <x v="6"/>
    <s v="tabletop games"/>
    <n v="31.57"/>
    <d v="2017-02-09T05:00:00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n v="285"/>
    <x v="0"/>
    <s v="US"/>
    <s v="USD"/>
    <n v="1453737600"/>
    <n v="1452530041"/>
    <b v="1"/>
    <n v="266"/>
    <b v="1"/>
    <x v="6"/>
    <s v="tabletop games"/>
    <n v="107.05"/>
    <d v="2016-01-25T16:00:00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s v="GB"/>
    <s v="GBP"/>
    <n v="1364286239"/>
    <n v="1360830239"/>
    <b v="0"/>
    <n v="623"/>
    <b v="1"/>
    <x v="6"/>
    <s v="tabletop games"/>
    <n v="149.03"/>
    <d v="2013-03-26T08:23:59"/>
    <x v="2185"/>
    <x v="4"/>
  </r>
  <r>
    <n v="2186"/>
    <s v="Latitude 90Â° : The Origin"/>
    <s v="The real-time digital social deduction game where there's no moderator, no sleeping, and no dying."/>
    <n v="20000"/>
    <n v="21935"/>
    <n v="110"/>
    <x v="0"/>
    <s v="US"/>
    <s v="USD"/>
    <n v="1473213600"/>
    <n v="1470062743"/>
    <b v="0"/>
    <n v="392"/>
    <b v="1"/>
    <x v="6"/>
    <s v="tabletop games"/>
    <n v="55.96"/>
    <d v="2016-09-07T02:00:00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s v="US"/>
    <s v="USD"/>
    <n v="1428033540"/>
    <n v="1425531666"/>
    <b v="1"/>
    <n v="3562"/>
    <b v="1"/>
    <x v="6"/>
    <s v="tabletop games"/>
    <n v="56.97"/>
    <d v="2015-04-03T03:59:00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s v="AU"/>
    <s v="AUD"/>
    <n v="1477414800"/>
    <n v="1474380241"/>
    <b v="0"/>
    <n v="514"/>
    <b v="1"/>
    <x v="6"/>
    <s v="tabletop games"/>
    <n v="44.06"/>
    <d v="2016-10-25T17:00:00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s v="GB"/>
    <s v="GBP"/>
    <n v="1461276000"/>
    <n v="1460055300"/>
    <b v="0"/>
    <n v="88"/>
    <b v="1"/>
    <x v="6"/>
    <s v="tabletop games"/>
    <n v="68.63"/>
    <d v="2016-04-21T22:00:00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s v="US"/>
    <s v="USD"/>
    <n v="1458716340"/>
    <n v="1455721204"/>
    <b v="0"/>
    <n v="537"/>
    <b v="1"/>
    <x v="6"/>
    <s v="tabletop games"/>
    <n v="65.319999999999993"/>
    <d v="2016-03-23T06:59:00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s v="GB"/>
    <s v="GBP"/>
    <n v="1487102427"/>
    <n v="1486065627"/>
    <b v="0"/>
    <n v="25"/>
    <b v="1"/>
    <x v="6"/>
    <s v="tabletop games"/>
    <n v="35.92"/>
    <d v="2017-02-14T20:00:27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s v="GB"/>
    <s v="GBP"/>
    <n v="1481842800"/>
    <n v="1479414344"/>
    <b v="0"/>
    <n v="3238"/>
    <b v="1"/>
    <x v="6"/>
    <s v="tabletop games"/>
    <n v="40.07"/>
    <d v="2016-12-15T23:00:00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s v="US"/>
    <s v="USD"/>
    <n v="1479704340"/>
    <n v="1477043072"/>
    <b v="0"/>
    <n v="897"/>
    <b v="1"/>
    <x v="6"/>
    <s v="tabletop games"/>
    <n v="75.650000000000006"/>
    <d v="2016-11-21T04:59:00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s v="US"/>
    <s v="USD"/>
    <n v="1459012290"/>
    <n v="1456423890"/>
    <b v="0"/>
    <n v="878"/>
    <b v="1"/>
    <x v="6"/>
    <s v="tabletop games"/>
    <n v="61.2"/>
    <d v="2016-03-26T17:11:30"/>
    <x v="2194"/>
    <x v="2"/>
  </r>
  <r>
    <n v="2195"/>
    <s v="Purgatoria: City of Angels"/>
    <s v="A gritty, noir tabletop RPG with a fast-paced combo-based battle system."/>
    <n v="4600"/>
    <n v="5535"/>
    <n v="120"/>
    <x v="0"/>
    <s v="US"/>
    <s v="USD"/>
    <n v="1439317900"/>
    <n v="1436725900"/>
    <b v="0"/>
    <n v="115"/>
    <b v="1"/>
    <x v="6"/>
    <s v="tabletop games"/>
    <n v="48.13"/>
    <d v="2015-08-11T18:31:40"/>
    <x v="2195"/>
    <x v="0"/>
  </r>
  <r>
    <n v="2196"/>
    <s v="LACORSA Grand Prix Game (relaunch)"/>
    <s v="Race your friends in style with this classic Grand Prix game."/>
    <n v="14000"/>
    <n v="15937"/>
    <n v="114"/>
    <x v="0"/>
    <s v="US"/>
    <s v="USD"/>
    <n v="1480662000"/>
    <n v="1478000502"/>
    <b v="0"/>
    <n v="234"/>
    <b v="1"/>
    <x v="6"/>
    <s v="tabletop games"/>
    <n v="68.11"/>
    <d v="2016-12-02T07:00:00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s v="US"/>
    <s v="USD"/>
    <n v="1425132059"/>
    <n v="1422540059"/>
    <b v="0"/>
    <n v="4330"/>
    <b v="1"/>
    <x v="6"/>
    <s v="tabletop games"/>
    <n v="65.89"/>
    <d v="2015-02-28T14:00:59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s v="US"/>
    <s v="USD"/>
    <n v="1447507200"/>
    <n v="1444911600"/>
    <b v="0"/>
    <n v="651"/>
    <b v="1"/>
    <x v="6"/>
    <s v="tabletop games"/>
    <n v="81.650000000000006"/>
    <d v="2015-11-14T13:20:00"/>
    <x v="2198"/>
    <x v="0"/>
  </r>
  <r>
    <n v="2199"/>
    <s v="Decadolo. Flip it!"/>
    <s v="A new strategic board game designed to flip out your opponent."/>
    <n v="9000"/>
    <n v="13228"/>
    <n v="147"/>
    <x v="0"/>
    <s v="IE"/>
    <s v="EUR"/>
    <n v="1444903198"/>
    <n v="1442311198"/>
    <b v="1"/>
    <n v="251"/>
    <b v="1"/>
    <x v="6"/>
    <s v="tabletop games"/>
    <n v="52.7"/>
    <d v="2015-10-15T09:59:58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s v="GB"/>
    <s v="GBP"/>
    <n v="1436151600"/>
    <n v="1433775668"/>
    <b v="0"/>
    <n v="263"/>
    <b v="1"/>
    <x v="6"/>
    <s v="tabletop games"/>
    <n v="41.23"/>
    <d v="2015-07-06T03:00:00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s v="GB"/>
    <s v="GBP"/>
    <n v="1358367565"/>
    <n v="1357157965"/>
    <b v="0"/>
    <n v="28"/>
    <b v="1"/>
    <x v="4"/>
    <s v="electronic music"/>
    <n v="15.04"/>
    <d v="2013-01-16T20:19:25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s v="US"/>
    <s v="USD"/>
    <n v="1351801368"/>
    <n v="1349209368"/>
    <b v="0"/>
    <n v="721"/>
    <b v="1"/>
    <x v="4"/>
    <s v="electronic music"/>
    <n v="39.07"/>
    <d v="2012-11-01T20:22:48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s v="CA"/>
    <s v="CAD"/>
    <n v="1443127082"/>
    <n v="1440535082"/>
    <b v="0"/>
    <n v="50"/>
    <b v="1"/>
    <x v="4"/>
    <s v="electronic music"/>
    <n v="43.82"/>
    <d v="2015-09-24T20:38:02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s v="US"/>
    <s v="USD"/>
    <n v="1362814119"/>
    <n v="1360222119"/>
    <b v="0"/>
    <n v="73"/>
    <b v="1"/>
    <x v="4"/>
    <s v="electronic music"/>
    <n v="27.3"/>
    <d v="2013-03-09T07:28:39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s v="US"/>
    <s v="USD"/>
    <n v="1338579789"/>
    <n v="1335987789"/>
    <b v="0"/>
    <n v="27"/>
    <b v="1"/>
    <x v="4"/>
    <s v="electronic music"/>
    <n v="42.22"/>
    <d v="2012-06-01T19:43:09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s v="US"/>
    <s v="USD"/>
    <n v="1334556624"/>
    <n v="1333001424"/>
    <b v="0"/>
    <n v="34"/>
    <b v="1"/>
    <x v="4"/>
    <s v="electronic music"/>
    <n v="33.24"/>
    <d v="2012-04-16T06:10:24"/>
    <x v="2206"/>
    <x v="5"/>
  </r>
  <r>
    <n v="2207"/>
    <s v="Piece of Happy"/>
    <s v="Each piece has a story behind it. Not of some life drama but of an experience you live whilst listening; Happiness evoking"/>
    <n v="2000"/>
    <n v="2000"/>
    <n v="100"/>
    <x v="0"/>
    <s v="US"/>
    <s v="USD"/>
    <n v="1384580373"/>
    <n v="1381984773"/>
    <b v="0"/>
    <n v="7"/>
    <b v="1"/>
    <x v="4"/>
    <s v="electronic music"/>
    <n v="285.70999999999998"/>
    <d v="2013-11-16T05:39:33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s v="US"/>
    <s v="USD"/>
    <n v="1333771200"/>
    <n v="1328649026"/>
    <b v="0"/>
    <n v="24"/>
    <b v="1"/>
    <x v="4"/>
    <s v="electronic music"/>
    <n v="42.33"/>
    <d v="2012-04-07T04:00:00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s v="GB"/>
    <s v="GBP"/>
    <n v="1397516400"/>
    <n v="1396524644"/>
    <b v="0"/>
    <n v="15"/>
    <b v="1"/>
    <x v="4"/>
    <s v="electronic music"/>
    <n v="50.27"/>
    <d v="2014-04-14T23:00:00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s v="US"/>
    <s v="USD"/>
    <n v="1334424960"/>
    <n v="1329442510"/>
    <b v="0"/>
    <n v="72"/>
    <b v="1"/>
    <x v="4"/>
    <s v="electronic music"/>
    <n v="61.9"/>
    <d v="2012-04-14T17:36:00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s v="US"/>
    <s v="USD"/>
    <n v="1397113140"/>
    <n v="1395168625"/>
    <b v="0"/>
    <n v="120"/>
    <b v="1"/>
    <x v="4"/>
    <s v="electronic music"/>
    <n v="40.75"/>
    <d v="2014-04-10T06:59:00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s v="US"/>
    <s v="USD"/>
    <n v="1383526800"/>
    <n v="1380650177"/>
    <b v="0"/>
    <n v="123"/>
    <b v="1"/>
    <x v="4"/>
    <s v="electronic music"/>
    <n v="55.8"/>
    <d v="2013-11-04T01:00:00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s v="US"/>
    <s v="USD"/>
    <n v="1431719379"/>
    <n v="1429127379"/>
    <b v="0"/>
    <n v="1"/>
    <b v="1"/>
    <x v="4"/>
    <s v="electronic music"/>
    <n v="10"/>
    <d v="2015-05-15T19:49:39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s v="US"/>
    <s v="USD"/>
    <n v="1391713248"/>
    <n v="1389121248"/>
    <b v="0"/>
    <n v="24"/>
    <b v="1"/>
    <x v="4"/>
    <s v="electronic music"/>
    <n v="73.13"/>
    <d v="2014-02-06T19:00:48"/>
    <x v="2214"/>
    <x v="3"/>
  </r>
  <r>
    <n v="2215"/>
    <s v="&quot;Something to See, Not to Say&quot; - Anemometer's First EP Album"/>
    <s v="Ambient Electro Grind-fest!"/>
    <n v="550"/>
    <n v="860"/>
    <n v="156"/>
    <x v="0"/>
    <s v="US"/>
    <s v="USD"/>
    <n v="1331621940"/>
    <n v="1329671572"/>
    <b v="0"/>
    <n v="33"/>
    <b v="1"/>
    <x v="4"/>
    <s v="electronic music"/>
    <n v="26.06"/>
    <d v="2012-03-13T06:59:00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s v="US"/>
    <s v="USD"/>
    <n v="1437674545"/>
    <n v="1436464945"/>
    <b v="0"/>
    <n v="14"/>
    <b v="1"/>
    <x v="4"/>
    <s v="electronic music"/>
    <n v="22.64"/>
    <d v="2015-07-23T18:02:2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s v="US"/>
    <s v="USD"/>
    <n v="1446451200"/>
    <n v="1445539113"/>
    <b v="0"/>
    <n v="9"/>
    <b v="1"/>
    <x v="4"/>
    <s v="electronic music"/>
    <n v="47.22"/>
    <d v="2015-11-02T08:00:00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s v="US"/>
    <s v="USD"/>
    <n v="1346198400"/>
    <n v="1344281383"/>
    <b v="0"/>
    <n v="76"/>
    <b v="1"/>
    <x v="4"/>
    <s v="electronic music"/>
    <n v="32.32"/>
    <d v="2012-08-29T00:00:00"/>
    <x v="2218"/>
    <x v="5"/>
  </r>
  <r>
    <n v="2219"/>
    <s v="Moments by eBurner"/>
    <s v="An album that illustrates events in our lives, whether trivial or significant, through the tones of electronic music."/>
    <n v="1000"/>
    <n v="1015"/>
    <n v="102"/>
    <x v="0"/>
    <s v="US"/>
    <s v="USD"/>
    <n v="1440004512"/>
    <n v="1437412512"/>
    <b v="0"/>
    <n v="19"/>
    <b v="1"/>
    <x v="4"/>
    <s v="electronic music"/>
    <n v="53.42"/>
    <d v="2015-08-19T17:15:12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n v="101"/>
    <x v="0"/>
    <s v="US"/>
    <s v="USD"/>
    <n v="1374888436"/>
    <n v="1372296436"/>
    <b v="0"/>
    <n v="69"/>
    <b v="1"/>
    <x v="4"/>
    <s v="electronic music"/>
    <n v="51.3"/>
    <d v="2013-07-27T01:27:16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s v="US"/>
    <s v="USD"/>
    <n v="1461369600"/>
    <n v="1458748809"/>
    <b v="0"/>
    <n v="218"/>
    <b v="1"/>
    <x v="6"/>
    <s v="tabletop games"/>
    <n v="37.200000000000003"/>
    <d v="2016-04-23T00:00:00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s v="US"/>
    <s v="USD"/>
    <n v="1327776847"/>
    <n v="1325184847"/>
    <b v="0"/>
    <n v="30"/>
    <b v="1"/>
    <x v="6"/>
    <s v="tabletop games"/>
    <n v="27.1"/>
    <d v="2012-01-28T18:54:07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s v="CA"/>
    <s v="CAD"/>
    <n v="1435418568"/>
    <n v="1432826568"/>
    <b v="0"/>
    <n v="100"/>
    <b v="1"/>
    <x v="6"/>
    <s v="tabletop games"/>
    <n v="206.31"/>
    <d v="2015-06-27T15:22:48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s v="US"/>
    <s v="USD"/>
    <n v="1477767600"/>
    <n v="1475337675"/>
    <b v="0"/>
    <n v="296"/>
    <b v="1"/>
    <x v="6"/>
    <s v="tabletop games"/>
    <n v="82.15"/>
    <d v="2016-10-29T19:00:00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s v="GB"/>
    <s v="GBP"/>
    <n v="1411326015"/>
    <n v="1408734015"/>
    <b v="0"/>
    <n v="1204"/>
    <b v="1"/>
    <x v="6"/>
    <s v="tabletop games"/>
    <n v="164.8"/>
    <d v="2014-09-21T19:00:15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s v="US"/>
    <s v="USD"/>
    <n v="1455253140"/>
    <n v="1452625822"/>
    <b v="0"/>
    <n v="321"/>
    <b v="1"/>
    <x v="6"/>
    <s v="tabletop games"/>
    <n v="60.82"/>
    <d v="2016-02-12T04:59:00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s v="GB"/>
    <s v="GBP"/>
    <n v="1384374155"/>
    <n v="1381778555"/>
    <b v="0"/>
    <n v="301"/>
    <b v="1"/>
    <x v="6"/>
    <s v="tabletop games"/>
    <n v="67.97"/>
    <d v="2013-11-13T20:22:35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s v="DE"/>
    <s v="EUR"/>
    <n v="1439707236"/>
    <n v="1437115236"/>
    <b v="0"/>
    <n v="144"/>
    <b v="1"/>
    <x v="6"/>
    <s v="tabletop games"/>
    <n v="81.56"/>
    <d v="2015-08-16T06:40:36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s v="US"/>
    <s v="USD"/>
    <n v="1378180800"/>
    <n v="1375113391"/>
    <b v="0"/>
    <n v="539"/>
    <b v="1"/>
    <x v="6"/>
    <s v="tabletop games"/>
    <n v="25.43"/>
    <d v="2013-09-03T04:00:00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s v="US"/>
    <s v="USD"/>
    <n v="1398460127"/>
    <n v="1395868127"/>
    <b v="0"/>
    <n v="498"/>
    <b v="1"/>
    <x v="6"/>
    <s v="tabletop games"/>
    <n v="21.5"/>
    <d v="2014-04-25T21:08:47"/>
    <x v="2230"/>
    <x v="3"/>
  </r>
  <r>
    <n v="2231"/>
    <s v="Kingdom"/>
    <s v="A game about communities by Ben Robbins, creator of Microscope. Do you change the Kingdom or does the Kingdom change you?"/>
    <n v="2500"/>
    <n v="30303.24"/>
    <n v="1212"/>
    <x v="0"/>
    <s v="US"/>
    <s v="USD"/>
    <n v="1372136400"/>
    <n v="1369864301"/>
    <b v="0"/>
    <n v="1113"/>
    <b v="1"/>
    <x v="6"/>
    <s v="tabletop games"/>
    <n v="27.23"/>
    <d v="2013-06-25T05:00:00"/>
    <x v="2231"/>
    <x v="4"/>
  </r>
  <r>
    <n v="2232"/>
    <s v="Backstory Cards"/>
    <s v="Backstory Cards help you and your friends create vibrant backstories for roleplaying games, no matter the system or genre."/>
    <n v="5000"/>
    <n v="24790"/>
    <n v="496"/>
    <x v="0"/>
    <s v="US"/>
    <s v="USD"/>
    <n v="1405738800"/>
    <n v="1402945408"/>
    <b v="0"/>
    <n v="988"/>
    <b v="1"/>
    <x v="6"/>
    <s v="tabletop games"/>
    <n v="25.09"/>
    <d v="2014-07-19T03:00:00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s v="GB"/>
    <s v="GBP"/>
    <n v="1450051200"/>
    <n v="1448269539"/>
    <b v="0"/>
    <n v="391"/>
    <b v="1"/>
    <x v="6"/>
    <s v="tabletop games"/>
    <n v="21.23"/>
    <d v="2015-12-14T00:00:00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s v="US"/>
    <s v="USD"/>
    <n v="1483645647"/>
    <n v="1481053647"/>
    <b v="0"/>
    <n v="28"/>
    <b v="1"/>
    <x v="6"/>
    <s v="tabletop games"/>
    <n v="41.61"/>
    <d v="2017-01-05T19:47:27"/>
    <x v="2234"/>
    <x v="2"/>
  </r>
  <r>
    <n v="2235"/>
    <s v="Miniature Scenery Terrain for Tabletop gaming and Wargames"/>
    <s v="An amazing set of sceneries to create unique atmospheres for your tabletop gaming."/>
    <n v="13000"/>
    <n v="19931"/>
    <n v="153"/>
    <x v="0"/>
    <s v="CA"/>
    <s v="CAD"/>
    <n v="1427585511"/>
    <n v="1424997111"/>
    <b v="0"/>
    <n v="147"/>
    <b v="1"/>
    <x v="6"/>
    <s v="tabletop games"/>
    <n v="135.59"/>
    <d v="2015-03-28T23:31:51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s v="US"/>
    <s v="USD"/>
    <n v="1454338123"/>
    <n v="1451746123"/>
    <b v="0"/>
    <n v="680"/>
    <b v="1"/>
    <x v="6"/>
    <s v="tabletop games"/>
    <n v="22.12"/>
    <d v="2016-02-01T14:48:43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n v="353"/>
    <x v="0"/>
    <s v="US"/>
    <s v="USD"/>
    <n v="1415779140"/>
    <n v="1412294683"/>
    <b v="0"/>
    <n v="983"/>
    <b v="1"/>
    <x v="6"/>
    <s v="tabletop games"/>
    <n v="64.63"/>
    <d v="2014-11-12T07:59:00"/>
    <x v="2237"/>
    <x v="3"/>
  </r>
  <r>
    <n v="2238"/>
    <s v="28mm Fantasy Miniature range Feral Orcs!"/>
    <s v="28mm Fantasy Miniature Range in leadfree white metal: Orcs, wolves and more."/>
    <n v="4000"/>
    <n v="5496"/>
    <n v="137"/>
    <x v="0"/>
    <s v="DE"/>
    <s v="EUR"/>
    <n v="1489157716"/>
    <n v="1486565716"/>
    <b v="0"/>
    <n v="79"/>
    <b v="1"/>
    <x v="6"/>
    <s v="tabletop games"/>
    <n v="69.569999999999993"/>
    <d v="2017-03-10T14:55:16"/>
    <x v="2238"/>
    <x v="1"/>
  </r>
  <r>
    <n v="2239"/>
    <s v="Pro Tabletop Gaming Audio Collection"/>
    <s v="Next stretch goal unlocks at $33,000 and/or 500 backers unlocks 2 bonus stretch goals."/>
    <n v="25000"/>
    <n v="32006.67"/>
    <n v="128"/>
    <x v="0"/>
    <s v="US"/>
    <s v="USD"/>
    <n v="1385870520"/>
    <n v="1382742014"/>
    <b v="0"/>
    <n v="426"/>
    <b v="1"/>
    <x v="6"/>
    <s v="tabletop games"/>
    <n v="75.13"/>
    <d v="2013-12-01T04:02:00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s v="US"/>
    <s v="USD"/>
    <n v="1461354544"/>
    <n v="1458762544"/>
    <b v="0"/>
    <n v="96"/>
    <b v="1"/>
    <x v="6"/>
    <s v="tabletop games"/>
    <n v="140.97999999999999"/>
    <d v="2016-04-22T19:49:04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s v="GB"/>
    <s v="GBP"/>
    <n v="1488484300"/>
    <n v="1485892300"/>
    <b v="0"/>
    <n v="163"/>
    <b v="1"/>
    <x v="6"/>
    <s v="tabletop games"/>
    <n v="49.47"/>
    <d v="2017-03-02T19:51:40"/>
    <x v="2241"/>
    <x v="1"/>
  </r>
  <r>
    <n v="2242"/>
    <s v="The Princess Bride Playing Cards from USPCC"/>
    <s v="Inconceivable! An amazing new illustrative deck based on The Princess Bride movie."/>
    <n v="10000"/>
    <n v="136009.76"/>
    <n v="1360"/>
    <x v="0"/>
    <s v="US"/>
    <s v="USD"/>
    <n v="1385521320"/>
    <n v="1382449733"/>
    <b v="0"/>
    <n v="2525"/>
    <b v="1"/>
    <x v="6"/>
    <s v="tabletop games"/>
    <n v="53.87"/>
    <d v="2013-11-27T03:02:00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s v="US"/>
    <s v="USD"/>
    <n v="1489374000"/>
    <n v="1488823290"/>
    <b v="0"/>
    <n v="2035"/>
    <b v="1"/>
    <x v="6"/>
    <s v="tabletop games"/>
    <n v="4.57"/>
    <d v="2017-03-13T03:00:00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s v="US"/>
    <s v="USD"/>
    <n v="1476649800"/>
    <n v="1475609946"/>
    <b v="0"/>
    <n v="290"/>
    <b v="1"/>
    <x v="6"/>
    <s v="tabletop games"/>
    <n v="65"/>
    <d v="2016-10-16T20:30:00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s v="US"/>
    <s v="USD"/>
    <n v="1393005600"/>
    <n v="1390323617"/>
    <b v="0"/>
    <n v="1980"/>
    <b v="1"/>
    <x v="6"/>
    <s v="tabletop games"/>
    <n v="53.48"/>
    <d v="2014-02-21T18:00:00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s v="GB"/>
    <s v="GBP"/>
    <n v="1441393210"/>
    <n v="1438801210"/>
    <b v="0"/>
    <n v="57"/>
    <b v="1"/>
    <x v="6"/>
    <s v="tabletop games"/>
    <n v="43.91"/>
    <d v="2015-09-04T19:00:10"/>
    <x v="2246"/>
    <x v="0"/>
  </r>
  <r>
    <n v="2247"/>
    <s v="Foragers"/>
    <s v="Take on the role of an ancient forager in this fun strategy game from the designer of Biblios."/>
    <n v="18500"/>
    <n v="19324"/>
    <n v="104"/>
    <x v="0"/>
    <s v="US"/>
    <s v="USD"/>
    <n v="1438185565"/>
    <n v="1436975965"/>
    <b v="0"/>
    <n v="380"/>
    <b v="1"/>
    <x v="6"/>
    <s v="tabletop games"/>
    <n v="50.85"/>
    <d v="2015-07-29T15:59:25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s v="GB"/>
    <s v="GBP"/>
    <n v="1481749278"/>
    <n v="1479157278"/>
    <b v="0"/>
    <n v="128"/>
    <b v="1"/>
    <x v="6"/>
    <s v="tabletop games"/>
    <n v="58.63"/>
    <d v="2016-12-14T21:01:18"/>
    <x v="2248"/>
    <x v="2"/>
  </r>
  <r>
    <n v="2249"/>
    <s v="Centurion: Legionaries of Rome"/>
    <s v="March with the legions against the enemies of Rome in this role-playing game of military adventures."/>
    <n v="3500"/>
    <n v="5907"/>
    <n v="169"/>
    <x v="0"/>
    <s v="US"/>
    <s v="USD"/>
    <n v="1364917965"/>
    <n v="1362329565"/>
    <b v="0"/>
    <n v="180"/>
    <b v="1"/>
    <x v="6"/>
    <s v="tabletop games"/>
    <n v="32.82"/>
    <d v="2013-04-02T15:52:45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s v="US"/>
    <s v="USD"/>
    <n v="1480727273"/>
    <n v="1478131673"/>
    <b v="0"/>
    <n v="571"/>
    <b v="1"/>
    <x v="6"/>
    <s v="tabletop games"/>
    <n v="426.93"/>
    <d v="2016-12-03T01:07:53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n v="134"/>
    <x v="0"/>
    <s v="US"/>
    <s v="USD"/>
    <n v="1408177077"/>
    <n v="1406362677"/>
    <b v="0"/>
    <n v="480"/>
    <b v="1"/>
    <x v="6"/>
    <s v="tabletop games"/>
    <n v="23.81"/>
    <d v="2014-08-16T08:17:57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s v="ES"/>
    <s v="EUR"/>
    <n v="1470469938"/>
    <n v="1469173938"/>
    <b v="0"/>
    <n v="249"/>
    <b v="1"/>
    <x v="6"/>
    <s v="tabletop games"/>
    <n v="98.41"/>
    <d v="2016-08-06T07:52:18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s v="US"/>
    <s v="USD"/>
    <n v="1447862947"/>
    <n v="1445267347"/>
    <b v="0"/>
    <n v="84"/>
    <b v="1"/>
    <x v="6"/>
    <s v="tabletop games"/>
    <n v="107.32"/>
    <d v="2015-11-18T16:09:07"/>
    <x v="2253"/>
    <x v="0"/>
  </r>
  <r>
    <n v="2254"/>
    <s v="Green Couch Games Limited: FrogFlip!"/>
    <s v="A dexterity microgame by father/daughter team, Jason and Claire Kotarski. Make 100 project."/>
    <n v="500"/>
    <n v="2299"/>
    <n v="460"/>
    <x v="0"/>
    <s v="US"/>
    <s v="USD"/>
    <n v="1485271968"/>
    <n v="1484667168"/>
    <b v="0"/>
    <n v="197"/>
    <b v="1"/>
    <x v="6"/>
    <s v="tabletop games"/>
    <n v="11.67"/>
    <d v="2017-01-24T15:32:48"/>
    <x v="2254"/>
    <x v="1"/>
  </r>
  <r>
    <n v="2255"/>
    <s v="Jumbo Jets - Jet Set Expansion Set #2"/>
    <s v="This is the second set of 5 expansions for our route-building game, Jet Set!"/>
    <n v="3950"/>
    <n v="11323"/>
    <n v="287"/>
    <x v="0"/>
    <s v="US"/>
    <s v="USD"/>
    <n v="1462661451"/>
    <n v="1460069451"/>
    <b v="0"/>
    <n v="271"/>
    <b v="1"/>
    <x v="6"/>
    <s v="tabletop games"/>
    <n v="41.78"/>
    <d v="2016-05-07T22:50:51"/>
    <x v="2255"/>
    <x v="2"/>
  </r>
  <r>
    <n v="2256"/>
    <s v="Bitcoin Empire"/>
    <s v="Build your crypto-currency empire and sabotage your opponents. A deck building, card game. 2-4 players. 15 minutes."/>
    <n v="480"/>
    <n v="1069"/>
    <n v="223"/>
    <x v="0"/>
    <s v="GB"/>
    <s v="GBP"/>
    <n v="1479811846"/>
    <n v="1478602246"/>
    <b v="0"/>
    <n v="50"/>
    <b v="1"/>
    <x v="6"/>
    <s v="tabletop games"/>
    <n v="21.38"/>
    <d v="2016-11-22T10:50:46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s v="GB"/>
    <s v="GBP"/>
    <n v="1466377200"/>
    <n v="1463351329"/>
    <b v="0"/>
    <n v="169"/>
    <b v="1"/>
    <x v="6"/>
    <s v="tabletop games"/>
    <n v="94.1"/>
    <d v="2016-06-19T23:00:00"/>
    <x v="2257"/>
    <x v="2"/>
  </r>
  <r>
    <n v="2258"/>
    <s v="A Sundered World"/>
    <s v="A Dungeon World campaign setting that takes place after the end of the worlds."/>
    <n v="2200"/>
    <n v="3223"/>
    <n v="147"/>
    <x v="0"/>
    <s v="US"/>
    <s v="USD"/>
    <n v="1434045687"/>
    <n v="1431453687"/>
    <b v="0"/>
    <n v="205"/>
    <b v="1"/>
    <x v="6"/>
    <s v="tabletop games"/>
    <n v="15.72"/>
    <d v="2015-06-11T18:01:27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s v="GB"/>
    <s v="GBP"/>
    <n v="1481224736"/>
    <n v="1480360736"/>
    <b v="0"/>
    <n v="206"/>
    <b v="1"/>
    <x v="6"/>
    <s v="tabletop games"/>
    <n v="90.64"/>
    <d v="2016-12-08T19:18:56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s v="US"/>
    <s v="USD"/>
    <n v="1395876250"/>
    <n v="1393287850"/>
    <b v="0"/>
    <n v="84"/>
    <b v="1"/>
    <x v="6"/>
    <s v="tabletop games"/>
    <n v="97.3"/>
    <d v="2014-03-26T23:24:10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s v="AU"/>
    <s v="AUD"/>
    <n v="1487093020"/>
    <n v="1485278620"/>
    <b v="0"/>
    <n v="210"/>
    <b v="1"/>
    <x v="6"/>
    <s v="tabletop games"/>
    <n v="37.119999999999997"/>
    <d v="2017-02-14T17:23:40"/>
    <x v="2261"/>
    <x v="1"/>
  </r>
  <r>
    <n v="2262"/>
    <s v="Riders: A Game About Cheating Doomsday"/>
    <s v="An RPG about mortal servants of the Horsemen of the Apocalypse deciding to not end the world."/>
    <n v="3300"/>
    <n v="5087"/>
    <n v="154"/>
    <x v="0"/>
    <s v="US"/>
    <s v="USD"/>
    <n v="1416268800"/>
    <n v="1413295358"/>
    <b v="0"/>
    <n v="181"/>
    <b v="1"/>
    <x v="6"/>
    <s v="tabletop games"/>
    <n v="28.1"/>
    <d v="2014-11-18T00:00:00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s v="SE"/>
    <s v="SEK"/>
    <n v="1422734313"/>
    <n v="1420919913"/>
    <b v="0"/>
    <n v="60"/>
    <b v="1"/>
    <x v="6"/>
    <s v="tabletop games"/>
    <n v="144.43"/>
    <d v="2015-01-31T19:58:33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s v="US"/>
    <s v="USD"/>
    <n v="1463972400"/>
    <n v="1462543114"/>
    <b v="0"/>
    <n v="445"/>
    <b v="1"/>
    <x v="6"/>
    <s v="tabletop games"/>
    <n v="24.27"/>
    <d v="2016-05-23T03:00:00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s v="GB"/>
    <s v="GBP"/>
    <n v="1479846507"/>
    <n v="1479241707"/>
    <b v="0"/>
    <n v="17"/>
    <b v="1"/>
    <x v="6"/>
    <s v="tabletop games"/>
    <n v="35.119999999999997"/>
    <d v="2016-11-22T20:28:27"/>
    <x v="2265"/>
    <x v="2"/>
  </r>
  <r>
    <n v="2266"/>
    <s v="GOAT LORDS."/>
    <s v="Want to be LORD OF THE GOATS? Start building your herd using thievery, magic, bombs and mostly goats."/>
    <n v="1500"/>
    <n v="4804"/>
    <n v="320"/>
    <x v="0"/>
    <s v="US"/>
    <s v="USD"/>
    <n v="1461722400"/>
    <n v="1460235592"/>
    <b v="0"/>
    <n v="194"/>
    <b v="1"/>
    <x v="6"/>
    <s v="tabletop games"/>
    <n v="24.76"/>
    <d v="2016-04-27T02:00:00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s v="US"/>
    <s v="USD"/>
    <n v="1419123600"/>
    <n v="1416945297"/>
    <b v="0"/>
    <n v="404"/>
    <b v="1"/>
    <x v="6"/>
    <s v="tabletop games"/>
    <n v="188.38"/>
    <d v="2014-12-21T01:00:00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s v="US"/>
    <s v="USD"/>
    <n v="1489283915"/>
    <n v="1486691915"/>
    <b v="0"/>
    <n v="194"/>
    <b v="1"/>
    <x v="6"/>
    <s v="tabletop games"/>
    <n v="148.08000000000001"/>
    <d v="2017-03-12T01:58:35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s v="US"/>
    <s v="USD"/>
    <n v="1488862800"/>
    <n v="1486745663"/>
    <b v="0"/>
    <n v="902"/>
    <b v="1"/>
    <x v="6"/>
    <s v="tabletop games"/>
    <n v="49.93"/>
    <d v="2017-03-07T05:00:00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s v="US"/>
    <s v="USD"/>
    <n v="1484085540"/>
    <n v="1482353513"/>
    <b v="0"/>
    <n v="1670"/>
    <b v="1"/>
    <x v="6"/>
    <s v="tabletop games"/>
    <n v="107.82"/>
    <d v="2017-01-10T21:59:00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s v="US"/>
    <s v="USD"/>
    <n v="1481328004"/>
    <n v="1478736004"/>
    <b v="0"/>
    <n v="1328"/>
    <b v="1"/>
    <x v="6"/>
    <s v="tabletop games"/>
    <n v="42.63"/>
    <d v="2016-12-10T00:00:04"/>
    <x v="2271"/>
    <x v="2"/>
  </r>
  <r>
    <n v="2272"/>
    <s v="Pick the Lock"/>
    <s v="Pick the Lock is a game of chance and strategy. Attempt to obtain priceless treasures and outwit the other players."/>
    <n v="1000"/>
    <n v="13566"/>
    <n v="1357"/>
    <x v="0"/>
    <s v="US"/>
    <s v="USD"/>
    <n v="1449506836"/>
    <n v="1446914836"/>
    <b v="0"/>
    <n v="944"/>
    <b v="1"/>
    <x v="6"/>
    <s v="tabletop games"/>
    <n v="14.37"/>
    <d v="2015-12-07T16:47:16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s v="CA"/>
    <s v="CAD"/>
    <n v="1489320642"/>
    <n v="1487164242"/>
    <b v="0"/>
    <n v="147"/>
    <b v="1"/>
    <x v="6"/>
    <s v="tabletop games"/>
    <n v="37.479999999999997"/>
    <d v="2017-03-12T12:10:4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s v="US"/>
    <s v="USD"/>
    <n v="1393156857"/>
    <n v="1390564857"/>
    <b v="0"/>
    <n v="99"/>
    <b v="1"/>
    <x v="6"/>
    <s v="tabletop games"/>
    <n v="30.2"/>
    <d v="2014-02-23T12:00:57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s v="GB"/>
    <s v="GBP"/>
    <n v="1419259679"/>
    <n v="1416667679"/>
    <b v="0"/>
    <n v="79"/>
    <b v="1"/>
    <x v="6"/>
    <s v="tabletop games"/>
    <n v="33.549999999999997"/>
    <d v="2014-12-22T14:47:59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s v="US"/>
    <s v="USD"/>
    <n v="1388936289"/>
    <n v="1386344289"/>
    <b v="0"/>
    <n v="75"/>
    <b v="1"/>
    <x v="6"/>
    <s v="tabletop games"/>
    <n v="64.75"/>
    <d v="2014-01-05T15:38:09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s v="US"/>
    <s v="USD"/>
    <n v="1330359423"/>
    <n v="1327767423"/>
    <b v="0"/>
    <n v="207"/>
    <b v="1"/>
    <x v="6"/>
    <s v="tabletop games"/>
    <n v="57.93"/>
    <d v="2012-02-27T16:17:03"/>
    <x v="2277"/>
    <x v="5"/>
  </r>
  <r>
    <n v="2278"/>
    <s v="Eternity Dice - Regular and D6 Charms Edition"/>
    <s v="Dice forged from stone one by one entirely by hand for demanding Gamers and Collectors."/>
    <n v="2000"/>
    <n v="5414"/>
    <n v="271"/>
    <x v="0"/>
    <s v="IT"/>
    <s v="EUR"/>
    <n v="1451861940"/>
    <n v="1448902867"/>
    <b v="0"/>
    <n v="102"/>
    <b v="1"/>
    <x v="6"/>
    <s v="tabletop games"/>
    <n v="53.08"/>
    <d v="2016-01-03T22:59:00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s v="US"/>
    <s v="USD"/>
    <n v="1423022400"/>
    <n v="1421436099"/>
    <b v="0"/>
    <n v="32"/>
    <b v="1"/>
    <x v="6"/>
    <s v="tabletop games"/>
    <n v="48.06"/>
    <d v="2015-02-04T04:00:00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s v="US"/>
    <s v="USD"/>
    <n v="1442501991"/>
    <n v="1439909991"/>
    <b v="0"/>
    <n v="480"/>
    <b v="1"/>
    <x v="6"/>
    <s v="tabletop games"/>
    <n v="82.4"/>
    <d v="2015-09-17T14:59:51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s v="US"/>
    <s v="USD"/>
    <n v="1311576600"/>
    <n v="1306219897"/>
    <b v="0"/>
    <n v="11"/>
    <b v="1"/>
    <x v="4"/>
    <s v="rock"/>
    <n v="50.45"/>
    <d v="2011-07-25T06:50:00"/>
    <x v="2281"/>
    <x v="6"/>
  </r>
  <r>
    <n v="2282"/>
    <s v="Sage King's Debut Album"/>
    <s v="Sage King is recording his debut album and wants YOU to be a part of the creation process"/>
    <n v="750"/>
    <n v="1390"/>
    <n v="185"/>
    <x v="0"/>
    <s v="US"/>
    <s v="USD"/>
    <n v="1452744686"/>
    <n v="1447560686"/>
    <b v="0"/>
    <n v="12"/>
    <b v="1"/>
    <x v="4"/>
    <s v="rock"/>
    <n v="115.83"/>
    <d v="2016-01-14T04:11:26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s v="US"/>
    <s v="USD"/>
    <n v="1336528804"/>
    <n v="1331348404"/>
    <b v="0"/>
    <n v="48"/>
    <b v="1"/>
    <x v="4"/>
    <s v="rock"/>
    <n v="63.03"/>
    <d v="2012-05-09T02:00:04"/>
    <x v="2283"/>
    <x v="5"/>
  </r>
  <r>
    <n v="2284"/>
    <s v="Make a record, write a song, take the Vinyl Skyway. "/>
    <s v="The Vinyl Skyway reunite to make a third album. "/>
    <n v="6000"/>
    <n v="6373.27"/>
    <n v="106"/>
    <x v="0"/>
    <s v="US"/>
    <s v="USD"/>
    <n v="1299902400"/>
    <n v="1297451245"/>
    <b v="0"/>
    <n v="59"/>
    <b v="1"/>
    <x v="4"/>
    <s v="rock"/>
    <n v="108.02"/>
    <d v="2011-03-12T04:00:00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s v="US"/>
    <s v="USD"/>
    <n v="1340944043"/>
    <n v="1338352043"/>
    <b v="0"/>
    <n v="79"/>
    <b v="1"/>
    <x v="4"/>
    <s v="rock"/>
    <n v="46.09"/>
    <d v="2012-06-29T04:27:23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s v="US"/>
    <s v="USD"/>
    <n v="1378439940"/>
    <n v="1376003254"/>
    <b v="0"/>
    <n v="14"/>
    <b v="1"/>
    <x v="4"/>
    <s v="rock"/>
    <n v="107.21"/>
    <d v="2013-09-06T03:59:00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s v="US"/>
    <s v="USD"/>
    <n v="1403539260"/>
    <n v="1401724860"/>
    <b v="0"/>
    <n v="106"/>
    <b v="1"/>
    <x v="4"/>
    <s v="rock"/>
    <n v="50.93"/>
    <d v="2014-06-23T16:01:00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s v="US"/>
    <s v="USD"/>
    <n v="1340733600"/>
    <n v="1339098689"/>
    <b v="0"/>
    <n v="25"/>
    <b v="1"/>
    <x v="4"/>
    <s v="rock"/>
    <n v="40.04"/>
    <d v="2012-06-26T18:00:00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s v="US"/>
    <s v="USD"/>
    <n v="1386372120"/>
    <n v="1382659060"/>
    <b v="0"/>
    <n v="25"/>
    <b v="1"/>
    <x v="4"/>
    <s v="rock"/>
    <n v="64.44"/>
    <d v="2013-12-06T23:22:00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s v="US"/>
    <s v="USD"/>
    <n v="1259686800"/>
    <n v="1252908330"/>
    <b v="0"/>
    <n v="29"/>
    <b v="1"/>
    <x v="4"/>
    <s v="rock"/>
    <n v="53.83"/>
    <d v="2009-12-01T17:00:00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s v="US"/>
    <s v="USD"/>
    <n v="1335153600"/>
    <n v="1332199618"/>
    <b v="0"/>
    <n v="43"/>
    <b v="1"/>
    <x v="4"/>
    <s v="rock"/>
    <n v="100.47"/>
    <d v="2012-04-23T04:00:00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s v="US"/>
    <s v="USD"/>
    <n v="1334767476"/>
    <n v="1332175476"/>
    <b v="0"/>
    <n v="46"/>
    <b v="1"/>
    <x v="4"/>
    <s v="rock"/>
    <n v="46.63"/>
    <d v="2012-04-18T16:44:36"/>
    <x v="2292"/>
    <x v="5"/>
  </r>
  <r>
    <n v="2293"/>
    <s v="&quot;Hurt N' Wrong&quot; New Album Fundraiser!"/>
    <s v="Donate here to be a part of the upcoming album. Every little bit helps!"/>
    <n v="850"/>
    <n v="920"/>
    <n v="108"/>
    <x v="0"/>
    <s v="US"/>
    <s v="USD"/>
    <n v="1348545540"/>
    <n v="1346345999"/>
    <b v="0"/>
    <n v="27"/>
    <b v="1"/>
    <x v="4"/>
    <s v="rock"/>
    <n v="34.07"/>
    <d v="2012-09-25T03:59:00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s v="US"/>
    <s v="USD"/>
    <n v="1358702480"/>
    <n v="1356110480"/>
    <b v="0"/>
    <n v="112"/>
    <b v="1"/>
    <x v="4"/>
    <s v="rock"/>
    <n v="65.209999999999994"/>
    <d v="2013-01-20T17:21:20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s v="US"/>
    <s v="USD"/>
    <n v="1359240856"/>
    <n v="1356648856"/>
    <b v="0"/>
    <n v="34"/>
    <b v="1"/>
    <x v="4"/>
    <s v="rock"/>
    <n v="44.21"/>
    <d v="2013-01-26T22:54:16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s v="US"/>
    <s v="USD"/>
    <n v="1330018426"/>
    <n v="1326994426"/>
    <b v="0"/>
    <n v="145"/>
    <b v="1"/>
    <x v="4"/>
    <s v="rock"/>
    <n v="71.97"/>
    <d v="2012-02-23T17:33:46"/>
    <x v="2296"/>
    <x v="5"/>
  </r>
  <r>
    <n v="2297"/>
    <s v="Company Company: Debut EP"/>
    <s v="New Jersey Alternative Rock band COCO needs YOUR help self-releasing debut EP!"/>
    <n v="1000"/>
    <n v="1006"/>
    <n v="101"/>
    <x v="0"/>
    <s v="US"/>
    <s v="USD"/>
    <n v="1331697540"/>
    <n v="1328749249"/>
    <b v="0"/>
    <n v="19"/>
    <b v="1"/>
    <x v="4"/>
    <s v="rock"/>
    <n v="52.95"/>
    <d v="2012-03-14T03:59:00"/>
    <x v="2297"/>
    <x v="5"/>
  </r>
  <r>
    <n v="2298"/>
    <s v="Jonny Gray: First Full Length Album"/>
    <s v="My name is Jonny Gray, and my friends and I are working together to raise funds for my debut album"/>
    <n v="30000"/>
    <n v="31522"/>
    <n v="105"/>
    <x v="0"/>
    <s v="US"/>
    <s v="USD"/>
    <n v="1395861033"/>
    <n v="1393272633"/>
    <b v="0"/>
    <n v="288"/>
    <b v="1"/>
    <x v="4"/>
    <s v="rock"/>
    <n v="109.45"/>
    <d v="2014-03-26T19:10:33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s v="US"/>
    <s v="USD"/>
    <n v="1296953209"/>
    <n v="1295657209"/>
    <b v="0"/>
    <n v="14"/>
    <b v="1"/>
    <x v="4"/>
    <s v="rock"/>
    <n v="75.040000000000006"/>
    <d v="2011-02-06T00:46:49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s v="US"/>
    <s v="USD"/>
    <n v="1340904416"/>
    <n v="1339694816"/>
    <b v="0"/>
    <n v="7"/>
    <b v="1"/>
    <x v="4"/>
    <s v="rock"/>
    <n v="115.71"/>
    <d v="2012-06-28T17:26:56"/>
    <x v="2300"/>
    <x v="5"/>
  </r>
  <r>
    <n v="2301"/>
    <s v="Time Crash"/>
    <s v="We are America's first trock band, and we're ready to bring you our first album!"/>
    <n v="5000"/>
    <n v="6680.22"/>
    <n v="134"/>
    <x v="0"/>
    <s v="US"/>
    <s v="USD"/>
    <n v="1371785496"/>
    <n v="1369193496"/>
    <b v="1"/>
    <n v="211"/>
    <b v="1"/>
    <x v="4"/>
    <s v="indie rock"/>
    <n v="31.66"/>
    <d v="2013-06-21T03:31:36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s v="US"/>
    <s v="USD"/>
    <n v="1388473200"/>
    <n v="1385585434"/>
    <b v="1"/>
    <n v="85"/>
    <b v="1"/>
    <x v="4"/>
    <s v="indie rock"/>
    <n v="46.18"/>
    <d v="2013-12-31T07:00:00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s v="US"/>
    <s v="USD"/>
    <n v="1323747596"/>
    <n v="1320287996"/>
    <b v="1"/>
    <n v="103"/>
    <b v="1"/>
    <x v="4"/>
    <s v="indie rock"/>
    <n v="68.48"/>
    <d v="2011-12-13T03:39:56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s v="US"/>
    <s v="USD"/>
    <n v="1293857940"/>
    <n v="1290281691"/>
    <b v="1"/>
    <n v="113"/>
    <b v="1"/>
    <x v="4"/>
    <s v="indie rock"/>
    <n v="53.47"/>
    <d v="2011-01-01T04:59:00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s v="US"/>
    <s v="USD"/>
    <n v="1407520800"/>
    <n v="1405356072"/>
    <b v="1"/>
    <n v="167"/>
    <b v="1"/>
    <x v="4"/>
    <s v="indie rock"/>
    <n v="109.11"/>
    <d v="2014-08-08T18:00:00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s v="US"/>
    <s v="USD"/>
    <n v="1331352129"/>
    <n v="1328760129"/>
    <b v="1"/>
    <n v="73"/>
    <b v="1"/>
    <x v="4"/>
    <s v="indie rock"/>
    <n v="51.19"/>
    <d v="2012-03-10T04:02:09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s v="US"/>
    <s v="USD"/>
    <n v="1336245328"/>
    <n v="1333653333"/>
    <b v="1"/>
    <n v="75"/>
    <b v="1"/>
    <x v="4"/>
    <s v="indie rock"/>
    <n v="27.94"/>
    <d v="2012-05-05T19:15:28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s v="US"/>
    <s v="USD"/>
    <n v="1409274000"/>
    <n v="1406847996"/>
    <b v="1"/>
    <n v="614"/>
    <b v="1"/>
    <x v="4"/>
    <s v="indie rock"/>
    <n v="82.5"/>
    <d v="2014-08-29T01:00:00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s v="US"/>
    <s v="USD"/>
    <n v="1362872537"/>
    <n v="1359848537"/>
    <b v="1"/>
    <n v="107"/>
    <b v="1"/>
    <x v="4"/>
    <s v="indie rock"/>
    <n v="59.82"/>
    <d v="2013-03-09T23:42:17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s v="US"/>
    <s v="USD"/>
    <n v="1363889015"/>
    <n v="1361300615"/>
    <b v="1"/>
    <n v="1224"/>
    <b v="1"/>
    <x v="4"/>
    <s v="indie rock"/>
    <n v="64.819999999999993"/>
    <d v="2013-03-21T18:03:35"/>
    <x v="2310"/>
    <x v="4"/>
  </r>
  <r>
    <n v="2311"/>
    <s v="Mary Fagan's CD Project!"/>
    <s v="I'm heading back into the studio!  I'm planning to record a CD of original songs and one with some jazz standards."/>
    <n v="9000"/>
    <n v="9370"/>
    <n v="104"/>
    <x v="0"/>
    <s v="US"/>
    <s v="USD"/>
    <n v="1399421189"/>
    <n v="1396829189"/>
    <b v="1"/>
    <n v="104"/>
    <b v="1"/>
    <x v="4"/>
    <s v="indie rock"/>
    <n v="90.1"/>
    <d v="2014-05-07T00:06:29"/>
    <x v="2311"/>
    <x v="3"/>
  </r>
  <r>
    <n v="2312"/>
    <s v="DINOWALRUS: 3RD RECORD ON VINYL"/>
    <s v="Help Brooklyn psychedelic synth rockers DINOWALRUS release their 3rd Record, COMPLEXION, on vinyl!"/>
    <n v="3000"/>
    <n v="3236"/>
    <n v="108"/>
    <x v="0"/>
    <s v="US"/>
    <s v="USD"/>
    <n v="1397862000"/>
    <n v="1395155478"/>
    <b v="1"/>
    <n v="79"/>
    <b v="1"/>
    <x v="4"/>
    <s v="indie rock"/>
    <n v="40.96"/>
    <d v="2014-04-18T23:00:00"/>
    <x v="2312"/>
    <x v="3"/>
  </r>
  <r>
    <n v="2313"/>
    <s v="A SUNNY DAY IN GLASGOW"/>
    <s v="A Sunny Day in Glasgow are recording a new album and we need your help!"/>
    <n v="5000"/>
    <n v="8792.02"/>
    <n v="176"/>
    <x v="0"/>
    <s v="US"/>
    <s v="USD"/>
    <n v="1336086026"/>
    <n v="1333494026"/>
    <b v="1"/>
    <n v="157"/>
    <b v="1"/>
    <x v="4"/>
    <s v="indie rock"/>
    <n v="56"/>
    <d v="2012-05-03T23:00:26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s v="US"/>
    <s v="USD"/>
    <n v="1339074857"/>
    <n v="1336482857"/>
    <b v="1"/>
    <n v="50"/>
    <b v="1"/>
    <x v="4"/>
    <s v="indie rock"/>
    <n v="37.67"/>
    <d v="2012-06-07T13:14:17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s v="US"/>
    <s v="USD"/>
    <n v="1336238743"/>
    <n v="1333646743"/>
    <b v="1"/>
    <n v="64"/>
    <b v="1"/>
    <x v="4"/>
    <s v="indie rock"/>
    <n v="40.08"/>
    <d v="2012-05-05T17:25:43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s v="US"/>
    <s v="USD"/>
    <n v="1260383040"/>
    <n v="1253726650"/>
    <b v="1"/>
    <n v="200"/>
    <b v="1"/>
    <x v="4"/>
    <s v="indie rock"/>
    <n v="78.03"/>
    <d v="2009-12-09T18:24:00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s v="US"/>
    <s v="USD"/>
    <n v="1266210000"/>
    <n v="1263474049"/>
    <b v="1"/>
    <n v="22"/>
    <b v="1"/>
    <x v="4"/>
    <s v="indie rock"/>
    <n v="18.91"/>
    <d v="2010-02-15T05:00:00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s v="US"/>
    <s v="USD"/>
    <n v="1253937540"/>
    <n v="1251214014"/>
    <b v="1"/>
    <n v="163"/>
    <b v="1"/>
    <x v="4"/>
    <s v="indie rock"/>
    <n v="37.130000000000003"/>
    <d v="2009-09-26T03:59:00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s v="US"/>
    <s v="USD"/>
    <n v="1387072685"/>
    <n v="1384480685"/>
    <b v="1"/>
    <n v="77"/>
    <b v="1"/>
    <x v="4"/>
    <s v="indie rock"/>
    <n v="41.96"/>
    <d v="2013-12-15T01:58:05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s v="US"/>
    <s v="USD"/>
    <n v="1396463800"/>
    <n v="1393443400"/>
    <b v="1"/>
    <n v="89"/>
    <b v="1"/>
    <x v="4"/>
    <s v="indie rock"/>
    <n v="61.04"/>
    <d v="2014-04-02T18:36:40"/>
    <x v="2320"/>
    <x v="3"/>
  </r>
  <r>
    <n v="2321"/>
    <s v="WienerWÃ¼rze"/>
    <s v="Universal organic liquid seasoning brewed all natural from lupine, oat, salt and water for soups, salads, stews and more"/>
    <n v="10557"/>
    <n v="4130"/>
    <n v="39"/>
    <x v="3"/>
    <s v="AT"/>
    <s v="EUR"/>
    <n v="1491282901"/>
    <n v="1488694501"/>
    <b v="0"/>
    <n v="64"/>
    <b v="0"/>
    <x v="7"/>
    <s v="small batch"/>
    <n v="64.53"/>
    <d v="2017-04-04T05:15:01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n v="3"/>
    <x v="3"/>
    <s v="US"/>
    <s v="USD"/>
    <n v="1491769769"/>
    <n v="1489181369"/>
    <b v="0"/>
    <n v="4"/>
    <b v="0"/>
    <x v="7"/>
    <s v="small batch"/>
    <n v="21.25"/>
    <d v="2017-04-09T20:29:29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s v="US"/>
    <s v="USD"/>
    <n v="1490033247"/>
    <n v="1489428447"/>
    <b v="0"/>
    <n v="4"/>
    <b v="0"/>
    <x v="7"/>
    <s v="small batch"/>
    <n v="30"/>
    <d v="2017-03-20T18:07:27"/>
    <x v="2323"/>
    <x v="1"/>
  </r>
  <r>
    <n v="2324"/>
    <s v="Pies not Lies"/>
    <s v="A city centre shop selling great locally made food with room to chat and learn about eachother."/>
    <n v="7500"/>
    <n v="1555"/>
    <n v="21"/>
    <x v="3"/>
    <s v="GB"/>
    <s v="GBP"/>
    <n v="1490559285"/>
    <n v="1487970885"/>
    <b v="0"/>
    <n v="61"/>
    <b v="0"/>
    <x v="7"/>
    <s v="small batch"/>
    <n v="25.49"/>
    <d v="2017-03-26T20:14:45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s v="US"/>
    <s v="USD"/>
    <n v="1490830331"/>
    <n v="1488241931"/>
    <b v="0"/>
    <n v="7"/>
    <b v="0"/>
    <x v="7"/>
    <s v="small batch"/>
    <n v="11.43"/>
    <d v="2017-03-29T23:32:11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x v="3"/>
    <s v="US"/>
    <s v="USD"/>
    <n v="1493571600"/>
    <n v="1489106948"/>
    <b v="0"/>
    <n v="1"/>
    <b v="0"/>
    <x v="7"/>
    <s v="small batch"/>
    <n v="108"/>
    <d v="2017-04-30T17:00:00"/>
    <x v="2326"/>
    <x v="1"/>
  </r>
  <r>
    <n v="2327"/>
    <s v="Kraut Source - Fermentation Made Simple"/>
    <s v="Gourmet Fermentation in a Mason Jar. Create delicious, nutritious fermented foods at home."/>
    <n v="35000"/>
    <n v="184133.01"/>
    <n v="526"/>
    <x v="0"/>
    <s v="US"/>
    <s v="USD"/>
    <n v="1409090440"/>
    <n v="1406066440"/>
    <b v="1"/>
    <n v="3355"/>
    <b v="1"/>
    <x v="7"/>
    <s v="small batch"/>
    <n v="54.88"/>
    <d v="2014-08-26T22:00:40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s v="US"/>
    <s v="USD"/>
    <n v="1434307537"/>
    <n v="1431715537"/>
    <b v="1"/>
    <n v="537"/>
    <b v="1"/>
    <x v="7"/>
    <s v="small batch"/>
    <n v="47.38"/>
    <d v="2015-06-14T18:45:37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s v="US"/>
    <s v="USD"/>
    <n v="1405609146"/>
    <n v="1403017146"/>
    <b v="1"/>
    <n v="125"/>
    <b v="1"/>
    <x v="7"/>
    <s v="small batch"/>
    <n v="211.84"/>
    <d v="2014-07-17T14:59:06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s v="US"/>
    <s v="USD"/>
    <n v="1451001600"/>
    <n v="1448400943"/>
    <b v="1"/>
    <n v="163"/>
    <b v="1"/>
    <x v="7"/>
    <s v="small batch"/>
    <n v="219.93"/>
    <d v="2015-12-25T00:00:00"/>
    <x v="2330"/>
    <x v="0"/>
  </r>
  <r>
    <n v="2331"/>
    <s v="Meadowlands Chocolate"/>
    <s v="Handcrafted, organic, single-origin, bean-to-bar, dark chocolate. Like fine wine, the secret is in the terroir."/>
    <n v="8000"/>
    <n v="11545.1"/>
    <n v="144"/>
    <x v="0"/>
    <s v="US"/>
    <s v="USD"/>
    <n v="1408320490"/>
    <n v="1405728490"/>
    <b v="1"/>
    <n v="283"/>
    <b v="1"/>
    <x v="7"/>
    <s v="small batch"/>
    <n v="40.799999999999997"/>
    <d v="2014-08-18T00:08:10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s v="US"/>
    <s v="USD"/>
    <n v="1423235071"/>
    <n v="1420643071"/>
    <b v="1"/>
    <n v="352"/>
    <b v="1"/>
    <x v="7"/>
    <s v="small batch"/>
    <n v="75.5"/>
    <d v="2015-02-06T15:04:31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s v="US"/>
    <s v="USD"/>
    <n v="1401385800"/>
    <n v="1399563390"/>
    <b v="1"/>
    <n v="94"/>
    <b v="1"/>
    <x v="7"/>
    <s v="small batch"/>
    <n v="13.54"/>
    <d v="2014-05-29T17:50:00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s v="US"/>
    <s v="USD"/>
    <n v="1415208840"/>
    <n v="1412611498"/>
    <b v="1"/>
    <n v="67"/>
    <b v="1"/>
    <x v="7"/>
    <s v="small batch"/>
    <n v="60.87"/>
    <d v="2014-11-05T17:34:00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s v="US"/>
    <s v="USD"/>
    <n v="1402494243"/>
    <n v="1399902243"/>
    <b v="1"/>
    <n v="221"/>
    <b v="1"/>
    <x v="7"/>
    <s v="small batch"/>
    <n v="115.69"/>
    <d v="2014-06-11T13:44:0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s v="US"/>
    <s v="USD"/>
    <n v="1394316695"/>
    <n v="1390860695"/>
    <b v="1"/>
    <n v="2165"/>
    <b v="1"/>
    <x v="7"/>
    <s v="small batch"/>
    <n v="48.1"/>
    <d v="2014-03-08T22:11:35"/>
    <x v="2336"/>
    <x v="3"/>
  </r>
  <r>
    <n v="2337"/>
    <s v="The Hudson Standard Bitters and Shrubs"/>
    <s v="We make small batch, locally sourced bitters and shrubs for cocktails and cooking."/>
    <n v="12000"/>
    <n v="13279"/>
    <n v="111"/>
    <x v="0"/>
    <s v="US"/>
    <s v="USD"/>
    <n v="1403796143"/>
    <n v="1401204143"/>
    <b v="1"/>
    <n v="179"/>
    <b v="1"/>
    <x v="7"/>
    <s v="small batch"/>
    <n v="74.180000000000007"/>
    <d v="2014-06-26T15:22:2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s v="US"/>
    <s v="USD"/>
    <n v="1404077484"/>
    <n v="1401485484"/>
    <b v="1"/>
    <n v="123"/>
    <b v="1"/>
    <x v="7"/>
    <s v="small batch"/>
    <n v="123.35"/>
    <d v="2014-06-29T21:31:24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s v="US"/>
    <s v="USD"/>
    <n v="1482134340"/>
    <n v="1479496309"/>
    <b v="1"/>
    <n v="1104"/>
    <b v="1"/>
    <x v="7"/>
    <s v="small batch"/>
    <n v="66.62"/>
    <d v="2016-12-19T07:59:00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s v="US"/>
    <s v="USD"/>
    <n v="1477841138"/>
    <n v="1475249138"/>
    <b v="1"/>
    <n v="403"/>
    <b v="1"/>
    <x v="7"/>
    <s v="small batch"/>
    <n v="104.99"/>
    <d v="2016-10-30T15:25:38"/>
    <x v="2340"/>
    <x v="2"/>
  </r>
  <r>
    <n v="2341"/>
    <s v="Cutting Edge Fitness Website (Canceled)"/>
    <s v="This website will serve as an interface to change lives and have a community routing for your success!"/>
    <n v="5000"/>
    <n v="0"/>
    <n v="0"/>
    <x v="1"/>
    <s v="US"/>
    <s v="USD"/>
    <n v="1436729504"/>
    <n v="1434137504"/>
    <b v="0"/>
    <n v="0"/>
    <b v="0"/>
    <x v="2"/>
    <s v="web"/>
    <n v="0"/>
    <d v="2015-07-12T19:31:44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s v="US"/>
    <s v="USD"/>
    <n v="1412571600"/>
    <n v="1410799870"/>
    <b v="0"/>
    <n v="0"/>
    <b v="0"/>
    <x v="2"/>
    <s v="web"/>
    <n v="0"/>
    <d v="2014-10-06T05:00:00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1"/>
    <s v="US"/>
    <s v="USD"/>
    <n v="1452282420"/>
    <n v="1447962505"/>
    <b v="0"/>
    <n v="1"/>
    <b v="0"/>
    <x v="2"/>
    <s v="web"/>
    <n v="300"/>
    <d v="2016-01-08T19:47:00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1"/>
    <s v="CA"/>
    <s v="CAD"/>
    <n v="1466789269"/>
    <n v="1464197269"/>
    <b v="0"/>
    <n v="1"/>
    <b v="0"/>
    <x v="2"/>
    <s v="web"/>
    <n v="1"/>
    <d v="2016-06-24T17:27:49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s v="US"/>
    <s v="USD"/>
    <n v="1427845140"/>
    <n v="1424822556"/>
    <b v="0"/>
    <n v="0"/>
    <b v="0"/>
    <x v="2"/>
    <s v="web"/>
    <n v="0"/>
    <d v="2015-03-31T23:39:00"/>
    <x v="2345"/>
    <x v="0"/>
  </r>
  <r>
    <n v="2346"/>
    <s v="Ez 2c 3D Viewers (Canceled)"/>
    <s v="Watch and Make FREE 3D Videos &amp; Pics - No Viewer needed. To Help Learn we have Training and Instant 3D viewers."/>
    <n v="60000"/>
    <n v="39"/>
    <n v="0"/>
    <x v="1"/>
    <s v="US"/>
    <s v="USD"/>
    <n v="1476731431"/>
    <n v="1472843431"/>
    <b v="0"/>
    <n v="3"/>
    <b v="0"/>
    <x v="2"/>
    <s v="web"/>
    <n v="13"/>
    <d v="2016-10-17T19:10:31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1"/>
    <s v="US"/>
    <s v="USD"/>
    <n v="1472135676"/>
    <n v="1469543676"/>
    <b v="0"/>
    <n v="1"/>
    <b v="0"/>
    <x v="2"/>
    <s v="web"/>
    <n v="15"/>
    <d v="2016-08-25T14:34:36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1"/>
    <s v="US"/>
    <s v="USD"/>
    <n v="1456006938"/>
    <n v="1450822938"/>
    <b v="0"/>
    <n v="5"/>
    <b v="0"/>
    <x v="2"/>
    <s v="web"/>
    <n v="54"/>
    <d v="2016-02-20T22:22:18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s v="SE"/>
    <s v="SEK"/>
    <n v="1439318228"/>
    <n v="1436812628"/>
    <b v="0"/>
    <n v="0"/>
    <b v="0"/>
    <x v="2"/>
    <s v="web"/>
    <n v="0"/>
    <d v="2015-08-11T18:37:08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s v="IE"/>
    <s v="EUR"/>
    <n v="1483474370"/>
    <n v="1480882370"/>
    <b v="0"/>
    <n v="0"/>
    <b v="0"/>
    <x v="2"/>
    <s v="web"/>
    <n v="0"/>
    <d v="2017-01-03T20:12:50"/>
    <x v="2350"/>
    <x v="2"/>
  </r>
  <r>
    <n v="2351"/>
    <s v="NZ Auction site.  No listing or success fees. Only $2 p/m"/>
    <s v="Donate $30 or more and receive a free selfie stick."/>
    <n v="18900"/>
    <n v="108"/>
    <n v="1"/>
    <x v="1"/>
    <s v="NZ"/>
    <s v="NZD"/>
    <n v="1430360739"/>
    <n v="1427768739"/>
    <b v="0"/>
    <n v="7"/>
    <b v="0"/>
    <x v="2"/>
    <s v="web"/>
    <n v="15.43"/>
    <d v="2015-04-30T02:25:39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s v="US"/>
    <s v="USD"/>
    <n v="1433603552"/>
    <n v="1428419552"/>
    <b v="0"/>
    <n v="0"/>
    <b v="0"/>
    <x v="2"/>
    <s v="web"/>
    <n v="0"/>
    <d v="2015-06-06T15:12:32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s v="US"/>
    <s v="USD"/>
    <n v="1429632822"/>
    <n v="1428596022"/>
    <b v="0"/>
    <n v="0"/>
    <b v="0"/>
    <x v="2"/>
    <s v="web"/>
    <n v="0"/>
    <d v="2015-04-21T16:13:42"/>
    <x v="2353"/>
    <x v="0"/>
  </r>
  <r>
    <n v="2354"/>
    <s v="Dissertation (Canceled)"/>
    <s v="Almost done with doctorate degree but need funding of $35,000 to complete research of project."/>
    <n v="35000"/>
    <n v="25"/>
    <n v="0"/>
    <x v="1"/>
    <s v="US"/>
    <s v="USD"/>
    <n v="1420910460"/>
    <n v="1415726460"/>
    <b v="0"/>
    <n v="1"/>
    <b v="0"/>
    <x v="2"/>
    <s v="web"/>
    <n v="25"/>
    <d v="2015-01-10T17:21:00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n v="1"/>
    <x v="1"/>
    <s v="AU"/>
    <s v="AUD"/>
    <n v="1430604136"/>
    <n v="1428012136"/>
    <b v="0"/>
    <n v="2"/>
    <b v="0"/>
    <x v="2"/>
    <s v="web"/>
    <n v="27.5"/>
    <d v="2015-05-02T22:02:16"/>
    <x v="2355"/>
    <x v="0"/>
  </r>
  <r>
    <n v="2356"/>
    <s v="HardstyleUnited.com (Canceled)"/>
    <s v="HardstyleUnited.com The Global Hardstyle community. Your Hardstyle community."/>
    <n v="10000"/>
    <n v="0"/>
    <n v="0"/>
    <x v="1"/>
    <s v="NL"/>
    <s v="EUR"/>
    <n v="1433530104"/>
    <n v="1430938104"/>
    <b v="0"/>
    <n v="0"/>
    <b v="0"/>
    <x v="2"/>
    <s v="web"/>
    <n v="0"/>
    <d v="2015-06-05T18:48:24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s v="GB"/>
    <s v="GBP"/>
    <n v="1445093578"/>
    <n v="1442501578"/>
    <b v="0"/>
    <n v="0"/>
    <b v="0"/>
    <x v="2"/>
    <s v="web"/>
    <n v="0"/>
    <d v="2015-10-17T14:52:58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s v="GB"/>
    <s v="GBP"/>
    <n v="1422664740"/>
    <n v="1417818036"/>
    <b v="0"/>
    <n v="0"/>
    <b v="0"/>
    <x v="2"/>
    <s v="web"/>
    <n v="0"/>
    <d v="2015-01-31T00:39:00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1"/>
    <s v="US"/>
    <s v="USD"/>
    <n v="1438616124"/>
    <n v="1433432124"/>
    <b v="0"/>
    <n v="3"/>
    <b v="0"/>
    <x v="2"/>
    <s v="web"/>
    <n v="367"/>
    <d v="2015-08-03T15:35:24"/>
    <x v="2359"/>
    <x v="0"/>
  </r>
  <r>
    <n v="2360"/>
    <s v="Bee Bay Microjobs (Canceled)"/>
    <s v="Welcome to Bee Bay Canada, your commission free microjobs website.  Sell at any price and keep 100% of what you earn!"/>
    <n v="5000"/>
    <n v="2"/>
    <n v="0"/>
    <x v="1"/>
    <s v="CA"/>
    <s v="CAD"/>
    <n v="1454864280"/>
    <n v="1452272280"/>
    <b v="0"/>
    <n v="1"/>
    <b v="0"/>
    <x v="2"/>
    <s v="web"/>
    <n v="2"/>
    <d v="2016-02-07T16:58:00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s v="CA"/>
    <s v="CAD"/>
    <n v="1462053600"/>
    <n v="1459975008"/>
    <b v="0"/>
    <n v="0"/>
    <b v="0"/>
    <x v="2"/>
    <s v="web"/>
    <n v="0"/>
    <d v="2016-04-30T22:00:00"/>
    <x v="2361"/>
    <x v="2"/>
  </r>
  <r>
    <n v="2362"/>
    <s v="Help CRB obtain 501(c)(3) status! (Canceled)"/>
    <s v="The Columbus Ruby Brigade has brought monthly ruby goodness and camaraderie to all participants."/>
    <n v="420"/>
    <n v="120"/>
    <n v="29"/>
    <x v="1"/>
    <s v="US"/>
    <s v="USD"/>
    <n v="1418315470"/>
    <n v="1415723470"/>
    <b v="0"/>
    <n v="2"/>
    <b v="0"/>
    <x v="2"/>
    <s v="web"/>
    <n v="60"/>
    <d v="2014-12-11T16:31:10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s v="US"/>
    <s v="USD"/>
    <n v="1451348200"/>
    <n v="1447460200"/>
    <b v="0"/>
    <n v="0"/>
    <b v="0"/>
    <x v="2"/>
    <s v="web"/>
    <n v="0"/>
    <d v="2015-12-29T00:16:40"/>
    <x v="2363"/>
    <x v="0"/>
  </r>
  <r>
    <n v="2364"/>
    <s v="Minecraft Server and Website Help (Name: Forge Realms)"/>
    <s v="Making a Minecraft server and Website and I need your help to fund it. Thanks in Advance!"/>
    <n v="128"/>
    <n v="0"/>
    <n v="0"/>
    <x v="1"/>
    <s v="US"/>
    <s v="USD"/>
    <n v="1445898356"/>
    <n v="1441146356"/>
    <b v="0"/>
    <n v="0"/>
    <b v="0"/>
    <x v="2"/>
    <s v="web"/>
    <n v="0"/>
    <d v="2015-10-26T22:25:56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s v="IT"/>
    <s v="EUR"/>
    <n v="1453071600"/>
    <n v="1449596425"/>
    <b v="0"/>
    <n v="0"/>
    <b v="0"/>
    <x v="2"/>
    <s v="web"/>
    <n v="0"/>
    <d v="2016-01-17T23:00:00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1"/>
    <s v="GB"/>
    <s v="GBP"/>
    <n v="1445431533"/>
    <n v="1442839533"/>
    <b v="0"/>
    <n v="27"/>
    <b v="0"/>
    <x v="2"/>
    <s v="web"/>
    <n v="97.41"/>
    <d v="2015-10-21T12:45:33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1"/>
    <s v="US"/>
    <s v="USD"/>
    <n v="1461622616"/>
    <n v="1456442216"/>
    <b v="0"/>
    <n v="14"/>
    <b v="0"/>
    <x v="2"/>
    <s v="web"/>
    <n v="47.86"/>
    <d v="2016-04-25T22:16:56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1"/>
    <s v="US"/>
    <s v="USD"/>
    <n v="1429028365"/>
    <n v="1425143965"/>
    <b v="0"/>
    <n v="2"/>
    <b v="0"/>
    <x v="2"/>
    <s v="web"/>
    <n v="50"/>
    <d v="2015-04-14T16:19:25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s v="US"/>
    <s v="USD"/>
    <n v="1455132611"/>
    <n v="1452540611"/>
    <b v="0"/>
    <n v="0"/>
    <b v="0"/>
    <x v="2"/>
    <s v="web"/>
    <n v="0"/>
    <d v="2016-02-10T19:30:11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1"/>
    <s v="US"/>
    <s v="USD"/>
    <n v="1418877141"/>
    <n v="1416285141"/>
    <b v="0"/>
    <n v="4"/>
    <b v="0"/>
    <x v="2"/>
    <s v="web"/>
    <n v="20.5"/>
    <d v="2014-12-18T04:32:21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s v="US"/>
    <s v="USD"/>
    <n v="1435257596"/>
    <n v="1432665596"/>
    <b v="0"/>
    <n v="0"/>
    <b v="0"/>
    <x v="2"/>
    <s v="web"/>
    <n v="0"/>
    <d v="2015-06-25T18:39:56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1"/>
    <s v="AU"/>
    <s v="AUD"/>
    <n v="1429839571"/>
    <n v="1427247571"/>
    <b v="0"/>
    <n v="6"/>
    <b v="0"/>
    <x v="2"/>
    <s v="web"/>
    <n v="30"/>
    <d v="2015-04-24T01:39:31"/>
    <x v="2372"/>
    <x v="0"/>
  </r>
  <r>
    <n v="2373"/>
    <s v="Cykelauktion.com (Canceled)"/>
    <s v="We want to create a safe marketplace for buying and selling bicycles."/>
    <n v="850000"/>
    <n v="50"/>
    <n v="0"/>
    <x v="1"/>
    <s v="SE"/>
    <s v="SEK"/>
    <n v="1440863624"/>
    <n v="1438271624"/>
    <b v="0"/>
    <n v="1"/>
    <b v="0"/>
    <x v="2"/>
    <s v="web"/>
    <n v="50"/>
    <d v="2015-08-29T15:53:44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1"/>
    <s v="US"/>
    <s v="USD"/>
    <n v="1423772060"/>
    <n v="1421180060"/>
    <b v="0"/>
    <n v="1"/>
    <b v="0"/>
    <x v="2"/>
    <s v="web"/>
    <n v="10"/>
    <d v="2015-02-12T20:14:20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s v="US"/>
    <s v="USD"/>
    <n v="1473451437"/>
    <n v="1470859437"/>
    <b v="0"/>
    <n v="0"/>
    <b v="0"/>
    <x v="2"/>
    <s v="web"/>
    <n v="0"/>
    <d v="2016-09-09T20:03:57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n v="11"/>
    <x v="1"/>
    <s v="US"/>
    <s v="USD"/>
    <n v="1449785566"/>
    <n v="1447193566"/>
    <b v="0"/>
    <n v="4"/>
    <b v="0"/>
    <x v="2"/>
    <s v="web"/>
    <n v="81.58"/>
    <d v="2015-12-10T22:12:46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s v="CA"/>
    <s v="CAD"/>
    <n v="1480110783"/>
    <n v="1477515183"/>
    <b v="0"/>
    <n v="0"/>
    <b v="0"/>
    <x v="2"/>
    <s v="web"/>
    <n v="0"/>
    <d v="2016-11-25T21:53:03"/>
    <x v="2377"/>
    <x v="2"/>
  </r>
  <r>
    <n v="2378"/>
    <s v="KEEPUP INC (Canceled)"/>
    <s v="KEEPUP allows you to extend your social circle by introducing you to new people via your friends."/>
    <n v="110000"/>
    <n v="0"/>
    <n v="0"/>
    <x v="1"/>
    <s v="US"/>
    <s v="USD"/>
    <n v="1440548330"/>
    <n v="1438042730"/>
    <b v="0"/>
    <n v="0"/>
    <b v="0"/>
    <x v="2"/>
    <s v="web"/>
    <n v="0"/>
    <d v="2015-08-26T00:18:50"/>
    <x v="2378"/>
    <x v="0"/>
  </r>
  <r>
    <n v="2379"/>
    <s v="SelectCooks.com (Canceled)"/>
    <s v="Selectcooks.com is a community marketplace for people to list, find and hire chefs."/>
    <n v="30000"/>
    <n v="0"/>
    <n v="0"/>
    <x v="1"/>
    <s v="US"/>
    <s v="USD"/>
    <n v="1444004616"/>
    <n v="1440116616"/>
    <b v="0"/>
    <n v="0"/>
    <b v="0"/>
    <x v="2"/>
    <s v="web"/>
    <n v="0"/>
    <d v="2015-10-05T00:23:36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1"/>
    <s v="US"/>
    <s v="USD"/>
    <n v="1443726142"/>
    <n v="1441134142"/>
    <b v="0"/>
    <n v="3"/>
    <b v="0"/>
    <x v="2"/>
    <s v="web"/>
    <n v="18.329999999999998"/>
    <d v="2015-10-01T19:02:22"/>
    <x v="2380"/>
    <x v="0"/>
  </r>
  <r>
    <n v="2381"/>
    <s v="Cannabis Connection (Canceled)"/>
    <s v="Social Media Platform for the Marijuana Industry to create professionalism and a stable lasting market."/>
    <n v="86350"/>
    <n v="1571"/>
    <n v="2"/>
    <x v="1"/>
    <s v="US"/>
    <s v="USD"/>
    <n v="1428704848"/>
    <n v="1426112848"/>
    <b v="0"/>
    <n v="7"/>
    <b v="0"/>
    <x v="2"/>
    <s v="web"/>
    <n v="224.43"/>
    <d v="2015-04-10T22:27:28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n v="3"/>
    <x v="1"/>
    <s v="US"/>
    <s v="USD"/>
    <n v="1438662603"/>
    <n v="1436502603"/>
    <b v="0"/>
    <n v="2"/>
    <b v="0"/>
    <x v="2"/>
    <s v="web"/>
    <n v="37.5"/>
    <d v="2015-08-04T04:30:03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1"/>
    <s v="NZ"/>
    <s v="NZD"/>
    <n v="1424568107"/>
    <n v="1421976107"/>
    <b v="0"/>
    <n v="3"/>
    <b v="0"/>
    <x v="2"/>
    <s v="web"/>
    <n v="145"/>
    <d v="2015-02-22T01:21:4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1"/>
    <s v="US"/>
    <s v="USD"/>
    <n v="1415932643"/>
    <n v="1413337043"/>
    <b v="0"/>
    <n v="8"/>
    <b v="0"/>
    <x v="2"/>
    <s v="web"/>
    <n v="1"/>
    <d v="2014-11-14T02:37:23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1"/>
    <s v="US"/>
    <s v="USD"/>
    <n v="1438793432"/>
    <n v="1436201432"/>
    <b v="0"/>
    <n v="7"/>
    <b v="0"/>
    <x v="2"/>
    <s v="web"/>
    <n v="112.57"/>
    <d v="2015-08-05T16:50:32"/>
    <x v="2385"/>
    <x v="0"/>
  </r>
  <r>
    <n v="2386"/>
    <s v="Realjobmatch.com (Canceled)"/>
    <s v="Realjobmatch is not just a job search site but a matching site , matching the right jobseekers with the best jobs."/>
    <n v="30000"/>
    <n v="0"/>
    <n v="0"/>
    <x v="1"/>
    <s v="CA"/>
    <s v="CAD"/>
    <n v="1420920424"/>
    <n v="1415736424"/>
    <b v="0"/>
    <n v="0"/>
    <b v="0"/>
    <x v="2"/>
    <s v="web"/>
    <n v="0"/>
    <d v="2015-01-10T20:07:04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1"/>
    <s v="US"/>
    <s v="USD"/>
    <n v="1469199740"/>
    <n v="1465311740"/>
    <b v="0"/>
    <n v="3"/>
    <b v="0"/>
    <x v="2"/>
    <s v="web"/>
    <n v="342"/>
    <d v="2016-07-22T15:02:20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1"/>
    <s v="US"/>
    <s v="USD"/>
    <n v="1421350140"/>
    <n v="1418761759"/>
    <b v="0"/>
    <n v="8"/>
    <b v="0"/>
    <x v="2"/>
    <s v="web"/>
    <n v="57.88"/>
    <d v="2015-01-15T19:29:00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1"/>
    <s v="FR"/>
    <s v="EUR"/>
    <n v="1437861540"/>
    <n v="1435160452"/>
    <b v="0"/>
    <n v="1"/>
    <b v="0"/>
    <x v="2"/>
    <s v="web"/>
    <n v="30"/>
    <d v="2015-07-25T21:59:00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s v="AU"/>
    <s v="AUD"/>
    <n v="1420352264"/>
    <n v="1416896264"/>
    <b v="0"/>
    <n v="0"/>
    <b v="0"/>
    <x v="2"/>
    <s v="web"/>
    <n v="0"/>
    <d v="2015-01-04T06:17:44"/>
    <x v="2390"/>
    <x v="3"/>
  </r>
  <r>
    <n v="2391"/>
    <s v="oToBOTS.com - Freedom from high cost auto repairs (Canceled)"/>
    <s v="Using the power of internet to help people save hundreds in car repair."/>
    <n v="20000"/>
    <n v="25"/>
    <n v="0"/>
    <x v="1"/>
    <s v="US"/>
    <s v="USD"/>
    <n v="1427825044"/>
    <n v="1425236644"/>
    <b v="0"/>
    <n v="1"/>
    <b v="0"/>
    <x v="2"/>
    <s v="web"/>
    <n v="25"/>
    <d v="2015-03-31T18:04:04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s v="US"/>
    <s v="USD"/>
    <n v="1446087223"/>
    <n v="1443495223"/>
    <b v="0"/>
    <n v="0"/>
    <b v="0"/>
    <x v="2"/>
    <s v="web"/>
    <n v="0"/>
    <d v="2015-10-29T02:53:43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n v="0"/>
    <x v="1"/>
    <s v="US"/>
    <s v="USD"/>
    <n v="1439048017"/>
    <n v="1436456017"/>
    <b v="0"/>
    <n v="1"/>
    <b v="0"/>
    <x v="2"/>
    <s v="web"/>
    <n v="50"/>
    <d v="2015-08-08T15:33:37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1"/>
    <s v="IE"/>
    <s v="EUR"/>
    <n v="1424940093"/>
    <n v="1422348093"/>
    <b v="0"/>
    <n v="2"/>
    <b v="0"/>
    <x v="2"/>
    <s v="web"/>
    <n v="1.5"/>
    <d v="2015-02-26T08:41:33"/>
    <x v="2394"/>
    <x v="0"/>
  </r>
  <r>
    <n v="2395"/>
    <s v="VENT it out (Canceled)"/>
    <s v="I am making a social website where people can anonymously or openly vent, All walks of life all over the world"/>
    <n v="33000"/>
    <n v="0"/>
    <n v="0"/>
    <x v="1"/>
    <s v="US"/>
    <s v="USD"/>
    <n v="1484038620"/>
    <n v="1481597687"/>
    <b v="0"/>
    <n v="0"/>
    <b v="0"/>
    <x v="2"/>
    <s v="web"/>
    <n v="0"/>
    <d v="2017-01-10T08:57:00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1"/>
    <s v="CH"/>
    <s v="CHF"/>
    <n v="1444940558"/>
    <n v="1442348558"/>
    <b v="0"/>
    <n v="1"/>
    <b v="0"/>
    <x v="2"/>
    <s v="web"/>
    <n v="10"/>
    <d v="2015-10-15T20:22:38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s v="US"/>
    <s v="USD"/>
    <n v="1420233256"/>
    <n v="1417641256"/>
    <b v="0"/>
    <n v="0"/>
    <b v="0"/>
    <x v="2"/>
    <s v="web"/>
    <n v="0"/>
    <d v="2015-01-02T21:14:16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s v="US"/>
    <s v="USD"/>
    <n v="1435874384"/>
    <n v="1433282384"/>
    <b v="0"/>
    <n v="0"/>
    <b v="0"/>
    <x v="2"/>
    <s v="web"/>
    <n v="0"/>
    <d v="2015-07-02T21:59:44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s v="SE"/>
    <s v="SEK"/>
    <n v="1418934506"/>
    <n v="1415910506"/>
    <b v="0"/>
    <n v="0"/>
    <b v="0"/>
    <x v="2"/>
    <s v="web"/>
    <n v="0"/>
    <d v="2014-12-18T20:28:26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s v="AU"/>
    <s v="AUD"/>
    <n v="1460615164"/>
    <n v="1458023164"/>
    <b v="0"/>
    <n v="0"/>
    <b v="0"/>
    <x v="2"/>
    <s v="web"/>
    <n v="0"/>
    <d v="2016-04-14T06:26:04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2"/>
    <s v="US"/>
    <s v="USD"/>
    <n v="1457207096"/>
    <n v="1452023096"/>
    <b v="0"/>
    <n v="9"/>
    <b v="0"/>
    <x v="7"/>
    <s v="food trucks"/>
    <n v="22.33"/>
    <d v="2016-03-05T19:44:56"/>
    <x v="2401"/>
    <x v="2"/>
  </r>
  <r>
    <n v="2402"/>
    <s v="Cupcake Truck Unite"/>
    <s v="Small town, delicious treats, and a mobile truck"/>
    <n v="12000"/>
    <n v="52"/>
    <n v="0"/>
    <x v="2"/>
    <s v="US"/>
    <s v="USD"/>
    <n v="1431533931"/>
    <n v="1428941931"/>
    <b v="0"/>
    <n v="1"/>
    <b v="0"/>
    <x v="7"/>
    <s v="food trucks"/>
    <n v="52"/>
    <d v="2015-05-13T16:18:51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2"/>
    <s v="GB"/>
    <s v="GBP"/>
    <n v="1459368658"/>
    <n v="1454188258"/>
    <b v="0"/>
    <n v="12"/>
    <b v="0"/>
    <x v="7"/>
    <s v="food trucks"/>
    <n v="16.829999999999998"/>
    <d v="2016-03-30T20:10:58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s v="US"/>
    <s v="USD"/>
    <n v="1451782607"/>
    <n v="1449190607"/>
    <b v="0"/>
    <n v="0"/>
    <b v="0"/>
    <x v="7"/>
    <s v="food trucks"/>
    <n v="0"/>
    <d v="2016-01-03T00:56:47"/>
    <x v="2404"/>
    <x v="0"/>
  </r>
  <r>
    <n v="2405"/>
    <s v="JoyShtick Food Truck"/>
    <s v="We are the first gaming-themed food truck, bringing gourmet pub fare to the Jacksonville area."/>
    <n v="5000"/>
    <n v="1126"/>
    <n v="23"/>
    <x v="2"/>
    <s v="US"/>
    <s v="USD"/>
    <n v="1472911375"/>
    <n v="1471096975"/>
    <b v="0"/>
    <n v="20"/>
    <b v="0"/>
    <x v="7"/>
    <s v="food trucks"/>
    <n v="56.3"/>
    <d v="2016-09-03T14:02:55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2"/>
    <s v="US"/>
    <s v="USD"/>
    <n v="1421635190"/>
    <n v="1418179190"/>
    <b v="0"/>
    <n v="16"/>
    <b v="0"/>
    <x v="7"/>
    <s v="food trucks"/>
    <n v="84.06"/>
    <d v="2015-01-19T02:39:50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2"/>
    <s v="US"/>
    <s v="USD"/>
    <n v="1428732000"/>
    <n v="1426772928"/>
    <b v="0"/>
    <n v="33"/>
    <b v="0"/>
    <x v="7"/>
    <s v="food trucks"/>
    <n v="168.39"/>
    <d v="2015-04-11T06:00:00"/>
    <x v="2407"/>
    <x v="0"/>
  </r>
  <r>
    <n v="2408"/>
    <s v="Sabroso On Wheels"/>
    <s v="A US Army Vet trying to get a Peruvian food truck going! Really good Peruvian food now mobile!"/>
    <n v="15000"/>
    <n v="30"/>
    <n v="0"/>
    <x v="2"/>
    <s v="US"/>
    <s v="USD"/>
    <n v="1415247757"/>
    <n v="1412652157"/>
    <b v="0"/>
    <n v="2"/>
    <b v="0"/>
    <x v="7"/>
    <s v="food trucks"/>
    <n v="15"/>
    <d v="2014-11-06T04:22:37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n v="2"/>
    <x v="2"/>
    <s v="US"/>
    <s v="USD"/>
    <n v="1439931675"/>
    <n v="1437339675"/>
    <b v="0"/>
    <n v="6"/>
    <b v="0"/>
    <x v="7"/>
    <s v="food trucks"/>
    <n v="76.67"/>
    <d v="2015-08-18T21:01:15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s v="AU"/>
    <s v="AUD"/>
    <n v="1441619275"/>
    <n v="1439027275"/>
    <b v="0"/>
    <n v="0"/>
    <b v="0"/>
    <x v="7"/>
    <s v="food trucks"/>
    <n v="0"/>
    <d v="2015-09-07T09:47:55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n v="1"/>
    <x v="2"/>
    <s v="US"/>
    <s v="USD"/>
    <n v="1440524082"/>
    <n v="1437932082"/>
    <b v="0"/>
    <n v="3"/>
    <b v="0"/>
    <x v="7"/>
    <s v="food trucks"/>
    <n v="50.33"/>
    <d v="2015-08-25T17:34:42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s v="FR"/>
    <s v="EUR"/>
    <n v="1480185673"/>
    <n v="1476294073"/>
    <b v="0"/>
    <n v="0"/>
    <b v="0"/>
    <x v="7"/>
    <s v="food trucks"/>
    <n v="0"/>
    <d v="2016-11-26T18:41:13"/>
    <x v="2412"/>
    <x v="2"/>
  </r>
  <r>
    <n v="2413"/>
    <s v="Lone Pine Coffee Brewery"/>
    <s v="Lone Pine Coffee Brewery will be a portable third-wave coffee shop available for wedding receptions and other events!"/>
    <n v="3000"/>
    <n v="25"/>
    <n v="1"/>
    <x v="2"/>
    <s v="US"/>
    <s v="USD"/>
    <n v="1401579000"/>
    <n v="1398911882"/>
    <b v="0"/>
    <n v="3"/>
    <b v="0"/>
    <x v="7"/>
    <s v="food trucks"/>
    <n v="8.33"/>
    <d v="2014-05-31T23:30:00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2"/>
    <s v="US"/>
    <s v="USD"/>
    <n v="1440215940"/>
    <n v="1436805660"/>
    <b v="0"/>
    <n v="13"/>
    <b v="0"/>
    <x v="7"/>
    <s v="food trucks"/>
    <n v="35.380000000000003"/>
    <d v="2015-08-22T03:59:00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n v="1"/>
    <x v="2"/>
    <s v="US"/>
    <s v="USD"/>
    <n v="1468615346"/>
    <n v="1466023346"/>
    <b v="0"/>
    <n v="6"/>
    <b v="0"/>
    <x v="7"/>
    <s v="food trucks"/>
    <n v="55.83"/>
    <d v="2016-07-15T20:42:26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2"/>
    <s v="US"/>
    <s v="USD"/>
    <n v="1426345200"/>
    <n v="1421343743"/>
    <b v="0"/>
    <n v="1"/>
    <b v="0"/>
    <x v="7"/>
    <s v="food trucks"/>
    <n v="5"/>
    <d v="2015-03-14T15:00:00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s v="US"/>
    <s v="USD"/>
    <n v="1407705187"/>
    <n v="1405113187"/>
    <b v="0"/>
    <n v="0"/>
    <b v="0"/>
    <x v="7"/>
    <s v="food trucks"/>
    <n v="0"/>
    <d v="2014-08-10T21:13:07"/>
    <x v="2417"/>
    <x v="3"/>
  </r>
  <r>
    <n v="2418"/>
    <s v="Mexican food truck"/>
    <s v="I want to start my food truck business."/>
    <n v="25000"/>
    <n v="5"/>
    <n v="0"/>
    <x v="2"/>
    <s v="US"/>
    <s v="USD"/>
    <n v="1427225644"/>
    <n v="1422045244"/>
    <b v="0"/>
    <n v="5"/>
    <b v="0"/>
    <x v="7"/>
    <s v="food trucks"/>
    <n v="1"/>
    <d v="2015-03-24T19:34:04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s v="US"/>
    <s v="USD"/>
    <n v="1424281389"/>
    <n v="1419097389"/>
    <b v="0"/>
    <n v="0"/>
    <b v="0"/>
    <x v="7"/>
    <s v="food trucks"/>
    <n v="0"/>
    <d v="2015-02-18T17:43:0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2"/>
    <s v="US"/>
    <s v="USD"/>
    <n v="1415583695"/>
    <n v="1410396095"/>
    <b v="0"/>
    <n v="36"/>
    <b v="0"/>
    <x v="7"/>
    <s v="food trucks"/>
    <n v="69.47"/>
    <d v="2014-11-10T01:41:35"/>
    <x v="2420"/>
    <x v="3"/>
  </r>
  <r>
    <n v="2421"/>
    <s v="hot dog cart"/>
    <s v="help me start Merrill's first hot dog cart in this empty lot"/>
    <n v="6000"/>
    <n v="1"/>
    <n v="0"/>
    <x v="2"/>
    <s v="US"/>
    <s v="USD"/>
    <n v="1424536196"/>
    <n v="1421944196"/>
    <b v="0"/>
    <n v="1"/>
    <b v="0"/>
    <x v="7"/>
    <s v="food trucks"/>
    <n v="1"/>
    <d v="2015-02-21T16:29:56"/>
    <x v="2421"/>
    <x v="0"/>
  </r>
  <r>
    <n v="2422"/>
    <s v="Help starting a family owned food truck"/>
    <s v="Family owned business serving BBQ and seafood to the public"/>
    <n v="500"/>
    <n v="1"/>
    <n v="0"/>
    <x v="2"/>
    <s v="US"/>
    <s v="USD"/>
    <n v="1426091036"/>
    <n v="1423502636"/>
    <b v="0"/>
    <n v="1"/>
    <b v="0"/>
    <x v="7"/>
    <s v="food trucks"/>
    <n v="1"/>
    <d v="2015-03-11T16:23:56"/>
    <x v="2422"/>
    <x v="0"/>
  </r>
  <r>
    <n v="2423"/>
    <s v="FBTR BBQ"/>
    <s v="FBTR is a Texas-style, North Carolina based, homemade BBQ company looking to bring good meat to the masses."/>
    <n v="60000"/>
    <n v="8"/>
    <n v="0"/>
    <x v="2"/>
    <s v="US"/>
    <s v="USD"/>
    <n v="1420044890"/>
    <n v="1417452890"/>
    <b v="0"/>
    <n v="1"/>
    <b v="0"/>
    <x v="7"/>
    <s v="food trucks"/>
    <n v="8"/>
    <d v="2014-12-31T16:54:50"/>
    <x v="2423"/>
    <x v="3"/>
  </r>
  <r>
    <n v="2424"/>
    <s v="Lily and Memphs"/>
    <s v="Great and creative food from the heart in the form of a sweet food truck!"/>
    <n v="25000"/>
    <n v="310"/>
    <n v="1"/>
    <x v="2"/>
    <s v="US"/>
    <s v="USD"/>
    <n v="1414445108"/>
    <n v="1411853108"/>
    <b v="0"/>
    <n v="9"/>
    <b v="0"/>
    <x v="7"/>
    <s v="food trucks"/>
    <n v="34.44"/>
    <d v="2014-10-27T21:25:08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2"/>
    <s v="US"/>
    <s v="USD"/>
    <n v="1464386640"/>
    <n v="1463090149"/>
    <b v="0"/>
    <n v="1"/>
    <b v="0"/>
    <x v="7"/>
    <s v="food trucks"/>
    <n v="1"/>
    <d v="2016-05-27T22:04:00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s v="US"/>
    <s v="USD"/>
    <n v="1439006692"/>
    <n v="1433822692"/>
    <b v="0"/>
    <n v="0"/>
    <b v="0"/>
    <x v="7"/>
    <s v="food trucks"/>
    <n v="0"/>
    <d v="2015-08-08T04:04:52"/>
    <x v="2426"/>
    <x v="0"/>
  </r>
  <r>
    <n v="2427"/>
    <s v="Wraps in a snap. Fast lunch with a gourmet punch!"/>
    <s v="Fast and simple lunches for those on the go.  All (lunch) deals $10 or less."/>
    <n v="50000"/>
    <n v="1"/>
    <n v="0"/>
    <x v="2"/>
    <s v="US"/>
    <s v="USD"/>
    <n v="1458715133"/>
    <n v="1455262733"/>
    <b v="0"/>
    <n v="1"/>
    <b v="0"/>
    <x v="7"/>
    <s v="food trucks"/>
    <n v="1"/>
    <d v="2016-03-23T06:38:53"/>
    <x v="2427"/>
    <x v="2"/>
  </r>
  <r>
    <n v="2428"/>
    <s v="Premium Burgers"/>
    <s v="From Moo 2 You! We want to offer premium burgers to a taco flooded environment."/>
    <n v="35000"/>
    <n v="1"/>
    <n v="0"/>
    <x v="2"/>
    <s v="US"/>
    <s v="USD"/>
    <n v="1426182551"/>
    <n v="1423594151"/>
    <b v="0"/>
    <n v="1"/>
    <b v="0"/>
    <x v="7"/>
    <s v="food trucks"/>
    <n v="1"/>
    <d v="2015-03-12T17:49:11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2"/>
    <s v="NO"/>
    <s v="NOK"/>
    <n v="1486313040"/>
    <n v="1483131966"/>
    <b v="0"/>
    <n v="4"/>
    <b v="0"/>
    <x v="7"/>
    <s v="food trucks"/>
    <n v="501.25"/>
    <d v="2017-02-05T16:44:00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2"/>
    <s v="US"/>
    <s v="USD"/>
    <n v="1455246504"/>
    <n v="1452654504"/>
    <b v="0"/>
    <n v="2"/>
    <b v="0"/>
    <x v="7"/>
    <s v="food trucks"/>
    <n v="10.5"/>
    <d v="2016-02-12T03:08:24"/>
    <x v="2430"/>
    <x v="2"/>
  </r>
  <r>
    <n v="2431"/>
    <s v="Murphy's good eatin'"/>
    <s v="Go to Colorado and run a food truck with homemade food of all kinds."/>
    <n v="100000"/>
    <n v="2"/>
    <n v="0"/>
    <x v="2"/>
    <s v="US"/>
    <s v="USD"/>
    <n v="1467080613"/>
    <n v="1461896613"/>
    <b v="0"/>
    <n v="2"/>
    <b v="0"/>
    <x v="7"/>
    <s v="food trucks"/>
    <n v="1"/>
    <d v="2016-06-28T02:23:33"/>
    <x v="2431"/>
    <x v="2"/>
  </r>
  <r>
    <n v="2432"/>
    <s v="funding for bbq trailer"/>
    <s v="Looking to start competition cooking and need start-up help.  Offering brisket tasting to all contributors."/>
    <n v="14000"/>
    <n v="2"/>
    <n v="0"/>
    <x v="2"/>
    <s v="US"/>
    <s v="USD"/>
    <n v="1425791697"/>
    <n v="1423199697"/>
    <b v="0"/>
    <n v="2"/>
    <b v="0"/>
    <x v="7"/>
    <s v="food trucks"/>
    <n v="1"/>
    <d v="2015-03-08T05:14:57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s v="US"/>
    <s v="USD"/>
    <n v="1456608943"/>
    <n v="1454016943"/>
    <b v="0"/>
    <n v="0"/>
    <b v="0"/>
    <x v="7"/>
    <s v="food trucks"/>
    <n v="0"/>
    <d v="2016-02-27T21:35:43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2"/>
    <s v="US"/>
    <s v="USD"/>
    <n v="1438662474"/>
    <n v="1435206474"/>
    <b v="0"/>
    <n v="2"/>
    <b v="0"/>
    <x v="7"/>
    <s v="food trucks"/>
    <n v="13"/>
    <d v="2015-08-04T04:27:54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2"/>
    <s v="SE"/>
    <s v="SEK"/>
    <n v="1444027186"/>
    <n v="1441435186"/>
    <b v="0"/>
    <n v="4"/>
    <b v="0"/>
    <x v="7"/>
    <s v="food trucks"/>
    <n v="306"/>
    <d v="2015-10-05T06:39:46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2"/>
    <s v="CA"/>
    <s v="CAD"/>
    <n v="1454078770"/>
    <n v="1448894770"/>
    <b v="0"/>
    <n v="2"/>
    <b v="0"/>
    <x v="7"/>
    <s v="food trucks"/>
    <n v="22.5"/>
    <d v="2016-01-29T14:46:10"/>
    <x v="2436"/>
    <x v="0"/>
  </r>
  <r>
    <n v="2437"/>
    <s v="Cuppa Gumbos"/>
    <s v="Homemade Gumbo, Stews and Curry to be served hot and fresh everyday at any festival or concert we can attend."/>
    <n v="8000"/>
    <n v="0"/>
    <n v="0"/>
    <x v="2"/>
    <s v="US"/>
    <s v="USD"/>
    <n v="1426615200"/>
    <n v="1422400188"/>
    <b v="0"/>
    <n v="0"/>
    <b v="0"/>
    <x v="7"/>
    <s v="food trucks"/>
    <n v="0"/>
    <d v="2015-03-17T18:00:00"/>
    <x v="2437"/>
    <x v="0"/>
  </r>
  <r>
    <n v="2438"/>
    <s v="FOOD|Art"/>
    <s v="I'm starting a catering and food truck business of southern comfort food. My FOOD is my Art!  _x000a_Thanks for you help!"/>
    <n v="15000"/>
    <n v="50"/>
    <n v="0"/>
    <x v="2"/>
    <s v="US"/>
    <s v="USD"/>
    <n v="1449529062"/>
    <n v="1444341462"/>
    <b v="0"/>
    <n v="1"/>
    <b v="0"/>
    <x v="7"/>
    <s v="food trucks"/>
    <n v="50"/>
    <d v="2015-12-07T22:57:42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s v="US"/>
    <s v="USD"/>
    <n v="1445197129"/>
    <n v="1442605129"/>
    <b v="0"/>
    <n v="0"/>
    <b v="0"/>
    <x v="7"/>
    <s v="food trucks"/>
    <n v="0"/>
    <d v="2015-10-18T19:38:49"/>
    <x v="2439"/>
    <x v="0"/>
  </r>
  <r>
    <n v="2440"/>
    <s v="The first green Food Truck in Phnom Penh"/>
    <s v="Starting a entire clean energy food truck and set a new standard for Cambodia"/>
    <n v="5000"/>
    <n v="10"/>
    <n v="0"/>
    <x v="2"/>
    <s v="BE"/>
    <s v="EUR"/>
    <n v="1455399313"/>
    <n v="1452807313"/>
    <b v="0"/>
    <n v="2"/>
    <b v="0"/>
    <x v="7"/>
    <s v="food trucks"/>
    <n v="5"/>
    <d v="2016-02-13T21:35:13"/>
    <x v="2440"/>
    <x v="2"/>
  </r>
  <r>
    <n v="2441"/>
    <s v="Bring Alchemy Pops to the People!"/>
    <s v="YOU can help Alchemy Pops POP up on a street near you!"/>
    <n v="7500"/>
    <n v="8091"/>
    <n v="108"/>
    <x v="0"/>
    <s v="US"/>
    <s v="USD"/>
    <n v="1437627540"/>
    <n v="1435806054"/>
    <b v="0"/>
    <n v="109"/>
    <b v="1"/>
    <x v="7"/>
    <s v="small batch"/>
    <n v="74.23"/>
    <d v="2015-07-23T04:59:00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n v="126"/>
    <x v="0"/>
    <s v="US"/>
    <s v="USD"/>
    <n v="1426777228"/>
    <n v="1424188828"/>
    <b v="0"/>
    <n v="372"/>
    <b v="1"/>
    <x v="7"/>
    <s v="small batch"/>
    <n v="81.25"/>
    <d v="2015-03-19T15:00:28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s v="US"/>
    <s v="USD"/>
    <n v="1408114822"/>
    <n v="1405522822"/>
    <b v="0"/>
    <n v="311"/>
    <b v="1"/>
    <x v="7"/>
    <s v="small batch"/>
    <n v="130.22999999999999"/>
    <d v="2014-08-15T15:00:22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s v="US"/>
    <s v="USD"/>
    <n v="1464199591"/>
    <n v="1461607591"/>
    <b v="0"/>
    <n v="61"/>
    <b v="1"/>
    <x v="7"/>
    <s v="small batch"/>
    <n v="53.41"/>
    <d v="2016-05-25T18:06:31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s v="US"/>
    <s v="USD"/>
    <n v="1443242021"/>
    <n v="1440650021"/>
    <b v="0"/>
    <n v="115"/>
    <b v="1"/>
    <x v="7"/>
    <s v="small batch"/>
    <n v="75.13"/>
    <d v="2015-09-26T04:33:41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s v="US"/>
    <s v="USD"/>
    <n v="1480174071"/>
    <n v="1477578471"/>
    <b v="0"/>
    <n v="111"/>
    <b v="1"/>
    <x v="7"/>
    <s v="small batch"/>
    <n v="75.67"/>
    <d v="2016-11-26T15:27:51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s v="US"/>
    <s v="USD"/>
    <n v="1478923200"/>
    <n v="1476184593"/>
    <b v="0"/>
    <n v="337"/>
    <b v="1"/>
    <x v="7"/>
    <s v="small batch"/>
    <n v="31.69"/>
    <d v="2016-11-12T04:00:00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s v="US"/>
    <s v="USD"/>
    <n v="1472621760"/>
    <n v="1472110513"/>
    <b v="0"/>
    <n v="9"/>
    <b v="1"/>
    <x v="7"/>
    <s v="small batch"/>
    <n v="47.78"/>
    <d v="2016-08-31T05:36:00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s v="US"/>
    <s v="USD"/>
    <n v="1417321515"/>
    <n v="1414725915"/>
    <b v="0"/>
    <n v="120"/>
    <b v="1"/>
    <x v="7"/>
    <s v="small batch"/>
    <n v="90"/>
    <d v="2014-11-30T04:25:15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s v="US"/>
    <s v="USD"/>
    <n v="1414465860"/>
    <n v="1411177456"/>
    <b v="0"/>
    <n v="102"/>
    <b v="1"/>
    <x v="7"/>
    <s v="small batch"/>
    <n v="149.31"/>
    <d v="2014-10-28T03:11:00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s v="US"/>
    <s v="USD"/>
    <n v="1488750490"/>
    <n v="1487022490"/>
    <b v="0"/>
    <n v="186"/>
    <b v="1"/>
    <x v="7"/>
    <s v="small batch"/>
    <n v="62.07"/>
    <d v="2017-03-05T21:48:10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s v="US"/>
    <s v="USD"/>
    <n v="1451430000"/>
    <n v="1448914500"/>
    <b v="0"/>
    <n v="15"/>
    <b v="1"/>
    <x v="7"/>
    <s v="small batch"/>
    <n v="53.4"/>
    <d v="2015-12-29T23:00:00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s v="US"/>
    <s v="USD"/>
    <n v="1486053409"/>
    <n v="1483461409"/>
    <b v="0"/>
    <n v="67"/>
    <b v="1"/>
    <x v="7"/>
    <s v="small batch"/>
    <n v="69.27"/>
    <d v="2017-02-02T16:36:49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s v="US"/>
    <s v="USD"/>
    <n v="1489207808"/>
    <n v="1486183808"/>
    <b v="0"/>
    <n v="130"/>
    <b v="1"/>
    <x v="7"/>
    <s v="small batch"/>
    <n v="271.51"/>
    <d v="2017-03-11T04:50:08"/>
    <x v="2454"/>
    <x v="1"/>
  </r>
  <r>
    <n v="2455"/>
    <s v="Yo Mama's Sauces &amp; Rubs"/>
    <s v="Mama wants everyone to try her secret recipes for sauces and rubs. She uses only the freshest ingredients for them."/>
    <n v="300"/>
    <n v="546"/>
    <n v="182"/>
    <x v="0"/>
    <s v="US"/>
    <s v="USD"/>
    <n v="1461177950"/>
    <n v="1458758750"/>
    <b v="0"/>
    <n v="16"/>
    <b v="1"/>
    <x v="7"/>
    <s v="small batch"/>
    <n v="34.130000000000003"/>
    <d v="2016-04-20T18:45:50"/>
    <x v="2455"/>
    <x v="2"/>
  </r>
  <r>
    <n v="2456"/>
    <s v="Beef Sticks to Chomp On!!"/>
    <s v="These beef sticks will make your taste buds dance with happiness. Plus they are healthier than most available today!"/>
    <n v="1500"/>
    <n v="2713"/>
    <n v="181"/>
    <x v="0"/>
    <s v="US"/>
    <s v="USD"/>
    <n v="1488063839"/>
    <n v="1485471839"/>
    <b v="0"/>
    <n v="67"/>
    <b v="1"/>
    <x v="7"/>
    <s v="small batch"/>
    <n v="40.49"/>
    <d v="2017-02-25T23:03:59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s v="US"/>
    <s v="USD"/>
    <n v="1458826056"/>
    <n v="1456237656"/>
    <b v="0"/>
    <n v="124"/>
    <b v="1"/>
    <x v="7"/>
    <s v="small batch"/>
    <n v="189.76"/>
    <d v="2016-03-24T13:27:36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s v="US"/>
    <s v="USD"/>
    <n v="1465498800"/>
    <n v="1462481718"/>
    <b v="0"/>
    <n v="80"/>
    <b v="1"/>
    <x v="7"/>
    <s v="small batch"/>
    <n v="68.86"/>
    <d v="2016-06-09T19:00:00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s v="US"/>
    <s v="USD"/>
    <n v="1458742685"/>
    <n v="1454858285"/>
    <b v="0"/>
    <n v="282"/>
    <b v="1"/>
    <x v="7"/>
    <s v="small batch"/>
    <n v="108.78"/>
    <d v="2016-03-23T14:18:05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s v="US"/>
    <s v="USD"/>
    <n v="1483417020"/>
    <n v="1480480167"/>
    <b v="0"/>
    <n v="68"/>
    <b v="1"/>
    <x v="7"/>
    <s v="small batch"/>
    <n v="125.99"/>
    <d v="2017-01-03T04:17:00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s v="US"/>
    <s v="USD"/>
    <n v="1317438000"/>
    <n v="1314577097"/>
    <b v="0"/>
    <n v="86"/>
    <b v="1"/>
    <x v="4"/>
    <s v="indie rock"/>
    <n v="90.52"/>
    <d v="2011-10-01T03:00:00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s v="US"/>
    <s v="USD"/>
    <n v="1342672096"/>
    <n v="1340944096"/>
    <b v="0"/>
    <n v="115"/>
    <b v="1"/>
    <x v="4"/>
    <s v="indie rock"/>
    <n v="28.88"/>
    <d v="2012-07-19T04:28:16"/>
    <x v="2462"/>
    <x v="5"/>
  </r>
  <r>
    <n v="2463"/>
    <s v="Emma Ate the Lion &quot;Songs Two Count Too&quot;"/>
    <s v="Emma Ate The Lion's debut full length album"/>
    <n v="2000"/>
    <n v="2325"/>
    <n v="116"/>
    <x v="0"/>
    <s v="US"/>
    <s v="USD"/>
    <n v="1366138800"/>
    <n v="1362710425"/>
    <b v="0"/>
    <n v="75"/>
    <b v="1"/>
    <x v="4"/>
    <s v="indie rock"/>
    <n v="31"/>
    <d v="2013-04-16T19:00:00"/>
    <x v="2463"/>
    <x v="4"/>
  </r>
  <r>
    <n v="2464"/>
    <s v="The Enemy Feathers NEW EP"/>
    <s v="The Enemy Feathers are passing the proverbial hat to see if we can raise enough money to complete Our NEW EP"/>
    <n v="2000"/>
    <n v="2222"/>
    <n v="111"/>
    <x v="0"/>
    <s v="CA"/>
    <s v="CAD"/>
    <n v="1443641340"/>
    <n v="1441143397"/>
    <b v="0"/>
    <n v="43"/>
    <b v="1"/>
    <x v="4"/>
    <s v="indie rock"/>
    <n v="51.67"/>
    <d v="2015-09-30T19:29:00"/>
    <x v="2464"/>
    <x v="0"/>
  </r>
  <r>
    <n v="2465"/>
    <s v="The Lion Oh My - Our first full length release"/>
    <s v="An indie band from Spokane, WA looking to master and package their first full length album."/>
    <n v="700"/>
    <n v="1261"/>
    <n v="180"/>
    <x v="0"/>
    <s v="US"/>
    <s v="USD"/>
    <n v="1348420548"/>
    <n v="1345828548"/>
    <b v="0"/>
    <n v="48"/>
    <b v="1"/>
    <x v="4"/>
    <s v="indie rock"/>
    <n v="26.27"/>
    <d v="2012-09-23T17:15:48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s v="US"/>
    <s v="USD"/>
    <n v="1368066453"/>
    <n v="1365474453"/>
    <b v="0"/>
    <n v="52"/>
    <b v="1"/>
    <x v="4"/>
    <s v="indie rock"/>
    <n v="48.08"/>
    <d v="2013-05-09T02:27:33"/>
    <x v="2466"/>
    <x v="4"/>
  </r>
  <r>
    <n v="2467"/>
    <s v="Nature Boy Explorer EP"/>
    <s v="We've finished our first EP and we're taking it on the road in three weeks! Help us fund manufacturing?"/>
    <n v="1000"/>
    <n v="1185"/>
    <n v="119"/>
    <x v="0"/>
    <s v="US"/>
    <s v="USD"/>
    <n v="1336669200"/>
    <n v="1335473931"/>
    <b v="0"/>
    <n v="43"/>
    <b v="1"/>
    <x v="4"/>
    <s v="indie rock"/>
    <n v="27.56"/>
    <d v="2012-05-10T17:00:00"/>
    <x v="2467"/>
    <x v="5"/>
  </r>
  <r>
    <n v="2468"/>
    <s v="New &quot;Jesse Denaro&quot; Album!"/>
    <s v="Please donate, support &amp; share this project so that I may be able to record my new EP this fall!"/>
    <n v="2000"/>
    <n v="2144.34"/>
    <n v="107"/>
    <x v="0"/>
    <s v="US"/>
    <s v="USD"/>
    <n v="1351400400"/>
    <n v="1348285321"/>
    <b v="0"/>
    <n v="58"/>
    <b v="1"/>
    <x v="4"/>
    <s v="indie rock"/>
    <n v="36.97"/>
    <d v="2012-10-28T05:00:00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s v="US"/>
    <s v="USD"/>
    <n v="1297160329"/>
    <n v="1295000329"/>
    <b v="0"/>
    <n v="47"/>
    <b v="1"/>
    <x v="4"/>
    <s v="indie rock"/>
    <n v="29.02"/>
    <d v="2011-02-08T10:18:49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s v="US"/>
    <s v="USD"/>
    <n v="1337824055"/>
    <n v="1335232055"/>
    <b v="0"/>
    <n v="36"/>
    <b v="1"/>
    <x v="4"/>
    <s v="indie rock"/>
    <n v="28.66"/>
    <d v="2012-05-24T01:47:35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s v="US"/>
    <s v="USD"/>
    <n v="1327535392"/>
    <n v="1324079392"/>
    <b v="0"/>
    <n v="17"/>
    <b v="1"/>
    <x v="4"/>
    <s v="indie rock"/>
    <n v="37.65"/>
    <d v="2012-01-25T23:49:52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s v="US"/>
    <s v="USD"/>
    <n v="1283562180"/>
    <n v="1277433980"/>
    <b v="0"/>
    <n v="104"/>
    <b v="1"/>
    <x v="4"/>
    <s v="indie rock"/>
    <n v="97.9"/>
    <d v="2010-09-04T01:03:00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s v="US"/>
    <s v="USD"/>
    <n v="1352573869"/>
    <n v="1349978269"/>
    <b v="0"/>
    <n v="47"/>
    <b v="1"/>
    <x v="4"/>
    <s v="indie rock"/>
    <n v="42.55"/>
    <d v="2012-11-10T18:57:49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s v="US"/>
    <s v="USD"/>
    <n v="1286756176"/>
    <n v="1282868176"/>
    <b v="0"/>
    <n v="38"/>
    <b v="1"/>
    <x v="4"/>
    <s v="indie rock"/>
    <n v="131.58000000000001"/>
    <d v="2010-10-11T00:16:16"/>
    <x v="2474"/>
    <x v="7"/>
  </r>
  <r>
    <n v="2475"/>
    <s v="BRANDTSON - &quot;Send Us A Signal&quot; Vinyl LP"/>
    <s v="Help BRANDTSON and DREAMOVERrecords press their 2004 record, &quot;Send Us A Signal&quot;."/>
    <n v="2500"/>
    <n v="2618"/>
    <n v="105"/>
    <x v="0"/>
    <s v="US"/>
    <s v="USD"/>
    <n v="1278799200"/>
    <n v="1273647255"/>
    <b v="0"/>
    <n v="81"/>
    <b v="1"/>
    <x v="4"/>
    <s v="indie rock"/>
    <n v="32.32"/>
    <d v="2010-07-10T22:00:00"/>
    <x v="2475"/>
    <x v="7"/>
  </r>
  <r>
    <n v="2476"/>
    <s v="Arts &amp; Crafts"/>
    <s v="Eleven songs, the accumulation of several memorable occurrences in a sleepy town; stories of fiction &amp; fact."/>
    <n v="3200"/>
    <n v="3360.72"/>
    <n v="105"/>
    <x v="0"/>
    <s v="US"/>
    <s v="USD"/>
    <n v="1415004770"/>
    <n v="1412149970"/>
    <b v="0"/>
    <n v="55"/>
    <b v="1"/>
    <x v="4"/>
    <s v="indie rock"/>
    <n v="61.1"/>
    <d v="2014-11-03T08:52:50"/>
    <x v="2476"/>
    <x v="3"/>
  </r>
  <r>
    <n v="2477"/>
    <s v="Debut Album"/>
    <s v="Releasing my first album in August, and I need your help in order to get it done!"/>
    <n v="750"/>
    <n v="1285"/>
    <n v="171"/>
    <x v="0"/>
    <s v="US"/>
    <s v="USD"/>
    <n v="1344789345"/>
    <n v="1340901345"/>
    <b v="0"/>
    <n v="41"/>
    <b v="1"/>
    <x v="4"/>
    <s v="indie rock"/>
    <n v="31.34"/>
    <d v="2012-08-12T16:35:45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s v="US"/>
    <s v="USD"/>
    <n v="1358117313"/>
    <n v="1355525313"/>
    <b v="0"/>
    <n v="79"/>
    <b v="1"/>
    <x v="4"/>
    <s v="indie rock"/>
    <n v="129.11000000000001"/>
    <d v="2013-01-13T22:48:33"/>
    <x v="2478"/>
    <x v="5"/>
  </r>
  <r>
    <n v="2479"/>
    <s v="FUEL FAKE NATIVES"/>
    <s v="Fake Natives is headed on tour this summer. Help them fill their tank with fossil fuels."/>
    <n v="300"/>
    <n v="400.33"/>
    <n v="133"/>
    <x v="0"/>
    <s v="US"/>
    <s v="USD"/>
    <n v="1343440800"/>
    <n v="1342545994"/>
    <b v="0"/>
    <n v="16"/>
    <b v="1"/>
    <x v="4"/>
    <s v="indie rock"/>
    <n v="25.02"/>
    <d v="2012-07-28T02:00:00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s v="US"/>
    <s v="USD"/>
    <n v="1444516084"/>
    <n v="1439332084"/>
    <b v="0"/>
    <n v="8"/>
    <b v="1"/>
    <x v="4"/>
    <s v="indie rock"/>
    <n v="250"/>
    <d v="2015-10-10T22:28:04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s v="US"/>
    <s v="USD"/>
    <n v="1335799808"/>
    <n v="1333207808"/>
    <b v="0"/>
    <n v="95"/>
    <b v="1"/>
    <x v="4"/>
    <s v="indie rock"/>
    <n v="47.54"/>
    <d v="2012-04-30T15:30:08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s v="US"/>
    <s v="USD"/>
    <n v="1312224383"/>
    <n v="1308336383"/>
    <b v="0"/>
    <n v="25"/>
    <b v="1"/>
    <x v="4"/>
    <s v="indie rock"/>
    <n v="40.04"/>
    <d v="2011-08-01T18:46:23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s v="US"/>
    <s v="USD"/>
    <n v="1335891603"/>
    <n v="1330711203"/>
    <b v="0"/>
    <n v="19"/>
    <b v="1"/>
    <x v="4"/>
    <s v="indie rock"/>
    <n v="65.84"/>
    <d v="2012-05-01T17:00:03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s v="US"/>
    <s v="USD"/>
    <n v="1316124003"/>
    <n v="1313532003"/>
    <b v="0"/>
    <n v="90"/>
    <b v="1"/>
    <x v="4"/>
    <s v="indie rock"/>
    <n v="46.4"/>
    <d v="2011-09-15T22:00:03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s v="US"/>
    <s v="USD"/>
    <n v="1318463879"/>
    <n v="1315439879"/>
    <b v="0"/>
    <n v="41"/>
    <b v="1"/>
    <x v="4"/>
    <s v="indie rock"/>
    <n v="50.37"/>
    <d v="2011-10-12T23:57:59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s v="US"/>
    <s v="USD"/>
    <n v="1335113976"/>
    <n v="1332521976"/>
    <b v="0"/>
    <n v="30"/>
    <b v="1"/>
    <x v="4"/>
    <s v="indie rock"/>
    <n v="26.57"/>
    <d v="2012-04-22T16:59:36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s v="US"/>
    <s v="USD"/>
    <n v="1338083997"/>
    <n v="1335491997"/>
    <b v="0"/>
    <n v="38"/>
    <b v="1"/>
    <x v="4"/>
    <s v="indie rock"/>
    <n v="39.49"/>
    <d v="2012-05-27T01:59:57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s v="US"/>
    <s v="USD"/>
    <n v="1321459908"/>
    <n v="1318864308"/>
    <b v="0"/>
    <n v="65"/>
    <b v="1"/>
    <x v="4"/>
    <s v="indie rock"/>
    <n v="49.25"/>
    <d v="2011-11-16T16:11:48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s v="US"/>
    <s v="USD"/>
    <n v="1368117239"/>
    <n v="1365525239"/>
    <b v="0"/>
    <n v="75"/>
    <b v="1"/>
    <x v="4"/>
    <s v="indie rock"/>
    <n v="62.38"/>
    <d v="2013-05-09T16:33:59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s v="US"/>
    <s v="USD"/>
    <n v="1340429276"/>
    <n v="1335245276"/>
    <b v="0"/>
    <n v="16"/>
    <b v="1"/>
    <x v="4"/>
    <s v="indie rock"/>
    <n v="37.94"/>
    <d v="2012-06-23T05:27:56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s v="US"/>
    <s v="USD"/>
    <n v="1295142660"/>
    <n v="1293739714"/>
    <b v="0"/>
    <n v="10"/>
    <b v="1"/>
    <x v="4"/>
    <s v="indie rock"/>
    <n v="51.6"/>
    <d v="2011-01-16T01:51:00"/>
    <x v="2491"/>
    <x v="7"/>
  </r>
  <r>
    <n v="2492"/>
    <s v="SUPER NICE EP 2012"/>
    <s v="We're a band from Hawaii trying to produce our first EP and we need help!"/>
    <n v="600"/>
    <n v="750"/>
    <n v="125"/>
    <x v="0"/>
    <s v="US"/>
    <s v="USD"/>
    <n v="1339840740"/>
    <n v="1335397188"/>
    <b v="0"/>
    <n v="27"/>
    <b v="1"/>
    <x v="4"/>
    <s v="indie rock"/>
    <n v="27.78"/>
    <d v="2012-06-16T09:59:00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s v="US"/>
    <s v="USD"/>
    <n v="1367208140"/>
    <n v="1363320140"/>
    <b v="0"/>
    <n v="259"/>
    <b v="1"/>
    <x v="4"/>
    <s v="indie rock"/>
    <n v="99.38"/>
    <d v="2013-04-29T04:02:20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s v="US"/>
    <s v="USD"/>
    <n v="1337786944"/>
    <n v="1335194944"/>
    <b v="0"/>
    <n v="39"/>
    <b v="1"/>
    <x v="4"/>
    <s v="indie rock"/>
    <n v="38.85"/>
    <d v="2012-05-23T15:29:0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s v="US"/>
    <s v="USD"/>
    <n v="1339022575"/>
    <n v="1336430575"/>
    <b v="0"/>
    <n v="42"/>
    <b v="1"/>
    <x v="4"/>
    <s v="indie rock"/>
    <n v="45.55"/>
    <d v="2012-06-06T22:42:55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n v="100"/>
    <x v="0"/>
    <s v="US"/>
    <s v="USD"/>
    <n v="1364597692"/>
    <n v="1361577292"/>
    <b v="0"/>
    <n v="10"/>
    <b v="1"/>
    <x v="4"/>
    <s v="indie rock"/>
    <n v="600"/>
    <d v="2013-03-29T22:54:52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s v="US"/>
    <s v="USD"/>
    <n v="1312578338"/>
    <n v="1309986338"/>
    <b v="0"/>
    <n v="56"/>
    <b v="1"/>
    <x v="4"/>
    <s v="indie rock"/>
    <n v="80.55"/>
    <d v="2011-08-05T21:05:38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s v="US"/>
    <s v="USD"/>
    <n v="1422400387"/>
    <n v="1421190787"/>
    <b v="0"/>
    <n v="20"/>
    <b v="1"/>
    <x v="4"/>
    <s v="indie rock"/>
    <n v="52.8"/>
    <d v="2015-01-27T23:13:07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s v="US"/>
    <s v="USD"/>
    <n v="1356976800"/>
    <n v="1352820837"/>
    <b v="0"/>
    <n v="170"/>
    <b v="1"/>
    <x v="4"/>
    <s v="indie rock"/>
    <n v="47.68"/>
    <d v="2012-12-31T18:00:00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s v="US"/>
    <s v="USD"/>
    <n v="1340476375"/>
    <n v="1337884375"/>
    <b v="0"/>
    <n v="29"/>
    <b v="1"/>
    <x v="4"/>
    <s v="indie rock"/>
    <n v="23.45"/>
    <d v="2012-06-23T18:32:55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2"/>
    <s v="CA"/>
    <s v="CAD"/>
    <n v="1443379104"/>
    <n v="1440787104"/>
    <b v="0"/>
    <n v="7"/>
    <b v="0"/>
    <x v="7"/>
    <s v="restaurants"/>
    <n v="40.14"/>
    <d v="2015-09-27T18:38:2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n v="0"/>
    <x v="2"/>
    <s v="US"/>
    <s v="USD"/>
    <n v="1411328918"/>
    <n v="1407440918"/>
    <b v="0"/>
    <n v="5"/>
    <b v="0"/>
    <x v="7"/>
    <s v="restaurants"/>
    <n v="17.2"/>
    <d v="2014-09-21T19:48:38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s v="US"/>
    <s v="USD"/>
    <n v="1465333560"/>
    <n v="1462743308"/>
    <b v="0"/>
    <n v="0"/>
    <b v="0"/>
    <x v="7"/>
    <s v="restaurants"/>
    <n v="0"/>
    <d v="2016-06-07T21:06:00"/>
    <x v="2503"/>
    <x v="2"/>
  </r>
  <r>
    <n v="2504"/>
    <s v="Halal Restaurant and Internet Cafe"/>
    <s v="Halal Restaurant and Internet Cafe 20 percent of profits will go to building masjids."/>
    <n v="35000"/>
    <n v="0"/>
    <n v="0"/>
    <x v="2"/>
    <s v="US"/>
    <s v="USD"/>
    <n v="1416014534"/>
    <n v="1413418934"/>
    <b v="0"/>
    <n v="0"/>
    <b v="0"/>
    <x v="7"/>
    <s v="restaurants"/>
    <n v="0"/>
    <d v="2014-11-15T01:22:14"/>
    <x v="2504"/>
    <x v="3"/>
  </r>
  <r>
    <n v="2505"/>
    <s v="PASTATUTION"/>
    <s v="PASTATUTION- The act or practice of engaging in Pasta Making for money.  _x000a__x000a_Help us get the Arcobaleno Pasta Extruder!"/>
    <n v="7000"/>
    <n v="0"/>
    <n v="0"/>
    <x v="2"/>
    <s v="US"/>
    <s v="USD"/>
    <n v="1426292416"/>
    <n v="1423704016"/>
    <b v="0"/>
    <n v="0"/>
    <b v="0"/>
    <x v="7"/>
    <s v="restaurants"/>
    <n v="0"/>
    <d v="2015-03-14T00:20:16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n v="1"/>
    <x v="2"/>
    <s v="GB"/>
    <s v="GBP"/>
    <n v="1443906000"/>
    <n v="1441955269"/>
    <b v="0"/>
    <n v="2"/>
    <b v="0"/>
    <x v="7"/>
    <s v="restaurants"/>
    <n v="15"/>
    <d v="2015-10-03T21:00:00"/>
    <x v="2506"/>
    <x v="0"/>
  </r>
  <r>
    <n v="2507"/>
    <s v="Help Cafe Talavera get a New Kitchen!"/>
    <s v="Unique dishes for a unique city!."/>
    <n v="42850"/>
    <n v="0"/>
    <n v="0"/>
    <x v="2"/>
    <s v="US"/>
    <s v="USD"/>
    <n v="1431308704"/>
    <n v="1428716704"/>
    <b v="0"/>
    <n v="0"/>
    <b v="0"/>
    <x v="7"/>
    <s v="restaurants"/>
    <n v="0"/>
    <d v="2015-05-11T01:45:0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s v="US"/>
    <s v="USD"/>
    <n v="1408056634"/>
    <n v="1405464634"/>
    <b v="0"/>
    <n v="0"/>
    <b v="0"/>
    <x v="7"/>
    <s v="restaurants"/>
    <n v="0"/>
    <d v="2014-08-14T22:50:34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2"/>
    <s v="GB"/>
    <s v="GBP"/>
    <n v="1429554349"/>
    <n v="1424719549"/>
    <b v="0"/>
    <n v="28"/>
    <b v="0"/>
    <x v="7"/>
    <s v="restaurants"/>
    <n v="35.71"/>
    <d v="2015-04-20T18:25:49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2"/>
    <s v="US"/>
    <s v="USD"/>
    <n v="1431647772"/>
    <n v="1426463772"/>
    <b v="0"/>
    <n v="2"/>
    <b v="0"/>
    <x v="7"/>
    <s v="restaurants"/>
    <n v="37.5"/>
    <d v="2015-05-14T23:56:12"/>
    <x v="2510"/>
    <x v="0"/>
  </r>
  <r>
    <n v="2511"/>
    <s v="loluli's"/>
    <s v="Fresh Fast Food. A bbq ramen bar thats healthy, tasty and made to order right in front of your eyes....... From flame to bowl"/>
    <n v="100000"/>
    <n v="0"/>
    <n v="0"/>
    <x v="2"/>
    <s v="GB"/>
    <s v="GBP"/>
    <n v="1454323413"/>
    <n v="1451731413"/>
    <b v="0"/>
    <n v="0"/>
    <b v="0"/>
    <x v="7"/>
    <s v="restaurants"/>
    <n v="0"/>
    <d v="2016-02-01T10:43:33"/>
    <x v="2511"/>
    <x v="2"/>
  </r>
  <r>
    <n v="2512"/>
    <s v="Somethin' Tasty"/>
    <s v="Somethin' Tasty is a unique coffee, pastry &amp; retail store. We consign from all local sources: pottery, glass &amp; art."/>
    <n v="1150"/>
    <n v="0"/>
    <n v="0"/>
    <x v="2"/>
    <s v="US"/>
    <s v="USD"/>
    <n v="1418504561"/>
    <n v="1417208561"/>
    <b v="0"/>
    <n v="0"/>
    <b v="0"/>
    <x v="7"/>
    <s v="restaurants"/>
    <n v="0"/>
    <d v="2014-12-13T21:02:41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s v="DE"/>
    <s v="EUR"/>
    <n v="1488067789"/>
    <n v="1482883789"/>
    <b v="0"/>
    <n v="0"/>
    <b v="0"/>
    <x v="7"/>
    <s v="restaurants"/>
    <n v="0"/>
    <d v="2017-02-26T00:09:49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n v="2"/>
    <x v="2"/>
    <s v="US"/>
    <s v="USD"/>
    <n v="1408526477"/>
    <n v="1407057677"/>
    <b v="0"/>
    <n v="4"/>
    <b v="0"/>
    <x v="7"/>
    <s v="restaurants"/>
    <n v="52.5"/>
    <d v="2014-08-20T09:21:17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2"/>
    <s v="US"/>
    <s v="USD"/>
    <n v="1424635753"/>
    <n v="1422043753"/>
    <b v="0"/>
    <n v="12"/>
    <b v="0"/>
    <x v="7"/>
    <s v="restaurants"/>
    <n v="77.5"/>
    <d v="2015-02-22T20:09:13"/>
    <x v="2515"/>
    <x v="0"/>
  </r>
  <r>
    <n v="2516"/>
    <s v="Morning Glory"/>
    <s v="Hi, everyone my name is Alex, and i want to create not just a cafe spot, but a place that gives everyone a nice warm homey feeling."/>
    <n v="22000"/>
    <n v="0"/>
    <n v="0"/>
    <x v="2"/>
    <s v="US"/>
    <s v="USD"/>
    <n v="1417279252"/>
    <n v="1414683652"/>
    <b v="0"/>
    <n v="0"/>
    <b v="0"/>
    <x v="7"/>
    <s v="restaurants"/>
    <n v="0"/>
    <d v="2014-11-29T16:40:52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n v="10"/>
    <x v="2"/>
    <s v="CA"/>
    <s v="CAD"/>
    <n v="1426788930"/>
    <n v="1424200530"/>
    <b v="0"/>
    <n v="33"/>
    <b v="0"/>
    <x v="7"/>
    <s v="restaurants"/>
    <n v="53.55"/>
    <d v="2015-03-19T18:15:30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s v="US"/>
    <s v="USD"/>
    <n v="1415899228"/>
    <n v="1413303628"/>
    <b v="0"/>
    <n v="0"/>
    <b v="0"/>
    <x v="7"/>
    <s v="restaurants"/>
    <n v="0"/>
    <d v="2014-11-13T17:20:28"/>
    <x v="2518"/>
    <x v="3"/>
  </r>
  <r>
    <n v="2519"/>
    <s v="Kelli's Kitchen"/>
    <s v="Better than your mom's, better than Cracker Barrel, only at Kelli's Kitchen (all from scratch)."/>
    <n v="150000"/>
    <n v="65"/>
    <n v="0"/>
    <x v="2"/>
    <s v="US"/>
    <s v="USD"/>
    <n v="1405741404"/>
    <n v="1403149404"/>
    <b v="0"/>
    <n v="4"/>
    <b v="0"/>
    <x v="7"/>
    <s v="restaurants"/>
    <n v="16.25"/>
    <d v="2014-07-19T03:43:24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s v="US"/>
    <s v="USD"/>
    <n v="1476559260"/>
    <n v="1472567085"/>
    <b v="0"/>
    <n v="0"/>
    <b v="0"/>
    <x v="7"/>
    <s v="restaurants"/>
    <n v="0"/>
    <d v="2016-10-15T19:21:00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s v="US"/>
    <s v="USD"/>
    <n v="1444778021"/>
    <n v="1442963621"/>
    <b v="0"/>
    <n v="132"/>
    <b v="1"/>
    <x v="4"/>
    <s v="classical music"/>
    <n v="103.68"/>
    <d v="2015-10-13T23:13:41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s v="US"/>
    <s v="USD"/>
    <n v="1461336720"/>
    <n v="1459431960"/>
    <b v="0"/>
    <n v="27"/>
    <b v="1"/>
    <x v="4"/>
    <s v="classical music"/>
    <n v="185.19"/>
    <d v="2016-04-22T14:52:00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s v="US"/>
    <s v="USD"/>
    <n v="1416270292"/>
    <n v="1413674692"/>
    <b v="0"/>
    <n v="26"/>
    <b v="1"/>
    <x v="4"/>
    <s v="classical music"/>
    <n v="54.15"/>
    <d v="2014-11-18T00:24:52"/>
    <x v="2523"/>
    <x v="3"/>
  </r>
  <r>
    <n v="2524"/>
    <s v="Les Bostonades' First CD"/>
    <s v="We're bringing some of our favorite music from the past 10 years to disc for the first time ever."/>
    <n v="7500"/>
    <n v="7620"/>
    <n v="102"/>
    <x v="0"/>
    <s v="US"/>
    <s v="USD"/>
    <n v="1419136200"/>
    <n v="1416338557"/>
    <b v="0"/>
    <n v="43"/>
    <b v="1"/>
    <x v="4"/>
    <s v="classical music"/>
    <n v="177.21"/>
    <d v="2014-12-21T04:30:00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s v="US"/>
    <s v="USD"/>
    <n v="1340914571"/>
    <n v="1338322571"/>
    <b v="0"/>
    <n v="80"/>
    <b v="1"/>
    <x v="4"/>
    <s v="classical music"/>
    <n v="100.33"/>
    <d v="2012-06-28T20:16:11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s v="US"/>
    <s v="USD"/>
    <n v="1418014740"/>
    <n v="1415585474"/>
    <b v="0"/>
    <n v="33"/>
    <b v="1"/>
    <x v="4"/>
    <s v="classical music"/>
    <n v="136.91"/>
    <d v="2014-12-08T04:59:00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s v="US"/>
    <s v="USD"/>
    <n v="1382068740"/>
    <n v="1380477691"/>
    <b v="0"/>
    <n v="71"/>
    <b v="1"/>
    <x v="4"/>
    <s v="classical music"/>
    <n v="57.54"/>
    <d v="2013-10-18T03:59:00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s v="GB"/>
    <s v="GBP"/>
    <n v="1440068400"/>
    <n v="1438459303"/>
    <b v="0"/>
    <n v="81"/>
    <b v="1"/>
    <x v="4"/>
    <s v="classical music"/>
    <n v="52.96"/>
    <d v="2015-08-20T11:00:00"/>
    <x v="2528"/>
    <x v="0"/>
  </r>
  <r>
    <n v="2529"/>
    <s v="UrbanArias is DC's Contemporary Opera Company"/>
    <s v="Opera. Short. New."/>
    <n v="6000"/>
    <n v="6257"/>
    <n v="104"/>
    <x v="0"/>
    <s v="US"/>
    <s v="USD"/>
    <n v="1332636975"/>
    <n v="1328752575"/>
    <b v="0"/>
    <n v="76"/>
    <b v="1"/>
    <x v="4"/>
    <s v="classical music"/>
    <n v="82.33"/>
    <d v="2012-03-25T00:56:1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s v="US"/>
    <s v="USD"/>
    <n v="1429505400"/>
    <n v="1426711505"/>
    <b v="0"/>
    <n v="48"/>
    <b v="1"/>
    <x v="4"/>
    <s v="classical music"/>
    <n v="135.41999999999999"/>
    <d v="2015-04-20T04:50:00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s v="US"/>
    <s v="USD"/>
    <n v="1439611140"/>
    <n v="1437668354"/>
    <b v="0"/>
    <n v="61"/>
    <b v="1"/>
    <x v="4"/>
    <s v="classical music"/>
    <n v="74.069999999999993"/>
    <d v="2015-08-15T03:59:00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s v="US"/>
    <s v="USD"/>
    <n v="1345148566"/>
    <n v="1342556566"/>
    <b v="0"/>
    <n v="60"/>
    <b v="1"/>
    <x v="4"/>
    <s v="classical music"/>
    <n v="84.08"/>
    <d v="2012-08-16T20:22:46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s v="US"/>
    <s v="USD"/>
    <n v="1362160868"/>
    <n v="1359568911"/>
    <b v="0"/>
    <n v="136"/>
    <b v="1"/>
    <x v="4"/>
    <s v="classical music"/>
    <n v="61.03"/>
    <d v="2013-03-01T18:01:08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s v="US"/>
    <s v="USD"/>
    <n v="1262325600"/>
    <n v="1257871712"/>
    <b v="0"/>
    <n v="14"/>
    <b v="1"/>
    <x v="4"/>
    <s v="classical music"/>
    <n v="150"/>
    <d v="2010-01-01T06:00:00"/>
    <x v="2534"/>
    <x v="8"/>
  </r>
  <r>
    <n v="2535"/>
    <s v="Mark Hayes Requiem Recording"/>
    <s v="Mark Hayes: Requiem Recording"/>
    <n v="20000"/>
    <n v="20755"/>
    <n v="104"/>
    <x v="0"/>
    <s v="US"/>
    <s v="USD"/>
    <n v="1417463945"/>
    <n v="1414781945"/>
    <b v="0"/>
    <n v="78"/>
    <b v="1"/>
    <x v="4"/>
    <s v="classical music"/>
    <n v="266.08999999999997"/>
    <d v="2014-12-01T19:59:05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s v="US"/>
    <s v="USD"/>
    <n v="1375151566"/>
    <n v="1373337166"/>
    <b v="0"/>
    <n v="4"/>
    <b v="1"/>
    <x v="4"/>
    <s v="classical music"/>
    <n v="7.25"/>
    <d v="2013-07-30T02:32:46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s v="US"/>
    <s v="USD"/>
    <n v="1312212855"/>
    <n v="1307028855"/>
    <b v="0"/>
    <n v="11"/>
    <b v="1"/>
    <x v="4"/>
    <s v="classical music"/>
    <n v="100"/>
    <d v="2011-08-01T15:34:15"/>
    <x v="2537"/>
    <x v="6"/>
  </r>
  <r>
    <n v="2538"/>
    <s v="Me, Myself and Albinoni"/>
    <s v="I will record 2 of Tomaso Albinoni's concertos for 2 oboes playing both parts myself."/>
    <n v="18000"/>
    <n v="20343.169999999998"/>
    <n v="113"/>
    <x v="0"/>
    <s v="US"/>
    <s v="USD"/>
    <n v="1361681940"/>
    <n v="1359029661"/>
    <b v="0"/>
    <n v="185"/>
    <b v="1"/>
    <x v="4"/>
    <s v="classical music"/>
    <n v="109.96"/>
    <d v="2013-02-24T04:59:00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s v="US"/>
    <s v="USD"/>
    <n v="1422913152"/>
    <n v="1417729152"/>
    <b v="0"/>
    <n v="59"/>
    <b v="1"/>
    <x v="4"/>
    <s v="classical music"/>
    <n v="169.92"/>
    <d v="2015-02-02T21:39:12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s v="US"/>
    <s v="USD"/>
    <n v="1319904721"/>
    <n v="1314720721"/>
    <b v="0"/>
    <n v="27"/>
    <b v="1"/>
    <x v="4"/>
    <s v="classical music"/>
    <n v="95.74"/>
    <d v="2011-10-29T16:12:01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s v="GB"/>
    <s v="GBP"/>
    <n v="1380192418"/>
    <n v="1375008418"/>
    <b v="0"/>
    <n v="63"/>
    <b v="1"/>
    <x v="4"/>
    <s v="classical music"/>
    <n v="59.46"/>
    <d v="2013-09-26T10:46:58"/>
    <x v="2541"/>
    <x v="4"/>
  </r>
  <r>
    <n v="2542"/>
    <s v="Classical Music by Marquita"/>
    <s v="Marquita Renee Ntim records her first Classical Album, complete with her playing the viola, cello and singing opera."/>
    <n v="700"/>
    <n v="725"/>
    <n v="104"/>
    <x v="0"/>
    <s v="US"/>
    <s v="USD"/>
    <n v="1380599940"/>
    <n v="1377252857"/>
    <b v="0"/>
    <n v="13"/>
    <b v="1"/>
    <x v="4"/>
    <s v="classical music"/>
    <n v="55.77"/>
    <d v="2013-10-01T03:59:00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s v="US"/>
    <s v="USD"/>
    <n v="1293937200"/>
    <n v="1291257298"/>
    <b v="0"/>
    <n v="13"/>
    <b v="1"/>
    <x v="4"/>
    <s v="classical music"/>
    <n v="30.08"/>
    <d v="2011-01-02T03:00:00"/>
    <x v="2543"/>
    <x v="7"/>
  </r>
  <r>
    <n v="2544"/>
    <s v="Singing City Children's Choir"/>
    <s v="Bringing choral music and performance opportunities to under-served youth in West Philadelphia"/>
    <n v="5000"/>
    <n v="5041"/>
    <n v="101"/>
    <x v="0"/>
    <s v="US"/>
    <s v="USD"/>
    <n v="1341750569"/>
    <n v="1339158569"/>
    <b v="0"/>
    <n v="57"/>
    <b v="1"/>
    <x v="4"/>
    <s v="classical music"/>
    <n v="88.44"/>
    <d v="2012-07-08T12:29:29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s v="US"/>
    <s v="USD"/>
    <n v="1424997000"/>
    <n v="1421983138"/>
    <b v="0"/>
    <n v="61"/>
    <b v="1"/>
    <x v="4"/>
    <s v="classical music"/>
    <n v="64.03"/>
    <d v="2015-02-27T00:30:00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s v="US"/>
    <s v="USD"/>
    <n v="1380949200"/>
    <n v="1378586179"/>
    <b v="0"/>
    <n v="65"/>
    <b v="1"/>
    <x v="4"/>
    <s v="classical music"/>
    <n v="60.15"/>
    <d v="2013-10-05T05:00:00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s v="US"/>
    <s v="USD"/>
    <n v="1333560803"/>
    <n v="1330972403"/>
    <b v="0"/>
    <n v="134"/>
    <b v="1"/>
    <x v="4"/>
    <s v="classical music"/>
    <n v="49.19"/>
    <d v="2012-04-04T17:33:23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s v="FR"/>
    <s v="EUR"/>
    <n v="1475209620"/>
    <n v="1473087637"/>
    <b v="0"/>
    <n v="37"/>
    <b v="1"/>
    <x v="4"/>
    <s v="classical music"/>
    <n v="165.16"/>
    <d v="2016-09-30T04:27:00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s v="GB"/>
    <s v="GBP"/>
    <n v="1370019600"/>
    <n v="1366999870"/>
    <b v="0"/>
    <n v="37"/>
    <b v="1"/>
    <x v="4"/>
    <s v="classical music"/>
    <n v="43.62"/>
    <d v="2013-05-31T17:00:00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s v="US"/>
    <s v="USD"/>
    <n v="1444276740"/>
    <n v="1439392406"/>
    <b v="0"/>
    <n v="150"/>
    <b v="1"/>
    <x v="4"/>
    <s v="classical music"/>
    <n v="43.7"/>
    <d v="2015-10-08T03:59:00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s v="US"/>
    <s v="USD"/>
    <n v="1332362880"/>
    <n v="1329890585"/>
    <b v="0"/>
    <n v="56"/>
    <b v="1"/>
    <x v="4"/>
    <s v="classical music"/>
    <n v="67.42"/>
    <d v="2012-03-21T20:48:00"/>
    <x v="2551"/>
    <x v="5"/>
  </r>
  <r>
    <n v="2552"/>
    <s v="DAVID, The Oratorio"/>
    <s v="World Premiere of a new oratorio with chorus, soloists, and orchestra, based on the Old Testament king and prophet, DAVID"/>
    <n v="3000"/>
    <n v="3195"/>
    <n v="107"/>
    <x v="0"/>
    <s v="US"/>
    <s v="USD"/>
    <n v="1488741981"/>
    <n v="1486149981"/>
    <b v="0"/>
    <n v="18"/>
    <b v="1"/>
    <x v="4"/>
    <s v="classical music"/>
    <n v="177.5"/>
    <d v="2017-03-05T19:26:21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s v="US"/>
    <s v="USD"/>
    <n v="1348202807"/>
    <n v="1343018807"/>
    <b v="0"/>
    <n v="60"/>
    <b v="1"/>
    <x v="4"/>
    <s v="classical music"/>
    <n v="38.880000000000003"/>
    <d v="2012-09-21T04:46:47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s v="US"/>
    <s v="USD"/>
    <n v="1433131140"/>
    <n v="1430445163"/>
    <b v="0"/>
    <n v="67"/>
    <b v="1"/>
    <x v="4"/>
    <s v="classical music"/>
    <n v="54.99"/>
    <d v="2015-06-01T03:59:00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s v="US"/>
    <s v="USD"/>
    <n v="1338219793"/>
    <n v="1335541393"/>
    <b v="0"/>
    <n v="35"/>
    <b v="1"/>
    <x v="4"/>
    <s v="classical music"/>
    <n v="61.34"/>
    <d v="2012-05-28T15:43:13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s v="US"/>
    <s v="USD"/>
    <n v="1356392857"/>
    <n v="1352504857"/>
    <b v="0"/>
    <n v="34"/>
    <b v="1"/>
    <x v="4"/>
    <s v="classical music"/>
    <n v="23.12"/>
    <d v="2012-12-24T23:47:37"/>
    <x v="2556"/>
    <x v="5"/>
  </r>
  <r>
    <n v="2557"/>
    <s v="European Tour"/>
    <s v="Raising money for our concert tour of Switzerland and Germany in June/July 2014"/>
    <n v="900"/>
    <n v="1066"/>
    <n v="118"/>
    <x v="0"/>
    <s v="GB"/>
    <s v="GBP"/>
    <n v="1400176386"/>
    <n v="1397584386"/>
    <b v="0"/>
    <n v="36"/>
    <b v="1"/>
    <x v="4"/>
    <s v="classical music"/>
    <n v="29.61"/>
    <d v="2014-05-15T17:53:06"/>
    <x v="2557"/>
    <x v="3"/>
  </r>
  <r>
    <n v="2558"/>
    <s v="Hopkins Sinfonia 2015 Season"/>
    <s v="The Hopkins Sinfonia is looking for your support to run our 2015 Season made up of five concerts."/>
    <n v="1250"/>
    <n v="1361"/>
    <n v="109"/>
    <x v="0"/>
    <s v="AU"/>
    <s v="AUD"/>
    <n v="1430488740"/>
    <n v="1427747906"/>
    <b v="0"/>
    <n v="18"/>
    <b v="1"/>
    <x v="4"/>
    <s v="classical music"/>
    <n v="75.61"/>
    <d v="2015-05-01T13:59:00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s v="US"/>
    <s v="USD"/>
    <n v="1321385820"/>
    <n v="1318539484"/>
    <b v="0"/>
    <n v="25"/>
    <b v="1"/>
    <x v="4"/>
    <s v="classical music"/>
    <n v="35.6"/>
    <d v="2011-11-15T19:37:00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s v="GB"/>
    <s v="GBP"/>
    <n v="1425682174"/>
    <n v="1423090174"/>
    <b v="0"/>
    <n v="21"/>
    <b v="1"/>
    <x v="4"/>
    <s v="classical music"/>
    <n v="143"/>
    <d v="2015-03-06T22:49:34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s v="CA"/>
    <s v="CAD"/>
    <n v="1444740089"/>
    <n v="1442148089"/>
    <b v="0"/>
    <n v="0"/>
    <b v="0"/>
    <x v="7"/>
    <s v="food trucks"/>
    <n v="0"/>
    <d v="2015-10-13T12:41:2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1"/>
    <s v="DE"/>
    <s v="EUR"/>
    <n v="1476189339"/>
    <n v="1471005339"/>
    <b v="0"/>
    <n v="3"/>
    <b v="0"/>
    <x v="7"/>
    <s v="food trucks"/>
    <n v="25"/>
    <d v="2016-10-11T12:35:39"/>
    <x v="2562"/>
    <x v="2"/>
  </r>
  <r>
    <n v="2563"/>
    <s v="Phoenix Pearl Boba Tea Truck (Canceled)"/>
    <s v="Michigan based bubble tea and specialty ice cream food truck"/>
    <n v="20000"/>
    <n v="0"/>
    <n v="0"/>
    <x v="1"/>
    <s v="US"/>
    <s v="USD"/>
    <n v="1438226451"/>
    <n v="1433042451"/>
    <b v="0"/>
    <n v="0"/>
    <b v="0"/>
    <x v="7"/>
    <s v="food trucks"/>
    <n v="0"/>
    <d v="2015-07-30T03:20:51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s v="CA"/>
    <s v="CAD"/>
    <n v="1406854699"/>
    <n v="1404262699"/>
    <b v="0"/>
    <n v="0"/>
    <b v="0"/>
    <x v="7"/>
    <s v="food trucks"/>
    <n v="0"/>
    <d v="2014-08-01T00:58:19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n v="1"/>
    <x v="1"/>
    <s v="US"/>
    <s v="USD"/>
    <n v="1462827000"/>
    <n v="1457710589"/>
    <b v="0"/>
    <n v="1"/>
    <b v="0"/>
    <x v="7"/>
    <s v="food trucks"/>
    <n v="100"/>
    <d v="2016-05-09T20:50:00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s v="US"/>
    <s v="USD"/>
    <n v="1408663948"/>
    <n v="1406071948"/>
    <b v="0"/>
    <n v="0"/>
    <b v="0"/>
    <x v="7"/>
    <s v="food trucks"/>
    <n v="0"/>
    <d v="2014-08-21T23:32:28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1"/>
    <s v="US"/>
    <s v="USD"/>
    <n v="1429823138"/>
    <n v="1427231138"/>
    <b v="0"/>
    <n v="2"/>
    <b v="0"/>
    <x v="7"/>
    <s v="food trucks"/>
    <n v="60"/>
    <d v="2015-04-23T21:05:38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1"/>
    <s v="GB"/>
    <s v="GBP"/>
    <n v="1472745594"/>
    <n v="1470153594"/>
    <b v="0"/>
    <n v="1"/>
    <b v="0"/>
    <x v="7"/>
    <s v="food trucks"/>
    <n v="50"/>
    <d v="2016-09-01T15:59:54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n v="2"/>
    <x v="1"/>
    <s v="US"/>
    <s v="USD"/>
    <n v="1442457112"/>
    <n v="1439865112"/>
    <b v="0"/>
    <n v="2"/>
    <b v="0"/>
    <x v="7"/>
    <s v="food trucks"/>
    <n v="72.5"/>
    <d v="2015-09-17T02:31:52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1"/>
    <s v="US"/>
    <s v="USD"/>
    <n v="1486590035"/>
    <n v="1483998035"/>
    <b v="0"/>
    <n v="2"/>
    <b v="0"/>
    <x v="7"/>
    <s v="food trucks"/>
    <n v="29.5"/>
    <d v="2017-02-08T21:40:35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n v="0"/>
    <x v="1"/>
    <s v="AU"/>
    <s v="AUD"/>
    <n v="1463645521"/>
    <n v="1458461521"/>
    <b v="0"/>
    <n v="4"/>
    <b v="0"/>
    <x v="7"/>
    <s v="food trucks"/>
    <n v="62.5"/>
    <d v="2016-05-19T08:12:01"/>
    <x v="2571"/>
    <x v="2"/>
  </r>
  <r>
    <n v="2572"/>
    <s v="A Dream of Naughty Nachos (Canceled)"/>
    <s v="Mesquite smoked brisket nachos, food truck style, with homemade salsa to make your taste buds dance."/>
    <n v="30000"/>
    <n v="0"/>
    <n v="0"/>
    <x v="1"/>
    <s v="US"/>
    <s v="USD"/>
    <n v="1428893517"/>
    <n v="1426301517"/>
    <b v="0"/>
    <n v="0"/>
    <b v="0"/>
    <x v="7"/>
    <s v="food trucks"/>
    <n v="0"/>
    <d v="2015-04-13T02:51:57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s v="US"/>
    <s v="USD"/>
    <n v="1408803149"/>
    <n v="1404915149"/>
    <b v="0"/>
    <n v="0"/>
    <b v="0"/>
    <x v="7"/>
    <s v="food trucks"/>
    <n v="0"/>
    <d v="2014-08-23T14:12:2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s v="US"/>
    <s v="USD"/>
    <n v="1463600945"/>
    <n v="1461786545"/>
    <b v="0"/>
    <n v="0"/>
    <b v="0"/>
    <x v="7"/>
    <s v="food trucks"/>
    <n v="0"/>
    <d v="2016-05-18T19:49:05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s v="US"/>
    <s v="USD"/>
    <n v="1421030194"/>
    <n v="1418438194"/>
    <b v="0"/>
    <n v="0"/>
    <b v="0"/>
    <x v="7"/>
    <s v="food trucks"/>
    <n v="0"/>
    <d v="2015-01-12T02:36:34"/>
    <x v="2575"/>
    <x v="3"/>
  </r>
  <r>
    <n v="2576"/>
    <s v="2 Go Fast Food (Canceled)"/>
    <s v="A New Twist with an American and Philippine fast food Mobile Trailer."/>
    <n v="10000"/>
    <n v="0"/>
    <n v="0"/>
    <x v="1"/>
    <s v="US"/>
    <s v="USD"/>
    <n v="1428707647"/>
    <n v="1424823247"/>
    <b v="0"/>
    <n v="0"/>
    <b v="0"/>
    <x v="7"/>
    <s v="food trucks"/>
    <n v="0"/>
    <d v="2015-04-10T23:14:07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s v="US"/>
    <s v="USD"/>
    <n v="1407181297"/>
    <n v="1405021297"/>
    <b v="0"/>
    <n v="0"/>
    <b v="0"/>
    <x v="7"/>
    <s v="food trucks"/>
    <n v="0"/>
    <d v="2014-08-04T19:41:37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s v="US"/>
    <s v="USD"/>
    <n v="1444410000"/>
    <n v="1440203579"/>
    <b v="0"/>
    <n v="0"/>
    <b v="0"/>
    <x v="7"/>
    <s v="food trucks"/>
    <n v="0"/>
    <d v="2015-10-09T17:00:00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1"/>
    <s v="US"/>
    <s v="USD"/>
    <n v="1410810903"/>
    <n v="1405626903"/>
    <b v="0"/>
    <n v="12"/>
    <b v="0"/>
    <x v="7"/>
    <s v="food trucks"/>
    <n v="23.08"/>
    <d v="2014-09-15T19:55:03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1"/>
    <s v="US"/>
    <s v="USD"/>
    <n v="1431745200"/>
    <n v="1429170603"/>
    <b v="0"/>
    <n v="2"/>
    <b v="0"/>
    <x v="7"/>
    <s v="food trucks"/>
    <n v="25.5"/>
    <d v="2015-05-16T03:00:00"/>
    <x v="2580"/>
    <x v="0"/>
  </r>
  <r>
    <n v="2581"/>
    <s v="A Flying Sausage Food Truck"/>
    <s v="Creating a Food Truck to bring gourmet sausage sliders to Jacksonville, FL for breakfast, lunch, and special events."/>
    <n v="5000"/>
    <n v="530"/>
    <n v="11"/>
    <x v="2"/>
    <s v="US"/>
    <s v="USD"/>
    <n v="1447689898"/>
    <n v="1445094298"/>
    <b v="0"/>
    <n v="11"/>
    <b v="0"/>
    <x v="7"/>
    <s v="food trucks"/>
    <n v="48.18"/>
    <d v="2015-11-16T16:04:58"/>
    <x v="2581"/>
    <x v="0"/>
  </r>
  <r>
    <n v="2582"/>
    <s v="Drunken Wings"/>
    <s v="The place where chicken meets liquor for the first time!"/>
    <n v="90000"/>
    <n v="1"/>
    <n v="0"/>
    <x v="2"/>
    <s v="US"/>
    <s v="USD"/>
    <n v="1477784634"/>
    <n v="1475192634"/>
    <b v="0"/>
    <n v="1"/>
    <b v="0"/>
    <x v="7"/>
    <s v="food trucks"/>
    <n v="1"/>
    <d v="2016-10-29T23:43:54"/>
    <x v="2582"/>
    <x v="2"/>
  </r>
  <r>
    <n v="2583"/>
    <s v="Crazy Daisy Food Truck"/>
    <s v="Crazy Daisy will become the newest member of the food truck distributors in Kansas City, Missouri."/>
    <n v="1000"/>
    <n v="5"/>
    <n v="1"/>
    <x v="2"/>
    <s v="US"/>
    <s v="USD"/>
    <n v="1426526880"/>
    <n v="1421346480"/>
    <b v="0"/>
    <n v="5"/>
    <b v="0"/>
    <x v="7"/>
    <s v="food trucks"/>
    <n v="1"/>
    <d v="2015-03-16T17:28:00"/>
    <x v="2583"/>
    <x v="0"/>
  </r>
  <r>
    <n v="2584"/>
    <s v="Culinary Arts Food Truck Style"/>
    <s v="Bringing quality food to the masses using local premium ingredients, but at a food truck price!"/>
    <n v="10000"/>
    <n v="0"/>
    <n v="0"/>
    <x v="2"/>
    <s v="US"/>
    <s v="USD"/>
    <n v="1434341369"/>
    <n v="1431749369"/>
    <b v="0"/>
    <n v="0"/>
    <b v="0"/>
    <x v="7"/>
    <s v="food trucks"/>
    <n v="0"/>
    <d v="2015-06-15T04:09:29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2"/>
    <s v="US"/>
    <s v="USD"/>
    <n v="1404601632"/>
    <n v="1402009632"/>
    <b v="0"/>
    <n v="1"/>
    <b v="0"/>
    <x v="7"/>
    <s v="food trucks"/>
    <n v="50"/>
    <d v="2014-07-05T23:07:12"/>
    <x v="2585"/>
    <x v="3"/>
  </r>
  <r>
    <n v="2586"/>
    <s v="Inspire Healthy Eating"/>
    <s v="I would like to bring fresh salad and food to the streets of London at a reasonable price."/>
    <n v="3000"/>
    <n v="5"/>
    <n v="0"/>
    <x v="2"/>
    <s v="GB"/>
    <s v="GBP"/>
    <n v="1451030136"/>
    <n v="1448438136"/>
    <b v="0"/>
    <n v="1"/>
    <b v="0"/>
    <x v="7"/>
    <s v="food trucks"/>
    <n v="5"/>
    <d v="2015-12-25T07:55:36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2"/>
    <s v="US"/>
    <s v="USD"/>
    <n v="1451491953"/>
    <n v="1448899953"/>
    <b v="0"/>
    <n v="6"/>
    <b v="0"/>
    <x v="7"/>
    <s v="food trucks"/>
    <n v="202.83"/>
    <d v="2015-12-30T16:12:33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2"/>
    <s v="US"/>
    <s v="USD"/>
    <n v="1427807640"/>
    <n v="1423325626"/>
    <b v="0"/>
    <n v="8"/>
    <b v="0"/>
    <x v="7"/>
    <s v="food trucks"/>
    <n v="29.13"/>
    <d v="2015-03-31T13:14:00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2"/>
    <s v="DK"/>
    <s v="DKK"/>
    <n v="1458733927"/>
    <n v="1456145527"/>
    <b v="0"/>
    <n v="1"/>
    <b v="0"/>
    <x v="7"/>
    <s v="food trucks"/>
    <n v="5"/>
    <d v="2016-03-23T11:52:07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s v="AU"/>
    <s v="AUD"/>
    <n v="1453817297"/>
    <n v="1453212497"/>
    <b v="0"/>
    <n v="0"/>
    <b v="0"/>
    <x v="7"/>
    <s v="food trucks"/>
    <n v="0"/>
    <d v="2016-01-26T14:08:17"/>
    <x v="2590"/>
    <x v="2"/>
  </r>
  <r>
    <n v="2591"/>
    <s v="patent pending"/>
    <s v="Hi everyone I am a 26 year old single mom trying to start her own food business! I need to first afford the patent to reveal more!"/>
    <n v="1500"/>
    <n v="26"/>
    <n v="2"/>
    <x v="2"/>
    <s v="US"/>
    <s v="USD"/>
    <n v="1457901924"/>
    <n v="1452721524"/>
    <b v="0"/>
    <n v="2"/>
    <b v="0"/>
    <x v="7"/>
    <s v="food trucks"/>
    <n v="13"/>
    <d v="2016-03-13T20:45:24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n v="0"/>
    <x v="2"/>
    <s v="US"/>
    <s v="USD"/>
    <n v="1412536421"/>
    <n v="1409944421"/>
    <b v="0"/>
    <n v="1"/>
    <b v="0"/>
    <x v="7"/>
    <s v="food trucks"/>
    <n v="50"/>
    <d v="2014-10-05T19:13:41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s v="US"/>
    <s v="USD"/>
    <n v="1429993026"/>
    <n v="1427401026"/>
    <b v="0"/>
    <n v="0"/>
    <b v="0"/>
    <x v="7"/>
    <s v="food trucks"/>
    <n v="0"/>
    <d v="2015-04-25T20:17:06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2"/>
    <s v="US"/>
    <s v="USD"/>
    <n v="1407453228"/>
    <n v="1404861228"/>
    <b v="0"/>
    <n v="1"/>
    <b v="0"/>
    <x v="7"/>
    <s v="food trucks"/>
    <n v="1"/>
    <d v="2014-08-07T23:13:48"/>
    <x v="2594"/>
    <x v="3"/>
  </r>
  <r>
    <n v="2595"/>
    <s v="Food Truck for Little Fox Bakery"/>
    <s v="Looking to put the best baked goods in Bowling Green on wheels"/>
    <n v="15000"/>
    <n v="1825"/>
    <n v="12"/>
    <x v="2"/>
    <s v="US"/>
    <s v="USD"/>
    <n v="1487915500"/>
    <n v="1485323500"/>
    <b v="0"/>
    <n v="19"/>
    <b v="0"/>
    <x v="7"/>
    <s v="food trucks"/>
    <n v="96.05"/>
    <d v="2017-02-24T05:51:40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2"/>
    <s v="CA"/>
    <s v="CAD"/>
    <n v="1407427009"/>
    <n v="1404835009"/>
    <b v="0"/>
    <n v="27"/>
    <b v="0"/>
    <x v="7"/>
    <s v="food trucks"/>
    <n v="305.77999999999997"/>
    <d v="2014-08-07T15:56:4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2"/>
    <s v="GB"/>
    <s v="GBP"/>
    <n v="1466323917"/>
    <n v="1463731917"/>
    <b v="0"/>
    <n v="7"/>
    <b v="0"/>
    <x v="7"/>
    <s v="food trucks"/>
    <n v="12.14"/>
    <d v="2016-06-19T08:11:57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s v="US"/>
    <s v="USD"/>
    <n v="1443039001"/>
    <n v="1440447001"/>
    <b v="0"/>
    <n v="14"/>
    <b v="0"/>
    <x v="7"/>
    <s v="food trucks"/>
    <n v="83.57"/>
    <d v="2015-09-23T20:10:01"/>
    <x v="2598"/>
    <x v="0"/>
  </r>
  <r>
    <n v="2599"/>
    <s v="Empty Ramekins Catering Group"/>
    <s v="The Empty Ramekins Catering Group is looking for your help to start up in Miami Florida!!!!"/>
    <n v="9041"/>
    <n v="90"/>
    <n v="1"/>
    <x v="2"/>
    <s v="US"/>
    <s v="USD"/>
    <n v="1407089147"/>
    <n v="1403201147"/>
    <b v="0"/>
    <n v="5"/>
    <b v="0"/>
    <x v="7"/>
    <s v="food trucks"/>
    <n v="18"/>
    <d v="2014-08-03T18:05:47"/>
    <x v="2599"/>
    <x v="3"/>
  </r>
  <r>
    <n v="2600"/>
    <s v="Help Buttz Return From the Ashes"/>
    <s v="On Sunday November 8, 2015 our food truck burned to the ground. Please help us get rebuilt."/>
    <n v="50000"/>
    <n v="3466"/>
    <n v="7"/>
    <x v="2"/>
    <s v="US"/>
    <s v="USD"/>
    <n v="1458938200"/>
    <n v="1453757800"/>
    <b v="0"/>
    <n v="30"/>
    <b v="0"/>
    <x v="7"/>
    <s v="food trucks"/>
    <n v="115.53"/>
    <d v="2016-03-25T20:36:40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s v="US"/>
    <s v="USD"/>
    <n v="1347508740"/>
    <n v="1346276349"/>
    <b v="1"/>
    <n v="151"/>
    <b v="1"/>
    <x v="2"/>
    <s v="space exploration"/>
    <n v="21.9"/>
    <d v="2012-09-13T03:59:00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s v="US"/>
    <s v="USD"/>
    <n v="1415827200"/>
    <n v="1412358968"/>
    <b v="1"/>
    <n v="489"/>
    <b v="1"/>
    <x v="2"/>
    <s v="space exploration"/>
    <n v="80.02"/>
    <d v="2014-11-12T21:20:00"/>
    <x v="2602"/>
    <x v="3"/>
  </r>
  <r>
    <n v="2603"/>
    <s v="Manned Mock Mars Mission"/>
    <s v="I will be building a mock space station and simulate living on Mars for two weeks."/>
    <n v="1750"/>
    <n v="1776"/>
    <n v="101"/>
    <x v="0"/>
    <s v="US"/>
    <s v="USD"/>
    <n v="1387835654"/>
    <n v="1386626054"/>
    <b v="1"/>
    <n v="50"/>
    <b v="1"/>
    <x v="2"/>
    <s v="space exploration"/>
    <n v="35.520000000000003"/>
    <d v="2013-12-23T21:54:14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s v="US"/>
    <s v="USD"/>
    <n v="1335662023"/>
    <n v="1333070023"/>
    <b v="1"/>
    <n v="321"/>
    <b v="1"/>
    <x v="2"/>
    <s v="space exploration"/>
    <n v="64.930000000000007"/>
    <d v="2012-04-29T01:13:43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s v="US"/>
    <s v="USD"/>
    <n v="1466168390"/>
    <n v="1463576390"/>
    <b v="1"/>
    <n v="1762"/>
    <b v="1"/>
    <x v="2"/>
    <s v="space exploration"/>
    <n v="60.97"/>
    <d v="2016-06-17T12:59:50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s v="US"/>
    <s v="USD"/>
    <n v="1398791182"/>
    <n v="1396026382"/>
    <b v="1"/>
    <n v="385"/>
    <b v="1"/>
    <x v="2"/>
    <s v="space exploration"/>
    <n v="31.44"/>
    <d v="2014-04-29T17:06:22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s v="US"/>
    <s v="USD"/>
    <n v="1439344800"/>
    <n v="1435611572"/>
    <b v="1"/>
    <n v="398"/>
    <b v="1"/>
    <x v="2"/>
    <s v="space exploration"/>
    <n v="81.95"/>
    <d v="2015-08-12T02:00:00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s v="US"/>
    <s v="USD"/>
    <n v="1489536000"/>
    <n v="1485976468"/>
    <b v="1"/>
    <n v="304"/>
    <b v="1"/>
    <x v="2"/>
    <s v="space exploration"/>
    <n v="58.93"/>
    <d v="2017-03-15T00:00:00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s v="US"/>
    <s v="USD"/>
    <n v="1342330951"/>
    <n v="1339738951"/>
    <b v="1"/>
    <n v="676"/>
    <b v="1"/>
    <x v="2"/>
    <s v="space exploration"/>
    <n v="157.29"/>
    <d v="2012-07-15T05:42:31"/>
    <x v="2609"/>
    <x v="5"/>
  </r>
  <r>
    <n v="2610"/>
    <s v="Restore the Pluto Discovery Telescope"/>
    <s v="Preserve the telescope that Clyde Tombaugh used to discover Pluto for generations to come!"/>
    <n v="22765"/>
    <n v="32172.66"/>
    <n v="141"/>
    <x v="0"/>
    <s v="US"/>
    <s v="USD"/>
    <n v="1471849140"/>
    <n v="1468444125"/>
    <b v="1"/>
    <n v="577"/>
    <b v="1"/>
    <x v="2"/>
    <s v="space exploration"/>
    <n v="55.76"/>
    <d v="2016-08-22T06:59:00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s v="DE"/>
    <s v="EUR"/>
    <n v="1483397940"/>
    <n v="1480493014"/>
    <b v="1"/>
    <n v="3663"/>
    <b v="1"/>
    <x v="2"/>
    <s v="space exploration"/>
    <n v="83.8"/>
    <d v="2017-01-02T22:59:00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s v="US"/>
    <s v="USD"/>
    <n v="1420773970"/>
    <n v="1418095570"/>
    <b v="1"/>
    <n v="294"/>
    <b v="1"/>
    <x v="2"/>
    <s v="space exploration"/>
    <n v="58.42"/>
    <d v="2015-01-09T03:26:10"/>
    <x v="2612"/>
    <x v="3"/>
  </r>
  <r>
    <n v="2613"/>
    <s v="Earth 360"/>
    <s v="Re-inventing the way we look at our planet by sending 5 cameras to near space to create the first 360 panoramic view of the earth."/>
    <n v="7500"/>
    <n v="7576"/>
    <n v="101"/>
    <x v="0"/>
    <s v="US"/>
    <s v="USD"/>
    <n v="1348256294"/>
    <n v="1345664294"/>
    <b v="1"/>
    <n v="28"/>
    <b v="1"/>
    <x v="2"/>
    <s v="space exploration"/>
    <n v="270.57"/>
    <d v="2012-09-21T19:38:14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s v="US"/>
    <s v="USD"/>
    <n v="1398834000"/>
    <n v="1396371612"/>
    <b v="1"/>
    <n v="100"/>
    <b v="1"/>
    <x v="2"/>
    <s v="space exploration"/>
    <n v="107.1"/>
    <d v="2014-04-30T05:00:00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s v="GB"/>
    <s v="GBP"/>
    <n v="1462017600"/>
    <n v="1458820564"/>
    <b v="0"/>
    <n v="72"/>
    <b v="1"/>
    <x v="2"/>
    <s v="space exploration"/>
    <n v="47.18"/>
    <d v="2016-04-30T12:00:00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s v="US"/>
    <s v="USD"/>
    <n v="1440546729"/>
    <n v="1437954729"/>
    <b v="1"/>
    <n v="238"/>
    <b v="1"/>
    <x v="2"/>
    <s v="space exploration"/>
    <n v="120.31"/>
    <d v="2015-08-25T23:52:09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s v="US"/>
    <s v="USD"/>
    <n v="1413838751"/>
    <n v="1411246751"/>
    <b v="1"/>
    <n v="159"/>
    <b v="1"/>
    <x v="2"/>
    <s v="space exploration"/>
    <n v="27.6"/>
    <d v="2014-10-20T20:59:11"/>
    <x v="2617"/>
    <x v="3"/>
  </r>
  <r>
    <n v="2618"/>
    <s v="SPACE ART FEATURING ASTRONAUTS #WeBelieveInAstronauts"/>
    <s v="LTD ED COLLECTIBLE SPACE ART FEAT. ASTRONAUTS"/>
    <n v="15000"/>
    <n v="15808"/>
    <n v="105"/>
    <x v="0"/>
    <s v="US"/>
    <s v="USD"/>
    <n v="1449000061"/>
    <n v="1443812461"/>
    <b v="1"/>
    <n v="77"/>
    <b v="1"/>
    <x v="2"/>
    <s v="space exploration"/>
    <n v="205.3"/>
    <d v="2015-12-01T20:01:01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s v="US"/>
    <s v="USD"/>
    <n v="1445598000"/>
    <n v="1443302004"/>
    <b v="1"/>
    <n v="53"/>
    <b v="1"/>
    <x v="2"/>
    <s v="space exploration"/>
    <n v="35.549999999999997"/>
    <d v="2015-10-23T11:00:00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s v="AU"/>
    <s v="AUD"/>
    <n v="1444525200"/>
    <n v="1441339242"/>
    <b v="1"/>
    <n v="1251"/>
    <b v="1"/>
    <x v="2"/>
    <s v="space exploration"/>
    <n v="74.64"/>
    <d v="2015-10-11T01:00:00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s v="US"/>
    <s v="USD"/>
    <n v="1432230988"/>
    <n v="1429638988"/>
    <b v="1"/>
    <n v="465"/>
    <b v="1"/>
    <x v="2"/>
    <s v="space exploration"/>
    <n v="47.06"/>
    <d v="2015-05-21T17:56:28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s v="IT"/>
    <s v="EUR"/>
    <n v="1483120216"/>
    <n v="1479232216"/>
    <b v="0"/>
    <n v="74"/>
    <b v="1"/>
    <x v="2"/>
    <s v="space exploration"/>
    <n v="26.59"/>
    <d v="2016-12-30T17:50:16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s v="US"/>
    <s v="USD"/>
    <n v="1480658966"/>
    <n v="1479449366"/>
    <b v="0"/>
    <n v="62"/>
    <b v="1"/>
    <x v="2"/>
    <s v="space exploration"/>
    <n v="36.770000000000003"/>
    <d v="2016-12-02T06:09:2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s v="US"/>
    <s v="USD"/>
    <n v="1347530822"/>
    <n v="1345716422"/>
    <b v="0"/>
    <n v="3468"/>
    <b v="1"/>
    <x v="2"/>
    <s v="space exploration"/>
    <n v="31.82"/>
    <d v="2012-09-13T10:07:02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s v="DE"/>
    <s v="EUR"/>
    <n v="1478723208"/>
    <n v="1476559608"/>
    <b v="0"/>
    <n v="52"/>
    <b v="1"/>
    <x v="2"/>
    <s v="space exploration"/>
    <n v="27.58"/>
    <d v="2016-11-09T20:26:48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s v="US"/>
    <s v="USD"/>
    <n v="1433343869"/>
    <n v="1430751869"/>
    <b v="0"/>
    <n v="50"/>
    <b v="1"/>
    <x v="2"/>
    <s v="space exploration"/>
    <n v="56"/>
    <d v="2015-06-03T15:04:29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s v="US"/>
    <s v="USD"/>
    <n v="1448571261"/>
    <n v="1445975661"/>
    <b v="0"/>
    <n v="45"/>
    <b v="1"/>
    <x v="2"/>
    <s v="space exploration"/>
    <n v="21.56"/>
    <d v="2015-11-26T20:54:21"/>
    <x v="2627"/>
    <x v="0"/>
  </r>
  <r>
    <n v="2628"/>
    <s v="Pie In Space!"/>
    <s v="A high school freshman is sending pie into space and you can be a part of it.  GO SCIENCE!!!"/>
    <n v="839"/>
    <n v="926"/>
    <n v="110"/>
    <x v="0"/>
    <s v="US"/>
    <s v="USD"/>
    <n v="1417389067"/>
    <n v="1415661067"/>
    <b v="0"/>
    <n v="21"/>
    <b v="1"/>
    <x v="2"/>
    <s v="space exploration"/>
    <n v="44.1"/>
    <d v="2014-11-30T23:11:07"/>
    <x v="2628"/>
    <x v="3"/>
  </r>
  <r>
    <n v="2629"/>
    <s v="Project Dragonfly - Sail to the Stars"/>
    <s v="The first international contest to let students shape the future of interstellar travel."/>
    <n v="5000"/>
    <n v="6387"/>
    <n v="128"/>
    <x v="0"/>
    <s v="GB"/>
    <s v="GBP"/>
    <n v="1431608122"/>
    <n v="1429016122"/>
    <b v="0"/>
    <n v="100"/>
    <b v="1"/>
    <x v="2"/>
    <s v="space exploration"/>
    <n v="63.87"/>
    <d v="2015-05-14T12:55:22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s v="AU"/>
    <s v="AUD"/>
    <n v="1467280800"/>
    <n v="1464921112"/>
    <b v="0"/>
    <n v="81"/>
    <b v="1"/>
    <x v="2"/>
    <s v="space exploration"/>
    <n v="38.99"/>
    <d v="2016-06-30T10:00:00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s v="US"/>
    <s v="USD"/>
    <n v="1440907427"/>
    <n v="1438488227"/>
    <b v="0"/>
    <n v="286"/>
    <b v="1"/>
    <x v="2"/>
    <s v="space exploration"/>
    <n v="80.19"/>
    <d v="2015-08-30T04:03:47"/>
    <x v="2631"/>
    <x v="0"/>
  </r>
  <r>
    <n v="2632"/>
    <s v="University Rocket Science"/>
    <s v="Students from 3 universities are designing a dual stage rocket to test experimental rocket technology."/>
    <n v="1070"/>
    <n v="1466"/>
    <n v="137"/>
    <x v="0"/>
    <s v="US"/>
    <s v="USD"/>
    <n v="1464485339"/>
    <n v="1462325339"/>
    <b v="0"/>
    <n v="42"/>
    <b v="1"/>
    <x v="2"/>
    <s v="space exploration"/>
    <n v="34.9"/>
    <d v="2016-05-29T01:28:59"/>
    <x v="2632"/>
    <x v="2"/>
  </r>
  <r>
    <n v="2633"/>
    <s v="ISS-Above"/>
    <s v="A device that lights up whenever the International Space Station is nearby (that happens more often than you might expect)"/>
    <n v="5000"/>
    <n v="17731"/>
    <n v="355"/>
    <x v="0"/>
    <s v="US"/>
    <s v="USD"/>
    <n v="1393542000"/>
    <n v="1390938332"/>
    <b v="0"/>
    <n v="199"/>
    <b v="1"/>
    <x v="2"/>
    <s v="space exploration"/>
    <n v="89.1"/>
    <d v="2014-02-27T23:00:00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s v="US"/>
    <s v="USD"/>
    <n v="1475163921"/>
    <n v="1472571921"/>
    <b v="0"/>
    <n v="25"/>
    <b v="1"/>
    <x v="2"/>
    <s v="space exploration"/>
    <n v="39.44"/>
    <d v="2016-09-29T15:45:21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s v="CA"/>
    <s v="CAD"/>
    <n v="1425937761"/>
    <n v="1422917361"/>
    <b v="0"/>
    <n v="84"/>
    <b v="1"/>
    <x v="2"/>
    <s v="space exploration"/>
    <n v="136.9"/>
    <d v="2015-03-09T21:49:21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s v="US"/>
    <s v="USD"/>
    <n v="1476579600"/>
    <n v="1474641914"/>
    <b v="0"/>
    <n v="50"/>
    <b v="1"/>
    <x v="2"/>
    <s v="space exploration"/>
    <n v="37.46"/>
    <d v="2016-10-16T01:00:00"/>
    <x v="2636"/>
    <x v="2"/>
  </r>
  <r>
    <n v="2637"/>
    <s v="SPEED OF LIGHT: Biggest Mystery of the Universe"/>
    <s v="Help us collect the data to solve the mystery of the century: Is light slowing down?"/>
    <n v="500"/>
    <n v="831"/>
    <n v="166"/>
    <x v="0"/>
    <s v="US"/>
    <s v="USD"/>
    <n v="1476277875"/>
    <n v="1474895475"/>
    <b v="0"/>
    <n v="26"/>
    <b v="1"/>
    <x v="2"/>
    <s v="space exploration"/>
    <n v="31.96"/>
    <d v="2016-10-12T13:11:15"/>
    <x v="2637"/>
    <x v="2"/>
  </r>
  <r>
    <n v="2638"/>
    <s v="Pie In Space! (Round 2)"/>
    <s v="The second round of funding for the most amazing project ever where a high school freshman is sending pie into SPACE!!!"/>
    <n v="347"/>
    <n v="353"/>
    <n v="102"/>
    <x v="0"/>
    <s v="US"/>
    <s v="USD"/>
    <n v="1421358895"/>
    <n v="1418766895"/>
    <b v="0"/>
    <n v="14"/>
    <b v="1"/>
    <x v="2"/>
    <s v="space exploration"/>
    <n v="25.21"/>
    <d v="2015-01-15T21:54:55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s v="GB"/>
    <s v="GBP"/>
    <n v="1424378748"/>
    <n v="1421786748"/>
    <b v="0"/>
    <n v="49"/>
    <b v="1"/>
    <x v="2"/>
    <s v="space exploration"/>
    <n v="10.039999999999999"/>
    <d v="2015-02-19T20:45:48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s v="US"/>
    <s v="USD"/>
    <n v="1433735474"/>
    <n v="1428551474"/>
    <b v="0"/>
    <n v="69"/>
    <b v="1"/>
    <x v="2"/>
    <s v="space exploration"/>
    <n v="45.94"/>
    <d v="2015-06-08T03:51:14"/>
    <x v="2640"/>
    <x v="0"/>
  </r>
  <r>
    <n v="2641"/>
    <s v="Build Flying Saucer Artificial Intelligent from sea shell"/>
    <s v="Building a Flying saucer that has Artificial Intelligent made from sea shell."/>
    <n v="1500"/>
    <n v="15"/>
    <n v="1"/>
    <x v="2"/>
    <s v="US"/>
    <s v="USD"/>
    <n v="1410811740"/>
    <n v="1409341863"/>
    <b v="0"/>
    <n v="1"/>
    <b v="0"/>
    <x v="2"/>
    <s v="space exploration"/>
    <n v="15"/>
    <d v="2014-09-15T20:09:00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s v="DE"/>
    <s v="EUR"/>
    <n v="1468565820"/>
    <n v="1465970108"/>
    <b v="0"/>
    <n v="0"/>
    <b v="0"/>
    <x v="2"/>
    <s v="space exploration"/>
    <n v="0"/>
    <d v="2016-07-15T06:57:00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1"/>
    <s v="US"/>
    <s v="USD"/>
    <n v="1482307140"/>
    <n v="1479218315"/>
    <b v="1"/>
    <n v="1501"/>
    <b v="0"/>
    <x v="2"/>
    <s v="space exploration"/>
    <n v="223.58"/>
    <d v="2016-12-21T07:59:00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1"/>
    <s v="US"/>
    <s v="USD"/>
    <n v="1489172435"/>
    <n v="1486580435"/>
    <b v="1"/>
    <n v="52"/>
    <b v="0"/>
    <x v="2"/>
    <s v="space exploration"/>
    <n v="39.479999999999997"/>
    <d v="2017-03-10T19:00:35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1"/>
    <s v="AU"/>
    <s v="AUD"/>
    <n v="1415481203"/>
    <n v="1412885603"/>
    <b v="1"/>
    <n v="23"/>
    <b v="0"/>
    <x v="2"/>
    <s v="space exploration"/>
    <n v="91.3"/>
    <d v="2014-11-08T21:13:23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1"/>
    <s v="US"/>
    <s v="USD"/>
    <n v="1441783869"/>
    <n v="1439191869"/>
    <b v="1"/>
    <n v="535"/>
    <b v="0"/>
    <x v="2"/>
    <s v="space exploration"/>
    <n v="78.67"/>
    <d v="2015-09-09T07:31:09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1"/>
    <s v="CA"/>
    <s v="CAD"/>
    <n v="1439533019"/>
    <n v="1436941019"/>
    <b v="0"/>
    <n v="3"/>
    <b v="0"/>
    <x v="2"/>
    <s v="space exploration"/>
    <n v="12"/>
    <d v="2015-08-14T06:16:59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1"/>
    <s v="US"/>
    <s v="USD"/>
    <n v="1457543360"/>
    <n v="1454951360"/>
    <b v="0"/>
    <n v="6"/>
    <b v="0"/>
    <x v="2"/>
    <s v="space exploration"/>
    <n v="17.670000000000002"/>
    <d v="2016-03-09T17:09:20"/>
    <x v="2648"/>
    <x v="2"/>
  </r>
  <r>
    <n v="2649"/>
    <s v="The Mission - Please Check Back Soon (Canceled)"/>
    <s v="They have launched a Kickstarter."/>
    <n v="125000"/>
    <n v="124"/>
    <n v="0"/>
    <x v="1"/>
    <s v="US"/>
    <s v="USD"/>
    <n v="1454370941"/>
    <n v="1449186941"/>
    <b v="0"/>
    <n v="3"/>
    <b v="0"/>
    <x v="2"/>
    <s v="space exploration"/>
    <n v="41.33"/>
    <d v="2016-02-01T23:55:41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1"/>
    <s v="US"/>
    <s v="USD"/>
    <n v="1482332343"/>
    <n v="1479740343"/>
    <b v="0"/>
    <n v="5"/>
    <b v="0"/>
    <x v="2"/>
    <s v="space exploration"/>
    <n v="71.599999999999994"/>
    <d v="2016-12-21T14:59:03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1"/>
    <s v="US"/>
    <s v="USD"/>
    <n v="1450380009"/>
    <n v="1447960809"/>
    <b v="0"/>
    <n v="17"/>
    <b v="0"/>
    <x v="2"/>
    <s v="space exploration"/>
    <n v="307.82"/>
    <d v="2015-12-17T19:20:09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1"/>
    <s v="AU"/>
    <s v="AUD"/>
    <n v="1418183325"/>
    <n v="1415591325"/>
    <b v="0"/>
    <n v="11"/>
    <b v="0"/>
    <x v="2"/>
    <s v="space exploration"/>
    <n v="80.45"/>
    <d v="2014-12-10T03:48:45"/>
    <x v="2652"/>
    <x v="3"/>
  </r>
  <r>
    <n v="2653"/>
    <s v="Dream Rocket Project (Canceled)"/>
    <s v="DREAM BIG. Explore the universe through STEAM education. (Science, Technology, Engineering, Art, Mathematics)"/>
    <n v="51000"/>
    <n v="5876"/>
    <n v="12"/>
    <x v="1"/>
    <s v="US"/>
    <s v="USD"/>
    <n v="1402632000"/>
    <n v="1399909127"/>
    <b v="0"/>
    <n v="70"/>
    <b v="0"/>
    <x v="2"/>
    <s v="space exploration"/>
    <n v="83.94"/>
    <d v="2014-06-13T04:00:00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1"/>
    <s v="US"/>
    <s v="USD"/>
    <n v="1429622726"/>
    <n v="1424442326"/>
    <b v="0"/>
    <n v="6"/>
    <b v="0"/>
    <x v="2"/>
    <s v="space exploration"/>
    <n v="8.5"/>
    <d v="2015-04-21T13:25:26"/>
    <x v="2654"/>
    <x v="0"/>
  </r>
  <r>
    <n v="2655"/>
    <s v="Balloons (Canceled)"/>
    <s v="Thank you for your support!"/>
    <n v="15000"/>
    <n v="3155"/>
    <n v="21"/>
    <x v="1"/>
    <s v="US"/>
    <s v="USD"/>
    <n v="1455048000"/>
    <n v="1452631647"/>
    <b v="0"/>
    <n v="43"/>
    <b v="0"/>
    <x v="2"/>
    <s v="space exploration"/>
    <n v="73.37"/>
    <d v="2016-02-09T20:00:00"/>
    <x v="2655"/>
    <x v="2"/>
  </r>
  <r>
    <n v="2656"/>
    <s v="MoonWatcher: A 24/7 Live Video of the Moon for Everyone (Canceled)"/>
    <s v="MoonWatcher will be bringing the Moon closer to all of us."/>
    <n v="150000"/>
    <n v="17155"/>
    <n v="11"/>
    <x v="1"/>
    <s v="US"/>
    <s v="USD"/>
    <n v="1489345200"/>
    <n v="1485966688"/>
    <b v="0"/>
    <n v="152"/>
    <b v="0"/>
    <x v="2"/>
    <s v="space exploration"/>
    <n v="112.86"/>
    <d v="2017-03-12T19:00:00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1"/>
    <s v="US"/>
    <s v="USD"/>
    <n v="1470187800"/>
    <n v="1467325053"/>
    <b v="0"/>
    <n v="59"/>
    <b v="0"/>
    <x v="2"/>
    <s v="space exploration"/>
    <n v="95.28"/>
    <d v="2016-08-03T01:30:00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1"/>
    <s v="US"/>
    <s v="USD"/>
    <n v="1469913194"/>
    <n v="1467321194"/>
    <b v="0"/>
    <n v="4"/>
    <b v="0"/>
    <x v="2"/>
    <s v="space exploration"/>
    <n v="22.75"/>
    <d v="2016-07-30T21:13:14"/>
    <x v="2658"/>
    <x v="2"/>
  </r>
  <r>
    <n v="2659"/>
    <s v="test (Canceled)"/>
    <s v="test"/>
    <n v="49000"/>
    <n v="1333"/>
    <n v="3"/>
    <x v="1"/>
    <s v="US"/>
    <s v="USD"/>
    <n v="1429321210"/>
    <n v="1426729210"/>
    <b v="0"/>
    <n v="10"/>
    <b v="0"/>
    <x v="2"/>
    <s v="space exploration"/>
    <n v="133.30000000000001"/>
    <d v="2015-04-18T01:40:10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1"/>
    <s v="US"/>
    <s v="USD"/>
    <n v="1448388418"/>
    <n v="1443200818"/>
    <b v="0"/>
    <n v="5"/>
    <b v="0"/>
    <x v="2"/>
    <s v="space exploration"/>
    <n v="3.8"/>
    <d v="2015-11-24T18:06:58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s v="US"/>
    <s v="USD"/>
    <n v="1382742010"/>
    <n v="1380150010"/>
    <b v="0"/>
    <n v="60"/>
    <b v="1"/>
    <x v="2"/>
    <s v="makerspaces"/>
    <n v="85.75"/>
    <d v="2013-10-25T23:00:10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s v="US"/>
    <s v="USD"/>
    <n v="1440179713"/>
    <n v="1437587713"/>
    <b v="0"/>
    <n v="80"/>
    <b v="1"/>
    <x v="2"/>
    <s v="makerspaces"/>
    <n v="267"/>
    <d v="2015-08-21T17:55:13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s v="CA"/>
    <s v="CAD"/>
    <n v="1441378800"/>
    <n v="1438873007"/>
    <b v="0"/>
    <n v="56"/>
    <b v="1"/>
    <x v="2"/>
    <s v="makerspaces"/>
    <n v="373.56"/>
    <d v="2015-09-04T15:00:00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s v="US"/>
    <s v="USD"/>
    <n v="1449644340"/>
    <n v="1446683797"/>
    <b v="0"/>
    <n v="104"/>
    <b v="1"/>
    <x v="2"/>
    <s v="makerspaces"/>
    <n v="174.04"/>
    <d v="2015-12-09T06:59:00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s v="US"/>
    <s v="USD"/>
    <n v="1430774974"/>
    <n v="1426886974"/>
    <b v="0"/>
    <n v="46"/>
    <b v="1"/>
    <x v="2"/>
    <s v="makerspaces"/>
    <n v="93.7"/>
    <d v="2015-05-04T21:29:34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s v="US"/>
    <s v="USD"/>
    <n v="1443214800"/>
    <n v="1440008439"/>
    <b v="0"/>
    <n v="206"/>
    <b v="1"/>
    <x v="2"/>
    <s v="makerspaces"/>
    <n v="77.33"/>
    <d v="2015-09-25T21:00:00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s v="US"/>
    <s v="USD"/>
    <n v="1455142416"/>
    <n v="1452550416"/>
    <b v="0"/>
    <n v="18"/>
    <b v="1"/>
    <x v="2"/>
    <s v="makerspaces"/>
    <n v="92.22"/>
    <d v="2016-02-10T22:13:36"/>
    <x v="2667"/>
    <x v="2"/>
  </r>
  <r>
    <n v="2668"/>
    <s v="UOttawa Makermobile"/>
    <s v="Creativity on the go! |_x000a_CrÃ©ativitÃ© en mouvement !"/>
    <n v="1000"/>
    <n v="1707"/>
    <n v="171"/>
    <x v="0"/>
    <s v="CA"/>
    <s v="CAD"/>
    <n v="1447079520"/>
    <n v="1443449265"/>
    <b v="0"/>
    <n v="28"/>
    <b v="1"/>
    <x v="2"/>
    <s v="makerspaces"/>
    <n v="60.96"/>
    <d v="2015-11-09T14:32:00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s v="US"/>
    <s v="USD"/>
    <n v="1452387096"/>
    <n v="1447203096"/>
    <b v="0"/>
    <n v="11"/>
    <b v="1"/>
    <x v="2"/>
    <s v="makerspaces"/>
    <n v="91"/>
    <d v="2016-01-10T00:51:36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2"/>
    <s v="AU"/>
    <s v="AUD"/>
    <n v="1406593780"/>
    <n v="1404174580"/>
    <b v="1"/>
    <n v="60"/>
    <b v="0"/>
    <x v="2"/>
    <s v="makerspaces"/>
    <n v="41.58"/>
    <d v="2014-07-29T00:29:40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2"/>
    <s v="US"/>
    <s v="USD"/>
    <n v="1419017880"/>
    <n v="1416419916"/>
    <b v="1"/>
    <n v="84"/>
    <b v="0"/>
    <x v="2"/>
    <s v="makerspaces"/>
    <n v="33.76"/>
    <d v="2014-12-19T19:38:00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2"/>
    <s v="US"/>
    <s v="USD"/>
    <n v="1451282400"/>
    <n v="1449436390"/>
    <b v="1"/>
    <n v="47"/>
    <b v="0"/>
    <x v="2"/>
    <s v="makerspaces"/>
    <n v="70.62"/>
    <d v="2015-12-28T06:00:00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2"/>
    <s v="US"/>
    <s v="USD"/>
    <n v="1414622700"/>
    <n v="1412081999"/>
    <b v="1"/>
    <n v="66"/>
    <b v="0"/>
    <x v="2"/>
    <s v="makerspaces"/>
    <n v="167.15"/>
    <d v="2014-10-29T22:45:00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2"/>
    <s v="US"/>
    <s v="USD"/>
    <n v="1467694740"/>
    <n v="1465398670"/>
    <b v="1"/>
    <n v="171"/>
    <b v="0"/>
    <x v="2"/>
    <s v="makerspaces"/>
    <n v="128.62"/>
    <d v="2016-07-05T04:59:00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2"/>
    <s v="US"/>
    <s v="USD"/>
    <n v="1415655289"/>
    <n v="1413059689"/>
    <b v="1"/>
    <n v="29"/>
    <b v="0"/>
    <x v="2"/>
    <s v="makerspaces"/>
    <n v="65.41"/>
    <d v="2014-11-10T21:34:49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n v="50"/>
    <x v="2"/>
    <s v="CA"/>
    <s v="CAD"/>
    <n v="1463929174"/>
    <n v="1461337174"/>
    <b v="0"/>
    <n v="9"/>
    <b v="0"/>
    <x v="2"/>
    <s v="makerspaces"/>
    <n v="117.56"/>
    <d v="2016-05-22T14:59:34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2"/>
    <s v="US"/>
    <s v="USD"/>
    <n v="1404348143"/>
    <n v="1401756143"/>
    <b v="0"/>
    <n v="27"/>
    <b v="0"/>
    <x v="2"/>
    <s v="makerspaces"/>
    <n v="126.48"/>
    <d v="2014-07-03T00:42:23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2"/>
    <s v="ES"/>
    <s v="EUR"/>
    <n v="1443121765"/>
    <n v="1440529765"/>
    <b v="0"/>
    <n v="2"/>
    <b v="0"/>
    <x v="2"/>
    <s v="makerspaces"/>
    <n v="550"/>
    <d v="2015-09-24T19:09:25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n v="0"/>
    <x v="2"/>
    <s v="US"/>
    <s v="USD"/>
    <n v="1425081694"/>
    <n v="1422489694"/>
    <b v="0"/>
    <n v="3"/>
    <b v="0"/>
    <x v="2"/>
    <s v="makerspaces"/>
    <n v="44"/>
    <d v="2015-02-28T00:01:34"/>
    <x v="2679"/>
    <x v="0"/>
  </r>
  <r>
    <n v="2680"/>
    <s v="iHeart Pillow"/>
    <s v="iHeartPillow, Connecting loved ones"/>
    <n v="32000"/>
    <n v="276"/>
    <n v="1"/>
    <x v="2"/>
    <s v="ES"/>
    <s v="EUR"/>
    <n v="1459915491"/>
    <n v="1457327091"/>
    <b v="0"/>
    <n v="4"/>
    <b v="0"/>
    <x v="2"/>
    <s v="makerspaces"/>
    <n v="69"/>
    <d v="2016-04-06T04:04:51"/>
    <x v="2680"/>
    <x v="2"/>
  </r>
  <r>
    <n v="2681"/>
    <s v="Jolly's Hot Dogs An All-Beef Coney Dog"/>
    <s v="Jolly's Hot Dogs: A beef hot dog topped with deliciously seasoned ground beef, mustard and minced onions."/>
    <n v="8000"/>
    <n v="55"/>
    <n v="1"/>
    <x v="2"/>
    <s v="US"/>
    <s v="USD"/>
    <n v="1405027750"/>
    <n v="1402867750"/>
    <b v="0"/>
    <n v="2"/>
    <b v="0"/>
    <x v="7"/>
    <s v="food trucks"/>
    <n v="27.5"/>
    <d v="2014-07-10T21:29:10"/>
    <x v="2681"/>
    <x v="3"/>
  </r>
  <r>
    <n v="2682"/>
    <s v="Toastie's Gourmet Toast"/>
    <s v="Gourmet Toast is the culinary combination, neigh, perfection of America's most under-utilized snack: Toast."/>
    <n v="6000"/>
    <n v="1698"/>
    <n v="28"/>
    <x v="2"/>
    <s v="US"/>
    <s v="USD"/>
    <n v="1416635940"/>
    <n v="1413838540"/>
    <b v="0"/>
    <n v="20"/>
    <b v="0"/>
    <x v="7"/>
    <s v="food trucks"/>
    <n v="84.9"/>
    <d v="2014-11-22T05:59:00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2"/>
    <s v="US"/>
    <s v="USD"/>
    <n v="1425233240"/>
    <n v="1422641240"/>
    <b v="0"/>
    <n v="3"/>
    <b v="0"/>
    <x v="7"/>
    <s v="food trucks"/>
    <n v="12"/>
    <d v="2015-03-01T18:07:20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n v="1"/>
    <x v="2"/>
    <s v="US"/>
    <s v="USD"/>
    <n v="1407621425"/>
    <n v="1404165425"/>
    <b v="0"/>
    <n v="4"/>
    <b v="0"/>
    <x v="7"/>
    <s v="food trucks"/>
    <n v="200"/>
    <d v="2014-08-09T21:57:05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n v="0"/>
    <x v="2"/>
    <s v="US"/>
    <s v="USD"/>
    <n v="1430149330"/>
    <n v="1424968930"/>
    <b v="0"/>
    <n v="1"/>
    <b v="0"/>
    <x v="7"/>
    <s v="food trucks"/>
    <n v="10"/>
    <d v="2015-04-27T15:42:10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s v="US"/>
    <s v="USD"/>
    <n v="1412119423"/>
    <n v="1410391423"/>
    <b v="0"/>
    <n v="0"/>
    <b v="0"/>
    <x v="7"/>
    <s v="food trucks"/>
    <n v="0"/>
    <d v="2014-09-30T23:23:43"/>
    <x v="2686"/>
    <x v="3"/>
  </r>
  <r>
    <n v="2687"/>
    <s v="Munch Wagon"/>
    <s v="Your American Pizzas, Wings, Stuffed Gouda Burger, Sweet &amp; Russet Potato Fries served on a food Truck!!"/>
    <n v="15000"/>
    <n v="0"/>
    <n v="0"/>
    <x v="2"/>
    <s v="US"/>
    <s v="USD"/>
    <n v="1435591318"/>
    <n v="1432999318"/>
    <b v="0"/>
    <n v="0"/>
    <b v="0"/>
    <x v="7"/>
    <s v="food trucks"/>
    <n v="0"/>
    <d v="2015-06-29T15:21:58"/>
    <x v="2687"/>
    <x v="0"/>
  </r>
  <r>
    <n v="2688"/>
    <s v="Mac N Cheez Food Truck"/>
    <s v="The amazing gourmet Mac N Cheez Food Truck Campaigne!"/>
    <n v="50000"/>
    <n v="74"/>
    <n v="0"/>
    <x v="2"/>
    <s v="US"/>
    <s v="USD"/>
    <n v="1424746800"/>
    <n v="1422067870"/>
    <b v="0"/>
    <n v="14"/>
    <b v="0"/>
    <x v="7"/>
    <s v="food trucks"/>
    <n v="5.29"/>
    <d v="2015-02-24T03:00:00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2"/>
    <s v="US"/>
    <s v="USD"/>
    <n v="1469919890"/>
    <n v="1467327890"/>
    <b v="0"/>
    <n v="1"/>
    <b v="0"/>
    <x v="7"/>
    <s v="food trucks"/>
    <n v="1"/>
    <d v="2016-07-30T23:04:50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2"/>
    <s v="US"/>
    <s v="USD"/>
    <n v="1433298676"/>
    <n v="1429410676"/>
    <b v="0"/>
    <n v="118"/>
    <b v="0"/>
    <x v="7"/>
    <s v="food trucks"/>
    <n v="72.760000000000005"/>
    <d v="2015-06-03T02:31:16"/>
    <x v="2690"/>
    <x v="0"/>
  </r>
  <r>
    <n v="2691"/>
    <s v="Cook"/>
    <s v="A Great New local Food Truck serving up ethnic fusion inspired eats in Ottawa."/>
    <n v="65000"/>
    <n v="35"/>
    <n v="0"/>
    <x v="2"/>
    <s v="CA"/>
    <s v="CAD"/>
    <n v="1431278557"/>
    <n v="1427390557"/>
    <b v="0"/>
    <n v="2"/>
    <b v="0"/>
    <x v="7"/>
    <s v="food trucks"/>
    <n v="17.5"/>
    <d v="2015-05-10T17:22:37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2"/>
    <s v="US"/>
    <s v="USD"/>
    <n v="1427266860"/>
    <n v="1424678460"/>
    <b v="0"/>
    <n v="1"/>
    <b v="0"/>
    <x v="7"/>
    <s v="food trucks"/>
    <n v="25"/>
    <d v="2015-03-25T07:01:00"/>
    <x v="2692"/>
    <x v="0"/>
  </r>
  <r>
    <n v="2693"/>
    <s v="Chili dog"/>
    <s v="I want to start a food truck that specializes in chili cheese dogs, using new kinds of meats, cheeses and toppings you wouldn't imagine"/>
    <n v="5000"/>
    <n v="40"/>
    <n v="1"/>
    <x v="2"/>
    <s v="US"/>
    <s v="USD"/>
    <n v="1407899966"/>
    <n v="1405307966"/>
    <b v="0"/>
    <n v="3"/>
    <b v="0"/>
    <x v="7"/>
    <s v="food trucks"/>
    <n v="13.33"/>
    <d v="2014-08-13T03:19:26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2"/>
    <s v="US"/>
    <s v="USD"/>
    <n v="1411701739"/>
    <n v="1409109739"/>
    <b v="0"/>
    <n v="1"/>
    <b v="0"/>
    <x v="7"/>
    <s v="food trucks"/>
    <n v="1"/>
    <d v="2014-09-26T03:22:19"/>
    <x v="2694"/>
    <x v="3"/>
  </r>
  <r>
    <n v="2695"/>
    <s v="Fat daddy mac food truck"/>
    <s v="I am creating food magic on the go! Amazing food isn't just for sitdown restaraunts anymore!"/>
    <n v="15000"/>
    <n v="71"/>
    <n v="0"/>
    <x v="2"/>
    <s v="US"/>
    <s v="USD"/>
    <n v="1428981718"/>
    <n v="1423801318"/>
    <b v="0"/>
    <n v="3"/>
    <b v="0"/>
    <x v="7"/>
    <s v="food trucks"/>
    <n v="23.67"/>
    <d v="2015-04-14T03:21:58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2"/>
    <s v="US"/>
    <s v="USD"/>
    <n v="1419538560"/>
    <n v="1416600960"/>
    <b v="0"/>
    <n v="38"/>
    <b v="0"/>
    <x v="7"/>
    <s v="food trucks"/>
    <n v="89.21"/>
    <d v="2014-12-25T20:16:00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2"/>
    <s v="US"/>
    <s v="USD"/>
    <n v="1438552800"/>
    <n v="1435876423"/>
    <b v="0"/>
    <n v="52"/>
    <b v="0"/>
    <x v="7"/>
    <s v="food trucks"/>
    <n v="116.56"/>
    <d v="2015-08-02T22:00:00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2"/>
    <s v="US"/>
    <s v="USD"/>
    <n v="1403904808"/>
    <n v="1401312808"/>
    <b v="0"/>
    <n v="2"/>
    <b v="0"/>
    <x v="7"/>
    <s v="food trucks"/>
    <n v="13.01"/>
    <d v="2014-06-27T21:33:28"/>
    <x v="2698"/>
    <x v="3"/>
  </r>
  <r>
    <n v="2699"/>
    <s v="my bakery truck"/>
    <s v="Hi, I want make my first bakery. Food truck was great, but I not have a car licence. So, help me to be my dream!"/>
    <n v="2"/>
    <n v="0"/>
    <n v="0"/>
    <x v="2"/>
    <s v="CA"/>
    <s v="CAD"/>
    <n v="1407533463"/>
    <n v="1404941463"/>
    <b v="0"/>
    <n v="0"/>
    <b v="0"/>
    <x v="7"/>
    <s v="food trucks"/>
    <n v="0"/>
    <d v="2014-08-08T21:31:03"/>
    <x v="2699"/>
    <x v="3"/>
  </r>
  <r>
    <n v="2700"/>
    <s v="Holly's Hot Stuff"/>
    <s v="I currently own and operate a hot dog cart. I am hoping to purchase a used food truck so I can do business year round!"/>
    <n v="9999"/>
    <n v="70"/>
    <n v="1"/>
    <x v="2"/>
    <s v="US"/>
    <s v="USD"/>
    <n v="1411073972"/>
    <n v="1408481972"/>
    <b v="0"/>
    <n v="4"/>
    <b v="0"/>
    <x v="7"/>
    <s v="food trucks"/>
    <n v="17.5"/>
    <d v="2014-09-18T20:59:32"/>
    <x v="2700"/>
    <x v="3"/>
  </r>
  <r>
    <n v="3733"/>
    <s v="laughter in the hood"/>
    <s v="want to donate tickets to residents who live in the community that cant afford the 35.00 price of ticket"/>
    <n v="1500"/>
    <n v="0"/>
    <n v="0"/>
    <x v="2"/>
    <s v="US"/>
    <s v="USD"/>
    <n v="1429396200"/>
    <n v="1428539708"/>
    <b v="0"/>
    <n v="0"/>
    <b v="0"/>
    <x v="1"/>
    <s v="plays"/>
    <n v="0"/>
    <d v="2015-04-18T22:30:00"/>
    <x v="2701"/>
    <x v="0"/>
  </r>
  <r>
    <n v="3741"/>
    <s v="Open House Theater"/>
    <s v="A small community with a love for theater would like to continue. Help the children of this community continue."/>
    <n v="20000"/>
    <n v="0"/>
    <n v="0"/>
    <x v="2"/>
    <s v="US"/>
    <s v="USD"/>
    <n v="1450389950"/>
    <n v="1447797950"/>
    <b v="0"/>
    <n v="0"/>
    <b v="0"/>
    <x v="1"/>
    <s v="plays"/>
    <n v="0"/>
    <d v="2015-12-17T22:05:50"/>
    <x v="2702"/>
    <x v="0"/>
  </r>
  <r>
    <n v="3743"/>
    <s v="Down the Mississippi"/>
    <s v="I'm taking the Adventures of Huckleberry Finn puppet show down the Mississippi River!"/>
    <n v="2200"/>
    <n v="0"/>
    <n v="0"/>
    <x v="2"/>
    <s v="US"/>
    <s v="USD"/>
    <n v="1404406964"/>
    <n v="1401814964"/>
    <b v="0"/>
    <n v="0"/>
    <b v="0"/>
    <x v="1"/>
    <s v="plays"/>
    <n v="0"/>
    <d v="2014-07-03T17:02:44"/>
    <x v="2703"/>
    <x v="3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s v="US"/>
    <s v="USD"/>
    <n v="1404532740"/>
    <n v="1401823952"/>
    <b v="0"/>
    <n v="0"/>
    <b v="0"/>
    <x v="1"/>
    <s v="plays"/>
    <n v="0"/>
    <d v="2014-07-05T03:59:00"/>
    <x v="2704"/>
    <x v="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s v="US"/>
    <s v="USD"/>
    <n v="1401024758"/>
    <n v="1398432758"/>
    <b v="0"/>
    <n v="32"/>
    <b v="1"/>
    <x v="1"/>
    <s v="musical"/>
    <n v="255.17"/>
    <d v="2014-05-25T13:32:38"/>
    <x v="2705"/>
    <x v="3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s v="GB"/>
    <s v="GBP"/>
    <n v="1431007264"/>
    <n v="1428415264"/>
    <b v="0"/>
    <n v="62"/>
    <b v="1"/>
    <x v="1"/>
    <s v="musical"/>
    <n v="162.77000000000001"/>
    <d v="2015-05-07T14:01:04"/>
    <x v="270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s v="CA"/>
    <s v="CAD"/>
    <n v="1410761280"/>
    <n v="1408604363"/>
    <b v="0"/>
    <n v="9"/>
    <b v="1"/>
    <x v="1"/>
    <s v="musical"/>
    <n v="88.33"/>
    <d v="2014-09-15T06:08:00"/>
    <x v="2707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s v="AU"/>
    <s v="AUD"/>
    <n v="1424516400"/>
    <n v="1421812637"/>
    <b v="0"/>
    <n v="38"/>
    <b v="1"/>
    <x v="1"/>
    <s v="musical"/>
    <n v="85.74"/>
    <d v="2015-02-21T11:00:00"/>
    <x v="2708"/>
    <x v="0"/>
  </r>
  <r>
    <n v="3863"/>
    <s v="Umma Yemaya"/>
    <s v="Umma Yemaya is  a play that examines the challenges of unconventional love. The Lady  and the Artist create their own world for love."/>
    <n v="6000"/>
    <n v="0"/>
    <n v="0"/>
    <x v="2"/>
    <s v="US"/>
    <s v="USD"/>
    <n v="1446739905"/>
    <n v="1441552305"/>
    <b v="0"/>
    <n v="0"/>
    <b v="0"/>
    <x v="1"/>
    <s v="plays"/>
    <n v="0"/>
    <d v="2015-11-05T16:11:45"/>
    <x v="2709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s v="US"/>
    <s v="USD"/>
    <n v="1465081053"/>
    <n v="1462489053"/>
    <b v="0"/>
    <n v="54"/>
    <b v="1"/>
    <x v="1"/>
    <s v="musical"/>
    <n v="47.57"/>
    <d v="2016-06-04T22:57:33"/>
    <x v="2710"/>
    <x v="2"/>
  </r>
  <r>
    <n v="2934"/>
    <s v="Songs for a New World"/>
    <s v="Powerful community theatre production of Jason Robert Brown's &quot;Songs for a New World&quot; in London, Ontario."/>
    <n v="2500"/>
    <n v="2700"/>
    <n v="108"/>
    <x v="0"/>
    <s v="CA"/>
    <s v="CAD"/>
    <n v="1402845364"/>
    <n v="1400253364"/>
    <b v="0"/>
    <n v="37"/>
    <b v="1"/>
    <x v="1"/>
    <s v="musical"/>
    <n v="72.97"/>
    <d v="2014-06-15T15:16:04"/>
    <x v="2711"/>
    <x v="3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s v="US"/>
    <s v="USD"/>
    <n v="1472490000"/>
    <n v="1467468008"/>
    <b v="0"/>
    <n v="39"/>
    <b v="1"/>
    <x v="1"/>
    <s v="musical"/>
    <n v="90.54"/>
    <d v="2016-08-29T17:00:00"/>
    <x v="2712"/>
    <x v="2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s v="US"/>
    <s v="USD"/>
    <n v="1413176340"/>
    <n v="1412091423"/>
    <b v="0"/>
    <n v="34"/>
    <b v="1"/>
    <x v="1"/>
    <s v="musical"/>
    <n v="37.65"/>
    <d v="2014-10-13T04:59:00"/>
    <x v="2713"/>
    <x v="3"/>
  </r>
  <r>
    <n v="2937"/>
    <s v="UCAS"/>
    <s v="UCAS is a new British musical premiering at the Edinburgh Fringe Festival 2014."/>
    <n v="1500"/>
    <n v="2000"/>
    <n v="133"/>
    <x v="0"/>
    <s v="GB"/>
    <s v="GBP"/>
    <n v="1405249113"/>
    <n v="1402657113"/>
    <b v="0"/>
    <n v="55"/>
    <b v="1"/>
    <x v="1"/>
    <s v="musical"/>
    <n v="36.36"/>
    <d v="2014-07-13T10:58:33"/>
    <x v="2714"/>
    <x v="3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s v="US"/>
    <s v="USD"/>
    <n v="1422636814"/>
    <n v="1420044814"/>
    <b v="0"/>
    <n v="32"/>
    <b v="1"/>
    <x v="1"/>
    <s v="musical"/>
    <n v="126.72"/>
    <d v="2015-01-30T16:53:34"/>
    <x v="2715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s v="US"/>
    <s v="USD"/>
    <n v="1409187600"/>
    <n v="1406316312"/>
    <b v="0"/>
    <n v="25"/>
    <b v="1"/>
    <x v="1"/>
    <s v="musical"/>
    <n v="329.2"/>
    <d v="2014-08-28T01:00:00"/>
    <x v="2716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s v="US"/>
    <s v="USD"/>
    <n v="1421606018"/>
    <n v="1418150018"/>
    <b v="0"/>
    <n v="33"/>
    <b v="1"/>
    <x v="1"/>
    <s v="musical"/>
    <n v="81.239999999999995"/>
    <d v="2015-01-18T18:33:38"/>
    <x v="271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s v="GB"/>
    <s v="GBP"/>
    <n v="1433930302"/>
    <n v="1432115902"/>
    <b v="0"/>
    <n v="9"/>
    <b v="0"/>
    <x v="1"/>
    <s v="musical"/>
    <n v="14.44"/>
    <d v="2015-06-10T09:58:22"/>
    <x v="271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2"/>
    <s v="SE"/>
    <s v="SEK"/>
    <n v="1432455532"/>
    <n v="1429863532"/>
    <b v="0"/>
    <n v="19"/>
    <b v="0"/>
    <x v="1"/>
    <s v="musical"/>
    <n v="356.84"/>
    <d v="2015-05-24T08:18:52"/>
    <x v="2719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s v="US"/>
    <s v="USD"/>
    <n v="1408863600"/>
    <n v="1408203557"/>
    <b v="0"/>
    <n v="0"/>
    <b v="0"/>
    <x v="1"/>
    <s v="plays"/>
    <n v="0"/>
    <d v="2014-08-24T07:00:00"/>
    <x v="2720"/>
    <x v="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s v="GB"/>
    <s v="GBP"/>
    <n v="1378494000"/>
    <n v="1375880598"/>
    <b v="0"/>
    <n v="269"/>
    <b v="1"/>
    <x v="2"/>
    <s v="hardware"/>
    <n v="40.76"/>
    <d v="2013-09-06T19:00:0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s v="US"/>
    <s v="USD"/>
    <n v="1485722053"/>
    <n v="1480538053"/>
    <b v="0"/>
    <n v="185"/>
    <b v="1"/>
    <x v="2"/>
    <s v="hardware"/>
    <n v="68.25"/>
    <d v="2017-01-29T20:34:13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s v="US"/>
    <s v="USD"/>
    <n v="1420060088"/>
    <n v="1414872488"/>
    <b v="0"/>
    <n v="176"/>
    <b v="1"/>
    <x v="2"/>
    <s v="hardware"/>
    <n v="95.49"/>
    <d v="2014-12-31T21:08:08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s v="GB"/>
    <s v="GBP"/>
    <n v="1439625059"/>
    <n v="1436860259"/>
    <b v="0"/>
    <n v="1019"/>
    <b v="1"/>
    <x v="2"/>
    <s v="hardware"/>
    <n v="7.19"/>
    <d v="2015-08-15T07:50:59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s v="CA"/>
    <s v="CAD"/>
    <n v="1488390735"/>
    <n v="1484070735"/>
    <b v="0"/>
    <n v="113"/>
    <b v="1"/>
    <x v="2"/>
    <s v="hardware"/>
    <n v="511.65"/>
    <d v="2017-03-01T17:52:15"/>
    <x v="2725"/>
    <x v="1"/>
  </r>
  <r>
    <n v="2726"/>
    <s v="Krimston TWO - Dual SIM case for iPhone"/>
    <s v="Krimston TWO: iPhone Dual SIM Case"/>
    <n v="100000"/>
    <n v="105745"/>
    <n v="106"/>
    <x v="0"/>
    <s v="US"/>
    <s v="USD"/>
    <n v="1461333311"/>
    <n v="1458741311"/>
    <b v="0"/>
    <n v="404"/>
    <b v="1"/>
    <x v="2"/>
    <s v="hardware"/>
    <n v="261.75"/>
    <d v="2016-04-22T13:55:11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s v="US"/>
    <s v="USD"/>
    <n v="1438964063"/>
    <n v="1436804063"/>
    <b v="0"/>
    <n v="707"/>
    <b v="1"/>
    <x v="2"/>
    <s v="hardware"/>
    <n v="69.760000000000005"/>
    <d v="2015-08-07T16:14:23"/>
    <x v="2727"/>
    <x v="0"/>
  </r>
  <r>
    <n v="2728"/>
    <s v="Multi-Function SSD Shield for the Raspberry Pi 2"/>
    <s v="SSD, WiFi, RTC w/Battery and high power USB all in one shield."/>
    <n v="15000"/>
    <n v="30274"/>
    <n v="202"/>
    <x v="0"/>
    <s v="US"/>
    <s v="USD"/>
    <n v="1451485434"/>
    <n v="1448461434"/>
    <b v="0"/>
    <n v="392"/>
    <b v="1"/>
    <x v="2"/>
    <s v="hardware"/>
    <n v="77.23"/>
    <d v="2015-12-30T14:23:54"/>
    <x v="2728"/>
    <x v="0"/>
  </r>
  <r>
    <n v="2729"/>
    <s v="McChi Luggage: It's a Luggage, USB Charger and a Table Top"/>
    <s v="A luggage that is more than a luggage! It is what you want it to be."/>
    <n v="7500"/>
    <n v="7833"/>
    <n v="104"/>
    <x v="0"/>
    <s v="US"/>
    <s v="USD"/>
    <n v="1430459197"/>
    <n v="1427867197"/>
    <b v="0"/>
    <n v="23"/>
    <b v="1"/>
    <x v="2"/>
    <s v="hardware"/>
    <n v="340.57"/>
    <d v="2015-05-01T05:46:37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n v="170"/>
    <x v="0"/>
    <s v="US"/>
    <s v="USD"/>
    <n v="1366635575"/>
    <n v="1363611575"/>
    <b v="0"/>
    <n v="682"/>
    <b v="1"/>
    <x v="2"/>
    <s v="hardware"/>
    <n v="67.42"/>
    <d v="2013-04-22T12:59:35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s v="US"/>
    <s v="USD"/>
    <n v="1413604800"/>
    <n v="1408624622"/>
    <b v="0"/>
    <n v="37"/>
    <b v="1"/>
    <x v="2"/>
    <s v="hardware"/>
    <n v="845.7"/>
    <d v="2014-10-18T04:00:0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s v="US"/>
    <s v="USD"/>
    <n v="1369699200"/>
    <n v="1366917828"/>
    <b v="0"/>
    <n v="146"/>
    <b v="1"/>
    <x v="2"/>
    <s v="hardware"/>
    <n v="97.19"/>
    <d v="2013-05-28T00:00:0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s v="US"/>
    <s v="USD"/>
    <n v="1428643974"/>
    <n v="1423463574"/>
    <b v="0"/>
    <n v="119"/>
    <b v="1"/>
    <x v="2"/>
    <s v="hardware"/>
    <n v="451.84"/>
    <d v="2015-04-10T05:32:54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s v="US"/>
    <s v="USD"/>
    <n v="1476395940"/>
    <n v="1473782592"/>
    <b v="0"/>
    <n v="163"/>
    <b v="1"/>
    <x v="2"/>
    <s v="hardware"/>
    <n v="138.66999999999999"/>
    <d v="2016-10-13T21:59:0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s v="GB"/>
    <s v="GBP"/>
    <n v="1363204800"/>
    <n v="1360551250"/>
    <b v="0"/>
    <n v="339"/>
    <b v="1"/>
    <x v="2"/>
    <s v="hardware"/>
    <n v="21.64"/>
    <d v="2013-03-13T20:00:0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s v="CA"/>
    <s v="CAD"/>
    <n v="1398268773"/>
    <n v="1395676773"/>
    <b v="0"/>
    <n v="58"/>
    <b v="1"/>
    <x v="2"/>
    <s v="hardware"/>
    <n v="169.52"/>
    <d v="2014-04-23T15:59:33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s v="US"/>
    <s v="USD"/>
    <n v="1389812400"/>
    <n v="1386108087"/>
    <b v="0"/>
    <n v="456"/>
    <b v="1"/>
    <x v="2"/>
    <s v="hardware"/>
    <n v="161.88"/>
    <d v="2014-01-15T19:00:0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s v="US"/>
    <s v="USD"/>
    <n v="1478402804"/>
    <n v="1473218804"/>
    <b v="0"/>
    <n v="15"/>
    <b v="1"/>
    <x v="2"/>
    <s v="hardware"/>
    <n v="493.13"/>
    <d v="2016-11-06T03:26:44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s v="GB"/>
    <s v="GBP"/>
    <n v="1399324717"/>
    <n v="1395436717"/>
    <b v="0"/>
    <n v="191"/>
    <b v="1"/>
    <x v="2"/>
    <s v="hardware"/>
    <n v="22.12"/>
    <d v="2014-05-05T21:18:37"/>
    <x v="2739"/>
    <x v="3"/>
  </r>
  <r>
    <n v="2740"/>
    <s v="Vertical Garden Prototype"/>
    <s v="I am interested in testing the plant yields of this vertical garden as well as some other applications"/>
    <n v="300"/>
    <n v="310"/>
    <n v="103"/>
    <x v="0"/>
    <s v="US"/>
    <s v="USD"/>
    <n v="1426117552"/>
    <n v="1423529152"/>
    <b v="0"/>
    <n v="17"/>
    <b v="1"/>
    <x v="2"/>
    <s v="hardware"/>
    <n v="18.239999999999998"/>
    <d v="2015-03-11T23:45:52"/>
    <x v="2740"/>
    <x v="0"/>
  </r>
  <r>
    <n v="2741"/>
    <s v="Mrs. Brown and Her Lost Puppy."/>
    <s v="Help me publish my 1st children's book as an aspiring author!"/>
    <n v="8000"/>
    <n v="35"/>
    <n v="0"/>
    <x v="2"/>
    <s v="US"/>
    <s v="USD"/>
    <n v="1413770820"/>
    <n v="1412005602"/>
    <b v="0"/>
    <n v="4"/>
    <b v="0"/>
    <x v="3"/>
    <s v="children's books"/>
    <n v="8.75"/>
    <d v="2014-10-20T02:07:00"/>
    <x v="2741"/>
    <x v="3"/>
  </r>
  <r>
    <n v="2742"/>
    <s v="What a Zoo!"/>
    <s v="The pachyderms at the Denver Zoo are moving. Follow along on the convoluted journey to their new home."/>
    <n v="2500"/>
    <n v="731"/>
    <n v="29"/>
    <x v="2"/>
    <s v="US"/>
    <s v="USD"/>
    <n v="1337102187"/>
    <n v="1335892587"/>
    <b v="0"/>
    <n v="18"/>
    <b v="0"/>
    <x v="3"/>
    <s v="children's books"/>
    <n v="40.61"/>
    <d v="2012-05-15T17:16:27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n v="0"/>
    <x v="2"/>
    <s v="US"/>
    <s v="USD"/>
    <n v="1476863607"/>
    <n v="1474271607"/>
    <b v="0"/>
    <n v="0"/>
    <b v="0"/>
    <x v="3"/>
    <s v="children's books"/>
    <n v="0"/>
    <d v="2016-10-19T07:53:27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2"/>
    <s v="US"/>
    <s v="USD"/>
    <n v="1330478998"/>
    <n v="1327886998"/>
    <b v="0"/>
    <n v="22"/>
    <b v="0"/>
    <x v="3"/>
    <s v="children's books"/>
    <n v="37.950000000000003"/>
    <d v="2012-02-29T01:29:58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2"/>
    <s v="US"/>
    <s v="USD"/>
    <n v="1342309368"/>
    <n v="1337125368"/>
    <b v="0"/>
    <n v="49"/>
    <b v="0"/>
    <x v="3"/>
    <s v="children's books"/>
    <n v="35.729999999999997"/>
    <d v="2012-07-14T23:42:48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2"/>
    <s v="US"/>
    <s v="USD"/>
    <n v="1409337911"/>
    <n v="1406745911"/>
    <b v="0"/>
    <n v="19"/>
    <b v="0"/>
    <x v="3"/>
    <s v="children's books"/>
    <n v="42.16"/>
    <d v="2014-08-29T18:45:11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2"/>
    <s v="US"/>
    <s v="USD"/>
    <n v="1339816200"/>
    <n v="1337095997"/>
    <b v="0"/>
    <n v="4"/>
    <b v="0"/>
    <x v="3"/>
    <s v="children's books"/>
    <n v="35"/>
    <d v="2012-06-16T03:10:00"/>
    <x v="2747"/>
    <x v="5"/>
  </r>
  <r>
    <n v="2748"/>
    <s v="Native American Language Book for Children"/>
    <s v="Interactive Book with Audio to learn the Ojibwe Language for Children.  Website, Ebook and more!"/>
    <n v="5000"/>
    <n v="53"/>
    <n v="1"/>
    <x v="2"/>
    <s v="US"/>
    <s v="USD"/>
    <n v="1472835802"/>
    <n v="1470243802"/>
    <b v="0"/>
    <n v="4"/>
    <b v="0"/>
    <x v="3"/>
    <s v="children's books"/>
    <n v="13.25"/>
    <d v="2016-09-02T17:03:22"/>
    <x v="2748"/>
    <x v="2"/>
  </r>
  <r>
    <n v="2749"/>
    <s v="A Tree is a Tree, no matter what you see.  CHILDREN'S BOOK"/>
    <s v="Self-publishing my children's book."/>
    <n v="10000"/>
    <n v="110"/>
    <n v="1"/>
    <x v="2"/>
    <s v="US"/>
    <s v="USD"/>
    <n v="1428171037"/>
    <n v="1425582637"/>
    <b v="0"/>
    <n v="2"/>
    <b v="0"/>
    <x v="3"/>
    <s v="children's books"/>
    <n v="55"/>
    <d v="2015-04-04T18:10:37"/>
    <x v="2749"/>
    <x v="0"/>
  </r>
  <r>
    <n v="2750"/>
    <s v="My Child, My Blessing"/>
    <s v="This is a journal where parents daily write something positive about their child.  Places for pictures, too."/>
    <n v="1999"/>
    <n v="0"/>
    <n v="0"/>
    <x v="2"/>
    <s v="US"/>
    <s v="USD"/>
    <n v="1341086400"/>
    <n v="1340055345"/>
    <b v="0"/>
    <n v="0"/>
    <b v="0"/>
    <x v="3"/>
    <s v="children's books"/>
    <n v="0"/>
    <d v="2012-06-30T20:00:00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s v="US"/>
    <s v="USD"/>
    <n v="1403039842"/>
    <n v="1397855842"/>
    <b v="0"/>
    <n v="0"/>
    <b v="0"/>
    <x v="3"/>
    <s v="children's books"/>
    <n v="0"/>
    <d v="2014-06-17T21:17:22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2"/>
    <s v="US"/>
    <s v="USD"/>
    <n v="1324232504"/>
    <n v="1320776504"/>
    <b v="0"/>
    <n v="14"/>
    <b v="0"/>
    <x v="3"/>
    <s v="children's books"/>
    <n v="39.29"/>
    <d v="2011-12-18T18:21:44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s v="US"/>
    <s v="USD"/>
    <n v="1346017023"/>
    <n v="1343425023"/>
    <b v="0"/>
    <n v="8"/>
    <b v="0"/>
    <x v="3"/>
    <s v="children's books"/>
    <n v="47.5"/>
    <d v="2012-08-26T21:37:03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s v="US"/>
    <s v="USD"/>
    <n v="1410448551"/>
    <n v="1407856551"/>
    <b v="0"/>
    <n v="0"/>
    <b v="0"/>
    <x v="3"/>
    <s v="children's books"/>
    <n v="0"/>
    <d v="2014-09-11T15:15:51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s v="IE"/>
    <s v="EUR"/>
    <n v="1428519527"/>
    <n v="1425927527"/>
    <b v="0"/>
    <n v="15"/>
    <b v="0"/>
    <x v="3"/>
    <s v="children's books"/>
    <n v="17.329999999999998"/>
    <d v="2015-04-08T18:58:47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n v="10"/>
    <x v="2"/>
    <s v="US"/>
    <s v="USD"/>
    <n v="1389476201"/>
    <n v="1386884201"/>
    <b v="0"/>
    <n v="33"/>
    <b v="0"/>
    <x v="3"/>
    <s v="children's books"/>
    <n v="31.76"/>
    <d v="2014-01-11T21:36:41"/>
    <x v="2756"/>
    <x v="4"/>
  </r>
  <r>
    <n v="2757"/>
    <s v="C is for Crooked"/>
    <s v="A children's letter book that Lampoons Hillary Clinton"/>
    <n v="1500"/>
    <n v="10"/>
    <n v="1"/>
    <x v="2"/>
    <s v="US"/>
    <s v="USD"/>
    <n v="1470498332"/>
    <n v="1469202332"/>
    <b v="0"/>
    <n v="2"/>
    <b v="0"/>
    <x v="3"/>
    <s v="children's books"/>
    <n v="5"/>
    <d v="2016-08-06T15:45:32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2"/>
    <s v="AU"/>
    <s v="AUD"/>
    <n v="1476095783"/>
    <n v="1474886183"/>
    <b v="0"/>
    <n v="6"/>
    <b v="0"/>
    <x v="3"/>
    <s v="children's books"/>
    <n v="39"/>
    <d v="2016-10-10T10:36:23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2"/>
    <s v="AU"/>
    <s v="AUD"/>
    <n v="1468658866"/>
    <n v="1464943666"/>
    <b v="0"/>
    <n v="2"/>
    <b v="0"/>
    <x v="3"/>
    <s v="children's books"/>
    <n v="52.5"/>
    <d v="2016-07-16T08:47:46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s v="GB"/>
    <s v="GBP"/>
    <n v="1371726258"/>
    <n v="1369134258"/>
    <b v="0"/>
    <n v="0"/>
    <b v="0"/>
    <x v="3"/>
    <s v="children's books"/>
    <n v="0"/>
    <d v="2013-06-20T11:04:18"/>
    <x v="2760"/>
    <x v="4"/>
  </r>
  <r>
    <n v="2761"/>
    <s v="Learn U.S. Geography: Dreaming my way across The U.S."/>
    <s v="Help me give away 500 copies of my picture book so more kids will know US geography!"/>
    <n v="5000"/>
    <n v="36"/>
    <n v="1"/>
    <x v="2"/>
    <s v="US"/>
    <s v="USD"/>
    <n v="1357176693"/>
    <n v="1354584693"/>
    <b v="0"/>
    <n v="4"/>
    <b v="0"/>
    <x v="3"/>
    <s v="children's books"/>
    <n v="9"/>
    <d v="2013-01-03T01:31:33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2"/>
    <s v="US"/>
    <s v="USD"/>
    <n v="1332114795"/>
    <n v="1326934395"/>
    <b v="0"/>
    <n v="1"/>
    <b v="0"/>
    <x v="3"/>
    <s v="children's books"/>
    <n v="25"/>
    <d v="2012-03-18T23:53:15"/>
    <x v="2762"/>
    <x v="5"/>
  </r>
  <r>
    <n v="2763"/>
    <s v="My Christmas Star"/>
    <s v="How Santa finds childrens homes without getting lost by following certain stars."/>
    <n v="39400"/>
    <n v="90"/>
    <n v="0"/>
    <x v="2"/>
    <s v="US"/>
    <s v="USD"/>
    <n v="1369403684"/>
    <n v="1365515684"/>
    <b v="0"/>
    <n v="3"/>
    <b v="0"/>
    <x v="3"/>
    <s v="children's books"/>
    <n v="30"/>
    <d v="2013-05-24T13:54:44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n v="1"/>
    <x v="2"/>
    <s v="US"/>
    <s v="USD"/>
    <n v="1338404400"/>
    <n v="1335855631"/>
    <b v="0"/>
    <n v="4"/>
    <b v="0"/>
    <x v="3"/>
    <s v="children's books"/>
    <n v="11.25"/>
    <d v="2012-05-30T19:00:00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s v="US"/>
    <s v="USD"/>
    <n v="1351432428"/>
    <n v="1350050028"/>
    <b v="0"/>
    <n v="0"/>
    <b v="0"/>
    <x v="3"/>
    <s v="children's books"/>
    <n v="0"/>
    <d v="2012-10-28T13:53:48"/>
    <x v="2765"/>
    <x v="5"/>
  </r>
  <r>
    <n v="2766"/>
    <s v="Jambie"/>
    <s v="Jambie is a children's book geared towards kids ages 4-9 years of age. This book teaches young children about making wise decisions."/>
    <n v="5000"/>
    <n v="100"/>
    <n v="2"/>
    <x v="2"/>
    <s v="US"/>
    <s v="USD"/>
    <n v="1313078518"/>
    <n v="1310486518"/>
    <b v="0"/>
    <n v="4"/>
    <b v="0"/>
    <x v="3"/>
    <s v="children's books"/>
    <n v="25"/>
    <d v="2011-08-11T16:01:58"/>
    <x v="2766"/>
    <x v="6"/>
  </r>
  <r>
    <n v="2767"/>
    <s v="the Giant Turnip"/>
    <s v="An animated bedtime story with Dedka, Babka and the rest of the family working together on a BIG problem"/>
    <n v="4000"/>
    <n v="34"/>
    <n v="1"/>
    <x v="2"/>
    <s v="CA"/>
    <s v="CAD"/>
    <n v="1439766050"/>
    <n v="1434582050"/>
    <b v="0"/>
    <n v="3"/>
    <b v="0"/>
    <x v="3"/>
    <s v="children's books"/>
    <n v="11.33"/>
    <d v="2015-08-16T23:00:50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2"/>
    <s v="US"/>
    <s v="USD"/>
    <n v="1333028723"/>
    <n v="1330440323"/>
    <b v="0"/>
    <n v="34"/>
    <b v="0"/>
    <x v="3"/>
    <s v="children's books"/>
    <n v="29.47"/>
    <d v="2012-03-29T13:45:23"/>
    <x v="2768"/>
    <x v="5"/>
  </r>
  <r>
    <n v="2769"/>
    <s v="Raph the Ninja Giraffe"/>
    <s v="Raph the Ninja Giraffe is a project that is my 5 year old sons idea, &amp; I am working with him to bring his idea to life."/>
    <n v="800"/>
    <n v="2"/>
    <n v="0"/>
    <x v="2"/>
    <s v="GB"/>
    <s v="GBP"/>
    <n v="1401997790"/>
    <n v="1397677790"/>
    <b v="0"/>
    <n v="2"/>
    <b v="0"/>
    <x v="3"/>
    <s v="children's books"/>
    <n v="1"/>
    <d v="2014-06-05T19:49:50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2"/>
    <s v="US"/>
    <s v="USD"/>
    <n v="1395158130"/>
    <n v="1392569730"/>
    <b v="0"/>
    <n v="33"/>
    <b v="0"/>
    <x v="3"/>
    <s v="children's books"/>
    <n v="63.1"/>
    <d v="2014-03-18T15:55:30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s v="US"/>
    <s v="USD"/>
    <n v="1359738000"/>
    <n v="1355489140"/>
    <b v="0"/>
    <n v="0"/>
    <b v="0"/>
    <x v="3"/>
    <s v="children's books"/>
    <n v="0"/>
    <d v="2013-02-01T17:00:00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s v="US"/>
    <s v="USD"/>
    <n v="1381006294"/>
    <n v="1379710294"/>
    <b v="0"/>
    <n v="0"/>
    <b v="0"/>
    <x v="3"/>
    <s v="children's books"/>
    <n v="0"/>
    <d v="2013-10-05T20:51:34"/>
    <x v="2772"/>
    <x v="4"/>
  </r>
  <r>
    <n v="2773"/>
    <s v="The Boat That Couldn't Float"/>
    <s v="Parents know the pain of rereading bad bedtime stories. I want to write stories that all ages will enjoy"/>
    <n v="530"/>
    <n v="1"/>
    <n v="0"/>
    <x v="2"/>
    <s v="CA"/>
    <s v="CAD"/>
    <n v="1461530721"/>
    <n v="1460666721"/>
    <b v="0"/>
    <n v="1"/>
    <b v="0"/>
    <x v="3"/>
    <s v="children's books"/>
    <n v="1"/>
    <d v="2016-04-24T20:45:21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2"/>
    <s v="US"/>
    <s v="USD"/>
    <n v="1362711728"/>
    <n v="1360119728"/>
    <b v="0"/>
    <n v="13"/>
    <b v="0"/>
    <x v="3"/>
    <s v="children's books"/>
    <n v="43.85"/>
    <d v="2013-03-08T03:02:08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s v="US"/>
    <s v="USD"/>
    <n v="1323994754"/>
    <n v="1321402754"/>
    <b v="0"/>
    <n v="2"/>
    <b v="0"/>
    <x v="3"/>
    <s v="children's books"/>
    <n v="75"/>
    <d v="2011-12-16T00:19:14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2"/>
    <s v="US"/>
    <s v="USD"/>
    <n v="1434092876"/>
    <n v="1431414476"/>
    <b v="0"/>
    <n v="36"/>
    <b v="0"/>
    <x v="3"/>
    <s v="children's books"/>
    <n v="45.97"/>
    <d v="2015-06-12T07:07:56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2"/>
    <s v="US"/>
    <s v="USD"/>
    <n v="1437149004"/>
    <n v="1434557004"/>
    <b v="0"/>
    <n v="1"/>
    <b v="0"/>
    <x v="3"/>
    <s v="children's books"/>
    <n v="10"/>
    <d v="2015-07-17T16:03:24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2"/>
    <s v="US"/>
    <s v="USD"/>
    <n v="1409009306"/>
    <n v="1406417306"/>
    <b v="0"/>
    <n v="15"/>
    <b v="0"/>
    <x v="3"/>
    <s v="children's books"/>
    <n v="93.67"/>
    <d v="2014-08-25T23:28:26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2"/>
    <s v="US"/>
    <s v="USD"/>
    <n v="1448204621"/>
    <n v="1445609021"/>
    <b v="0"/>
    <n v="1"/>
    <b v="0"/>
    <x v="3"/>
    <s v="children's books"/>
    <n v="53"/>
    <d v="2015-11-22T15:03:41"/>
    <x v="2779"/>
    <x v="0"/>
  </r>
  <r>
    <n v="2780"/>
    <s v="Travel with baby"/>
    <s v="Turn the World with my kids, and then write a book with the advice for traveling with baby"/>
    <n v="100000"/>
    <n v="0"/>
    <n v="0"/>
    <x v="2"/>
    <s v="IT"/>
    <s v="EUR"/>
    <n v="1489142688"/>
    <n v="1486550688"/>
    <b v="0"/>
    <n v="0"/>
    <b v="0"/>
    <x v="3"/>
    <s v="children's books"/>
    <n v="0"/>
    <d v="2017-03-10T10:44:48"/>
    <x v="2780"/>
    <x v="1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s v="US"/>
    <s v="USD"/>
    <n v="1439581080"/>
    <n v="1435709765"/>
    <b v="0"/>
    <n v="0"/>
    <b v="0"/>
    <x v="1"/>
    <s v="plays"/>
    <n v="0"/>
    <d v="2015-08-14T19:38:00"/>
    <x v="2781"/>
    <x v="0"/>
  </r>
  <r>
    <n v="3916"/>
    <s v="Final exam"/>
    <s v="We're a small group of University students who need a little help making our final exam production the best product possible."/>
    <n v="2000"/>
    <n v="0"/>
    <n v="0"/>
    <x v="2"/>
    <s v="DK"/>
    <s v="DKK"/>
    <n v="1464952752"/>
    <n v="1462360752"/>
    <b v="0"/>
    <n v="0"/>
    <b v="0"/>
    <x v="1"/>
    <s v="plays"/>
    <n v="0"/>
    <d v="2016-06-03T11:19:12"/>
    <x v="2782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s v="GB"/>
    <s v="GBP"/>
    <n v="1414346400"/>
    <n v="1413291655"/>
    <b v="0"/>
    <n v="0"/>
    <b v="0"/>
    <x v="1"/>
    <s v="plays"/>
    <n v="0"/>
    <d v="2014-10-26T18:00:00"/>
    <x v="2783"/>
    <x v="3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s v="AU"/>
    <s v="AUD"/>
    <n v="1459490400"/>
    <n v="1457078868"/>
    <b v="0"/>
    <n v="0"/>
    <b v="0"/>
    <x v="1"/>
    <s v="plays"/>
    <n v="0"/>
    <d v="2016-04-01T06:00:00"/>
    <x v="2784"/>
    <x v="2"/>
  </r>
  <r>
    <n v="3931"/>
    <s v="Still I Weep"/>
    <s v="An original stage play designed to bring to light the long-term effects on adult survivors of childhood sexual abuse. We do survive!"/>
    <n v="8000"/>
    <n v="0"/>
    <n v="0"/>
    <x v="2"/>
    <s v="US"/>
    <s v="USD"/>
    <n v="1441510707"/>
    <n v="1439350707"/>
    <b v="0"/>
    <n v="0"/>
    <b v="0"/>
    <x v="1"/>
    <s v="plays"/>
    <n v="0"/>
    <d v="2015-09-06T03:38:27"/>
    <x v="2785"/>
    <x v="0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s v="US"/>
    <s v="USD"/>
    <n v="1480576720"/>
    <n v="1477981120"/>
    <b v="0"/>
    <n v="0"/>
    <b v="0"/>
    <x v="1"/>
    <s v="plays"/>
    <n v="0"/>
    <d v="2016-12-01T07:18:40"/>
    <x v="2786"/>
    <x v="2"/>
  </r>
  <r>
    <n v="3942"/>
    <s v="Epic Proportions"/>
    <s v="In the 30's, two brothers, Benny and Phil, who go to the Arizona desert to be extras in a huge Biblical epic. Riotous comedy!"/>
    <n v="1200"/>
    <n v="0"/>
    <n v="0"/>
    <x v="2"/>
    <s v="US"/>
    <s v="USD"/>
    <n v="1434490914"/>
    <n v="1429306914"/>
    <b v="0"/>
    <n v="0"/>
    <b v="0"/>
    <x v="1"/>
    <s v="plays"/>
    <n v="0"/>
    <d v="2015-06-16T21:41:54"/>
    <x v="2787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s v="US"/>
    <s v="USD"/>
    <n v="1440690875"/>
    <n v="1438098875"/>
    <b v="0"/>
    <n v="0"/>
    <b v="0"/>
    <x v="1"/>
    <s v="plays"/>
    <n v="0"/>
    <d v="2015-08-27T15:54:35"/>
    <x v="2788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s v="AU"/>
    <s v="AUD"/>
    <n v="1410076123"/>
    <n v="1404892123"/>
    <b v="0"/>
    <n v="0"/>
    <b v="0"/>
    <x v="1"/>
    <s v="plays"/>
    <n v="0"/>
    <d v="2014-09-07T07:48:43"/>
    <x v="2789"/>
    <x v="3"/>
  </r>
  <r>
    <n v="3953"/>
    <s v="A Time Pirate's Love"/>
    <s v="Actors and actresses are needed to help me create a stage play. A stage play needs to be adapted from the book I wrote."/>
    <n v="17600"/>
    <n v="0"/>
    <n v="0"/>
    <x v="2"/>
    <s v="US"/>
    <s v="USD"/>
    <n v="1469834940"/>
    <n v="1467162586"/>
    <b v="0"/>
    <n v="0"/>
    <b v="0"/>
    <x v="1"/>
    <s v="plays"/>
    <n v="0"/>
    <d v="2016-07-29T23:29:00"/>
    <x v="2790"/>
    <x v="2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s v="CA"/>
    <s v="CAD"/>
    <n v="1405352264"/>
    <n v="1400168264"/>
    <b v="0"/>
    <n v="0"/>
    <b v="0"/>
    <x v="1"/>
    <s v="plays"/>
    <n v="0"/>
    <d v="2014-07-14T15:37:44"/>
    <x v="2791"/>
    <x v="3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s v="US"/>
    <s v="USD"/>
    <n v="1461543600"/>
    <n v="1459203727"/>
    <b v="0"/>
    <n v="0"/>
    <b v="0"/>
    <x v="1"/>
    <s v="plays"/>
    <n v="0"/>
    <d v="2016-04-25T00:20:00"/>
    <x v="2792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s v="CA"/>
    <s v="CAD"/>
    <n v="1447821717"/>
    <n v="1445226117"/>
    <b v="0"/>
    <n v="0"/>
    <b v="0"/>
    <x v="1"/>
    <s v="plays"/>
    <n v="0"/>
    <d v="2015-11-18T04:41:57"/>
    <x v="2793"/>
    <x v="0"/>
  </r>
  <r>
    <n v="3975"/>
    <s v="Moon Over Mangroves"/>
    <s v="Four homeless Key West men are to be given a boat, but fates twist until only the moon and mangroves witness their earthly demise."/>
    <n v="678"/>
    <n v="0"/>
    <n v="0"/>
    <x v="2"/>
    <s v="US"/>
    <s v="USD"/>
    <n v="1468442898"/>
    <n v="1465850898"/>
    <b v="0"/>
    <n v="0"/>
    <b v="0"/>
    <x v="1"/>
    <s v="plays"/>
    <n v="0"/>
    <d v="2016-07-13T20:48:18"/>
    <x v="2794"/>
    <x v="2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s v="US"/>
    <s v="USD"/>
    <n v="1447009181"/>
    <n v="1444413581"/>
    <b v="0"/>
    <n v="0"/>
    <b v="0"/>
    <x v="1"/>
    <s v="plays"/>
    <n v="0"/>
    <d v="2015-11-08T18:59:41"/>
    <x v="2795"/>
    <x v="0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s v="GB"/>
    <s v="GBP"/>
    <n v="1428222221"/>
    <n v="1425633821"/>
    <b v="0"/>
    <n v="0"/>
    <b v="0"/>
    <x v="1"/>
    <s v="plays"/>
    <n v="0"/>
    <d v="2015-04-05T08:23:41"/>
    <x v="2796"/>
    <x v="0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s v="GB"/>
    <s v="GBP"/>
    <n v="1430571849"/>
    <n v="1427979849"/>
    <b v="0"/>
    <n v="0"/>
    <b v="0"/>
    <x v="1"/>
    <s v="plays"/>
    <n v="0"/>
    <d v="2015-05-02T13:04:09"/>
    <x v="2797"/>
    <x v="0"/>
  </r>
  <r>
    <n v="4014"/>
    <s v="Ministry theater"/>
    <s v="I am trying to put together a ministry theater company for junior / high schoolers that which puts on free shows in the SoCal area."/>
    <n v="9000"/>
    <n v="0"/>
    <n v="0"/>
    <x v="2"/>
    <s v="US"/>
    <s v="USD"/>
    <n v="1457157269"/>
    <n v="1455861269"/>
    <b v="0"/>
    <n v="0"/>
    <b v="0"/>
    <x v="1"/>
    <s v="plays"/>
    <n v="0"/>
    <d v="2016-03-05T05:54:29"/>
    <x v="2798"/>
    <x v="2"/>
  </r>
  <r>
    <n v="4023"/>
    <s v="Forgive &amp; Forget"/>
    <s v="An original gospel stage play that explores the pain and hurt caused by those who struggle to forgive others!"/>
    <n v="7000"/>
    <n v="0"/>
    <n v="0"/>
    <x v="2"/>
    <s v="US"/>
    <s v="USD"/>
    <n v="1458860363"/>
    <n v="1454975963"/>
    <b v="0"/>
    <n v="0"/>
    <b v="0"/>
    <x v="1"/>
    <s v="plays"/>
    <n v="0"/>
    <d v="2016-03-24T22:59:23"/>
    <x v="2799"/>
    <x v="2"/>
  </r>
  <r>
    <n v="4026"/>
    <s v="Speak to my Soul: A Montage of Voices"/>
    <s v="This is a play that voices that stories of the black experience in America using spoken word, song and dance."/>
    <n v="4000"/>
    <n v="0"/>
    <n v="0"/>
    <x v="2"/>
    <s v="US"/>
    <s v="USD"/>
    <n v="1449247439"/>
    <n v="1444059839"/>
    <b v="0"/>
    <n v="0"/>
    <b v="0"/>
    <x v="1"/>
    <s v="plays"/>
    <n v="0"/>
    <d v="2015-12-04T16:43:59"/>
    <x v="2800"/>
    <x v="0"/>
  </r>
  <r>
    <n v="4029"/>
    <s v="Next 2 the Stage"/>
    <s v="A theater complex that educates as we entertain.  We will provide shows that inspire and theater classes that motivate."/>
    <n v="20000"/>
    <n v="0"/>
    <n v="0"/>
    <x v="2"/>
    <s v="US"/>
    <s v="USD"/>
    <n v="1450053370"/>
    <n v="1447461370"/>
    <b v="0"/>
    <n v="0"/>
    <b v="0"/>
    <x v="1"/>
    <s v="plays"/>
    <n v="0"/>
    <d v="2015-12-14T00:36:10"/>
    <x v="2801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s v="US"/>
    <s v="USD"/>
    <n v="1418914964"/>
    <n v="1414591364"/>
    <b v="0"/>
    <n v="0"/>
    <b v="0"/>
    <x v="1"/>
    <s v="plays"/>
    <n v="0"/>
    <d v="2014-12-18T15:02:44"/>
    <x v="2802"/>
    <x v="3"/>
  </r>
  <r>
    <n v="4043"/>
    <s v="Not making potato salad here!"/>
    <s v="This could be my last play, need to bring my son out to see it before it's over.  Need to fly him here from BC"/>
    <n v="300"/>
    <n v="0"/>
    <n v="0"/>
    <x v="2"/>
    <s v="CA"/>
    <s v="CAD"/>
    <n v="1416524325"/>
    <n v="1415228325"/>
    <b v="0"/>
    <n v="0"/>
    <b v="0"/>
    <x v="1"/>
    <s v="plays"/>
    <n v="0"/>
    <d v="2014-11-20T22:58:45"/>
    <x v="2803"/>
    <x v="3"/>
  </r>
  <r>
    <n v="4051"/>
    <s v="Phantom of the Kun Opera"/>
    <s v="It is a heart-breaking life story of Wu family who tries to preserve the gem of Chinese Kun Opera through generations."/>
    <n v="500"/>
    <n v="0"/>
    <n v="0"/>
    <x v="2"/>
    <s v="US"/>
    <s v="USD"/>
    <n v="1399618380"/>
    <n v="1399058797"/>
    <b v="0"/>
    <n v="0"/>
    <b v="0"/>
    <x v="1"/>
    <s v="plays"/>
    <n v="0"/>
    <d v="2014-05-09T06:53:00"/>
    <x v="2804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s v="US"/>
    <s v="USD"/>
    <n v="1475294400"/>
    <n v="1472674285"/>
    <b v="0"/>
    <n v="0"/>
    <b v="0"/>
    <x v="1"/>
    <s v="plays"/>
    <n v="0"/>
    <d v="2016-10-01T04:00:00"/>
    <x v="2805"/>
    <x v="2"/>
  </r>
  <r>
    <n v="4061"/>
    <s v="PRODUCE the Stage Play SKYLAR'S SYNDROME by Gavin Kayner"/>
    <s v="SKYLAR'S SYNDROME is a tremendous psychodrama by master playwright Gavin Kayner!"/>
    <n v="525"/>
    <n v="0"/>
    <n v="0"/>
    <x v="2"/>
    <s v="US"/>
    <s v="USD"/>
    <n v="1461205423"/>
    <n v="1456025023"/>
    <b v="0"/>
    <n v="0"/>
    <b v="0"/>
    <x v="1"/>
    <s v="plays"/>
    <n v="0"/>
    <d v="2016-04-21T02:23:43"/>
    <x v="2806"/>
    <x v="2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s v="MX"/>
    <s v="MXN"/>
    <n v="1482779931"/>
    <n v="1480187931"/>
    <b v="0"/>
    <n v="0"/>
    <b v="0"/>
    <x v="1"/>
    <s v="plays"/>
    <n v="0"/>
    <d v="2016-12-26T19:18:51"/>
    <x v="2807"/>
    <x v="2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s v="US"/>
    <s v="USD"/>
    <n v="1413921060"/>
    <n v="1411499149"/>
    <b v="0"/>
    <n v="0"/>
    <b v="0"/>
    <x v="1"/>
    <s v="plays"/>
    <n v="0"/>
    <d v="2014-10-21T19:51:00"/>
    <x v="2808"/>
    <x v="3"/>
  </r>
  <r>
    <n v="4078"/>
    <s v="Theatre Memoire"/>
    <s v="Theatre Memoire are a High Wycombe based theatre company. Performing plays about multi-culturalism and interconectedness."/>
    <n v="250"/>
    <n v="0"/>
    <n v="0"/>
    <x v="2"/>
    <s v="GB"/>
    <s v="GBP"/>
    <n v="1485543242"/>
    <n v="1482951242"/>
    <b v="0"/>
    <n v="0"/>
    <b v="0"/>
    <x v="1"/>
    <s v="plays"/>
    <n v="0"/>
    <d v="2017-01-27T18:54:02"/>
    <x v="2809"/>
    <x v="2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s v="US"/>
    <s v="USD"/>
    <n v="1465930440"/>
    <n v="1463849116"/>
    <b v="0"/>
    <n v="0"/>
    <b v="0"/>
    <x v="1"/>
    <s v="plays"/>
    <n v="0"/>
    <d v="2016-06-14T18:54:00"/>
    <x v="2810"/>
    <x v="2"/>
  </r>
  <r>
    <n v="4087"/>
    <s v="Stage Production &quot;The Nail Shop&quot;"/>
    <s v="Comedy Stage Play"/>
    <n v="9600"/>
    <n v="0"/>
    <n v="0"/>
    <x v="2"/>
    <s v="US"/>
    <s v="USD"/>
    <n v="1468777786"/>
    <n v="1466185786"/>
    <b v="0"/>
    <n v="0"/>
    <b v="0"/>
    <x v="1"/>
    <s v="plays"/>
    <n v="0"/>
    <d v="2016-07-17T17:49:46"/>
    <x v="2811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s v="GB"/>
    <s v="GBP"/>
    <n v="1454284500"/>
    <n v="1449431237"/>
    <b v="0"/>
    <n v="0"/>
    <b v="0"/>
    <x v="1"/>
    <s v="plays"/>
    <n v="0"/>
    <d v="2016-01-31T23:55:00"/>
    <x v="2812"/>
    <x v="0"/>
  </r>
  <r>
    <n v="4098"/>
    <s v="Life is simple"/>
    <s v="Community Youth play, written by and performed by the youth about finding joy in the simple things in life"/>
    <n v="75000"/>
    <n v="0"/>
    <n v="0"/>
    <x v="2"/>
    <s v="US"/>
    <s v="USD"/>
    <n v="1465060797"/>
    <n v="1462468797"/>
    <b v="0"/>
    <n v="0"/>
    <b v="0"/>
    <x v="1"/>
    <s v="plays"/>
    <n v="0"/>
    <d v="2016-06-04T17:19:57"/>
    <x v="2813"/>
    <x v="2"/>
  </r>
  <r>
    <n v="4100"/>
    <s v="America is at the Mall: A Play in Three Acts"/>
    <s v="How does war change a family?  A peek into one family's kitchen as their soldier fights in Iraq."/>
    <n v="270"/>
    <n v="0"/>
    <n v="0"/>
    <x v="2"/>
    <s v="US"/>
    <s v="USD"/>
    <n v="1414205990"/>
    <n v="1413341990"/>
    <b v="0"/>
    <n v="0"/>
    <b v="0"/>
    <x v="1"/>
    <s v="plays"/>
    <n v="0"/>
    <d v="2014-10-25T02:59:50"/>
    <x v="2814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s v="US"/>
    <s v="USD"/>
    <n v="1485380482"/>
    <n v="1482788482"/>
    <b v="0"/>
    <n v="0"/>
    <b v="0"/>
    <x v="1"/>
    <s v="plays"/>
    <n v="0"/>
    <d v="2017-01-25T21:41:22"/>
    <x v="2815"/>
    <x v="2"/>
  </r>
  <r>
    <n v="4109"/>
    <s v="Jack the Lad"/>
    <s v="Jack the Lad - a new play that explores how far the boundaries of friendship will stretch when morality and loyalties clash."/>
    <n v="500"/>
    <n v="0"/>
    <n v="0"/>
    <x v="2"/>
    <s v="GB"/>
    <s v="GBP"/>
    <n v="1448805404"/>
    <n v="1446209804"/>
    <b v="0"/>
    <n v="0"/>
    <b v="0"/>
    <x v="1"/>
    <s v="plays"/>
    <n v="0"/>
    <d v="2015-11-29T13:56:44"/>
    <x v="2816"/>
    <x v="0"/>
  </r>
  <r>
    <n v="2907"/>
    <s v="Little Nell's - a play"/>
    <s v="Spend an evening in the afterlife with some of the greatest women who ever lived. LITTLE NELL's,by Jill Hughes, Los Angeles- June, 2016"/>
    <n v="2500"/>
    <n v="2"/>
    <n v="0"/>
    <x v="2"/>
    <s v="US"/>
    <s v="USD"/>
    <n v="1463259837"/>
    <n v="1458075837"/>
    <b v="0"/>
    <n v="2"/>
    <b v="0"/>
    <x v="1"/>
    <s v="plays"/>
    <n v="1"/>
    <d v="2016-05-14T21:03:57"/>
    <x v="2817"/>
    <x v="2"/>
  </r>
  <r>
    <n v="2910"/>
    <s v="Strive"/>
    <s v="Free drama, dance and singing workshops for disadvantaged young people to inspire, create and help them follow their dreams."/>
    <n v="30000"/>
    <n v="1"/>
    <n v="0"/>
    <x v="2"/>
    <s v="GB"/>
    <s v="GBP"/>
    <n v="1434139887"/>
    <n v="1428955887"/>
    <b v="0"/>
    <n v="1"/>
    <b v="0"/>
    <x v="1"/>
    <s v="plays"/>
    <n v="1"/>
    <d v="2015-06-12T20:11:27"/>
    <x v="2818"/>
    <x v="0"/>
  </r>
  <r>
    <n v="2913"/>
    <s v="The Salem Haunted Magic Show"/>
    <s v="A LIVE history infused, frightening magic and mind reading show in the heart of the Halloween capital of the world, Salem, MA!!"/>
    <n v="10000"/>
    <n v="2"/>
    <n v="0"/>
    <x v="2"/>
    <s v="US"/>
    <s v="USD"/>
    <n v="1410041339"/>
    <n v="1404857339"/>
    <b v="0"/>
    <n v="2"/>
    <b v="0"/>
    <x v="1"/>
    <s v="plays"/>
    <n v="1"/>
    <d v="2014-09-06T22:08:59"/>
    <x v="2819"/>
    <x v="3"/>
  </r>
  <r>
    <n v="2914"/>
    <s v="Hercules the Panto"/>
    <s v="Hercules must complete four challenges in order to meet the father he never knew"/>
    <n v="25000"/>
    <n v="1"/>
    <n v="0"/>
    <x v="2"/>
    <s v="GB"/>
    <s v="GBP"/>
    <n v="1426365994"/>
    <n v="1421185594"/>
    <b v="0"/>
    <n v="1"/>
    <b v="0"/>
    <x v="1"/>
    <s v="plays"/>
    <n v="1"/>
    <d v="2015-03-14T20:46:34"/>
    <x v="2820"/>
    <x v="0"/>
  </r>
  <r>
    <n v="2941"/>
    <s v="Help Us Help Artists"/>
    <s v="Ovations wants to buy property to open a variety club to become the 1st minority owned club in Cincy, focusing on artists on the rise."/>
    <n v="25000"/>
    <n v="1"/>
    <n v="0"/>
    <x v="2"/>
    <s v="US"/>
    <s v="USD"/>
    <n v="1425250955"/>
    <n v="1422658955"/>
    <b v="0"/>
    <n v="1"/>
    <b v="0"/>
    <x v="1"/>
    <s v="spaces"/>
    <n v="1"/>
    <d v="2015-03-01T23:02:35"/>
    <x v="2821"/>
    <x v="0"/>
  </r>
  <r>
    <n v="2946"/>
    <s v="Create The Twisted Tree Theatre"/>
    <s v="I have set up a new theatre company, and am looking to raise funds to purchase a venue with a difference to a standard theatre."/>
    <n v="2000"/>
    <n v="2"/>
    <n v="0"/>
    <x v="2"/>
    <s v="GB"/>
    <s v="GBP"/>
    <n v="1471265092"/>
    <n v="1468673092"/>
    <b v="0"/>
    <n v="2"/>
    <b v="0"/>
    <x v="1"/>
    <s v="spaces"/>
    <n v="1"/>
    <d v="2016-08-15T12:44:52"/>
    <x v="2822"/>
    <x v="2"/>
  </r>
  <r>
    <n v="3055"/>
    <s v="Bungers surfing Museum"/>
    <s v="I have been in the Surfing business since 1962 have a collection of surfing memorabilia I would like to open a surfing museum"/>
    <n v="20000"/>
    <n v="1"/>
    <n v="0"/>
    <x v="2"/>
    <s v="US"/>
    <s v="USD"/>
    <n v="1420844390"/>
    <n v="1415660390"/>
    <b v="0"/>
    <n v="1"/>
    <b v="0"/>
    <x v="1"/>
    <s v="spaces"/>
    <n v="1"/>
    <d v="2015-01-09T22:59:50"/>
    <x v="2823"/>
    <x v="3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2"/>
    <s v="IT"/>
    <s v="EUR"/>
    <n v="1463734740"/>
    <n v="1459414740"/>
    <b v="0"/>
    <n v="3"/>
    <b v="0"/>
    <x v="1"/>
    <s v="spaces"/>
    <n v="1"/>
    <d v="2016-05-20T08:59:00"/>
    <x v="2824"/>
    <x v="2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2"/>
    <s v="US"/>
    <s v="USD"/>
    <n v="1477791960"/>
    <n v="1476549262"/>
    <b v="0"/>
    <n v="2"/>
    <b v="0"/>
    <x v="1"/>
    <s v="spaces"/>
    <n v="1"/>
    <d v="2016-10-30T01:46:00"/>
    <x v="2825"/>
    <x v="2"/>
  </r>
  <r>
    <n v="3117"/>
    <s v="Cowes and The Sea"/>
    <s v="Performing Arts workshops, for young people aged 5 -16, exploring how the sea has shaped Cowes as a settlement."/>
    <n v="1000"/>
    <n v="1"/>
    <n v="0"/>
    <x v="2"/>
    <s v="GB"/>
    <s v="GBP"/>
    <n v="1464354720"/>
    <n v="1463648360"/>
    <b v="0"/>
    <n v="1"/>
    <b v="0"/>
    <x v="1"/>
    <s v="spaces"/>
    <n v="1"/>
    <d v="2016-05-27T13:12:00"/>
    <x v="2826"/>
    <x v="2"/>
  </r>
  <r>
    <n v="3190"/>
    <s v="Call It A Day Productions - THE LIFE"/>
    <s v="Call It A Day Productions is putting on their first full production in December and every little bit helps!"/>
    <n v="4000"/>
    <n v="0"/>
    <n v="0"/>
    <x v="2"/>
    <s v="CA"/>
    <s v="CAD"/>
    <n v="1481258275"/>
    <n v="1478662675"/>
    <b v="0"/>
    <n v="0"/>
    <b v="0"/>
    <x v="1"/>
    <s v="musical"/>
    <n v="0"/>
    <d v="2016-12-09T04:37:55"/>
    <x v="2827"/>
    <x v="2"/>
  </r>
  <r>
    <n v="3191"/>
    <s v="Decree 770: Europa"/>
    <s v="A brand new musical about the ban of contraception and abortion in Romania and the revolution that ended it all in 1989."/>
    <n v="3750"/>
    <n v="151"/>
    <n v="4"/>
    <x v="2"/>
    <s v="US"/>
    <s v="USD"/>
    <n v="1471370869"/>
    <n v="1466186869"/>
    <b v="0"/>
    <n v="4"/>
    <b v="0"/>
    <x v="1"/>
    <s v="musical"/>
    <n v="37.75"/>
    <d v="2016-08-16T18:07:49"/>
    <x v="2828"/>
    <x v="2"/>
  </r>
  <r>
    <n v="3192"/>
    <s v="Arts in Conflict"/>
    <s v="This project challenges social issues affecting young people in areas of deprivation within the Belfast area (Northern Ireland)."/>
    <n v="10000"/>
    <n v="102"/>
    <n v="1"/>
    <x v="2"/>
    <s v="GB"/>
    <s v="GBP"/>
    <n v="1425160800"/>
    <n v="1421274859"/>
    <b v="0"/>
    <n v="8"/>
    <b v="0"/>
    <x v="1"/>
    <s v="musical"/>
    <n v="12.75"/>
    <d v="2015-02-28T22:00:00"/>
    <x v="2829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2"/>
    <s v="GB"/>
    <s v="GBP"/>
    <n v="1424474056"/>
    <n v="1420586056"/>
    <b v="0"/>
    <n v="24"/>
    <b v="0"/>
    <x v="1"/>
    <s v="musical"/>
    <n v="24.46"/>
    <d v="2015-02-20T23:14:16"/>
    <x v="283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s v="US"/>
    <s v="USD"/>
    <n v="1437960598"/>
    <n v="1435368598"/>
    <b v="0"/>
    <n v="0"/>
    <b v="0"/>
    <x v="1"/>
    <s v="musical"/>
    <n v="0"/>
    <d v="2015-07-27T01:29:58"/>
    <x v="2831"/>
    <x v="0"/>
  </r>
  <r>
    <n v="3195"/>
    <s v="Emerson Sings!"/>
    <s v="Emerson Sings is the first cabaret to celebrate the work of up and coming musical theater composers who are alumni of Emerson College."/>
    <n v="3500"/>
    <n v="2070"/>
    <n v="59"/>
    <x v="2"/>
    <s v="US"/>
    <s v="USD"/>
    <n v="1423750542"/>
    <n v="1421158542"/>
    <b v="0"/>
    <n v="39"/>
    <b v="0"/>
    <x v="1"/>
    <s v="musical"/>
    <n v="53.08"/>
    <d v="2015-02-12T14:15:42"/>
    <x v="2832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2"/>
    <s v="US"/>
    <s v="USD"/>
    <n v="1425833403"/>
    <n v="1423245003"/>
    <b v="0"/>
    <n v="1"/>
    <b v="0"/>
    <x v="1"/>
    <s v="plays"/>
    <n v="1"/>
    <d v="2015-03-08T16:50:03"/>
    <x v="2833"/>
    <x v="0"/>
  </r>
  <r>
    <n v="3859"/>
    <s v="What Dreams Were Made Of"/>
    <s v="This is a play that will have each and everyone that sees it thinking about the dreams they had growing up. It's a dramady"/>
    <n v="2500"/>
    <n v="1"/>
    <n v="0"/>
    <x v="2"/>
    <s v="US"/>
    <s v="USD"/>
    <n v="1403730000"/>
    <n v="1401485207"/>
    <b v="0"/>
    <n v="1"/>
    <b v="0"/>
    <x v="1"/>
    <s v="plays"/>
    <n v="1"/>
    <d v="2014-06-25T21:00:00"/>
    <x v="2834"/>
    <x v="3"/>
  </r>
  <r>
    <n v="3862"/>
    <s v="The Container Play"/>
    <s v="The hit immersive theatre experience of England comes to Corpus Christi!"/>
    <n v="7500"/>
    <n v="1"/>
    <n v="0"/>
    <x v="2"/>
    <s v="US"/>
    <s v="USD"/>
    <n v="1473699540"/>
    <n v="1472451356"/>
    <b v="0"/>
    <n v="1"/>
    <b v="0"/>
    <x v="1"/>
    <s v="plays"/>
    <n v="1"/>
    <d v="2016-09-12T16:59:00"/>
    <x v="2835"/>
    <x v="2"/>
  </r>
  <r>
    <n v="3912"/>
    <s v="JoLee Productions"/>
    <s v="Producing &amp; directing Jake's Women by Neil Simon opening July 9 and running through July 26 for Sonoma Arts Live"/>
    <n v="15000"/>
    <n v="1"/>
    <n v="0"/>
    <x v="2"/>
    <s v="US"/>
    <s v="USD"/>
    <n v="1429936500"/>
    <n v="1424759330"/>
    <b v="0"/>
    <n v="1"/>
    <b v="0"/>
    <x v="1"/>
    <s v="plays"/>
    <n v="1"/>
    <d v="2015-04-25T04:35:00"/>
    <x v="2836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2"/>
    <s v="US"/>
    <s v="USD"/>
    <n v="1458097364"/>
    <n v="1455508964"/>
    <b v="0"/>
    <n v="1"/>
    <b v="0"/>
    <x v="1"/>
    <s v="plays"/>
    <n v="1"/>
    <d v="2016-03-16T03:02:44"/>
    <x v="2837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2"/>
    <s v="IE"/>
    <s v="EUR"/>
    <n v="1462301342"/>
    <n v="1457120942"/>
    <b v="0"/>
    <n v="1"/>
    <b v="0"/>
    <x v="1"/>
    <s v="plays"/>
    <n v="1"/>
    <d v="2016-05-03T18:49:02"/>
    <x v="2838"/>
    <x v="2"/>
  </r>
  <r>
    <n v="4004"/>
    <s v="South Florida Tours"/>
    <s v="Help Launch The Queen Into South Florida!"/>
    <n v="500"/>
    <n v="1"/>
    <n v="0"/>
    <x v="2"/>
    <s v="US"/>
    <s v="USD"/>
    <n v="1412740457"/>
    <n v="1410148457"/>
    <b v="0"/>
    <n v="1"/>
    <b v="0"/>
    <x v="1"/>
    <s v="plays"/>
    <n v="1"/>
    <d v="2014-10-08T03:54:17"/>
    <x v="2839"/>
    <x v="3"/>
  </r>
  <r>
    <n v="4015"/>
    <s v="Shakespeare In The Park"/>
    <s v="FREE Shakespeare In the Park in Bergen County, NJ on July 24, 25, 31, and August 1. We need your support to help keep our show FREE"/>
    <n v="7000"/>
    <n v="1"/>
    <n v="0"/>
    <x v="2"/>
    <s v="US"/>
    <s v="USD"/>
    <n v="1437331463"/>
    <n v="1434739463"/>
    <b v="0"/>
    <n v="1"/>
    <b v="0"/>
    <x v="1"/>
    <s v="plays"/>
    <n v="1"/>
    <d v="2015-07-19T18:44:23"/>
    <x v="2840"/>
    <x v="0"/>
  </r>
  <r>
    <n v="4045"/>
    <s v="The Hostages"/>
    <s v="&quot;The Hostages&quot; is about a bank robbery gone wrong, as we learn more about each characters, we question who are the actually hostages..."/>
    <n v="5000"/>
    <n v="1"/>
    <n v="0"/>
    <x v="2"/>
    <s v="AU"/>
    <s v="AUD"/>
    <n v="1408596589"/>
    <n v="1406004589"/>
    <b v="0"/>
    <n v="1"/>
    <b v="0"/>
    <x v="1"/>
    <s v="plays"/>
    <n v="1"/>
    <d v="2014-08-21T04:49:49"/>
    <x v="2841"/>
    <x v="3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2"/>
    <s v="US"/>
    <s v="USD"/>
    <n v="1414077391"/>
    <n v="1411485391"/>
    <b v="0"/>
    <n v="1"/>
    <b v="0"/>
    <x v="1"/>
    <s v="plays"/>
    <n v="1"/>
    <d v="2014-10-23T15:16:31"/>
    <x v="2842"/>
    <x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2"/>
    <s v="IE"/>
    <s v="EUR"/>
    <n v="1456617600"/>
    <n v="1454280186"/>
    <b v="0"/>
    <n v="1"/>
    <b v="0"/>
    <x v="1"/>
    <s v="plays"/>
    <n v="1"/>
    <d v="2016-02-28T00:00:00"/>
    <x v="2843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2"/>
    <s v="US"/>
    <s v="USD"/>
    <n v="1452234840"/>
    <n v="1450619123"/>
    <b v="0"/>
    <n v="3"/>
    <b v="0"/>
    <x v="1"/>
    <s v="plays"/>
    <n v="1"/>
    <d v="2016-01-08T06:34:00"/>
    <x v="2844"/>
    <x v="0"/>
  </r>
  <r>
    <n v="3196"/>
    <s v="Our Modern Lives"/>
    <s v="Help five college students as they journey to bring their groundbreaking new musical &quot;Our Modern Lives&quot; to Broadway!"/>
    <n v="3000000"/>
    <n v="1800"/>
    <n v="0"/>
    <x v="2"/>
    <s v="US"/>
    <s v="USD"/>
    <n v="1438437600"/>
    <n v="1433254875"/>
    <b v="0"/>
    <n v="6"/>
    <b v="0"/>
    <x v="1"/>
    <s v="musical"/>
    <n v="300"/>
    <d v="2015-08-01T14:00:00"/>
    <x v="2845"/>
    <x v="0"/>
  </r>
  <r>
    <n v="3904"/>
    <s v="Black America from Prophets to Pimps"/>
    <s v="A play that will cover 4000 years of black history."/>
    <n v="10000"/>
    <n v="3"/>
    <n v="0"/>
    <x v="2"/>
    <s v="US"/>
    <s v="USD"/>
    <n v="1429074240"/>
    <n v="1427866200"/>
    <b v="0"/>
    <n v="2"/>
    <b v="0"/>
    <x v="1"/>
    <s v="plays"/>
    <n v="1.5"/>
    <d v="2015-04-15T05:04:00"/>
    <x v="2846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s v="US"/>
    <s v="USD"/>
    <n v="1447542000"/>
    <n v="1446179553"/>
    <b v="0"/>
    <n v="2"/>
    <b v="0"/>
    <x v="1"/>
    <s v="plays"/>
    <n v="1.5"/>
    <d v="2015-11-14T23:00:00"/>
    <x v="2847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2"/>
    <s v="US"/>
    <s v="USD"/>
    <n v="1455647587"/>
    <n v="1453487587"/>
    <b v="0"/>
    <n v="1"/>
    <b v="0"/>
    <x v="1"/>
    <s v="plays"/>
    <n v="2"/>
    <d v="2016-02-16T18:33:07"/>
    <x v="2848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2"/>
    <s v="GB"/>
    <s v="GBP"/>
    <n v="1408646111"/>
    <n v="1403462111"/>
    <b v="0"/>
    <n v="2"/>
    <b v="0"/>
    <x v="1"/>
    <s v="plays"/>
    <n v="2"/>
    <d v="2014-08-21T18:35:11"/>
    <x v="2849"/>
    <x v="3"/>
  </r>
  <r>
    <n v="2875"/>
    <s v="Right Tracey!"/>
    <s v="Play about Tracey a gay man trapped in his room by his Bible thumping mother. He finds love but the room can not keep the love alive."/>
    <n v="20000"/>
    <n v="7"/>
    <n v="0"/>
    <x v="2"/>
    <s v="US"/>
    <s v="USD"/>
    <n v="1462417493"/>
    <n v="1459825493"/>
    <b v="0"/>
    <n v="3"/>
    <b v="0"/>
    <x v="1"/>
    <s v="plays"/>
    <n v="2.33"/>
    <d v="2016-05-05T03:04:53"/>
    <x v="2850"/>
    <x v="2"/>
  </r>
  <r>
    <n v="2948"/>
    <s v="Xenu's Space Opera"/>
    <s v="The Space Opera is an action packed reenactment of Xenu's story, a sacred teaching thats considered a secret of the Scientology church"/>
    <n v="500000"/>
    <n v="24"/>
    <n v="0"/>
    <x v="2"/>
    <s v="US"/>
    <s v="USD"/>
    <n v="1433259293"/>
    <n v="1428075293"/>
    <b v="0"/>
    <n v="9"/>
    <b v="0"/>
    <x v="1"/>
    <s v="spaces"/>
    <n v="2.67"/>
    <d v="2015-06-02T15:34:53"/>
    <x v="2851"/>
    <x v="0"/>
  </r>
  <r>
    <n v="2901"/>
    <s v="Avarimor Series (Audio Plays)"/>
    <s v="How can the visual age appreciate something that cant see? With these Audio Plays I will show you, if your willing to listen."/>
    <n v="750"/>
    <n v="6"/>
    <n v="1"/>
    <x v="2"/>
    <s v="US"/>
    <s v="USD"/>
    <n v="1423345339"/>
    <n v="1418161339"/>
    <b v="0"/>
    <n v="2"/>
    <b v="0"/>
    <x v="1"/>
    <s v="plays"/>
    <n v="3"/>
    <d v="2015-02-07T21:42:19"/>
    <x v="2852"/>
    <x v="3"/>
  </r>
  <r>
    <n v="3993"/>
    <s v="Invincible Diamonds: A Survivor's Guide"/>
    <s v="I am seeking to turn my collection of urban poetry into a stage play. My desire is to inspire victims to heal."/>
    <n v="50000"/>
    <n v="3"/>
    <n v="0"/>
    <x v="2"/>
    <s v="US"/>
    <s v="USD"/>
    <n v="1431549912"/>
    <n v="1428957912"/>
    <b v="0"/>
    <n v="1"/>
    <b v="0"/>
    <x v="1"/>
    <s v="plays"/>
    <n v="3"/>
    <d v="2015-05-13T20:45:12"/>
    <x v="2853"/>
    <x v="0"/>
  </r>
  <r>
    <n v="3600"/>
    <s v="Pariah"/>
    <s v="The First Play From The Man Who Brought You The Black James Bond!"/>
    <n v="10"/>
    <n v="13"/>
    <n v="130"/>
    <x v="0"/>
    <s v="US"/>
    <s v="USD"/>
    <n v="1476390164"/>
    <n v="1473970964"/>
    <b v="0"/>
    <n v="4"/>
    <b v="1"/>
    <x v="1"/>
    <s v="plays"/>
    <n v="3.25"/>
    <d v="2016-10-13T20:22:44"/>
    <x v="2854"/>
    <x v="2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2"/>
    <s v="GB"/>
    <s v="GBP"/>
    <n v="1422450278"/>
    <n v="1419858278"/>
    <b v="0"/>
    <n v="4"/>
    <b v="0"/>
    <x v="1"/>
    <s v="plays"/>
    <n v="4.75"/>
    <d v="2015-01-28T13:04:38"/>
    <x v="2855"/>
    <x v="3"/>
  </r>
  <r>
    <n v="2849"/>
    <s v="100, Acre Wood"/>
    <s v="NonSens!cal tackles the struggles of four people with mental health issues/disorders inspired by A.A Milne's Winnie the Pooh"/>
    <n v="500"/>
    <n v="5"/>
    <n v="1"/>
    <x v="2"/>
    <s v="GB"/>
    <s v="GBP"/>
    <n v="1461406600"/>
    <n v="1458814600"/>
    <b v="0"/>
    <n v="1"/>
    <b v="0"/>
    <x v="1"/>
    <s v="plays"/>
    <n v="5"/>
    <d v="2016-04-23T10:16:40"/>
    <x v="2856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2"/>
    <s v="US"/>
    <s v="USD"/>
    <n v="1420971324"/>
    <n v="1418379324"/>
    <b v="0"/>
    <n v="1"/>
    <b v="0"/>
    <x v="1"/>
    <s v="plays"/>
    <n v="5"/>
    <d v="2015-01-11T10:15:24"/>
    <x v="2857"/>
    <x v="3"/>
  </r>
  <r>
    <n v="3065"/>
    <s v="The Castle Project"/>
    <s v="A castle themed events center with large and small spaces to support a variety of arts i.e. performing, visual, music, theater, dance"/>
    <n v="25000"/>
    <n v="10"/>
    <n v="0"/>
    <x v="2"/>
    <s v="US"/>
    <s v="USD"/>
    <n v="1406683172"/>
    <n v="1404523172"/>
    <b v="0"/>
    <n v="2"/>
    <b v="0"/>
    <x v="1"/>
    <s v="spaces"/>
    <n v="5"/>
    <d v="2014-07-30T01:19:32"/>
    <x v="2858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2"/>
    <s v="US"/>
    <s v="USD"/>
    <n v="1427414732"/>
    <n v="1424826332"/>
    <b v="0"/>
    <n v="1"/>
    <b v="0"/>
    <x v="1"/>
    <s v="spaces"/>
    <n v="5"/>
    <d v="2015-03-27T00:05:32"/>
    <x v="2859"/>
    <x v="0"/>
  </r>
  <r>
    <n v="3197"/>
    <s v="Mirror, mirror on the wall"/>
    <s v="This years most important stage project for young artists in our region. www.ungespor.no"/>
    <n v="10000"/>
    <n v="1145"/>
    <n v="11"/>
    <x v="2"/>
    <s v="NO"/>
    <s v="NOK"/>
    <n v="1423050618"/>
    <n v="1420458618"/>
    <b v="0"/>
    <n v="4"/>
    <b v="0"/>
    <x v="1"/>
    <s v="musical"/>
    <n v="286.25"/>
    <d v="2015-02-04T11:50:18"/>
    <x v="286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2"/>
    <s v="DK"/>
    <s v="DKK"/>
    <n v="1424081477"/>
    <n v="1420798277"/>
    <b v="0"/>
    <n v="3"/>
    <b v="0"/>
    <x v="1"/>
    <s v="musical"/>
    <n v="36.67"/>
    <d v="2015-02-16T10:11:17"/>
    <x v="2861"/>
    <x v="0"/>
  </r>
  <r>
    <n v="3915"/>
    <s v="Hardcross"/>
    <s v="Following the enormous success of Hardcross, we are looking for new ways to bring this wonderful play to a wider audience."/>
    <n v="1500"/>
    <n v="5"/>
    <n v="0"/>
    <x v="2"/>
    <s v="GB"/>
    <s v="GBP"/>
    <n v="1464824309"/>
    <n v="1462232309"/>
    <b v="0"/>
    <n v="1"/>
    <b v="0"/>
    <x v="1"/>
    <s v="plays"/>
    <n v="5"/>
    <d v="2016-06-01T23:38:29"/>
    <x v="2862"/>
    <x v="2"/>
  </r>
  <r>
    <n v="3925"/>
    <s v="Help Save High School Theater"/>
    <s v="Help Save High School Theater Program_x000a_Your donations will be used to purchase props, build sets, and costumes."/>
    <n v="150"/>
    <n v="15"/>
    <n v="10"/>
    <x v="2"/>
    <s v="US"/>
    <s v="USD"/>
    <n v="1406753639"/>
    <n v="1404161639"/>
    <b v="0"/>
    <n v="3"/>
    <b v="0"/>
    <x v="1"/>
    <s v="plays"/>
    <n v="5"/>
    <d v="2014-07-30T20:53:59"/>
    <x v="2863"/>
    <x v="3"/>
  </r>
  <r>
    <n v="3939"/>
    <s v="'Potter.' Funding 2015"/>
    <s v="'Potter.' is a parody of the popular Harry Potter series allowing aspiring actors a chance to work in a professional production."/>
    <n v="5000"/>
    <n v="5"/>
    <n v="0"/>
    <x v="2"/>
    <s v="AU"/>
    <s v="AUD"/>
    <n v="1412656200"/>
    <n v="1412328979"/>
    <b v="0"/>
    <n v="1"/>
    <b v="0"/>
    <x v="1"/>
    <s v="plays"/>
    <n v="5"/>
    <d v="2014-10-07T04:30:00"/>
    <x v="2864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2"/>
    <s v="US"/>
    <s v="USD"/>
    <n v="1431717268"/>
    <n v="1429125268"/>
    <b v="0"/>
    <n v="1"/>
    <b v="0"/>
    <x v="1"/>
    <s v="plays"/>
    <n v="5"/>
    <d v="2015-05-15T19:14:28"/>
    <x v="2865"/>
    <x v="0"/>
  </r>
  <r>
    <n v="3994"/>
    <s v="Poles Apart - A Play in 2 Acts"/>
    <s v="Is Henson willing to dare risk a theatrical speaking tour of his North Pole adventures...and more?"/>
    <n v="2000"/>
    <n v="5"/>
    <n v="0"/>
    <x v="2"/>
    <s v="US"/>
    <s v="USD"/>
    <n v="1405761690"/>
    <n v="1403169690"/>
    <b v="0"/>
    <n v="1"/>
    <b v="0"/>
    <x v="1"/>
    <s v="plays"/>
    <n v="5"/>
    <d v="2014-07-19T09:21:30"/>
    <x v="2866"/>
    <x v="3"/>
  </r>
  <r>
    <n v="4007"/>
    <s v="POLES APART - A PLAY IN 2 ACTS"/>
    <s v="Is the public ready to hear Matt's story? Is he willing to risk public speaking and the waning reputation among his own race?"/>
    <n v="2000"/>
    <n v="5"/>
    <n v="0"/>
    <x v="2"/>
    <s v="US"/>
    <s v="USD"/>
    <n v="1409070480"/>
    <n v="1406572381"/>
    <b v="0"/>
    <n v="1"/>
    <b v="0"/>
    <x v="1"/>
    <s v="plays"/>
    <n v="5"/>
    <d v="2014-08-26T16:28:00"/>
    <x v="2867"/>
    <x v="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2"/>
    <s v="US"/>
    <s v="USD"/>
    <n v="1466375521"/>
    <n v="1463783521"/>
    <b v="0"/>
    <n v="1"/>
    <b v="0"/>
    <x v="1"/>
    <s v="plays"/>
    <n v="5"/>
    <d v="2016-06-19T22:32:01"/>
    <x v="2868"/>
    <x v="2"/>
  </r>
  <r>
    <n v="3103"/>
    <s v="Professional Venue for local artists!!"/>
    <s v="Creating a place for local artists to perform, at substantially less cost for them"/>
    <n v="4100"/>
    <n v="11"/>
    <n v="0"/>
    <x v="2"/>
    <s v="US"/>
    <s v="USD"/>
    <n v="1434080706"/>
    <n v="1428896706"/>
    <b v="0"/>
    <n v="2"/>
    <b v="0"/>
    <x v="1"/>
    <s v="spaces"/>
    <n v="5.5"/>
    <d v="2015-06-12T03:45:06"/>
    <x v="2869"/>
    <x v="0"/>
  </r>
  <r>
    <n v="3866"/>
    <s v="a feminine ending, brought to you by the East End Theatre Co"/>
    <s v="A funny, moving, witty piece about a girl, her oboe, and her dreams."/>
    <n v="2000"/>
    <n v="11"/>
    <n v="1"/>
    <x v="2"/>
    <s v="US"/>
    <s v="USD"/>
    <n v="1458703740"/>
    <n v="1454453021"/>
    <b v="0"/>
    <n v="2"/>
    <b v="0"/>
    <x v="1"/>
    <s v="plays"/>
    <n v="5.5"/>
    <d v="2016-03-23T03:29:00"/>
    <x v="2870"/>
    <x v="2"/>
  </r>
  <r>
    <n v="3940"/>
    <s v="Attraction"/>
    <s v="A Stage Play that will bring you to the edge of your seat , leave you thinkin and will also have you laughing while enjoyin the talent"/>
    <n v="5000"/>
    <n v="11"/>
    <n v="0"/>
    <x v="2"/>
    <s v="US"/>
    <s v="USD"/>
    <n v="1420199351"/>
    <n v="1416311351"/>
    <b v="0"/>
    <n v="2"/>
    <b v="0"/>
    <x v="1"/>
    <s v="plays"/>
    <n v="5.5"/>
    <d v="2015-01-02T11:49:11"/>
    <x v="2871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2"/>
    <s v="US"/>
    <s v="USD"/>
    <n v="1460925811"/>
    <n v="1458333811"/>
    <b v="0"/>
    <n v="2"/>
    <b v="0"/>
    <x v="1"/>
    <s v="plays"/>
    <n v="5.5"/>
    <d v="2016-04-17T20:43:31"/>
    <x v="2872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2"/>
    <s v="US"/>
    <s v="USD"/>
    <n v="1403470800"/>
    <n v="1403356792"/>
    <b v="0"/>
    <n v="4"/>
    <b v="0"/>
    <x v="1"/>
    <s v="plays"/>
    <n v="5.75"/>
    <d v="2014-06-22T21:00:00"/>
    <x v="2873"/>
    <x v="3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2"/>
    <s v="US"/>
    <s v="USD"/>
    <n v="1411779761"/>
    <n v="1409187761"/>
    <b v="0"/>
    <n v="4"/>
    <b v="0"/>
    <x v="1"/>
    <s v="plays"/>
    <n v="5.75"/>
    <d v="2014-09-27T01:02:41"/>
    <x v="2874"/>
    <x v="3"/>
  </r>
  <r>
    <n v="3124"/>
    <s v="Theater &amp; Arts &amp; Day Care (Canceled)"/>
    <s v="A place where kids/ teens' dreams come true, and one finds there home without sparkly red shoes!"/>
    <n v="800000"/>
    <n v="26"/>
    <n v="0"/>
    <x v="1"/>
    <s v="US"/>
    <s v="USD"/>
    <n v="1422902601"/>
    <n v="1417718601"/>
    <b v="0"/>
    <n v="4"/>
    <b v="0"/>
    <x v="1"/>
    <s v="spaces"/>
    <n v="6.5"/>
    <d v="2015-02-02T18:43:21"/>
    <x v="2875"/>
    <x v="3"/>
  </r>
  <r>
    <n v="4065"/>
    <s v="A Midsummer's Night's Dream"/>
    <s v="A classical/ fantasy version of midsummers done by professionally trained actors in Tulsa!"/>
    <n v="4000"/>
    <n v="27"/>
    <n v="1"/>
    <x v="2"/>
    <s v="US"/>
    <s v="USD"/>
    <n v="1407883811"/>
    <n v="1405291811"/>
    <b v="0"/>
    <n v="4"/>
    <b v="0"/>
    <x v="1"/>
    <s v="plays"/>
    <n v="6.75"/>
    <d v="2014-08-12T22:50:11"/>
    <x v="2876"/>
    <x v="3"/>
  </r>
  <r>
    <n v="2890"/>
    <s v="the Savannah Disputation"/>
    <s v="This Theological Comedy tells a story of when seemingly similar beliefs are discovered to be worlds apart; Damnation-Southern Style."/>
    <n v="2000"/>
    <n v="21"/>
    <n v="1"/>
    <x v="2"/>
    <s v="US"/>
    <s v="USD"/>
    <n v="1407553200"/>
    <n v="1405100992"/>
    <b v="0"/>
    <n v="3"/>
    <b v="0"/>
    <x v="1"/>
    <s v="plays"/>
    <n v="7"/>
    <d v="2014-08-09T03:00:00"/>
    <x v="2877"/>
    <x v="3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2"/>
    <s v="US"/>
    <s v="USD"/>
    <n v="1468020354"/>
    <n v="1464045954"/>
    <b v="0"/>
    <n v="1"/>
    <b v="0"/>
    <x v="1"/>
    <s v="plays"/>
    <n v="7"/>
    <d v="2016-07-08T23:25:54"/>
    <x v="2878"/>
    <x v="2"/>
  </r>
  <r>
    <n v="4042"/>
    <s v="Messages"/>
    <s v="Acting group and production for inner city youth, about inner city youth. The problems and stuation that they see everyday."/>
    <n v="10000"/>
    <n v="21"/>
    <n v="0"/>
    <x v="2"/>
    <s v="US"/>
    <s v="USD"/>
    <n v="1421781360"/>
    <n v="1419213664"/>
    <b v="0"/>
    <n v="3"/>
    <b v="0"/>
    <x v="1"/>
    <s v="plays"/>
    <n v="7"/>
    <d v="2015-01-20T19:16:00"/>
    <x v="2879"/>
    <x v="3"/>
  </r>
  <r>
    <n v="4019"/>
    <s v="We Don't Play Fight"/>
    <s v="Finally a crossover of the arts takes place! Theater &amp; LIVE Pro Wrestling. A unique story featuring TV Pro Wrestling without the TV."/>
    <n v="3500"/>
    <n v="29"/>
    <n v="1"/>
    <x v="2"/>
    <s v="US"/>
    <s v="USD"/>
    <n v="1460737680"/>
    <n v="1455725596"/>
    <b v="0"/>
    <n v="4"/>
    <b v="0"/>
    <x v="1"/>
    <s v="plays"/>
    <n v="7.25"/>
    <d v="2016-04-15T16:28:00"/>
    <x v="2880"/>
    <x v="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2"/>
    <s v="FR"/>
    <s v="EUR"/>
    <n v="1457617359"/>
    <n v="1455025359"/>
    <b v="0"/>
    <n v="3"/>
    <b v="0"/>
    <x v="1"/>
    <s v="spaces"/>
    <n v="7.33"/>
    <d v="2016-03-10T13:42:39"/>
    <x v="2881"/>
    <x v="2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2"/>
    <s v="US"/>
    <s v="USD"/>
    <n v="1410037200"/>
    <n v="1407435418"/>
    <b v="0"/>
    <n v="53"/>
    <b v="0"/>
    <x v="1"/>
    <s v="musical"/>
    <n v="49.21"/>
    <d v="2014-09-06T21:00:00"/>
    <x v="2882"/>
    <x v="3"/>
  </r>
  <r>
    <n v="3988"/>
    <s v="Folk-Tales: What Stories Do Your Folks Tell?"/>
    <s v="An evening of of stories based both in myth and truth."/>
    <n v="1500"/>
    <n v="32"/>
    <n v="2"/>
    <x v="2"/>
    <s v="US"/>
    <s v="USD"/>
    <n v="1440813413"/>
    <n v="1439517413"/>
    <b v="0"/>
    <n v="4"/>
    <b v="0"/>
    <x v="1"/>
    <s v="plays"/>
    <n v="8"/>
    <d v="2015-08-29T01:56:53"/>
    <x v="2883"/>
    <x v="0"/>
  </r>
  <r>
    <n v="2919"/>
    <s v="While the Stars Fall"/>
    <s v="A full staged reading of a new play about a boy who learns how to be happy from the most unexpected person."/>
    <n v="600"/>
    <n v="51"/>
    <n v="9"/>
    <x v="2"/>
    <s v="US"/>
    <s v="USD"/>
    <n v="1407250329"/>
    <n v="1404658329"/>
    <b v="0"/>
    <n v="6"/>
    <b v="0"/>
    <x v="1"/>
    <s v="plays"/>
    <n v="8.5"/>
    <d v="2014-08-05T14:52:09"/>
    <x v="2884"/>
    <x v="3"/>
  </r>
  <r>
    <n v="2976"/>
    <s v="Pizza Delique"/>
    <s v="A play that addresses an important social issue, brought to light by members of the UoM Drama Society."/>
    <n v="70"/>
    <n v="120"/>
    <n v="171"/>
    <x v="0"/>
    <s v="GB"/>
    <s v="GBP"/>
    <n v="1457870400"/>
    <n v="1456421530"/>
    <b v="0"/>
    <n v="14"/>
    <b v="1"/>
    <x v="1"/>
    <s v="plays"/>
    <n v="8.57"/>
    <d v="2016-03-13T12:00:00"/>
    <x v="2885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s v="GB"/>
    <s v="GBP"/>
    <n v="1427842740"/>
    <n v="1425428206"/>
    <b v="0"/>
    <n v="14"/>
    <b v="1"/>
    <x v="1"/>
    <s v="plays"/>
    <n v="8.86"/>
    <d v="2015-03-31T22:59:00"/>
    <x v="2886"/>
    <x v="0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2"/>
    <s v="US"/>
    <s v="USD"/>
    <n v="1448078400"/>
    <n v="1445985299"/>
    <b v="0"/>
    <n v="5"/>
    <b v="0"/>
    <x v="1"/>
    <s v="plays"/>
    <n v="9.4"/>
    <d v="2015-11-21T04:00:00"/>
    <x v="2887"/>
    <x v="0"/>
  </r>
  <r>
    <n v="3850"/>
    <s v="The Vagina Monologues 2015"/>
    <s v="V-Day is a global activist movement to end violence against women and girls."/>
    <n v="1000"/>
    <n v="38"/>
    <n v="4"/>
    <x v="2"/>
    <s v="US"/>
    <s v="USD"/>
    <n v="1420081143"/>
    <n v="1417489143"/>
    <b v="1"/>
    <n v="4"/>
    <b v="0"/>
    <x v="1"/>
    <s v="plays"/>
    <n v="9.5"/>
    <d v="2015-01-01T02:59:03"/>
    <x v="2888"/>
    <x v="3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2"/>
    <s v="GB"/>
    <s v="GBP"/>
    <n v="1415404800"/>
    <n v="1412809644"/>
    <b v="0"/>
    <n v="10"/>
    <b v="0"/>
    <x v="1"/>
    <s v="plays"/>
    <n v="9.5"/>
    <d v="2014-11-08T00:00:00"/>
    <x v="2889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2"/>
    <s v="US"/>
    <s v="USD"/>
    <n v="1441771218"/>
    <n v="1436587218"/>
    <b v="0"/>
    <n v="4"/>
    <b v="0"/>
    <x v="1"/>
    <s v="plays"/>
    <n v="9.75"/>
    <d v="2015-09-09T04:00:18"/>
    <x v="2890"/>
    <x v="0"/>
  </r>
  <r>
    <n v="2841"/>
    <s v="The Dead Loss"/>
    <s v="1920's London; two brothers try to make a name for themselves in the underground crime world but encounter a ruthless Irish mob boss."/>
    <n v="1000"/>
    <n v="10"/>
    <n v="1"/>
    <x v="2"/>
    <s v="GB"/>
    <s v="GBP"/>
    <n v="1450032297"/>
    <n v="1444844697"/>
    <b v="0"/>
    <n v="1"/>
    <b v="0"/>
    <x v="1"/>
    <s v="plays"/>
    <n v="10"/>
    <d v="2015-12-13T18:44:57"/>
    <x v="289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s v="US"/>
    <s v="USD"/>
    <n v="1442635140"/>
    <n v="1442243484"/>
    <b v="0"/>
    <n v="1"/>
    <b v="0"/>
    <x v="1"/>
    <s v="plays"/>
    <n v="10"/>
    <d v="2015-09-19T03:59:00"/>
    <x v="2892"/>
    <x v="0"/>
  </r>
  <r>
    <n v="3110"/>
    <s v="Hip Justice Catmunity Center"/>
    <s v="Cat People Unite! It's time we get a space of our own to relax, socialize and learn! Join the Catmunity!"/>
    <n v="25000"/>
    <n v="10"/>
    <n v="0"/>
    <x v="2"/>
    <s v="US"/>
    <s v="USD"/>
    <n v="1487465119"/>
    <n v="1484009119"/>
    <b v="0"/>
    <n v="1"/>
    <b v="0"/>
    <x v="1"/>
    <s v="spaces"/>
    <n v="10"/>
    <d v="2017-02-19T00:45:19"/>
    <x v="2893"/>
    <x v="1"/>
  </r>
  <r>
    <n v="3121"/>
    <s v="Ant Farm Theatre Project (Canceled)"/>
    <s v="I going to build a theatre for a local ant farm so that Ants can put on their theatre productions."/>
    <n v="1500"/>
    <n v="10"/>
    <n v="1"/>
    <x v="1"/>
    <s v="CA"/>
    <s v="CAD"/>
    <n v="1411748335"/>
    <n v="1406564335"/>
    <b v="0"/>
    <n v="1"/>
    <b v="0"/>
    <x v="1"/>
    <s v="spaces"/>
    <n v="10"/>
    <d v="2014-09-26T16:18:55"/>
    <x v="2894"/>
    <x v="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3"/>
    <s v="US"/>
    <s v="USD"/>
    <n v="1492542819"/>
    <n v="1489090419"/>
    <b v="0"/>
    <n v="1"/>
    <b v="0"/>
    <x v="1"/>
    <s v="plays"/>
    <n v="10"/>
    <d v="2017-04-18T19:13:39"/>
    <x v="2895"/>
    <x v="1"/>
  </r>
  <r>
    <n v="3132"/>
    <s v="A Bite of a Snake Play"/>
    <s v="Smells Like Money, Drips Like Honey, Taste Like Mocha, Better Run AWAY"/>
    <n v="30000"/>
    <n v="10"/>
    <n v="0"/>
    <x v="3"/>
    <s v="US"/>
    <s v="USD"/>
    <n v="1492759460"/>
    <n v="1487579060"/>
    <b v="0"/>
    <n v="1"/>
    <b v="0"/>
    <x v="1"/>
    <s v="plays"/>
    <n v="10"/>
    <d v="2017-04-21T07:24:20"/>
    <x v="2896"/>
    <x v="1"/>
  </r>
  <r>
    <n v="3735"/>
    <s v="Women Beware Women"/>
    <s v="Young Actor's taking on a Jacobean tragedy. Family, betrayal, love, lust, sex and death."/>
    <n v="150"/>
    <n v="20"/>
    <n v="13"/>
    <x v="2"/>
    <s v="GB"/>
    <s v="GBP"/>
    <n v="1432831089"/>
    <n v="1430239089"/>
    <b v="0"/>
    <n v="2"/>
    <b v="0"/>
    <x v="1"/>
    <s v="plays"/>
    <n v="10"/>
    <d v="2015-05-28T16:38:09"/>
    <x v="2897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2"/>
    <s v="GB"/>
    <s v="GBP"/>
    <n v="1427133600"/>
    <n v="1423847093"/>
    <b v="0"/>
    <n v="1"/>
    <b v="0"/>
    <x v="1"/>
    <s v="plays"/>
    <n v="10"/>
    <d v="2015-03-23T18:00:00"/>
    <x v="2898"/>
    <x v="0"/>
  </r>
  <r>
    <n v="3745"/>
    <s v="Tyke Theatre Web Show"/>
    <s v="Tyke wants to expand her puppet theater show to weekly online web shows and is looking for backers."/>
    <n v="100"/>
    <n v="10"/>
    <n v="10"/>
    <x v="2"/>
    <s v="US"/>
    <s v="USD"/>
    <n v="1407689102"/>
    <n v="1405097102"/>
    <b v="0"/>
    <n v="1"/>
    <b v="0"/>
    <x v="1"/>
    <s v="plays"/>
    <n v="10"/>
    <d v="2014-08-10T16:45:02"/>
    <x v="2899"/>
    <x v="3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2"/>
    <s v="US"/>
    <s v="USD"/>
    <n v="1427427276"/>
    <n v="1425270876"/>
    <b v="0"/>
    <n v="2"/>
    <b v="0"/>
    <x v="1"/>
    <s v="plays"/>
    <n v="10"/>
    <d v="2015-03-27T03:34:36"/>
    <x v="29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s v="GB"/>
    <s v="GBP"/>
    <n v="1432328400"/>
    <n v="1430734844"/>
    <b v="0"/>
    <n v="1"/>
    <b v="0"/>
    <x v="1"/>
    <s v="plays"/>
    <n v="10"/>
    <d v="2015-05-22T21:00:00"/>
    <x v="2901"/>
    <x v="0"/>
  </r>
  <r>
    <n v="3200"/>
    <s v="ROAD TO THE KINGDOM"/>
    <s v="An extremely unique musical play with an exciting, fun filled, dramatic twist. You will discover what lies ahead on the Road to Kingdom"/>
    <n v="50000"/>
    <n v="1"/>
    <n v="0"/>
    <x v="2"/>
    <s v="US"/>
    <s v="USD"/>
    <n v="1461994440"/>
    <n v="1459410101"/>
    <b v="0"/>
    <n v="1"/>
    <b v="0"/>
    <x v="1"/>
    <s v="musical"/>
    <n v="1"/>
    <d v="2016-04-30T05:34:00"/>
    <x v="2902"/>
    <x v="2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2"/>
    <s v="GB"/>
    <s v="GBP"/>
    <n v="1409509477"/>
    <n v="1407695077"/>
    <b v="0"/>
    <n v="2"/>
    <b v="0"/>
    <x v="1"/>
    <s v="musical"/>
    <n v="12.5"/>
    <d v="2014-08-31T18:24:37"/>
    <x v="2903"/>
    <x v="3"/>
  </r>
  <r>
    <n v="3917"/>
    <s v="Romeo and Juliet by Cry of Curs"/>
    <s v="We place the actors and script to the fore, with productions stripped down to barest level, aiming to make theatre accessible."/>
    <n v="3500"/>
    <n v="10"/>
    <n v="0"/>
    <x v="2"/>
    <s v="GB"/>
    <s v="GBP"/>
    <n v="1410439161"/>
    <n v="1407847161"/>
    <b v="0"/>
    <n v="1"/>
    <b v="0"/>
    <x v="1"/>
    <s v="plays"/>
    <n v="10"/>
    <d v="2014-09-11T12:39:21"/>
    <x v="2904"/>
    <x v="3"/>
  </r>
  <r>
    <n v="4000"/>
    <s v="The Escorts"/>
    <s v="An Enticing Trip into the World of Assisted Dying"/>
    <n v="8000"/>
    <n v="10"/>
    <n v="0"/>
    <x v="2"/>
    <s v="US"/>
    <s v="USD"/>
    <n v="1462631358"/>
    <n v="1457450958"/>
    <b v="0"/>
    <n v="1"/>
    <b v="0"/>
    <x v="1"/>
    <s v="plays"/>
    <n v="10"/>
    <d v="2016-05-07T14:29:18"/>
    <x v="2905"/>
    <x v="2"/>
  </r>
  <r>
    <n v="4016"/>
    <s v="MENTAL Play"/>
    <s v="A new play and project exploring challenges faced by young adults struggling with mental health issues in contemporary Britain."/>
    <n v="500"/>
    <n v="70"/>
    <n v="14"/>
    <x v="2"/>
    <s v="GB"/>
    <s v="GBP"/>
    <n v="1410987400"/>
    <n v="1408395400"/>
    <b v="0"/>
    <n v="7"/>
    <b v="0"/>
    <x v="1"/>
    <s v="plays"/>
    <n v="10"/>
    <d v="2014-09-17T20:56:40"/>
    <x v="2906"/>
    <x v="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2"/>
    <s v="US"/>
    <s v="USD"/>
    <n v="1441037097"/>
    <n v="1438445097"/>
    <b v="0"/>
    <n v="1"/>
    <b v="0"/>
    <x v="1"/>
    <s v="plays"/>
    <n v="10"/>
    <d v="2015-08-31T16:04:57"/>
    <x v="2907"/>
    <x v="0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2"/>
    <s v="IT"/>
    <s v="EUR"/>
    <n v="1476008906"/>
    <n v="1473416906"/>
    <b v="0"/>
    <n v="1"/>
    <b v="0"/>
    <x v="1"/>
    <s v="plays"/>
    <n v="10"/>
    <d v="2016-10-09T10:28:26"/>
    <x v="2908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2"/>
    <s v="US"/>
    <s v="USD"/>
    <n v="1427169540"/>
    <n v="1424701775"/>
    <b v="0"/>
    <n v="1"/>
    <b v="0"/>
    <x v="1"/>
    <s v="plays"/>
    <n v="10"/>
    <d v="2015-03-24T03:59:00"/>
    <x v="2909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2"/>
    <s v="US"/>
    <s v="USD"/>
    <n v="1425337200"/>
    <n v="1421432810"/>
    <b v="0"/>
    <n v="6"/>
    <b v="0"/>
    <x v="1"/>
    <s v="plays"/>
    <n v="10.17"/>
    <d v="2015-03-02T23:00:00"/>
    <x v="291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2"/>
    <s v="GB"/>
    <s v="GBP"/>
    <n v="1442440800"/>
    <n v="1440497876"/>
    <b v="0"/>
    <n v="4"/>
    <b v="0"/>
    <x v="1"/>
    <s v="spaces"/>
    <n v="10.25"/>
    <d v="2015-09-16T22:00:00"/>
    <x v="2911"/>
    <x v="0"/>
  </r>
  <r>
    <n v="4107"/>
    <s v="Sacrifice"/>
    <s v="A new dramatic comedy dealing with a father's unwillingness to let go of his past causes major problems for the future of his daughter."/>
    <n v="2000"/>
    <n v="41"/>
    <n v="2"/>
    <x v="2"/>
    <s v="US"/>
    <s v="USD"/>
    <n v="1411596001"/>
    <n v="1409608801"/>
    <b v="0"/>
    <n v="4"/>
    <b v="0"/>
    <x v="1"/>
    <s v="plays"/>
    <n v="10.25"/>
    <d v="2014-09-24T22:00:01"/>
    <x v="2912"/>
    <x v="3"/>
  </r>
  <r>
    <n v="3961"/>
    <s v="New Edinburgh play"/>
    <s v="I've written a fun new play exploring the reality of gay stereotypes in 2014 - with accommodation and venue hire it needs some dough :)"/>
    <n v="5000"/>
    <n v="21"/>
    <n v="0"/>
    <x v="2"/>
    <s v="GB"/>
    <s v="GBP"/>
    <n v="1399584210"/>
    <n v="1397683410"/>
    <b v="0"/>
    <n v="2"/>
    <b v="0"/>
    <x v="1"/>
    <s v="plays"/>
    <n v="10.5"/>
    <d v="2014-05-08T21:23:30"/>
    <x v="2913"/>
    <x v="3"/>
  </r>
  <r>
    <n v="4041"/>
    <s v="In the Land of Gold"/>
    <s v="A bold, colouful, vibrant play centred around the last remaining monarchy of Africa."/>
    <n v="5000"/>
    <n v="21"/>
    <n v="0"/>
    <x v="2"/>
    <s v="GB"/>
    <s v="GBP"/>
    <n v="1473160954"/>
    <n v="1467976954"/>
    <b v="0"/>
    <n v="2"/>
    <b v="0"/>
    <x v="1"/>
    <s v="plays"/>
    <n v="10.5"/>
    <d v="2016-09-06T11:22:34"/>
    <x v="2914"/>
    <x v="2"/>
  </r>
  <r>
    <n v="4090"/>
    <s v="&quot; Sweet O'l Mama &quot; Theater Production"/>
    <s v="A gripping re-enactment of a true breast cancer survival story, highlighted with inspiration and laughter!"/>
    <n v="1000"/>
    <n v="32"/>
    <n v="3"/>
    <x v="2"/>
    <s v="US"/>
    <s v="USD"/>
    <n v="1438959600"/>
    <n v="1437754137"/>
    <b v="0"/>
    <n v="3"/>
    <b v="0"/>
    <x v="1"/>
    <s v="plays"/>
    <n v="10.67"/>
    <d v="2015-08-07T15:00:00"/>
    <x v="2915"/>
    <x v="0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2"/>
    <s v="US"/>
    <s v="USD"/>
    <n v="1451852256"/>
    <n v="1449260256"/>
    <b v="0"/>
    <n v="4"/>
    <b v="0"/>
    <x v="1"/>
    <s v="plays"/>
    <n v="11.25"/>
    <d v="2016-01-03T20:17:36"/>
    <x v="2916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s v="GB"/>
    <s v="GBP"/>
    <n v="1419368925"/>
    <n v="1417208925"/>
    <b v="0"/>
    <n v="22"/>
    <b v="1"/>
    <x v="1"/>
    <s v="plays"/>
    <n v="11.36"/>
    <d v="2014-12-23T21:08:45"/>
    <x v="2917"/>
    <x v="3"/>
  </r>
  <r>
    <n v="3987"/>
    <s v="Write Now 5"/>
    <s v="Write Now 5 is a new writing festival in south east London promoting new work from emerging playwrights."/>
    <n v="400"/>
    <n v="151"/>
    <n v="38"/>
    <x v="2"/>
    <s v="GB"/>
    <s v="GBP"/>
    <n v="1400278290"/>
    <n v="1399414290"/>
    <b v="0"/>
    <n v="13"/>
    <b v="0"/>
    <x v="1"/>
    <s v="plays"/>
    <n v="11.62"/>
    <d v="2014-05-16T22:11:30"/>
    <x v="2918"/>
    <x v="3"/>
  </r>
  <r>
    <n v="3397"/>
    <s v="Waiting for Godot - Blue Sky Theatre &amp; Arts"/>
    <s v="Help a group of recovering alcoholics bring Samuel Beckett's classic to a seaside town!"/>
    <n v="250"/>
    <n v="280"/>
    <n v="112"/>
    <x v="0"/>
    <s v="GB"/>
    <s v="GBP"/>
    <n v="1455832800"/>
    <n v="1452338929"/>
    <b v="0"/>
    <n v="24"/>
    <b v="1"/>
    <x v="1"/>
    <s v="plays"/>
    <n v="11.67"/>
    <d v="2016-02-18T22:00:00"/>
    <x v="2919"/>
    <x v="2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s v="GB"/>
    <s v="GBP"/>
    <n v="1462914000"/>
    <n v="1460914253"/>
    <b v="0"/>
    <n v="15"/>
    <b v="1"/>
    <x v="1"/>
    <s v="plays"/>
    <n v="12"/>
    <d v="2016-05-10T21:00:00"/>
    <x v="2920"/>
    <x v="2"/>
  </r>
  <r>
    <n v="2893"/>
    <s v="REDISCOVERING KIA THE PLAY"/>
    <s v="Fundraising for REDISCOVERING KIA THE PLAY"/>
    <n v="5000"/>
    <n v="25"/>
    <n v="1"/>
    <x v="2"/>
    <s v="US"/>
    <s v="USD"/>
    <n v="1420768800"/>
    <n v="1415644395"/>
    <b v="0"/>
    <n v="2"/>
    <b v="0"/>
    <x v="1"/>
    <s v="plays"/>
    <n v="12.5"/>
    <d v="2015-01-09T02:00:00"/>
    <x v="2921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2"/>
    <s v="US"/>
    <s v="USD"/>
    <n v="1447965917"/>
    <n v="1445370317"/>
    <b v="0"/>
    <n v="2"/>
    <b v="0"/>
    <x v="1"/>
    <s v="spaces"/>
    <n v="12.5"/>
    <d v="2015-11-19T20:45:17"/>
    <x v="2922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2"/>
    <s v="US"/>
    <s v="USD"/>
    <n v="1450072740"/>
    <n v="1445027346"/>
    <b v="0"/>
    <n v="25"/>
    <b v="0"/>
    <x v="1"/>
    <s v="musical"/>
    <n v="109.04"/>
    <d v="2015-12-14T05:59:00"/>
    <x v="2923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s v="GB"/>
    <s v="GBP"/>
    <n v="1407565504"/>
    <n v="1404973504"/>
    <b v="0"/>
    <n v="2"/>
    <b v="0"/>
    <x v="1"/>
    <s v="plays"/>
    <n v="12.5"/>
    <d v="2014-08-09T06:25:04"/>
    <x v="2924"/>
    <x v="3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s v="US"/>
    <s v="USD"/>
    <n v="1443224622"/>
    <n v="1440632622"/>
    <b v="0"/>
    <n v="6"/>
    <b v="0"/>
    <x v="1"/>
    <s v="musical"/>
    <n v="41.67"/>
    <d v="2015-09-25T23:43:42"/>
    <x v="2925"/>
    <x v="0"/>
  </r>
  <r>
    <n v="3120"/>
    <s v="Subtropisch zwemparadijs Tropicana"/>
    <s v="Wij willen Tropicana het subtropisch zwemparadijs van Rotterdam op een nieuwe locatie gaan bouwen."/>
    <n v="1300000"/>
    <n v="128"/>
    <n v="0"/>
    <x v="2"/>
    <s v="NL"/>
    <s v="EUR"/>
    <n v="1462484196"/>
    <n v="1457303796"/>
    <b v="0"/>
    <n v="10"/>
    <b v="0"/>
    <x v="1"/>
    <s v="spaces"/>
    <n v="12.8"/>
    <d v="2016-05-05T21:36:36"/>
    <x v="2926"/>
    <x v="2"/>
  </r>
  <r>
    <n v="3108"/>
    <s v="Funding a home for our Children's Theater"/>
    <s v="We need a permanent home for the theater!"/>
    <n v="50000"/>
    <n v="26"/>
    <n v="0"/>
    <x v="2"/>
    <s v="US"/>
    <s v="USD"/>
    <n v="1430234394"/>
    <n v="1425053994"/>
    <b v="0"/>
    <n v="2"/>
    <b v="0"/>
    <x v="1"/>
    <s v="spaces"/>
    <n v="13"/>
    <d v="2015-04-28T15:19:54"/>
    <x v="2927"/>
    <x v="0"/>
  </r>
  <r>
    <n v="3853"/>
    <s v="The Original Laughter Therapist"/>
    <s v="A dose of One-woman &quot;Dramedy&quot; to cure those daily blues is just what the doctor ordered!"/>
    <n v="100000"/>
    <n v="26"/>
    <n v="0"/>
    <x v="2"/>
    <s v="US"/>
    <s v="USD"/>
    <n v="1409602178"/>
    <n v="1406578178"/>
    <b v="0"/>
    <n v="2"/>
    <b v="0"/>
    <x v="1"/>
    <s v="plays"/>
    <n v="13"/>
    <d v="2014-09-01T20:09:38"/>
    <x v="2928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2"/>
    <s v="US"/>
    <s v="USD"/>
    <n v="1424070823"/>
    <n v="1421478823"/>
    <b v="0"/>
    <n v="2"/>
    <b v="0"/>
    <x v="1"/>
    <s v="plays"/>
    <n v="13"/>
    <d v="2015-02-16T07:13:43"/>
    <x v="2929"/>
    <x v="0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2"/>
    <s v="US"/>
    <s v="USD"/>
    <n v="1420413960"/>
    <n v="1417651630"/>
    <b v="0"/>
    <n v="9"/>
    <b v="0"/>
    <x v="1"/>
    <s v="plays"/>
    <n v="13.11"/>
    <d v="2015-01-04T23:26:00"/>
    <x v="2930"/>
    <x v="3"/>
  </r>
  <r>
    <n v="2864"/>
    <s v="'Haunting Julia' by Alan Ayckbourn"/>
    <s v="Accessible, original theatre for all!"/>
    <n v="2500"/>
    <n v="40"/>
    <n v="2"/>
    <x v="2"/>
    <s v="GB"/>
    <s v="GBP"/>
    <n v="1437139080"/>
    <n v="1434552207"/>
    <b v="0"/>
    <n v="3"/>
    <b v="0"/>
    <x v="1"/>
    <s v="plays"/>
    <n v="13.33"/>
    <d v="2015-07-17T13:18:00"/>
    <x v="2931"/>
    <x v="0"/>
  </r>
  <r>
    <n v="3053"/>
    <s v="Showroom"/>
    <s v="Showroom is a multi-disciplinary space providing unorthodox concerts, events &amp; a platform creatives can express their creative vision"/>
    <n v="10000"/>
    <n v="40"/>
    <n v="0"/>
    <x v="2"/>
    <s v="US"/>
    <s v="USD"/>
    <n v="1412222340"/>
    <n v="1407781013"/>
    <b v="0"/>
    <n v="3"/>
    <b v="0"/>
    <x v="1"/>
    <s v="spaces"/>
    <n v="13.33"/>
    <d v="2014-10-02T03:59:00"/>
    <x v="2932"/>
    <x v="3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s v="US"/>
    <s v="USD"/>
    <n v="1437149640"/>
    <n v="1434558479"/>
    <b v="0"/>
    <n v="0"/>
    <b v="0"/>
    <x v="1"/>
    <s v="musical"/>
    <n v="0"/>
    <d v="2015-07-17T16:14:00"/>
    <x v="2933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s v="GB"/>
    <s v="GBP"/>
    <n v="1450612740"/>
    <n v="1448040425"/>
    <b v="0"/>
    <n v="17"/>
    <b v="1"/>
    <x v="1"/>
    <s v="plays"/>
    <n v="13.53"/>
    <d v="2015-12-20T11:59:00"/>
    <x v="2934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s v="GB"/>
    <s v="GBP"/>
    <n v="1456444800"/>
    <n v="1454337589"/>
    <b v="0"/>
    <n v="20"/>
    <b v="1"/>
    <x v="1"/>
    <s v="plays"/>
    <n v="13.6"/>
    <d v="2016-02-26T00:00:00"/>
    <x v="2935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2"/>
    <s v="GB"/>
    <s v="GBP"/>
    <n v="1469113351"/>
    <n v="1463929351"/>
    <b v="0"/>
    <n v="6"/>
    <b v="0"/>
    <x v="1"/>
    <s v="plays"/>
    <n v="14.33"/>
    <d v="2016-07-21T15:02:31"/>
    <x v="2936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2"/>
    <s v="GB"/>
    <s v="GBP"/>
    <n v="1430470772"/>
    <n v="1427878772"/>
    <b v="0"/>
    <n v="12"/>
    <b v="0"/>
    <x v="1"/>
    <s v="musical"/>
    <n v="22.75"/>
    <d v="2015-05-01T08:59:32"/>
    <x v="2937"/>
    <x v="0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s v="ES"/>
    <s v="EUR"/>
    <n v="1450911540"/>
    <n v="1448536516"/>
    <b v="0"/>
    <n v="25"/>
    <b v="1"/>
    <x v="1"/>
    <s v="spaces"/>
    <n v="14.84"/>
    <d v="2015-12-23T22:59:00"/>
    <x v="2938"/>
    <x v="0"/>
  </r>
  <r>
    <n v="3142"/>
    <s v="The Pendulum Swings UK Theatre Tour/EdFringe"/>
    <s v="Our aim is to deliver a powerful piece of theatre to audiences across the UK, including Edinburgh Fringe (2017)."/>
    <n v="2750"/>
    <n v="45"/>
    <n v="2"/>
    <x v="3"/>
    <s v="GB"/>
    <s v="GBP"/>
    <n v="1489922339"/>
    <n v="1487333939"/>
    <b v="0"/>
    <n v="3"/>
    <b v="0"/>
    <x v="1"/>
    <s v="plays"/>
    <n v="15"/>
    <d v="2017-03-19T11:18:59"/>
    <x v="2939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s v="US"/>
    <s v="USD"/>
    <n v="1442644651"/>
    <n v="1440052651"/>
    <b v="0"/>
    <n v="0"/>
    <b v="0"/>
    <x v="1"/>
    <s v="musical"/>
    <n v="0"/>
    <d v="2015-09-19T06:37:31"/>
    <x v="2940"/>
    <x v="0"/>
  </r>
  <r>
    <n v="3926"/>
    <s v="Caryl Churchill's 'Top Girls' - NSW HSC Text"/>
    <s v="Producing syllabus-relevant theatre targeted to HSC students on the NSW Central Coast"/>
    <n v="5000"/>
    <n v="15"/>
    <n v="0"/>
    <x v="2"/>
    <s v="AU"/>
    <s v="AUD"/>
    <n v="1419645748"/>
    <n v="1417053748"/>
    <b v="0"/>
    <n v="1"/>
    <b v="0"/>
    <x v="1"/>
    <s v="plays"/>
    <n v="15"/>
    <d v="2014-12-27T02:02:28"/>
    <x v="294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2"/>
    <s v="GB"/>
    <s v="GBP"/>
    <n v="1448722494"/>
    <n v="1446562494"/>
    <b v="0"/>
    <n v="3"/>
    <b v="0"/>
    <x v="1"/>
    <s v="plays"/>
    <n v="15"/>
    <d v="2015-11-28T14:54:54"/>
    <x v="2942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s v="GB"/>
    <s v="GBP"/>
    <n v="1437606507"/>
    <n v="1435014507"/>
    <b v="0"/>
    <n v="4"/>
    <b v="0"/>
    <x v="1"/>
    <s v="plays"/>
    <n v="15"/>
    <d v="2015-07-22T23:08:27"/>
    <x v="2943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2"/>
    <s v="GB"/>
    <s v="GBP"/>
    <n v="1403886084"/>
    <n v="1401294084"/>
    <b v="0"/>
    <n v="9"/>
    <b v="0"/>
    <x v="1"/>
    <s v="plays"/>
    <n v="15"/>
    <d v="2014-06-27T16:21:24"/>
    <x v="2944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2"/>
    <s v="GB"/>
    <s v="GBP"/>
    <n v="1440272093"/>
    <n v="1435088093"/>
    <b v="0"/>
    <n v="4"/>
    <b v="0"/>
    <x v="1"/>
    <s v="plays"/>
    <n v="15"/>
    <d v="2015-08-22T19:34:53"/>
    <x v="2945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s v="GB"/>
    <s v="GBP"/>
    <n v="1457906400"/>
    <n v="1457115427"/>
    <b v="0"/>
    <n v="31"/>
    <b v="1"/>
    <x v="1"/>
    <s v="plays"/>
    <n v="15.13"/>
    <d v="2016-03-13T22:00:00"/>
    <x v="2946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s v="GB"/>
    <s v="GBP"/>
    <n v="1464712394"/>
    <n v="1459528394"/>
    <b v="0"/>
    <n v="27"/>
    <b v="1"/>
    <x v="1"/>
    <s v="plays"/>
    <n v="15.15"/>
    <d v="2016-05-31T16:33:14"/>
    <x v="2947"/>
    <x v="2"/>
  </r>
  <r>
    <n v="4111"/>
    <s v="REBORN IN LOVE"/>
    <s v="REBORN IN LOVE is the sequel to REBORN FROM ABOVE: A Tale of Eternal Love.  This is part two, of a One-Act play series."/>
    <n v="3000"/>
    <n v="94"/>
    <n v="3"/>
    <x v="2"/>
    <s v="US"/>
    <s v="USD"/>
    <n v="1424747740"/>
    <n v="1422155740"/>
    <b v="0"/>
    <n v="6"/>
    <b v="0"/>
    <x v="1"/>
    <s v="plays"/>
    <n v="15.67"/>
    <d v="2015-02-24T03:15:40"/>
    <x v="2948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2"/>
    <s v="GB"/>
    <s v="GBP"/>
    <n v="1435934795"/>
    <n v="1430750795"/>
    <b v="0"/>
    <n v="4"/>
    <b v="0"/>
    <x v="1"/>
    <s v="plays"/>
    <n v="15.75"/>
    <d v="2015-07-03T14:46:35"/>
    <x v="2949"/>
    <x v="0"/>
  </r>
  <r>
    <n v="2852"/>
    <s v="Freedom Train"/>
    <s v="Just one time back to the past on the Freedom Train will open your eyes and your lives will never ever be the same!"/>
    <n v="5000"/>
    <n v="95"/>
    <n v="2"/>
    <x v="2"/>
    <s v="US"/>
    <s v="USD"/>
    <n v="1403312703"/>
    <n v="1400720703"/>
    <b v="0"/>
    <n v="6"/>
    <b v="0"/>
    <x v="1"/>
    <s v="plays"/>
    <n v="15.83"/>
    <d v="2014-06-21T01:05:03"/>
    <x v="2950"/>
    <x v="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2"/>
    <s v="US"/>
    <s v="USD"/>
    <n v="1436914815"/>
    <n v="1434322815"/>
    <b v="0"/>
    <n v="1"/>
    <b v="0"/>
    <x v="1"/>
    <s v="plays"/>
    <n v="16"/>
    <d v="2015-07-14T23:00:15"/>
    <x v="2951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s v="GB"/>
    <s v="GBP"/>
    <n v="1478046661"/>
    <n v="1476837061"/>
    <b v="0"/>
    <n v="12"/>
    <b v="1"/>
    <x v="1"/>
    <s v="plays"/>
    <n v="16.25"/>
    <d v="2016-11-02T00:31:01"/>
    <x v="2952"/>
    <x v="2"/>
  </r>
  <r>
    <n v="3908"/>
    <s v="Unconscious Subconscious"/>
    <s v="Death splits apart twin brothers in a questionable car accident. They shared dreams, and now they must share trials in the unknown."/>
    <n v="750"/>
    <n v="65"/>
    <n v="9"/>
    <x v="2"/>
    <s v="US"/>
    <s v="USD"/>
    <n v="1406603696"/>
    <n v="1405307696"/>
    <b v="0"/>
    <n v="4"/>
    <b v="0"/>
    <x v="1"/>
    <s v="plays"/>
    <n v="16.25"/>
    <d v="2014-07-29T03:14:56"/>
    <x v="2953"/>
    <x v="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2"/>
    <s v="IT"/>
    <s v="EUR"/>
    <n v="1439827559"/>
    <n v="1434643559"/>
    <b v="0"/>
    <n v="3"/>
    <b v="0"/>
    <x v="1"/>
    <s v="spaces"/>
    <n v="16.670000000000002"/>
    <d v="2015-08-17T16:05:59"/>
    <x v="2954"/>
    <x v="0"/>
  </r>
  <r>
    <n v="4103"/>
    <s v="Weather Men"/>
    <s v="Weather Men is a play, written by Nathan Black.  A comedy/drama that explores the question of 'why people stay together?'"/>
    <n v="1000"/>
    <n v="100"/>
    <n v="10"/>
    <x v="2"/>
    <s v="US"/>
    <s v="USD"/>
    <n v="1440613920"/>
    <n v="1435953566"/>
    <b v="0"/>
    <n v="6"/>
    <b v="0"/>
    <x v="1"/>
    <s v="plays"/>
    <n v="16.670000000000002"/>
    <d v="2015-08-26T18:32:00"/>
    <x v="2955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s v="GB"/>
    <s v="GBP"/>
    <n v="1488240000"/>
    <n v="1486996729"/>
    <b v="0"/>
    <n v="51"/>
    <b v="1"/>
    <x v="1"/>
    <s v="plays"/>
    <n v="17.25"/>
    <d v="2017-02-28T00:00:00"/>
    <x v="2956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2"/>
    <s v="US"/>
    <s v="USD"/>
    <n v="1429767607"/>
    <n v="1424587207"/>
    <b v="0"/>
    <n v="36"/>
    <b v="0"/>
    <x v="1"/>
    <s v="musical"/>
    <n v="70.83"/>
    <d v="2015-04-23T05:40:07"/>
    <x v="2957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s v="US"/>
    <s v="USD"/>
    <n v="1450040396"/>
    <n v="1444852796"/>
    <b v="0"/>
    <n v="0"/>
    <b v="0"/>
    <x v="1"/>
    <s v="musical"/>
    <n v="0"/>
    <d v="2015-12-13T20:59:56"/>
    <x v="2958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s v="GB"/>
    <s v="GBP"/>
    <n v="1423913220"/>
    <n v="1421339077"/>
    <b v="0"/>
    <n v="4"/>
    <b v="0"/>
    <x v="1"/>
    <s v="plays"/>
    <n v="17.5"/>
    <d v="2015-02-14T11:27:00"/>
    <x v="2959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s v="GB"/>
    <s v="GBP"/>
    <n v="1463743860"/>
    <n v="1461151860"/>
    <b v="0"/>
    <n v="36"/>
    <b v="1"/>
    <x v="1"/>
    <s v="plays"/>
    <n v="17.53"/>
    <d v="2016-05-20T11:31:00"/>
    <x v="2960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s v="GB"/>
    <s v="GBP"/>
    <n v="1455138000"/>
    <n v="1452448298"/>
    <b v="0"/>
    <n v="47"/>
    <b v="1"/>
    <x v="1"/>
    <s v="plays"/>
    <n v="17.829999999999998"/>
    <d v="2016-02-10T21:00:00"/>
    <x v="2961"/>
    <x v="2"/>
  </r>
  <r>
    <n v="3309"/>
    <s v="Collision Course"/>
    <s v="Two unlikely friends, a garage, tinned beans &amp; the end of the world."/>
    <n v="350"/>
    <n v="558"/>
    <n v="159"/>
    <x v="0"/>
    <s v="GB"/>
    <s v="GBP"/>
    <n v="1476632178"/>
    <n v="1473953778"/>
    <b v="0"/>
    <n v="31"/>
    <b v="1"/>
    <x v="1"/>
    <s v="plays"/>
    <n v="18"/>
    <d v="2016-10-16T15:36:18"/>
    <x v="2962"/>
    <x v="2"/>
  </r>
  <r>
    <n v="3588"/>
    <s v="MENTAL Play short-tour 2015!"/>
    <s v="Touring the fast-paced, playful and poignant story of three twenty-somethings in a mental-health support group."/>
    <n v="200"/>
    <n v="201"/>
    <n v="101"/>
    <x v="0"/>
    <s v="GB"/>
    <s v="GBP"/>
    <n v="1430348400"/>
    <n v="1428436410"/>
    <b v="0"/>
    <n v="11"/>
    <b v="1"/>
    <x v="1"/>
    <s v="plays"/>
    <n v="18.27"/>
    <d v="2015-04-29T23:00:00"/>
    <x v="2963"/>
    <x v="0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2"/>
    <s v="US"/>
    <s v="USD"/>
    <n v="1403636229"/>
    <n v="1401044229"/>
    <b v="0"/>
    <n v="3"/>
    <b v="0"/>
    <x v="1"/>
    <s v="plays"/>
    <n v="18.329999999999998"/>
    <d v="2014-06-24T18:57:09"/>
    <x v="2964"/>
    <x v="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2"/>
    <s v="US"/>
    <s v="USD"/>
    <n v="1462467600"/>
    <n v="1457403364"/>
    <b v="0"/>
    <n v="2"/>
    <b v="0"/>
    <x v="1"/>
    <s v="musical"/>
    <n v="1"/>
    <d v="2016-05-05T17:00:00"/>
    <x v="2965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2"/>
    <s v="GB"/>
    <s v="GBP"/>
    <n v="1427659200"/>
    <n v="1425678057"/>
    <b v="0"/>
    <n v="6"/>
    <b v="0"/>
    <x v="1"/>
    <s v="plays"/>
    <n v="18.329999999999998"/>
    <d v="2015-03-29T20:00:00"/>
    <x v="2966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2"/>
    <s v="US"/>
    <s v="USD"/>
    <n v="1431144000"/>
    <n v="1426407426"/>
    <b v="0"/>
    <n v="2"/>
    <b v="0"/>
    <x v="1"/>
    <s v="plays"/>
    <n v="18.5"/>
    <d v="2015-05-09T04:00:00"/>
    <x v="296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2"/>
    <s v="US"/>
    <s v="USD"/>
    <n v="1409547600"/>
    <n v="1406986278"/>
    <b v="0"/>
    <n v="3"/>
    <b v="0"/>
    <x v="1"/>
    <s v="spaces"/>
    <n v="18.670000000000002"/>
    <d v="2014-09-01T05:00:00"/>
    <x v="2968"/>
    <x v="3"/>
  </r>
  <r>
    <n v="2904"/>
    <s v="The Love Shack"/>
    <s v="A Tequila slammer with a slice of Tarantino, a line of the London Fringe scene and a shot of â€œBreaking Badâ€. New Writing."/>
    <n v="1500"/>
    <n v="75"/>
    <n v="5"/>
    <x v="2"/>
    <s v="GB"/>
    <s v="GBP"/>
    <n v="1415534400"/>
    <n v="1414538031"/>
    <b v="0"/>
    <n v="4"/>
    <b v="0"/>
    <x v="1"/>
    <s v="plays"/>
    <n v="18.75"/>
    <d v="2014-11-09T12:00:00"/>
    <x v="2969"/>
    <x v="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3"/>
    <s v="GB"/>
    <s v="GBP"/>
    <n v="1490631419"/>
    <n v="1488820619"/>
    <b v="0"/>
    <n v="12"/>
    <b v="0"/>
    <x v="1"/>
    <s v="plays"/>
    <n v="18.75"/>
    <d v="2017-03-27T16:16:59"/>
    <x v="297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s v="GB"/>
    <s v="GBP"/>
    <n v="1429793446"/>
    <n v="1428583846"/>
    <b v="0"/>
    <n v="61"/>
    <b v="1"/>
    <x v="1"/>
    <s v="plays"/>
    <n v="18.77"/>
    <d v="2015-04-23T12:50:46"/>
    <x v="2971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1"/>
    <s v="US"/>
    <s v="USD"/>
    <n v="1412536573"/>
    <n v="1408648573"/>
    <b v="0"/>
    <n v="58"/>
    <b v="0"/>
    <x v="1"/>
    <s v="spaces"/>
    <n v="18.899999999999999"/>
    <d v="2014-10-05T19:16:13"/>
    <x v="2972"/>
    <x v="3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s v="GB"/>
    <s v="GBP"/>
    <n v="1449257348"/>
    <n v="1444069748"/>
    <b v="0"/>
    <n v="15"/>
    <b v="1"/>
    <x v="1"/>
    <s v="plays"/>
    <n v="19.27"/>
    <d v="2015-12-04T19:29:08"/>
    <x v="2973"/>
    <x v="0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s v="GB"/>
    <s v="GBP"/>
    <n v="1427990071"/>
    <n v="1422809671"/>
    <b v="0"/>
    <n v="39"/>
    <b v="1"/>
    <x v="1"/>
    <s v="plays"/>
    <n v="19.489999999999998"/>
    <d v="2015-04-02T15:54:31"/>
    <x v="2974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s v="GB"/>
    <s v="GBP"/>
    <n v="1426698000"/>
    <n v="1424825479"/>
    <b v="0"/>
    <n v="132"/>
    <b v="1"/>
    <x v="1"/>
    <s v="plays"/>
    <n v="19.7"/>
    <d v="2015-03-18T17:00:00"/>
    <x v="2975"/>
    <x v="0"/>
  </r>
  <r>
    <n v="2863"/>
    <s v="Equality Theatre"/>
    <s v="I would like to start a Acting Company that supports and includes LGBTQ youth and young adults in very conservative North Texas"/>
    <n v="50000"/>
    <n v="20"/>
    <n v="0"/>
    <x v="2"/>
    <s v="US"/>
    <s v="USD"/>
    <n v="1410279123"/>
    <n v="1405095123"/>
    <b v="0"/>
    <n v="1"/>
    <b v="0"/>
    <x v="1"/>
    <s v="plays"/>
    <n v="20"/>
    <d v="2014-09-09T16:12:03"/>
    <x v="2976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2"/>
    <s v="US"/>
    <s v="USD"/>
    <n v="1416944760"/>
    <n v="1413527001"/>
    <b v="0"/>
    <n v="1"/>
    <b v="0"/>
    <x v="1"/>
    <s v="plays"/>
    <n v="20"/>
    <d v="2014-11-25T19:46:00"/>
    <x v="2977"/>
    <x v="3"/>
  </r>
  <r>
    <n v="3475"/>
    <s v="Score"/>
    <s v="Score is a musical play inspired by true stories of parents who have recovered from addiction and regained their children."/>
    <n v="300"/>
    <n v="340"/>
    <n v="113"/>
    <x v="0"/>
    <s v="GB"/>
    <s v="GBP"/>
    <n v="1414972800"/>
    <n v="1412629704"/>
    <b v="0"/>
    <n v="17"/>
    <b v="1"/>
    <x v="1"/>
    <s v="plays"/>
    <n v="20"/>
    <d v="2014-11-03T00:00:00"/>
    <x v="2978"/>
    <x v="3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s v="US"/>
    <s v="USD"/>
    <n v="1480947054"/>
    <n v="1475759454"/>
    <b v="0"/>
    <n v="5"/>
    <b v="1"/>
    <x v="1"/>
    <s v="plays"/>
    <n v="20"/>
    <d v="2016-12-05T14:10:54"/>
    <x v="2979"/>
    <x v="2"/>
  </r>
  <r>
    <n v="3864"/>
    <s v="Grammar Land Performances"/>
    <s v="I want to create a theatrical performance of the book Grammar Land and present it at schools to help children learn proper grammar."/>
    <n v="5000"/>
    <n v="60"/>
    <n v="1"/>
    <x v="2"/>
    <s v="US"/>
    <s v="USD"/>
    <n v="1447799054"/>
    <n v="1445203454"/>
    <b v="0"/>
    <n v="3"/>
    <b v="0"/>
    <x v="1"/>
    <s v="plays"/>
    <n v="20"/>
    <d v="2015-11-17T22:24:14"/>
    <x v="2980"/>
    <x v="0"/>
  </r>
  <r>
    <n v="4005"/>
    <s v="Bringing more Art to the Community"/>
    <s v="Help us bring more Art to the Community. It's our second production, Fences by August Wilson. Help us make it a success!"/>
    <n v="3000"/>
    <n v="40"/>
    <n v="1"/>
    <x v="2"/>
    <s v="US"/>
    <s v="USD"/>
    <n v="1413832985"/>
    <n v="1408648985"/>
    <b v="0"/>
    <n v="2"/>
    <b v="0"/>
    <x v="1"/>
    <s v="plays"/>
    <n v="20"/>
    <d v="2014-10-20T19:23:05"/>
    <x v="2981"/>
    <x v="3"/>
  </r>
  <r>
    <n v="4092"/>
    <s v="A CRY FOR HELP"/>
    <s v="&quot;A Cry for Help is Riveting, Inspiring, and Mesmerizing. You will laugh, cry, and be thinking about your own Cry for Help&quot;"/>
    <n v="110000"/>
    <n v="20"/>
    <n v="0"/>
    <x v="2"/>
    <s v="US"/>
    <s v="USD"/>
    <n v="1428205247"/>
    <n v="1423024847"/>
    <b v="0"/>
    <n v="1"/>
    <b v="0"/>
    <x v="1"/>
    <s v="plays"/>
    <n v="20"/>
    <d v="2015-04-05T03:40:47"/>
    <x v="2982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s v="GB"/>
    <s v="GBP"/>
    <n v="1433113200"/>
    <n v="1431951611"/>
    <b v="0"/>
    <n v="12"/>
    <b v="1"/>
    <x v="1"/>
    <s v="plays"/>
    <n v="20.079999999999998"/>
    <d v="2015-05-31T23:00:00"/>
    <x v="2983"/>
    <x v="0"/>
  </r>
  <r>
    <n v="2835"/>
    <s v="Land of the Three Towers"/>
    <s v="A celebratory community theatre project about the Focus E15 Occupation of empty council homes on Carpenters Estate."/>
    <n v="1000"/>
    <n v="1870.99"/>
    <n v="187"/>
    <x v="0"/>
    <s v="GB"/>
    <s v="GBP"/>
    <n v="1449273600"/>
    <n v="1446742417"/>
    <b v="0"/>
    <n v="93"/>
    <b v="1"/>
    <x v="1"/>
    <s v="plays"/>
    <n v="20.12"/>
    <d v="2015-12-05T00:00:00"/>
    <x v="2984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2"/>
    <s v="US"/>
    <s v="USD"/>
    <n v="1418587234"/>
    <n v="1415995234"/>
    <b v="0"/>
    <n v="7"/>
    <b v="0"/>
    <x v="1"/>
    <s v="spaces"/>
    <n v="20.14"/>
    <d v="2014-12-14T20:00:34"/>
    <x v="2985"/>
    <x v="3"/>
  </r>
  <r>
    <n v="2916"/>
    <s v="An Interview With Gaddafi - The Stage Play"/>
    <s v="The moving dramatisation of one man's journey to find the truth behind the Libyan regime change."/>
    <n v="1850"/>
    <n v="145"/>
    <n v="8"/>
    <x v="2"/>
    <s v="GB"/>
    <s v="GBP"/>
    <n v="1400498789"/>
    <n v="1398511589"/>
    <b v="0"/>
    <n v="7"/>
    <b v="0"/>
    <x v="1"/>
    <s v="plays"/>
    <n v="20.71"/>
    <d v="2014-05-19T11:26:29"/>
    <x v="2986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2"/>
    <s v="GB"/>
    <s v="GBP"/>
    <n v="1481132169"/>
    <n v="1479317769"/>
    <b v="0"/>
    <n v="16"/>
    <b v="0"/>
    <x v="1"/>
    <s v="spaces"/>
    <n v="20.88"/>
    <d v="2016-12-07T17:36:09"/>
    <x v="2987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s v="GB"/>
    <s v="GBP"/>
    <n v="1470078000"/>
    <n v="1467648456"/>
    <b v="0"/>
    <n v="25"/>
    <b v="1"/>
    <x v="1"/>
    <s v="plays"/>
    <n v="21.1"/>
    <d v="2016-08-01T19:00:00"/>
    <x v="2988"/>
    <x v="2"/>
  </r>
  <r>
    <n v="3820"/>
    <s v="TUSENTACK THEATRE"/>
    <s v="Tusentack Theatre is a professional theatre company providing opportunities to adults who access Mental Health Services."/>
    <n v="300"/>
    <n v="430"/>
    <n v="143"/>
    <x v="0"/>
    <s v="GB"/>
    <s v="GBP"/>
    <n v="1436110717"/>
    <n v="1433518717"/>
    <b v="0"/>
    <n v="20"/>
    <b v="1"/>
    <x v="1"/>
    <s v="plays"/>
    <n v="21.5"/>
    <d v="2015-07-05T15:38:37"/>
    <x v="2989"/>
    <x v="0"/>
  </r>
  <r>
    <n v="3840"/>
    <s v="Tonight I'll be April"/>
    <s v="A gritty play looking at a modern day relationship, highlighting issues of mental health and abuse suffered by men."/>
    <n v="1"/>
    <n v="65"/>
    <n v="6500"/>
    <x v="0"/>
    <s v="GB"/>
    <s v="GBP"/>
    <n v="1459180229"/>
    <n v="1457023829"/>
    <b v="0"/>
    <n v="3"/>
    <b v="1"/>
    <x v="1"/>
    <s v="plays"/>
    <n v="21.67"/>
    <d v="2016-03-28T15:50:29"/>
    <x v="2990"/>
    <x v="2"/>
  </r>
  <r>
    <n v="3415"/>
    <s v="Balm in Gilead at Columbia"/>
    <s v="We are raising funds to allow for enhanced scenic, costume, and lighting design. Every dollar helps!"/>
    <n v="200"/>
    <n v="200"/>
    <n v="100"/>
    <x v="0"/>
    <s v="US"/>
    <s v="USD"/>
    <n v="1460935800"/>
    <n v="1459999656"/>
    <b v="0"/>
    <n v="9"/>
    <b v="1"/>
    <x v="1"/>
    <s v="plays"/>
    <n v="22.22"/>
    <d v="2016-04-17T23:30:00"/>
    <x v="2991"/>
    <x v="2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2"/>
    <s v="US"/>
    <s v="USD"/>
    <n v="1476482400"/>
    <n v="1473893721"/>
    <b v="0"/>
    <n v="2"/>
    <b v="0"/>
    <x v="1"/>
    <s v="plays"/>
    <n v="22.5"/>
    <d v="2016-10-14T22:00:00"/>
    <x v="299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2"/>
    <s v="US"/>
    <s v="USD"/>
    <n v="1406170740"/>
    <n v="1402506278"/>
    <b v="0"/>
    <n v="2"/>
    <b v="0"/>
    <x v="1"/>
    <s v="plays"/>
    <n v="22.5"/>
    <d v="2014-07-24T02:59:00"/>
    <x v="2993"/>
    <x v="3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s v="GB"/>
    <s v="GBP"/>
    <n v="1467054000"/>
    <n v="1463144254"/>
    <b v="0"/>
    <n v="28"/>
    <b v="1"/>
    <x v="1"/>
    <s v="plays"/>
    <n v="22.61"/>
    <d v="2016-06-27T19:00:00"/>
    <x v="2994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2"/>
    <s v="US"/>
    <s v="USD"/>
    <n v="1405947126"/>
    <n v="1403355126"/>
    <b v="0"/>
    <n v="6"/>
    <b v="0"/>
    <x v="1"/>
    <s v="plays"/>
    <n v="22.67"/>
    <d v="2014-07-21T12:52:06"/>
    <x v="2995"/>
    <x v="3"/>
  </r>
  <r>
    <n v="3630"/>
    <s v="Jeremy Kyle- The Opera"/>
    <s v="The Jeremy Kyle Show offers so much subject matter to create an opera with.  Along with his brilliant put downs it could be excellent!"/>
    <n v="3000"/>
    <n v="1"/>
    <n v="0"/>
    <x v="2"/>
    <s v="GB"/>
    <s v="GBP"/>
    <n v="1417295990"/>
    <n v="1414700390"/>
    <b v="0"/>
    <n v="1"/>
    <b v="0"/>
    <x v="1"/>
    <s v="musical"/>
    <n v="1"/>
    <d v="2014-11-29T21:19:50"/>
    <x v="2996"/>
    <x v="3"/>
  </r>
  <r>
    <n v="4102"/>
    <s v="4th Wall Theatre Project"/>
    <s v="Local Community theater to get up and running in the Idaho Falls area. Something new, something different!"/>
    <n v="500"/>
    <n v="137"/>
    <n v="27"/>
    <x v="2"/>
    <s v="US"/>
    <s v="USD"/>
    <n v="1463343673"/>
    <n v="1460751673"/>
    <b v="0"/>
    <n v="6"/>
    <b v="0"/>
    <x v="1"/>
    <s v="plays"/>
    <n v="22.83"/>
    <d v="2016-05-15T20:21:13"/>
    <x v="2997"/>
    <x v="2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s v="GB"/>
    <s v="GBP"/>
    <n v="1435352400"/>
    <n v="1431718575"/>
    <b v="0"/>
    <n v="22"/>
    <b v="1"/>
    <x v="1"/>
    <s v="plays"/>
    <n v="22.91"/>
    <d v="2015-06-26T21:00:00"/>
    <x v="2998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2"/>
    <s v="GB"/>
    <s v="GBP"/>
    <n v="1456934893"/>
    <n v="1454342893"/>
    <b v="0"/>
    <n v="3"/>
    <b v="0"/>
    <x v="1"/>
    <s v="plays"/>
    <n v="23"/>
    <d v="2016-03-02T16:08:13"/>
    <x v="2999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s v="GB"/>
    <s v="GBP"/>
    <n v="1427919468"/>
    <n v="1425331068"/>
    <b v="0"/>
    <n v="69"/>
    <b v="1"/>
    <x v="1"/>
    <s v="plays"/>
    <n v="23.1"/>
    <d v="2015-04-01T20:17:48"/>
    <x v="300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3"/>
    <s v="US"/>
    <s v="USD"/>
    <n v="1491277121"/>
    <n v="1489376321"/>
    <b v="0"/>
    <n v="7"/>
    <b v="0"/>
    <x v="1"/>
    <s v="plays"/>
    <n v="23.14"/>
    <d v="2017-04-04T03:38:41"/>
    <x v="300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s v="GB"/>
    <s v="GBP"/>
    <n v="1412335772"/>
    <n v="1409743772"/>
    <b v="0"/>
    <n v="59"/>
    <b v="1"/>
    <x v="1"/>
    <s v="spaces"/>
    <n v="23.28"/>
    <d v="2014-10-03T11:29:32"/>
    <x v="3002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2"/>
    <s v="US"/>
    <s v="USD"/>
    <n v="1432913659"/>
    <n v="1430321659"/>
    <b v="0"/>
    <n v="3"/>
    <b v="0"/>
    <x v="1"/>
    <s v="plays"/>
    <n v="23.33"/>
    <d v="2015-05-29T15:34:19"/>
    <x v="3003"/>
    <x v="0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s v="GB"/>
    <s v="GBP"/>
    <n v="1463353200"/>
    <n v="1462285182"/>
    <b v="0"/>
    <n v="3"/>
    <b v="1"/>
    <x v="1"/>
    <s v="plays"/>
    <n v="23.33"/>
    <d v="2016-05-15T23:00:00"/>
    <x v="3004"/>
    <x v="2"/>
  </r>
  <r>
    <n v="3051"/>
    <s v="Jon Udry's ABC Tour"/>
    <s v="The ABC tour: 26 comedy-juggling shows in 26 different venues - chosen by YOU - each beginning with a different letter of the alphabet."/>
    <n v="3500"/>
    <n v="827"/>
    <n v="24"/>
    <x v="2"/>
    <s v="GB"/>
    <s v="GBP"/>
    <n v="1486547945"/>
    <n v="1483955945"/>
    <b v="1"/>
    <n v="35"/>
    <b v="0"/>
    <x v="1"/>
    <s v="spaces"/>
    <n v="23.63"/>
    <d v="2017-02-08T09:59:05"/>
    <x v="3005"/>
    <x v="1"/>
  </r>
  <r>
    <n v="3846"/>
    <s v="My Insane Shakespeare"/>
    <s v="My Insane Shakespeare. An original play by Arthur Elbakyan premiering October 13th at United Solo, New York City."/>
    <n v="7000"/>
    <n v="189"/>
    <n v="3"/>
    <x v="2"/>
    <s v="US"/>
    <s v="USD"/>
    <n v="1412405940"/>
    <n v="1409721542"/>
    <b v="1"/>
    <n v="8"/>
    <b v="0"/>
    <x v="1"/>
    <s v="plays"/>
    <n v="23.63"/>
    <d v="2014-10-04T06:59:00"/>
    <x v="3006"/>
    <x v="3"/>
  </r>
  <r>
    <n v="2817"/>
    <s v="After The End"/>
    <s v="Let Go Theatre Co's very first production is going ahead in June 2015. Help support a brand new theatre co as we begin our adventure"/>
    <n v="600"/>
    <n v="780"/>
    <n v="130"/>
    <x v="0"/>
    <s v="GB"/>
    <s v="GBP"/>
    <n v="1425136462"/>
    <n v="1421680462"/>
    <b v="0"/>
    <n v="33"/>
    <b v="1"/>
    <x v="1"/>
    <s v="plays"/>
    <n v="23.64"/>
    <d v="2015-02-28T15:14:22"/>
    <x v="3007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2"/>
    <s v="US"/>
    <s v="USD"/>
    <n v="1424920795"/>
    <n v="1422328795"/>
    <b v="0"/>
    <n v="3"/>
    <b v="0"/>
    <x v="1"/>
    <s v="spaces"/>
    <n v="23.67"/>
    <d v="2015-02-26T03:19:55"/>
    <x v="3008"/>
    <x v="0"/>
  </r>
  <r>
    <n v="4058"/>
    <s v="Secret of Shahrazad (World Premier)"/>
    <s v="Help reveal the beauty of Islamic culture by launching this new adventure play celebrating Persian music, dance, and lore."/>
    <n v="3750"/>
    <n v="95"/>
    <n v="3"/>
    <x v="2"/>
    <s v="US"/>
    <s v="USD"/>
    <n v="1459483140"/>
    <n v="1458178044"/>
    <b v="0"/>
    <n v="4"/>
    <b v="0"/>
    <x v="1"/>
    <s v="plays"/>
    <n v="23.75"/>
    <d v="2016-04-01T03:59:00"/>
    <x v="3009"/>
    <x v="2"/>
  </r>
  <r>
    <n v="3244"/>
    <s v="'Time Please'"/>
    <s v="'Time Please' is a black comedy set in a failing public house in a run-down part of town, where things are about to get messy."/>
    <n v="1600"/>
    <n v="1647"/>
    <n v="103"/>
    <x v="0"/>
    <s v="GB"/>
    <s v="GBP"/>
    <n v="1480613982"/>
    <n v="1478018382"/>
    <b v="0"/>
    <n v="69"/>
    <b v="1"/>
    <x v="1"/>
    <s v="plays"/>
    <n v="23.87"/>
    <d v="2016-12-01T17:39:42"/>
    <x v="301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2"/>
    <s v="US"/>
    <s v="USD"/>
    <n v="1409962211"/>
    <n v="1407370211"/>
    <b v="0"/>
    <n v="13"/>
    <b v="0"/>
    <x v="1"/>
    <s v="plays"/>
    <n v="23.92"/>
    <d v="2014-09-06T00:10:11"/>
    <x v="3011"/>
    <x v="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3"/>
    <s v="FR"/>
    <s v="EUR"/>
    <n v="1491581703"/>
    <n v="1488993303"/>
    <b v="0"/>
    <n v="4"/>
    <b v="0"/>
    <x v="1"/>
    <s v="plays"/>
    <n v="24"/>
    <d v="2017-04-07T16:15:03"/>
    <x v="3012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s v="GB"/>
    <s v="GBP"/>
    <n v="1434120856"/>
    <n v="1428936856"/>
    <b v="0"/>
    <n v="25"/>
    <b v="1"/>
    <x v="1"/>
    <s v="plays"/>
    <n v="24.2"/>
    <d v="2015-06-12T14:54:16"/>
    <x v="3013"/>
    <x v="0"/>
  </r>
  <r>
    <n v="3395"/>
    <s v="MIRAMAR"/>
    <s v="Miramar is a a darkly funny play exploring what it is we call â€˜homeâ€™."/>
    <n v="500"/>
    <n v="920"/>
    <n v="184"/>
    <x v="0"/>
    <s v="GB"/>
    <s v="GBP"/>
    <n v="1433009400"/>
    <n v="1431795944"/>
    <b v="0"/>
    <n v="38"/>
    <b v="1"/>
    <x v="1"/>
    <s v="plays"/>
    <n v="24.21"/>
    <d v="2015-05-30T18:10:00"/>
    <x v="3014"/>
    <x v="0"/>
  </r>
  <r>
    <n v="3549"/>
    <s v="The Munitionettes"/>
    <s v="Help us bring to life tales of hardship, danger and community of extraordinary women working in WW1 munitions factories."/>
    <n v="1000"/>
    <n v="1020"/>
    <n v="102"/>
    <x v="0"/>
    <s v="GB"/>
    <s v="GBP"/>
    <n v="1441358873"/>
    <n v="1438939673"/>
    <b v="0"/>
    <n v="42"/>
    <b v="1"/>
    <x v="1"/>
    <s v="plays"/>
    <n v="24.29"/>
    <d v="2015-09-04T09:27:53"/>
    <x v="3015"/>
    <x v="0"/>
  </r>
  <r>
    <n v="2856"/>
    <s v="The JOkeress Going Live"/>
    <s v="This will be the fifth play of The Jokeress, based on the ebook/paperback novelette series. It is scifi, suspense, terror, and noir."/>
    <n v="3000"/>
    <n v="146"/>
    <n v="5"/>
    <x v="2"/>
    <s v="US"/>
    <s v="USD"/>
    <n v="1439069640"/>
    <n v="1433897647"/>
    <b v="0"/>
    <n v="6"/>
    <b v="0"/>
    <x v="1"/>
    <s v="plays"/>
    <n v="24.33"/>
    <d v="2015-08-08T21:34:00"/>
    <x v="3016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2"/>
    <s v="US"/>
    <s v="USD"/>
    <n v="1411930556"/>
    <n v="1409338556"/>
    <b v="0"/>
    <n v="12"/>
    <b v="0"/>
    <x v="1"/>
    <s v="plays"/>
    <n v="24.33"/>
    <d v="2014-09-28T18:55:56"/>
    <x v="3017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s v="GB"/>
    <s v="GBP"/>
    <n v="1440245273"/>
    <n v="1438085273"/>
    <b v="0"/>
    <n v="18"/>
    <b v="1"/>
    <x v="1"/>
    <s v="plays"/>
    <n v="24.44"/>
    <d v="2015-08-22T12:07:53"/>
    <x v="3018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2"/>
    <s v="US"/>
    <s v="USD"/>
    <n v="1411444740"/>
    <n v="1409335497"/>
    <b v="0"/>
    <n v="59"/>
    <b v="0"/>
    <x v="1"/>
    <s v="musical"/>
    <n v="147.88"/>
    <d v="2014-09-23T03:59:00"/>
    <x v="3019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s v="GB"/>
    <s v="GBP"/>
    <n v="1462697966"/>
    <n v="1460105966"/>
    <b v="0"/>
    <n v="33"/>
    <b v="1"/>
    <x v="1"/>
    <s v="plays"/>
    <n v="24.55"/>
    <d v="2016-05-08T08:59:26"/>
    <x v="3020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2"/>
    <s v="GB"/>
    <s v="GBP"/>
    <n v="1434063600"/>
    <n v="1430405903"/>
    <b v="0"/>
    <n v="7"/>
    <b v="0"/>
    <x v="1"/>
    <s v="plays"/>
    <n v="24.71"/>
    <d v="2015-06-11T23:00:00"/>
    <x v="3021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s v="GB"/>
    <s v="GBP"/>
    <n v="1457031600"/>
    <n v="1455640559"/>
    <b v="0"/>
    <n v="3"/>
    <b v="1"/>
    <x v="1"/>
    <s v="plays"/>
    <n v="25"/>
    <d v="2016-03-03T19:00:00"/>
    <x v="3022"/>
    <x v="2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2"/>
    <s v="US"/>
    <s v="USD"/>
    <n v="1440412396"/>
    <n v="1437820396"/>
    <b v="0"/>
    <n v="1"/>
    <b v="0"/>
    <x v="1"/>
    <s v="plays"/>
    <n v="25"/>
    <d v="2015-08-24T10:33:16"/>
    <x v="3023"/>
    <x v="0"/>
  </r>
  <r>
    <n v="3094"/>
    <s v="Nothing Up My Sleeves Tour: Summer 2016"/>
    <s v="This is a Kickstarter to help with the start up costs for Illusionist, Chris Lengyel's Summer 2016 Tour!"/>
    <n v="100000"/>
    <n v="25"/>
    <n v="0"/>
    <x v="2"/>
    <s v="US"/>
    <s v="USD"/>
    <n v="1442775956"/>
    <n v="1437591956"/>
    <b v="0"/>
    <n v="1"/>
    <b v="0"/>
    <x v="1"/>
    <s v="spaces"/>
    <n v="25"/>
    <d v="2015-09-20T19:05:56"/>
    <x v="3024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s v="FR"/>
    <s v="EUR"/>
    <n v="1437033360"/>
    <n v="1434445937"/>
    <b v="0"/>
    <n v="12"/>
    <b v="0"/>
    <x v="1"/>
    <s v="spaces"/>
    <n v="25"/>
    <d v="2015-07-16T07:56:00"/>
    <x v="3025"/>
    <x v="0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s v="US"/>
    <s v="USD"/>
    <n v="1409980144"/>
    <n v="1407388144"/>
    <b v="0"/>
    <n v="4"/>
    <b v="0"/>
    <x v="1"/>
    <s v="plays"/>
    <n v="25"/>
    <d v="2014-09-06T05:09:04"/>
    <x v="3026"/>
    <x v="3"/>
  </r>
  <r>
    <n v="3747"/>
    <s v="Counting Stars"/>
    <s v="The world premiere of an astonishing new play by acclaimed writer Atiha Sen Gupta."/>
    <n v="2500"/>
    <n v="25"/>
    <n v="1"/>
    <x v="2"/>
    <s v="GB"/>
    <s v="GBP"/>
    <n v="1436137140"/>
    <n v="1433833896"/>
    <b v="0"/>
    <n v="1"/>
    <b v="0"/>
    <x v="1"/>
    <s v="plays"/>
    <n v="25"/>
    <d v="2015-07-05T22:59:00"/>
    <x v="3027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2"/>
    <s v="US"/>
    <s v="USD"/>
    <n v="1427408271"/>
    <n v="1424819871"/>
    <b v="0"/>
    <n v="1"/>
    <b v="0"/>
    <x v="1"/>
    <s v="plays"/>
    <n v="25"/>
    <d v="2015-03-26T22:17:51"/>
    <x v="3028"/>
    <x v="0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s v="GB"/>
    <s v="GBP"/>
    <n v="1416781749"/>
    <n v="1415053749"/>
    <b v="0"/>
    <n v="1"/>
    <b v="0"/>
    <x v="1"/>
    <s v="musical"/>
    <n v="100"/>
    <d v="2014-11-23T22:29:09"/>
    <x v="3029"/>
    <x v="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2"/>
    <s v="US"/>
    <s v="USD"/>
    <n v="1450554599"/>
    <n v="1447098599"/>
    <b v="0"/>
    <n v="1"/>
    <b v="0"/>
    <x v="1"/>
    <s v="plays"/>
    <n v="25"/>
    <d v="2015-12-19T19:49:59"/>
    <x v="303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2"/>
    <s v="US"/>
    <s v="USD"/>
    <n v="1416877200"/>
    <n v="1414505137"/>
    <b v="0"/>
    <n v="2"/>
    <b v="0"/>
    <x v="1"/>
    <s v="plays"/>
    <n v="25"/>
    <d v="2014-11-25T01:00:00"/>
    <x v="3031"/>
    <x v="3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2"/>
    <s v="US"/>
    <s v="USD"/>
    <n v="1460140500"/>
    <n v="1457628680"/>
    <b v="0"/>
    <n v="1"/>
    <b v="0"/>
    <x v="1"/>
    <s v="plays"/>
    <n v="25"/>
    <d v="2016-04-08T18:35:00"/>
    <x v="303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2"/>
    <s v="US"/>
    <s v="USD"/>
    <n v="1445885890"/>
    <n v="1440701890"/>
    <b v="0"/>
    <n v="1"/>
    <b v="0"/>
    <x v="1"/>
    <s v="plays"/>
    <n v="25"/>
    <d v="2015-10-26T18:58:10"/>
    <x v="3033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2"/>
    <s v="GB"/>
    <s v="GBP"/>
    <n v="1410281360"/>
    <n v="1406825360"/>
    <b v="0"/>
    <n v="3"/>
    <b v="0"/>
    <x v="1"/>
    <s v="plays"/>
    <n v="25"/>
    <d v="2014-09-09T16:49:20"/>
    <x v="3034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2"/>
    <s v="US"/>
    <s v="USD"/>
    <n v="1463619388"/>
    <n v="1461027388"/>
    <b v="0"/>
    <n v="1"/>
    <b v="0"/>
    <x v="1"/>
    <s v="plays"/>
    <n v="25"/>
    <d v="2016-05-19T00:56:28"/>
    <x v="303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s v="GB"/>
    <s v="GBP"/>
    <n v="1438531200"/>
    <n v="1435921992"/>
    <b v="0"/>
    <n v="169"/>
    <b v="1"/>
    <x v="1"/>
    <s v="plays"/>
    <n v="25.13"/>
    <d v="2015-08-02T16:00:00"/>
    <x v="3036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s v="GB"/>
    <s v="GBP"/>
    <n v="1467681107"/>
    <n v="1465866707"/>
    <b v="0"/>
    <n v="20"/>
    <b v="1"/>
    <x v="1"/>
    <s v="plays"/>
    <n v="25.16"/>
    <d v="2016-07-05T01:11:47"/>
    <x v="3037"/>
    <x v="2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s v="GB"/>
    <s v="GBP"/>
    <n v="1431164115"/>
    <n v="1428572115"/>
    <b v="0"/>
    <n v="64"/>
    <b v="1"/>
    <x v="1"/>
    <s v="plays"/>
    <n v="25.25"/>
    <d v="2015-05-09T09:35:15"/>
    <x v="3038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s v="US"/>
    <s v="USD"/>
    <n v="1457326740"/>
    <n v="1455919438"/>
    <b v="0"/>
    <n v="42"/>
    <b v="1"/>
    <x v="1"/>
    <s v="plays"/>
    <n v="25.31"/>
    <d v="2016-03-07T04:59:00"/>
    <x v="3039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s v="GB"/>
    <s v="GBP"/>
    <n v="1455831000"/>
    <n v="1454366467"/>
    <b v="0"/>
    <n v="15"/>
    <b v="1"/>
    <x v="1"/>
    <s v="plays"/>
    <n v="25.4"/>
    <d v="2016-02-18T21:30:00"/>
    <x v="3040"/>
    <x v="2"/>
  </r>
  <r>
    <n v="3633"/>
    <s v="SMOKEY AND THE BANDIT: THE MUSICAL"/>
    <s v="SMOKEY AND THE BANDIT: THE MUSICAL_x000a_The classic film, characters and music you love, on stage, LIVE!"/>
    <n v="5000"/>
    <n v="1762"/>
    <n v="35"/>
    <x v="2"/>
    <s v="US"/>
    <s v="USD"/>
    <n v="1479517200"/>
    <n v="1475765867"/>
    <b v="0"/>
    <n v="31"/>
    <b v="0"/>
    <x v="1"/>
    <s v="musical"/>
    <n v="56.84"/>
    <d v="2016-11-19T01:00:00"/>
    <x v="3041"/>
    <x v="2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2"/>
    <s v="US"/>
    <s v="USD"/>
    <n v="1421410151"/>
    <n v="1418818151"/>
    <b v="0"/>
    <n v="8"/>
    <b v="0"/>
    <x v="1"/>
    <s v="plays"/>
    <n v="25.5"/>
    <d v="2015-01-16T12:09:11"/>
    <x v="3042"/>
    <x v="3"/>
  </r>
  <r>
    <n v="3063"/>
    <s v="Spec Haus"/>
    <s v="Members of the local Miami music scene are putting together a venue/creative space in Kendall!"/>
    <n v="3000"/>
    <n v="587"/>
    <n v="20"/>
    <x v="2"/>
    <s v="US"/>
    <s v="USD"/>
    <n v="1477174138"/>
    <n v="1474150138"/>
    <b v="0"/>
    <n v="23"/>
    <b v="0"/>
    <x v="1"/>
    <s v="spaces"/>
    <n v="25.52"/>
    <d v="2016-10-22T22:08:58"/>
    <x v="3043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2"/>
    <s v="US"/>
    <s v="USD"/>
    <n v="1407808438"/>
    <n v="1405217355"/>
    <b v="0"/>
    <n v="14"/>
    <b v="0"/>
    <x v="1"/>
    <s v="plays"/>
    <n v="25.57"/>
    <d v="2014-08-12T01:53:58"/>
    <x v="3044"/>
    <x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2"/>
    <s v="US"/>
    <s v="USD"/>
    <n v="1405882287"/>
    <n v="1400698287"/>
    <b v="1"/>
    <n v="34"/>
    <b v="0"/>
    <x v="1"/>
    <s v="plays"/>
    <n v="25.65"/>
    <d v="2014-07-20T18:51:27"/>
    <x v="3045"/>
    <x v="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s v="US"/>
    <s v="USD"/>
    <n v="1407360720"/>
    <n v="1404769819"/>
    <b v="0"/>
    <n v="196"/>
    <b v="1"/>
    <x v="1"/>
    <s v="plays"/>
    <n v="25.69"/>
    <d v="2014-08-06T21:32:00"/>
    <x v="3046"/>
    <x v="3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s v="GB"/>
    <s v="GBP"/>
    <n v="1474793208"/>
    <n v="1472201208"/>
    <b v="0"/>
    <n v="49"/>
    <b v="1"/>
    <x v="1"/>
    <s v="plays"/>
    <n v="25.69"/>
    <d v="2016-09-25T08:46:48"/>
    <x v="3047"/>
    <x v="2"/>
  </r>
  <r>
    <n v="2885"/>
    <s v="The Wedding"/>
    <s v="An historic and proud work of Polish nationalistic literature performed on stage."/>
    <n v="400"/>
    <n v="130"/>
    <n v="33"/>
    <x v="2"/>
    <s v="US"/>
    <s v="USD"/>
    <n v="1426294201"/>
    <n v="1423705801"/>
    <b v="0"/>
    <n v="5"/>
    <b v="0"/>
    <x v="1"/>
    <s v="plays"/>
    <n v="26"/>
    <d v="2015-03-14T00:50:01"/>
    <x v="30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s v="GB"/>
    <s v="GBP"/>
    <n v="1482321030"/>
    <n v="1477133430"/>
    <b v="0"/>
    <n v="9"/>
    <b v="1"/>
    <x v="1"/>
    <s v="plays"/>
    <n v="26"/>
    <d v="2016-12-21T11:50:30"/>
    <x v="3049"/>
    <x v="2"/>
  </r>
  <r>
    <n v="3718"/>
    <s v="PUNK ROCK"/>
    <s v="William Carlisle has the world at his feet but its weight on his shoulders. He is intelligent, articulate and fucked."/>
    <n v="500"/>
    <n v="1197"/>
    <n v="239"/>
    <x v="0"/>
    <s v="GB"/>
    <s v="GBP"/>
    <n v="1425057075"/>
    <n v="1422465075"/>
    <b v="0"/>
    <n v="46"/>
    <b v="1"/>
    <x v="1"/>
    <s v="plays"/>
    <n v="26.02"/>
    <d v="2015-02-27T17:11:15"/>
    <x v="3050"/>
    <x v="0"/>
  </r>
  <r>
    <n v="2898"/>
    <s v="Galaxy Express - The Play"/>
    <s v="This is an action packed Sci-Fi stage play, using foam latex creature puppets, projected video footage, and audience participation."/>
    <n v="7500"/>
    <n v="316"/>
    <n v="4"/>
    <x v="2"/>
    <s v="US"/>
    <s v="USD"/>
    <n v="1446307053"/>
    <n v="1443715053"/>
    <b v="0"/>
    <n v="12"/>
    <b v="0"/>
    <x v="1"/>
    <s v="plays"/>
    <n v="26.33"/>
    <d v="2015-10-31T15:57:33"/>
    <x v="3051"/>
    <x v="0"/>
  </r>
  <r>
    <n v="3972"/>
    <s v="Valkyrie Theatre Company"/>
    <s v="We're a horror based theatre company in Oklahoma City beginning our first season of shows."/>
    <n v="1000"/>
    <n v="211"/>
    <n v="21"/>
    <x v="2"/>
    <s v="US"/>
    <s v="USD"/>
    <n v="1423186634"/>
    <n v="1418002634"/>
    <b v="0"/>
    <n v="8"/>
    <b v="0"/>
    <x v="1"/>
    <s v="plays"/>
    <n v="26.38"/>
    <d v="2015-02-06T01:37:14"/>
    <x v="3052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s v="GB"/>
    <s v="GBP"/>
    <n v="1433964444"/>
    <n v="1431372444"/>
    <b v="0"/>
    <n v="41"/>
    <b v="1"/>
    <x v="1"/>
    <s v="plays"/>
    <n v="26.54"/>
    <d v="2015-06-10T19:27:24"/>
    <x v="3053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s v="GB"/>
    <s v="GBP"/>
    <n v="1487580602"/>
    <n v="1485161402"/>
    <b v="0"/>
    <n v="25"/>
    <b v="1"/>
    <x v="1"/>
    <s v="plays"/>
    <n v="26.61"/>
    <d v="2017-02-20T08:50:02"/>
    <x v="3054"/>
    <x v="1"/>
  </r>
  <r>
    <n v="2861"/>
    <s v="Julius Caesar"/>
    <s v="The University of Queensland Drama Production Course is putting on an adaptation of William Shakespeares Julius Caesar"/>
    <n v="250"/>
    <n v="80"/>
    <n v="32"/>
    <x v="2"/>
    <s v="AU"/>
    <s v="AUD"/>
    <n v="1443103848"/>
    <n v="1441894248"/>
    <b v="0"/>
    <n v="3"/>
    <b v="0"/>
    <x v="1"/>
    <s v="plays"/>
    <n v="26.67"/>
    <d v="2015-09-24T14:10:48"/>
    <x v="3055"/>
    <x v="0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s v="GB"/>
    <s v="GBP"/>
    <n v="1474886229"/>
    <n v="1472294229"/>
    <b v="0"/>
    <n v="27"/>
    <b v="1"/>
    <x v="1"/>
    <s v="plays"/>
    <n v="26.67"/>
    <d v="2016-09-26T10:37:09"/>
    <x v="3056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2"/>
    <s v="US"/>
    <s v="USD"/>
    <n v="1422717953"/>
    <n v="1417533953"/>
    <b v="0"/>
    <n v="8"/>
    <b v="0"/>
    <x v="1"/>
    <s v="plays"/>
    <n v="26.75"/>
    <d v="2015-01-31T15:25:53"/>
    <x v="3057"/>
    <x v="3"/>
  </r>
  <r>
    <n v="3900"/>
    <s v="HUB Theatre Group presents John Logan's RED"/>
    <s v="HUB Theatre Group collaborates with local artists to present John Logan's RED to the community."/>
    <n v="2500"/>
    <n v="135"/>
    <n v="5"/>
    <x v="2"/>
    <s v="US"/>
    <s v="USD"/>
    <n v="1433988791"/>
    <n v="1431396791"/>
    <b v="0"/>
    <n v="5"/>
    <b v="0"/>
    <x v="1"/>
    <s v="plays"/>
    <n v="27"/>
    <d v="2015-06-11T02:13:11"/>
    <x v="3058"/>
    <x v="0"/>
  </r>
  <r>
    <n v="3399"/>
    <s v="Spinning Wheel Youth Takeover"/>
    <s v="13 young people have taken over Spinning Wheel Theatre to choose, produce and create their own show from scratch."/>
    <n v="1200"/>
    <n v="1245"/>
    <n v="104"/>
    <x v="0"/>
    <s v="GB"/>
    <s v="GBP"/>
    <n v="1424556325"/>
    <n v="1421964325"/>
    <b v="0"/>
    <n v="46"/>
    <b v="1"/>
    <x v="1"/>
    <s v="plays"/>
    <n v="27.07"/>
    <d v="2015-02-21T22:05:25"/>
    <x v="3059"/>
    <x v="0"/>
  </r>
  <r>
    <n v="3711"/>
    <s v="The Youth Shakespeare Project 2014"/>
    <s v="Two teachers and twenty kids bring one of Shakespeare's plays to life!"/>
    <n v="500"/>
    <n v="570"/>
    <n v="114"/>
    <x v="0"/>
    <s v="US"/>
    <s v="USD"/>
    <n v="1402848000"/>
    <n v="1400606573"/>
    <b v="0"/>
    <n v="21"/>
    <b v="1"/>
    <x v="1"/>
    <s v="plays"/>
    <n v="27.14"/>
    <d v="2014-06-15T16:00:00"/>
    <x v="3060"/>
    <x v="3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2"/>
    <s v="US"/>
    <s v="USD"/>
    <n v="1460751128"/>
    <n v="1455570728"/>
    <b v="0"/>
    <n v="10"/>
    <b v="0"/>
    <x v="1"/>
    <s v="plays"/>
    <n v="27.3"/>
    <d v="2016-04-15T20:12:08"/>
    <x v="3061"/>
    <x v="2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s v="GB"/>
    <s v="GBP"/>
    <n v="1471130956"/>
    <n v="1465946956"/>
    <b v="0"/>
    <n v="14"/>
    <b v="1"/>
    <x v="1"/>
    <s v="plays"/>
    <n v="27.5"/>
    <d v="2016-08-13T23:29:16"/>
    <x v="3062"/>
    <x v="2"/>
  </r>
  <r>
    <n v="3826"/>
    <s v="DAY OF THE DOG by Blue Sparrow Theatre Company"/>
    <s v="This is the story about the Westons. One family who live with mental illness on a daily basis."/>
    <n v="600"/>
    <n v="715"/>
    <n v="119"/>
    <x v="0"/>
    <s v="GB"/>
    <s v="GBP"/>
    <n v="1430993394"/>
    <n v="1428401394"/>
    <b v="0"/>
    <n v="26"/>
    <b v="1"/>
    <x v="1"/>
    <s v="plays"/>
    <n v="27.5"/>
    <d v="2015-05-07T10:09:54"/>
    <x v="3063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2"/>
    <s v="US"/>
    <s v="USD"/>
    <n v="1420938000"/>
    <n v="1418862743"/>
    <b v="0"/>
    <n v="4"/>
    <b v="0"/>
    <x v="1"/>
    <s v="plays"/>
    <n v="27.5"/>
    <d v="2015-01-11T01:00:00"/>
    <x v="3064"/>
    <x v="3"/>
  </r>
  <r>
    <n v="4070"/>
    <s v="Southern Utah University: V-Day 2015"/>
    <s v="V-Day Southern Utah University 2015 and Second Studio Players presents: The Vagina Monologues"/>
    <n v="1000"/>
    <n v="165"/>
    <n v="17"/>
    <x v="2"/>
    <s v="US"/>
    <s v="USD"/>
    <n v="1425178800"/>
    <n v="1422374420"/>
    <b v="0"/>
    <n v="6"/>
    <b v="0"/>
    <x v="1"/>
    <s v="plays"/>
    <n v="27.5"/>
    <d v="2015-03-01T03:00:00"/>
    <x v="3065"/>
    <x v="0"/>
  </r>
  <r>
    <n v="1294"/>
    <s v="HELMER'S LOO"/>
    <s v="We have an award-winning Danish play, now we just need a bathroom set to perform it in. Spend a penny to help us build the set!"/>
    <n v="500"/>
    <n v="610"/>
    <n v="122"/>
    <x v="0"/>
    <s v="GB"/>
    <s v="GBP"/>
    <n v="1445252400"/>
    <n v="1443696797"/>
    <b v="0"/>
    <n v="22"/>
    <b v="1"/>
    <x v="1"/>
    <s v="plays"/>
    <n v="27.73"/>
    <d v="2015-10-19T11:00:00"/>
    <x v="3066"/>
    <x v="0"/>
  </r>
  <r>
    <n v="3336"/>
    <s v="WILDE TALES"/>
    <s v="A theatrical adaptation of Oscar Wilde's short stories, presented by Suitcase Civilians at The Space, April 5-10 2016."/>
    <n v="250"/>
    <n v="250"/>
    <n v="100"/>
    <x v="0"/>
    <s v="GB"/>
    <s v="GBP"/>
    <n v="1459845246"/>
    <n v="1457429646"/>
    <b v="0"/>
    <n v="9"/>
    <b v="1"/>
    <x v="1"/>
    <s v="plays"/>
    <n v="27.78"/>
    <d v="2016-04-05T08:34:06"/>
    <x v="3067"/>
    <x v="2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s v="GB"/>
    <s v="GBP"/>
    <n v="1409490480"/>
    <n v="1407400306"/>
    <b v="0"/>
    <n v="21"/>
    <b v="1"/>
    <x v="1"/>
    <s v="plays"/>
    <n v="28.19"/>
    <d v="2014-08-31T13:08:00"/>
    <x v="3068"/>
    <x v="3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s v="GB"/>
    <s v="GBP"/>
    <n v="1456876740"/>
    <n v="1455063886"/>
    <b v="0"/>
    <n v="17"/>
    <b v="1"/>
    <x v="1"/>
    <s v="plays"/>
    <n v="28.32"/>
    <d v="2016-03-01T23:59:00"/>
    <x v="3069"/>
    <x v="2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s v="GB"/>
    <s v="GBP"/>
    <n v="1413377522"/>
    <n v="1410785522"/>
    <b v="1"/>
    <n v="74"/>
    <b v="1"/>
    <x v="1"/>
    <s v="plays"/>
    <n v="28.41"/>
    <d v="2014-10-15T12:52:02"/>
    <x v="3070"/>
    <x v="3"/>
  </r>
  <r>
    <n v="3420"/>
    <s v="Rounds. Set design campaign."/>
    <s v="A powerful and urgent tale of the first line of defence for the NHS. Based on true stories from junior doctors."/>
    <n v="700"/>
    <n v="966"/>
    <n v="138"/>
    <x v="0"/>
    <s v="GB"/>
    <s v="GBP"/>
    <n v="1455408000"/>
    <n v="1454638202"/>
    <b v="0"/>
    <n v="34"/>
    <b v="1"/>
    <x v="1"/>
    <s v="plays"/>
    <n v="28.41"/>
    <d v="2016-02-14T00:00:00"/>
    <x v="3071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s v="GB"/>
    <s v="GBP"/>
    <n v="1411510135"/>
    <n v="1408918135"/>
    <b v="0"/>
    <n v="35"/>
    <b v="1"/>
    <x v="1"/>
    <s v="plays"/>
    <n v="28.57"/>
    <d v="2014-09-23T22:08:55"/>
    <x v="3072"/>
    <x v="3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s v="US"/>
    <s v="USD"/>
    <n v="1430029680"/>
    <n v="1427741583"/>
    <b v="0"/>
    <n v="27"/>
    <b v="1"/>
    <x v="1"/>
    <s v="plays"/>
    <n v="28.89"/>
    <d v="2015-04-26T06:28:00"/>
    <x v="3073"/>
    <x v="0"/>
  </r>
  <r>
    <n v="2879"/>
    <s v="Girls, Ladies and Women - A Gospel Drama"/>
    <s v="She that fines a husband? Wait, is that right? Girl... you better check yourself, before you wreck yourself!"/>
    <n v="11200"/>
    <n v="29"/>
    <n v="0"/>
    <x v="2"/>
    <s v="US"/>
    <s v="USD"/>
    <n v="1453310661"/>
    <n v="1450718661"/>
    <b v="0"/>
    <n v="1"/>
    <b v="0"/>
    <x v="1"/>
    <s v="plays"/>
    <n v="29"/>
    <d v="2016-01-20T17:24:21"/>
    <x v="3074"/>
    <x v="0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s v="GB"/>
    <s v="GBP"/>
    <n v="1406470645"/>
    <n v="1403878645"/>
    <b v="0"/>
    <n v="27"/>
    <b v="1"/>
    <x v="1"/>
    <s v="plays"/>
    <n v="29"/>
    <d v="2014-07-27T14:17:25"/>
    <x v="3075"/>
    <x v="3"/>
  </r>
  <r>
    <n v="3607"/>
    <s v="E15 at The Pleasance and CPT"/>
    <s v="'E15' is a verbatim project that looks at the story of the Focus E15 Campaign"/>
    <n v="550"/>
    <n v="580"/>
    <n v="105"/>
    <x v="0"/>
    <s v="GB"/>
    <s v="GBP"/>
    <n v="1450137600"/>
    <n v="1448924882"/>
    <b v="0"/>
    <n v="20"/>
    <b v="1"/>
    <x v="1"/>
    <s v="plays"/>
    <n v="29"/>
    <d v="2015-12-15T00:00:00"/>
    <x v="3076"/>
    <x v="0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2"/>
    <s v="CA"/>
    <s v="CAD"/>
    <n v="1484366340"/>
    <n v="1480219174"/>
    <b v="0"/>
    <n v="18"/>
    <b v="0"/>
    <x v="1"/>
    <s v="musical"/>
    <n v="176.94"/>
    <d v="2017-01-14T03:59:00"/>
    <x v="3077"/>
    <x v="2"/>
  </r>
  <r>
    <n v="3136"/>
    <s v="Heroines"/>
    <s v="Help emberfly theatre put on their first production Heroines and pay our actors and creative team! Follow us @emberflytheatre"/>
    <n v="500"/>
    <n v="639"/>
    <n v="128"/>
    <x v="3"/>
    <s v="GB"/>
    <s v="GBP"/>
    <n v="1491001140"/>
    <n v="1487847954"/>
    <b v="0"/>
    <n v="22"/>
    <b v="0"/>
    <x v="1"/>
    <s v="plays"/>
    <n v="29.05"/>
    <d v="2017-03-31T22:59:00"/>
    <x v="3078"/>
    <x v="1"/>
  </r>
  <r>
    <n v="3314"/>
    <s v="The White Bike"/>
    <s v="I want to add a new perspective to the cycling safety debate by taking my play THE WHITE BIKE to the Edinburgh Festival of Cycling"/>
    <n v="800"/>
    <n v="1686"/>
    <n v="211"/>
    <x v="0"/>
    <s v="GB"/>
    <s v="GBP"/>
    <n v="1431115500"/>
    <n v="1428733511"/>
    <b v="0"/>
    <n v="58"/>
    <b v="1"/>
    <x v="1"/>
    <s v="plays"/>
    <n v="29.07"/>
    <d v="2015-05-08T20:05:00"/>
    <x v="3079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s v="GB"/>
    <s v="GBP"/>
    <n v="1464872848"/>
    <n v="1462280848"/>
    <b v="0"/>
    <n v="11"/>
    <b v="0"/>
    <x v="1"/>
    <s v="plays"/>
    <n v="29.09"/>
    <d v="2016-06-02T13:07:28"/>
    <x v="3080"/>
    <x v="2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s v="GB"/>
    <s v="GBP"/>
    <n v="1412706375"/>
    <n v="1410114375"/>
    <b v="1"/>
    <n v="18"/>
    <b v="1"/>
    <x v="1"/>
    <s v="plays"/>
    <n v="29.17"/>
    <d v="2014-10-07T18:26:15"/>
    <x v="3081"/>
    <x v="3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2"/>
    <s v="US"/>
    <s v="USD"/>
    <n v="1425819425"/>
    <n v="1423231025"/>
    <b v="0"/>
    <n v="12"/>
    <b v="0"/>
    <x v="1"/>
    <s v="plays"/>
    <n v="29.17"/>
    <d v="2015-03-08T12:57:05"/>
    <x v="3082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2"/>
    <s v="US"/>
    <s v="USD"/>
    <n v="1416499440"/>
    <n v="1415341464"/>
    <b v="0"/>
    <n v="17"/>
    <b v="0"/>
    <x v="1"/>
    <s v="plays"/>
    <n v="29.24"/>
    <d v="2014-11-20T16:04:00"/>
    <x v="3083"/>
    <x v="3"/>
  </r>
  <r>
    <n v="524"/>
    <s v="Zero Down"/>
    <s v="Angel on the Corner need YOUR help to raise Â£3,500 to take Zero Down by Sarah Hehir to the Edinburgh Fringe Festival this August!"/>
    <n v="3500"/>
    <n v="3803.55"/>
    <n v="109"/>
    <x v="0"/>
    <s v="GB"/>
    <s v="GBP"/>
    <n v="1464801169"/>
    <n v="1462209169"/>
    <b v="0"/>
    <n v="130"/>
    <b v="1"/>
    <x v="1"/>
    <s v="plays"/>
    <n v="29.26"/>
    <d v="2016-06-01T17:12:49"/>
    <x v="3084"/>
    <x v="2"/>
  </r>
  <r>
    <n v="2892"/>
    <s v="Something Precious"/>
    <s v="Something Precious is the world's first musical to alert folks to the harmful effects of technology on the human spirit."/>
    <n v="5500"/>
    <n v="500"/>
    <n v="9"/>
    <x v="2"/>
    <s v="US"/>
    <s v="USD"/>
    <n v="1409000400"/>
    <n v="1408381704"/>
    <b v="0"/>
    <n v="17"/>
    <b v="0"/>
    <x v="1"/>
    <s v="plays"/>
    <n v="29.41"/>
    <d v="2014-08-25T21:00:00"/>
    <x v="308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s v="GB"/>
    <s v="GBP"/>
    <n v="1454412584"/>
    <n v="1452598184"/>
    <b v="0"/>
    <n v="17"/>
    <b v="1"/>
    <x v="1"/>
    <s v="plays"/>
    <n v="29.41"/>
    <d v="2016-02-02T11:29:44"/>
    <x v="3086"/>
    <x v="2"/>
  </r>
  <r>
    <n v="3409"/>
    <s v="Who Said Theatre Presents: The Calm"/>
    <s v="Exciting and visceral new-writing that challenges the way we view the fine line between war and terror..."/>
    <n v="500"/>
    <n v="618"/>
    <n v="124"/>
    <x v="0"/>
    <s v="GB"/>
    <s v="GBP"/>
    <n v="1469998680"/>
    <n v="1466710358"/>
    <b v="0"/>
    <n v="21"/>
    <b v="1"/>
    <x v="1"/>
    <s v="plays"/>
    <n v="29.43"/>
    <d v="2016-07-31T20:58:00"/>
    <x v="3087"/>
    <x v="2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2"/>
    <s v="US"/>
    <s v="USD"/>
    <n v="1466363576"/>
    <n v="1461179576"/>
    <b v="0"/>
    <n v="9"/>
    <b v="0"/>
    <x v="1"/>
    <s v="plays"/>
    <n v="29.56"/>
    <d v="2016-06-19T19:12:56"/>
    <x v="3088"/>
    <x v="2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s v="GB"/>
    <s v="GBP"/>
    <n v="1434459554"/>
    <n v="1431867554"/>
    <b v="0"/>
    <n v="24"/>
    <b v="1"/>
    <x v="1"/>
    <s v="plays"/>
    <n v="29.58"/>
    <d v="2015-06-16T12:59:14"/>
    <x v="3089"/>
    <x v="0"/>
  </r>
  <r>
    <n v="3608"/>
    <s v="Petrification"/>
    <s v="Help us get the show on the road! Petrification is a new play about home, memory and identity and we need your help to tour."/>
    <n v="800"/>
    <n v="800"/>
    <n v="100"/>
    <x v="0"/>
    <s v="GB"/>
    <s v="GBP"/>
    <n v="1466172000"/>
    <n v="1463418090"/>
    <b v="0"/>
    <n v="27"/>
    <b v="1"/>
    <x v="1"/>
    <s v="plays"/>
    <n v="29.63"/>
    <d v="2016-06-17T14:00:00"/>
    <x v="3090"/>
    <x v="2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s v="GB"/>
    <s v="GBP"/>
    <n v="1438467894"/>
    <n v="1436307894"/>
    <b v="0"/>
    <n v="30"/>
    <b v="1"/>
    <x v="1"/>
    <s v="plays"/>
    <n v="29.67"/>
    <d v="2015-08-01T22:24:54"/>
    <x v="3091"/>
    <x v="0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s v="US"/>
    <s v="USD"/>
    <n v="1436551200"/>
    <n v="1435181628"/>
    <b v="0"/>
    <n v="17"/>
    <b v="1"/>
    <x v="1"/>
    <s v="plays"/>
    <n v="29.71"/>
    <d v="2015-07-10T18:00:00"/>
    <x v="3092"/>
    <x v="0"/>
  </r>
  <r>
    <n v="2854"/>
    <s v="Ultimate Political Selfie!"/>
    <s v="Almost Random Theatre's play about a candidate - with no policies - who is seeking election in May 2015"/>
    <n v="1000"/>
    <n v="417"/>
    <n v="42"/>
    <x v="2"/>
    <s v="GB"/>
    <s v="GBP"/>
    <n v="1431018719"/>
    <n v="1429290719"/>
    <b v="0"/>
    <n v="14"/>
    <b v="0"/>
    <x v="1"/>
    <s v="plays"/>
    <n v="29.79"/>
    <d v="2015-05-07T17:11:59"/>
    <x v="3093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2"/>
    <s v="AT"/>
    <s v="EUR"/>
    <n v="1483535180"/>
    <n v="1480943180"/>
    <b v="0"/>
    <n v="1"/>
    <b v="0"/>
    <x v="1"/>
    <s v="plays"/>
    <n v="30"/>
    <d v="2017-01-04T13:06:20"/>
    <x v="3094"/>
    <x v="2"/>
  </r>
  <r>
    <n v="3635"/>
    <s v="Mary's Son"/>
    <s v="Mary's Son is a pop opera about Jesus and the hope he brings to all people."/>
    <n v="3500"/>
    <n v="1276"/>
    <n v="36"/>
    <x v="2"/>
    <s v="US"/>
    <s v="USD"/>
    <n v="1461186676"/>
    <n v="1458594676"/>
    <b v="0"/>
    <n v="10"/>
    <b v="0"/>
    <x v="1"/>
    <s v="musical"/>
    <n v="127.6"/>
    <d v="2016-04-20T21:11:16"/>
    <x v="309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s v="GB"/>
    <s v="GBP"/>
    <n v="1428256277"/>
    <n v="1425235877"/>
    <b v="0"/>
    <n v="15"/>
    <b v="1"/>
    <x v="1"/>
    <s v="plays"/>
    <n v="30"/>
    <d v="2015-04-05T17:51:17"/>
    <x v="3096"/>
    <x v="0"/>
  </r>
  <r>
    <n v="3919"/>
    <s v="After The Blue"/>
    <s v="Two sisters living in a Cornish seaside town attempt to hide and escape from a life- circle of deceit, abuse, incest and revenge."/>
    <n v="5000"/>
    <n v="90"/>
    <n v="2"/>
    <x v="2"/>
    <s v="GB"/>
    <s v="GBP"/>
    <n v="1453075200"/>
    <n v="1450628773"/>
    <b v="0"/>
    <n v="3"/>
    <b v="0"/>
    <x v="1"/>
    <s v="plays"/>
    <n v="30"/>
    <d v="2016-01-18T00:00:00"/>
    <x v="3097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2"/>
    <s v="US"/>
    <s v="USD"/>
    <n v="1433093700"/>
    <n v="1430242488"/>
    <b v="0"/>
    <n v="8"/>
    <b v="0"/>
    <x v="1"/>
    <s v="plays"/>
    <n v="30"/>
    <d v="2015-05-31T17:35:00"/>
    <x v="3098"/>
    <x v="0"/>
  </r>
  <r>
    <n v="3076"/>
    <s v="10,000 Hours"/>
    <s v="Helping female comedians get in their 10,000 Hours of practice!"/>
    <n v="10000"/>
    <n v="1506"/>
    <n v="15"/>
    <x v="2"/>
    <s v="US"/>
    <s v="USD"/>
    <n v="1444405123"/>
    <n v="1439221123"/>
    <b v="0"/>
    <n v="50"/>
    <b v="0"/>
    <x v="1"/>
    <s v="spaces"/>
    <n v="30.12"/>
    <d v="2015-10-09T15:38:43"/>
    <x v="3099"/>
    <x v="0"/>
  </r>
  <r>
    <n v="3636"/>
    <s v="The Brother's of B-Block"/>
    <s v="The Brotherâ€™s of B-block is a musical play. A new take on &quot;OZ&quot; _x000a_The Wizard of OZ meets HBO's OZ."/>
    <n v="150000"/>
    <n v="0"/>
    <n v="0"/>
    <x v="2"/>
    <s v="US"/>
    <s v="USD"/>
    <n v="1442248829"/>
    <n v="1439224829"/>
    <b v="0"/>
    <n v="0"/>
    <b v="0"/>
    <x v="1"/>
    <s v="musical"/>
    <n v="0"/>
    <d v="2015-09-14T16:40:29"/>
    <x v="3100"/>
    <x v="0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s v="GB"/>
    <s v="GBP"/>
    <n v="1406760101"/>
    <n v="1404168101"/>
    <b v="0"/>
    <n v="72"/>
    <b v="1"/>
    <x v="1"/>
    <s v="plays"/>
    <n v="30.15"/>
    <d v="2014-07-30T22:41:41"/>
    <x v="3101"/>
    <x v="3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s v="GB"/>
    <s v="GBP"/>
    <n v="1416780000"/>
    <n v="1414342894"/>
    <b v="0"/>
    <n v="95"/>
    <b v="1"/>
    <x v="1"/>
    <s v="plays"/>
    <n v="30.19"/>
    <d v="2014-11-23T22:00:00"/>
    <x v="3102"/>
    <x v="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s v="GB"/>
    <s v="GBP"/>
    <n v="1455390126"/>
    <n v="1452798126"/>
    <b v="0"/>
    <n v="15"/>
    <b v="1"/>
    <x v="1"/>
    <s v="plays"/>
    <n v="30.67"/>
    <d v="2016-02-13T19:02:06"/>
    <x v="3103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s v="GB"/>
    <s v="GBP"/>
    <n v="1448922600"/>
    <n v="1446352529"/>
    <b v="0"/>
    <n v="14"/>
    <b v="1"/>
    <x v="1"/>
    <s v="plays"/>
    <n v="30.71"/>
    <d v="2015-11-30T22:30:00"/>
    <x v="3104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2"/>
    <s v="US"/>
    <s v="USD"/>
    <n v="1487811600"/>
    <n v="1486077481"/>
    <b v="0"/>
    <n v="7"/>
    <b v="0"/>
    <x v="1"/>
    <s v="plays"/>
    <n v="30.71"/>
    <d v="2017-02-23T01:00:00"/>
    <x v="3105"/>
    <x v="1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s v="US"/>
    <s v="USD"/>
    <n v="1480140000"/>
    <n v="1479186575"/>
    <b v="0"/>
    <n v="13"/>
    <b v="1"/>
    <x v="1"/>
    <s v="plays"/>
    <n v="30.77"/>
    <d v="2016-11-26T06:00:00"/>
    <x v="3106"/>
    <x v="2"/>
  </r>
  <r>
    <n v="3371"/>
    <s v="Red Planet (or One Way Ticket) Staged Reading"/>
    <s v="Help support Red Planet, a new science fiction play based off the Mars One exploration."/>
    <n v="200"/>
    <n v="277"/>
    <n v="139"/>
    <x v="0"/>
    <s v="US"/>
    <s v="USD"/>
    <n v="1449089965"/>
    <n v="1446670765"/>
    <b v="0"/>
    <n v="9"/>
    <b v="1"/>
    <x v="1"/>
    <s v="plays"/>
    <n v="30.78"/>
    <d v="2015-12-02T20:59:25"/>
    <x v="3107"/>
    <x v="0"/>
  </r>
  <r>
    <n v="3709"/>
    <s v="The Ruby Darlings Show"/>
    <s v="The filthily talented Ruby and Darling, take you on a raunch-tastic musical discovery of life with a vagina. #sayno"/>
    <n v="1000"/>
    <n v="1082.5"/>
    <n v="108"/>
    <x v="0"/>
    <s v="GB"/>
    <s v="GBP"/>
    <n v="1403715546"/>
    <n v="1401123546"/>
    <b v="0"/>
    <n v="35"/>
    <b v="1"/>
    <x v="1"/>
    <s v="plays"/>
    <n v="30.93"/>
    <d v="2014-06-25T16:59:06"/>
    <x v="3108"/>
    <x v="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s v="GB"/>
    <s v="GBP"/>
    <n v="1436772944"/>
    <n v="1434180944"/>
    <b v="0"/>
    <n v="112"/>
    <b v="1"/>
    <x v="1"/>
    <s v="plays"/>
    <n v="30.94"/>
    <d v="2015-07-13T07:35:44"/>
    <x v="3109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s v="GB"/>
    <s v="GBP"/>
    <n v="1471428340"/>
    <n v="1469009140"/>
    <b v="0"/>
    <n v="83"/>
    <b v="1"/>
    <x v="1"/>
    <s v="plays"/>
    <n v="30.95"/>
    <d v="2016-08-17T10:05:40"/>
    <x v="3110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s v="GB"/>
    <s v="GBP"/>
    <n v="1356004725"/>
    <n v="1353412725"/>
    <b v="1"/>
    <n v="302"/>
    <b v="1"/>
    <x v="1"/>
    <s v="plays"/>
    <n v="31.21"/>
    <d v="2012-12-20T11:58:45"/>
    <x v="3111"/>
    <x v="5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s v="US"/>
    <s v="USD"/>
    <n v="1433016672"/>
    <n v="1430424672"/>
    <b v="0"/>
    <n v="8"/>
    <b v="1"/>
    <x v="1"/>
    <s v="plays"/>
    <n v="31.25"/>
    <d v="2015-05-30T20:11:12"/>
    <x v="3112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s v="US"/>
    <s v="USD"/>
    <n v="1428780159"/>
    <n v="1426188159"/>
    <b v="0"/>
    <n v="8"/>
    <b v="1"/>
    <x v="1"/>
    <s v="plays"/>
    <n v="31.38"/>
    <d v="2015-04-11T19:22:39"/>
    <x v="3113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s v="US"/>
    <s v="USD"/>
    <n v="1405658752"/>
    <n v="1403066752"/>
    <b v="0"/>
    <n v="38"/>
    <b v="1"/>
    <x v="1"/>
    <s v="plays"/>
    <n v="31.5"/>
    <d v="2014-07-18T04:45:52"/>
    <x v="3114"/>
    <x v="3"/>
  </r>
  <r>
    <n v="3666"/>
    <s v="Israel LÃ³pez @ Ojai Playwrights Conference"/>
    <s v="Artistic Internship @ Ojai Playwrights Conference"/>
    <n v="1200"/>
    <n v="1200"/>
    <n v="100"/>
    <x v="0"/>
    <s v="US"/>
    <s v="USD"/>
    <n v="1406185200"/>
    <n v="1404337382"/>
    <b v="0"/>
    <n v="38"/>
    <b v="1"/>
    <x v="1"/>
    <s v="plays"/>
    <n v="31.58"/>
    <d v="2014-07-24T07:00:00"/>
    <x v="3115"/>
    <x v="3"/>
  </r>
  <r>
    <n v="3170"/>
    <s v="Ain't She Brave FringeNYC 2014 Project"/>
    <s v="An emotionally-charged journey through the history of black women in America told in reverse."/>
    <n v="2000"/>
    <n v="2245"/>
    <n v="112"/>
    <x v="0"/>
    <s v="US"/>
    <s v="USD"/>
    <n v="1404273600"/>
    <n v="1401414944"/>
    <b v="1"/>
    <n v="71"/>
    <b v="1"/>
    <x v="1"/>
    <s v="plays"/>
    <n v="31.62"/>
    <d v="2014-07-02T04:00:00"/>
    <x v="3116"/>
    <x v="3"/>
  </r>
  <r>
    <n v="3180"/>
    <s v="Glass Mountain: An Original Fairytale"/>
    <s v="A new tale of witches, fairies, cat-hunters and and bone-boilers from London theatre company Broken Glass."/>
    <n v="1200"/>
    <n v="1437"/>
    <n v="120"/>
    <x v="0"/>
    <s v="GB"/>
    <s v="GBP"/>
    <n v="1403258049"/>
    <n v="1400666049"/>
    <b v="1"/>
    <n v="45"/>
    <b v="1"/>
    <x v="1"/>
    <s v="plays"/>
    <n v="31.93"/>
    <d v="2014-06-20T09:54:09"/>
    <x v="3117"/>
    <x v="3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s v="GB"/>
    <s v="GBP"/>
    <n v="1404641289"/>
    <n v="1402049289"/>
    <b v="0"/>
    <n v="67"/>
    <b v="1"/>
    <x v="1"/>
    <s v="plays"/>
    <n v="31.97"/>
    <d v="2014-07-06T10:08:09"/>
    <x v="3118"/>
    <x v="3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3"/>
    <s v="NL"/>
    <s v="EUR"/>
    <n v="1492372800"/>
    <n v="1488823488"/>
    <b v="0"/>
    <n v="8"/>
    <b v="0"/>
    <x v="1"/>
    <s v="plays"/>
    <n v="32.25"/>
    <d v="2017-04-16T20:00:00"/>
    <x v="3119"/>
    <x v="1"/>
  </r>
  <r>
    <n v="1285"/>
    <s v="We just keep going"/>
    <s v="The world premiere of hysterically funny and heartbreaking story about family, unconditional love and facing the unfaceable"/>
    <n v="2000"/>
    <n v="2033"/>
    <n v="102"/>
    <x v="0"/>
    <s v="GB"/>
    <s v="GBP"/>
    <n v="1434808775"/>
    <n v="1433512775"/>
    <b v="0"/>
    <n v="63"/>
    <b v="1"/>
    <x v="1"/>
    <s v="plays"/>
    <n v="32.270000000000003"/>
    <d v="2015-06-20T13:59:35"/>
    <x v="312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2"/>
    <s v="US"/>
    <s v="USD"/>
    <n v="1474228265"/>
    <n v="1471636265"/>
    <b v="0"/>
    <n v="14"/>
    <b v="0"/>
    <x v="1"/>
    <s v="plays"/>
    <n v="32.36"/>
    <d v="2016-09-18T19:51:05"/>
    <x v="3121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2"/>
    <s v="GB"/>
    <s v="GBP"/>
    <n v="1488394800"/>
    <n v="1486681708"/>
    <b v="0"/>
    <n v="14"/>
    <b v="0"/>
    <x v="1"/>
    <s v="plays"/>
    <n v="32.36"/>
    <d v="2017-03-01T19:00:00"/>
    <x v="3122"/>
    <x v="1"/>
  </r>
  <r>
    <n v="4018"/>
    <s v="Time Please Fringe"/>
    <s v="Funding for a production of Time Please at the Brighton Fringe 2017... and beyond."/>
    <n v="1500"/>
    <n v="130"/>
    <n v="9"/>
    <x v="2"/>
    <s v="GB"/>
    <s v="GBP"/>
    <n v="1475877108"/>
    <n v="1473285108"/>
    <b v="0"/>
    <n v="4"/>
    <b v="0"/>
    <x v="1"/>
    <s v="plays"/>
    <n v="32.5"/>
    <d v="2016-10-07T21:51:48"/>
    <x v="3123"/>
    <x v="2"/>
  </r>
  <r>
    <n v="3732"/>
    <s v="Elektra Bekent - Afstudeervoorstelling"/>
    <s v="Mijn solo voorstelling gaat over Elektra (Sophokles) en hoe zij als jongere alles beleeft en meemaakt!"/>
    <n v="850"/>
    <n v="131"/>
    <n v="15"/>
    <x v="2"/>
    <s v="NL"/>
    <s v="EUR"/>
    <n v="1422100800"/>
    <n v="1416932133"/>
    <b v="0"/>
    <n v="4"/>
    <b v="0"/>
    <x v="1"/>
    <s v="plays"/>
    <n v="32.75"/>
    <d v="2015-01-24T12:00:00"/>
    <x v="3124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s v="US"/>
    <s v="USD"/>
    <n v="1434384880"/>
    <n v="1432484080"/>
    <b v="0"/>
    <n v="111"/>
    <b v="1"/>
    <x v="1"/>
    <s v="plays"/>
    <n v="32.97"/>
    <d v="2015-06-15T16:14:40"/>
    <x v="3125"/>
    <x v="0"/>
  </r>
  <r>
    <n v="4048"/>
    <s v="Speechless"/>
    <s v="The unspoken story of growing up disabled with cerebral palsy and no speech. This inclusive company fights ignorance using dark humour."/>
    <n v="17000"/>
    <n v="3001"/>
    <n v="18"/>
    <x v="2"/>
    <s v="GB"/>
    <s v="GBP"/>
    <n v="1460373187"/>
    <n v="1457352787"/>
    <b v="0"/>
    <n v="91"/>
    <b v="0"/>
    <x v="1"/>
    <s v="plays"/>
    <n v="32.979999999999997"/>
    <d v="2016-04-11T11:13:07"/>
    <x v="3126"/>
    <x v="2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s v="GB"/>
    <s v="GBP"/>
    <n v="1405521075"/>
    <n v="1402929075"/>
    <b v="1"/>
    <n v="78"/>
    <b v="1"/>
    <x v="1"/>
    <s v="plays"/>
    <n v="33.03"/>
    <d v="2014-07-16T14:31:15"/>
    <x v="3127"/>
    <x v="3"/>
  </r>
  <r>
    <n v="4069"/>
    <s v="The Pendulum Swings"/>
    <s v="'The Pendulum Swings' is a three-act dark comedy that sees Frank and Michael await their execution on Death Row."/>
    <n v="1250"/>
    <n v="430"/>
    <n v="34"/>
    <x v="2"/>
    <s v="GB"/>
    <s v="GBP"/>
    <n v="1425124800"/>
    <n v="1421596356"/>
    <b v="0"/>
    <n v="13"/>
    <b v="0"/>
    <x v="1"/>
    <s v="plays"/>
    <n v="33.08"/>
    <d v="2015-02-28T12:00:00"/>
    <x v="3128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s v="US"/>
    <s v="USD"/>
    <n v="1285995540"/>
    <n v="1279574773"/>
    <b v="0"/>
    <n v="32"/>
    <b v="1"/>
    <x v="1"/>
    <s v="spaces"/>
    <n v="33.31"/>
    <d v="2010-10-02T04:59:00"/>
    <x v="3129"/>
    <x v="7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s v="GB"/>
    <s v="GBP"/>
    <n v="1406719110"/>
    <n v="1405509510"/>
    <b v="0"/>
    <n v="45"/>
    <b v="1"/>
    <x v="1"/>
    <s v="plays"/>
    <n v="33.33"/>
    <d v="2014-07-30T11:18:30"/>
    <x v="3130"/>
    <x v="3"/>
  </r>
  <r>
    <n v="4020"/>
    <s v="Those That Fly"/>
    <s v="Having lived her whole life in the midst of a civil war, 11 year old Leyla dreams of being a pilot so she may fly her family to safety."/>
    <n v="600"/>
    <n v="100"/>
    <n v="17"/>
    <x v="2"/>
    <s v="US"/>
    <s v="USD"/>
    <n v="1427168099"/>
    <n v="1424579699"/>
    <b v="0"/>
    <n v="3"/>
    <b v="0"/>
    <x v="1"/>
    <s v="plays"/>
    <n v="33.33"/>
    <d v="2015-03-24T03:34:59"/>
    <x v="3131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s v="GB"/>
    <s v="GBP"/>
    <n v="1406825159"/>
    <n v="1404233159"/>
    <b v="0"/>
    <n v="21"/>
    <b v="1"/>
    <x v="1"/>
    <s v="plays"/>
    <n v="33.57"/>
    <d v="2014-07-31T16:45:59"/>
    <x v="3132"/>
    <x v="3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s v="GB"/>
    <s v="GBP"/>
    <n v="1489234891"/>
    <n v="1486642891"/>
    <b v="0"/>
    <n v="72"/>
    <b v="1"/>
    <x v="1"/>
    <s v="plays"/>
    <n v="33.67"/>
    <d v="2017-03-11T12:21:31"/>
    <x v="3133"/>
    <x v="1"/>
  </r>
  <r>
    <n v="3700"/>
    <s v="Generations (Senior Project)"/>
    <s v="Help me produce the play I have written for my senior project!"/>
    <n v="500"/>
    <n v="606"/>
    <n v="121"/>
    <x v="0"/>
    <s v="US"/>
    <s v="USD"/>
    <n v="1412092800"/>
    <n v="1409493800"/>
    <b v="0"/>
    <n v="18"/>
    <b v="1"/>
    <x v="1"/>
    <s v="plays"/>
    <n v="33.67"/>
    <d v="2014-09-30T16:00:00"/>
    <x v="3134"/>
    <x v="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2"/>
    <s v="GB"/>
    <s v="GBP"/>
    <n v="1431298740"/>
    <n v="1429558756"/>
    <b v="0"/>
    <n v="27"/>
    <b v="0"/>
    <x v="1"/>
    <s v="plays"/>
    <n v="33.67"/>
    <d v="2015-05-10T22:59:00"/>
    <x v="3135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2"/>
    <s v="US"/>
    <s v="USD"/>
    <n v="1456002300"/>
    <n v="1454173120"/>
    <b v="0"/>
    <n v="19"/>
    <b v="0"/>
    <x v="1"/>
    <s v="plays"/>
    <n v="33.74"/>
    <d v="2016-02-20T21:05:00"/>
    <x v="3136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s v="GB"/>
    <s v="GBP"/>
    <n v="1490358834"/>
    <n v="1487770434"/>
    <b v="0"/>
    <n v="16"/>
    <b v="0"/>
    <x v="1"/>
    <s v="plays"/>
    <n v="33.75"/>
    <d v="2017-03-24T12:33:54"/>
    <x v="3137"/>
    <x v="1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s v="GB"/>
    <s v="GBP"/>
    <n v="1422712986"/>
    <n v="1418824986"/>
    <b v="0"/>
    <n v="16"/>
    <b v="1"/>
    <x v="1"/>
    <s v="plays"/>
    <n v="33.75"/>
    <d v="2015-01-31T14:03:06"/>
    <x v="3138"/>
    <x v="3"/>
  </r>
  <r>
    <n v="3909"/>
    <s v="Woman2Woman"/>
    <s v="I am trying to put on a gospel comedy stage play that is full of laughter and life lessons as well that will change your life forever,"/>
    <n v="60000"/>
    <n v="135"/>
    <n v="0"/>
    <x v="2"/>
    <s v="US"/>
    <s v="USD"/>
    <n v="1410424642"/>
    <n v="1407832642"/>
    <b v="0"/>
    <n v="4"/>
    <b v="0"/>
    <x v="1"/>
    <s v="plays"/>
    <n v="33.75"/>
    <d v="2014-09-11T08:37:22"/>
    <x v="3139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s v="GB"/>
    <s v="GBP"/>
    <n v="1438875107"/>
    <n v="1436283107"/>
    <b v="0"/>
    <n v="90"/>
    <b v="1"/>
    <x v="1"/>
    <s v="plays"/>
    <n v="33.94"/>
    <d v="2015-08-06T15:31:47"/>
    <x v="314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s v="US"/>
    <s v="USD"/>
    <n v="1295928000"/>
    <n v="1288160403"/>
    <b v="1"/>
    <n v="104"/>
    <b v="1"/>
    <x v="1"/>
    <s v="plays"/>
    <n v="33.99"/>
    <d v="2011-01-25T04:00:00"/>
    <x v="3141"/>
    <x v="7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s v="GB"/>
    <s v="GBP"/>
    <n v="1436297180"/>
    <n v="1431113180"/>
    <b v="0"/>
    <n v="5"/>
    <b v="0"/>
    <x v="1"/>
    <s v="plays"/>
    <n v="34"/>
    <d v="2015-07-07T19:26:20"/>
    <x v="314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x v="3"/>
    <s v="IE"/>
    <s v="EUR"/>
    <n v="1491586534"/>
    <n v="1488911734"/>
    <b v="0"/>
    <n v="46"/>
    <b v="0"/>
    <x v="1"/>
    <s v="spaces"/>
    <n v="34.130000000000003"/>
    <d v="2017-04-07T17:35:34"/>
    <x v="3143"/>
    <x v="1"/>
  </r>
  <r>
    <n v="3479"/>
    <s v="Civil Rogues"/>
    <s v="A new comedy about what happened to a band of foolhardy actors when the Puritans closed the theatres in the 1640s."/>
    <n v="1500"/>
    <n v="1918"/>
    <n v="128"/>
    <x v="0"/>
    <s v="GB"/>
    <s v="GBP"/>
    <n v="1403382680"/>
    <n v="1400790680"/>
    <b v="0"/>
    <n v="56"/>
    <b v="1"/>
    <x v="1"/>
    <s v="plays"/>
    <n v="34.25"/>
    <d v="2014-06-21T20:31:20"/>
    <x v="3144"/>
    <x v="3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s v="US"/>
    <s v="USD"/>
    <n v="1464904800"/>
    <n v="1463852904"/>
    <b v="0"/>
    <n v="49"/>
    <b v="1"/>
    <x v="1"/>
    <s v="plays"/>
    <n v="34.409999999999997"/>
    <d v="2016-06-02T22:00:00"/>
    <x v="3145"/>
    <x v="2"/>
  </r>
  <r>
    <n v="3388"/>
    <s v="ICONS"/>
    <s v="ICONS is a unique new play about the Amazon warrior women from Greek myth and re-imagines them from a contemporary female perspective."/>
    <n v="1500"/>
    <n v="1557"/>
    <n v="104"/>
    <x v="0"/>
    <s v="GB"/>
    <s v="GBP"/>
    <n v="1434625441"/>
    <n v="1432033441"/>
    <b v="0"/>
    <n v="45"/>
    <b v="1"/>
    <x v="1"/>
    <s v="plays"/>
    <n v="34.6"/>
    <d v="2015-06-18T11:04:01"/>
    <x v="3146"/>
    <x v="0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s v="GB"/>
    <s v="GBP"/>
    <n v="1483707905"/>
    <n v="1481115905"/>
    <b v="0"/>
    <n v="59"/>
    <b v="1"/>
    <x v="1"/>
    <s v="plays"/>
    <n v="34.75"/>
    <d v="2017-01-06T13:05:05"/>
    <x v="3147"/>
    <x v="2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s v="GB"/>
    <s v="GBP"/>
    <n v="1383425367"/>
    <n v="1380833367"/>
    <b v="1"/>
    <n v="67"/>
    <b v="1"/>
    <x v="1"/>
    <s v="plays"/>
    <n v="34.79"/>
    <d v="2013-11-02T20:49:27"/>
    <x v="3148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s v="GB"/>
    <s v="GBP"/>
    <n v="1485991860"/>
    <n v="1483124208"/>
    <b v="0"/>
    <n v="115"/>
    <b v="1"/>
    <x v="1"/>
    <s v="plays"/>
    <n v="34.92"/>
    <d v="2017-02-01T23:31:00"/>
    <x v="3149"/>
    <x v="2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s v="US"/>
    <s v="USD"/>
    <n v="1484348700"/>
    <n v="1481756855"/>
    <b v="0"/>
    <n v="1"/>
    <b v="0"/>
    <x v="1"/>
    <s v="plays"/>
    <n v="34.950000000000003"/>
    <d v="2017-01-13T23:05:00"/>
    <x v="3150"/>
    <x v="2"/>
  </r>
  <r>
    <n v="2859"/>
    <s v="Grover Theatre Company (GTC)"/>
    <s v="A theatre company that will create works to inspire young people and get everyone involved."/>
    <n v="2000"/>
    <n v="35"/>
    <n v="2"/>
    <x v="2"/>
    <s v="AU"/>
    <s v="AUD"/>
    <n v="1444984904"/>
    <n v="1439800904"/>
    <b v="0"/>
    <n v="1"/>
    <b v="0"/>
    <x v="1"/>
    <s v="plays"/>
    <n v="35"/>
    <d v="2015-10-16T08:41:44"/>
    <x v="3151"/>
    <x v="0"/>
  </r>
  <r>
    <n v="3423"/>
    <s v="And That's How The Story Goes"/>
    <s v="Forest Hills Eastern's Student Run Show 2015. Our goal is to present a professional quality show on a budget."/>
    <n v="250"/>
    <n v="350"/>
    <n v="140"/>
    <x v="0"/>
    <s v="US"/>
    <s v="USD"/>
    <n v="1429912341"/>
    <n v="1427320341"/>
    <b v="0"/>
    <n v="10"/>
    <b v="1"/>
    <x v="1"/>
    <s v="plays"/>
    <n v="35"/>
    <d v="2015-04-24T21:52:21"/>
    <x v="3152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2"/>
    <s v="GB"/>
    <s v="GBP"/>
    <n v="1446732975"/>
    <n v="1444137375"/>
    <b v="0"/>
    <n v="21"/>
    <b v="0"/>
    <x v="1"/>
    <s v="plays"/>
    <n v="35"/>
    <d v="2015-11-05T14:16:15"/>
    <x v="3153"/>
    <x v="0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s v="GB"/>
    <s v="GBP"/>
    <n v="1464863118"/>
    <n v="1462443918"/>
    <b v="0"/>
    <n v="76"/>
    <b v="1"/>
    <x v="1"/>
    <s v="plays"/>
    <n v="35.04"/>
    <d v="2016-06-02T10:25:18"/>
    <x v="3154"/>
    <x v="2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2"/>
    <s v="US"/>
    <s v="USD"/>
    <n v="1420130935"/>
    <n v="1417538935"/>
    <b v="0"/>
    <n v="14"/>
    <b v="0"/>
    <x v="1"/>
    <s v="musical"/>
    <n v="66.14"/>
    <d v="2015-01-01T16:48:55"/>
    <x v="3155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2"/>
    <s v="US"/>
    <s v="USD"/>
    <n v="1472442900"/>
    <n v="1471638646"/>
    <b v="0"/>
    <n v="6"/>
    <b v="0"/>
    <x v="1"/>
    <s v="plays"/>
    <n v="35.17"/>
    <d v="2016-08-29T03:55:00"/>
    <x v="3156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2"/>
    <s v="US"/>
    <s v="USD"/>
    <n v="1468937681"/>
    <n v="1466345681"/>
    <b v="0"/>
    <n v="5"/>
    <b v="0"/>
    <x v="1"/>
    <s v="plays"/>
    <n v="35.4"/>
    <d v="2016-07-19T14:14:41"/>
    <x v="3157"/>
    <x v="2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s v="US"/>
    <s v="USD"/>
    <n v="1434675616"/>
    <n v="1432083616"/>
    <b v="0"/>
    <n v="71"/>
    <b v="1"/>
    <x v="1"/>
    <s v="plays"/>
    <n v="35.49"/>
    <d v="2015-06-19T01:00:16"/>
    <x v="3158"/>
    <x v="0"/>
  </r>
  <r>
    <n v="3851"/>
    <s v="Waving Goodbye"/>
    <s v="A play about the horrible choices we have to make every day. Should we take a risk, or take the road most travelled?"/>
    <n v="2500"/>
    <n v="852"/>
    <n v="34"/>
    <x v="2"/>
    <s v="GB"/>
    <s v="GBP"/>
    <n v="1437129179"/>
    <n v="1434537179"/>
    <b v="1"/>
    <n v="24"/>
    <b v="0"/>
    <x v="1"/>
    <s v="plays"/>
    <n v="35.5"/>
    <d v="2015-07-17T10:32:59"/>
    <x v="3159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s v="GB"/>
    <s v="GBP"/>
    <n v="1466412081"/>
    <n v="1463820081"/>
    <b v="0"/>
    <n v="28"/>
    <b v="1"/>
    <x v="1"/>
    <s v="spaces"/>
    <n v="35.71"/>
    <d v="2016-06-20T08:41:21"/>
    <x v="3160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s v="GB"/>
    <s v="GBP"/>
    <n v="1459444656"/>
    <n v="1456856256"/>
    <b v="0"/>
    <n v="14"/>
    <b v="1"/>
    <x v="1"/>
    <s v="plays"/>
    <n v="35.71"/>
    <d v="2016-03-31T17:17:36"/>
    <x v="3161"/>
    <x v="2"/>
  </r>
  <r>
    <n v="4059"/>
    <s v="The Million Dollar Shot"/>
    <s v="A very Canadian children's play inspired by the tradition of British pantomimes like Aladdin, and the Nutcracker."/>
    <n v="10000"/>
    <n v="250"/>
    <n v="3"/>
    <x v="2"/>
    <s v="CA"/>
    <s v="CAD"/>
    <n v="1410836400"/>
    <n v="1408116152"/>
    <b v="0"/>
    <n v="7"/>
    <b v="0"/>
    <x v="1"/>
    <s v="plays"/>
    <n v="35.71"/>
    <d v="2014-09-16T03:00:00"/>
    <x v="3162"/>
    <x v="3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s v="GB"/>
    <s v="GBP"/>
    <n v="1409515200"/>
    <n v="1405971690"/>
    <b v="0"/>
    <n v="30"/>
    <b v="1"/>
    <x v="1"/>
    <s v="plays"/>
    <n v="35.770000000000003"/>
    <d v="2014-08-31T20:00:00"/>
    <x v="3163"/>
    <x v="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s v="US"/>
    <s v="USD"/>
    <n v="1413431940"/>
    <n v="1412216665"/>
    <b v="0"/>
    <n v="15"/>
    <b v="1"/>
    <x v="1"/>
    <s v="plays"/>
    <n v="35.799999999999997"/>
    <d v="2014-10-16T03:59:00"/>
    <x v="3164"/>
    <x v="3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s v="GB"/>
    <s v="GBP"/>
    <n v="1462230000"/>
    <n v="1461061350"/>
    <b v="0"/>
    <n v="44"/>
    <b v="1"/>
    <x v="1"/>
    <s v="plays"/>
    <n v="35.799999999999997"/>
    <d v="2016-05-02T23:00:00"/>
    <x v="3165"/>
    <x v="2"/>
  </r>
  <r>
    <n v="2871"/>
    <s v="The Bill Cosby Assault, a play"/>
    <s v="America's dad or serial rapist? Or both? The stories of the Bill Cosby accusers and the society so skeptical of them."/>
    <n v="10000"/>
    <n v="467"/>
    <n v="5"/>
    <x v="2"/>
    <s v="US"/>
    <s v="USD"/>
    <n v="1419183813"/>
    <n v="1417455813"/>
    <b v="0"/>
    <n v="13"/>
    <b v="0"/>
    <x v="1"/>
    <s v="plays"/>
    <n v="35.92"/>
    <d v="2014-12-21T17:43:33"/>
    <x v="3166"/>
    <x v="3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s v="GB"/>
    <s v="GBP"/>
    <n v="1441995595"/>
    <n v="1439835595"/>
    <b v="0"/>
    <n v="42"/>
    <b v="1"/>
    <x v="1"/>
    <s v="plays"/>
    <n v="35.950000000000003"/>
    <d v="2015-09-11T18:19:55"/>
    <x v="3167"/>
    <x v="0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s v="GB"/>
    <s v="GBP"/>
    <n v="1444172340"/>
    <n v="1441822828"/>
    <b v="0"/>
    <n v="52"/>
    <b v="1"/>
    <x v="1"/>
    <s v="plays"/>
    <n v="35.96"/>
    <d v="2015-10-06T22:59:00"/>
    <x v="3168"/>
    <x v="0"/>
  </r>
  <r>
    <n v="3393"/>
    <s v="The Maltese Bodkin"/>
    <s v="hiSTORYstage presents a film noir-style comedy mystery with a Shakespearean twist performed as a 1944 radio drama."/>
    <n v="1500"/>
    <n v="1587"/>
    <n v="106"/>
    <x v="0"/>
    <s v="US"/>
    <s v="USD"/>
    <n v="1415234760"/>
    <n v="1413065230"/>
    <b v="0"/>
    <n v="44"/>
    <b v="1"/>
    <x v="1"/>
    <s v="plays"/>
    <n v="36.07"/>
    <d v="2014-11-06T00:46:00"/>
    <x v="3169"/>
    <x v="3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s v="GB"/>
    <s v="GBP"/>
    <n v="1433343850"/>
    <n v="1430751850"/>
    <b v="0"/>
    <n v="56"/>
    <b v="1"/>
    <x v="1"/>
    <s v="plays"/>
    <n v="36.07"/>
    <d v="2015-06-03T15:04:10"/>
    <x v="3170"/>
    <x v="0"/>
  </r>
  <r>
    <n v="1289"/>
    <s v="No Brains for Dinner"/>
    <s v="A chilling original Edwardian Comedy of errors and foolishness made for the Patrick Henry College stage."/>
    <n v="1500"/>
    <n v="1876"/>
    <n v="125"/>
    <x v="0"/>
    <s v="US"/>
    <s v="USD"/>
    <n v="1483499645"/>
    <n v="1480907645"/>
    <b v="0"/>
    <n v="52"/>
    <b v="1"/>
    <x v="1"/>
    <s v="plays"/>
    <n v="36.08"/>
    <d v="2017-01-04T03:14:05"/>
    <x v="3171"/>
    <x v="2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s v="GB"/>
    <s v="GBP"/>
    <n v="1402848000"/>
    <n v="1400570787"/>
    <b v="1"/>
    <n v="15"/>
    <b v="1"/>
    <x v="1"/>
    <s v="plays"/>
    <n v="36.33"/>
    <d v="2014-06-15T16:00:00"/>
    <x v="3172"/>
    <x v="3"/>
  </r>
  <r>
    <n v="3638"/>
    <s v="Project Hedwig and the Angry Inch"/>
    <s v="A rock and roll journey that explores love, loss, redemption, duality and ascension."/>
    <n v="3300"/>
    <n v="216"/>
    <n v="7"/>
    <x v="2"/>
    <s v="CA"/>
    <s v="CAD"/>
    <n v="1429456132"/>
    <n v="1424275732"/>
    <b v="0"/>
    <n v="2"/>
    <b v="0"/>
    <x v="1"/>
    <s v="musical"/>
    <n v="108"/>
    <d v="2015-04-19T15:08:52"/>
    <x v="317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s v="GB"/>
    <s v="GBP"/>
    <n v="1438358400"/>
    <n v="1437063121"/>
    <b v="0"/>
    <n v="139"/>
    <b v="1"/>
    <x v="1"/>
    <s v="plays"/>
    <n v="36.47"/>
    <d v="2015-07-31T16:00:00"/>
    <x v="3174"/>
    <x v="0"/>
  </r>
  <r>
    <n v="2795"/>
    <s v="Good Men Wanted at ANT Fest"/>
    <s v="A new play about five bad bitches who fought in the Civil War disguised as men, premiering at Ars Nova's ANT Fest."/>
    <n v="700"/>
    <n v="730"/>
    <n v="104"/>
    <x v="0"/>
    <s v="US"/>
    <s v="USD"/>
    <n v="1402095600"/>
    <n v="1400675841"/>
    <b v="0"/>
    <n v="20"/>
    <b v="1"/>
    <x v="1"/>
    <s v="plays"/>
    <n v="36.5"/>
    <d v="2014-06-06T23:00:00"/>
    <x v="3175"/>
    <x v="3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2"/>
    <s v="US"/>
    <s v="USD"/>
    <n v="1473211313"/>
    <n v="1472001713"/>
    <b v="0"/>
    <n v="17"/>
    <b v="0"/>
    <x v="1"/>
    <s v="plays"/>
    <n v="36.590000000000003"/>
    <d v="2016-09-07T01:21:53"/>
    <x v="3176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s v="GB"/>
    <s v="GBP"/>
    <n v="1436114603"/>
    <n v="1433090603"/>
    <b v="1"/>
    <n v="113"/>
    <b v="1"/>
    <x v="1"/>
    <s v="plays"/>
    <n v="36.61"/>
    <d v="2015-07-05T16:43:23"/>
    <x v="3177"/>
    <x v="0"/>
  </r>
  <r>
    <n v="3639"/>
    <s v="POE!"/>
    <s v="POE is a tragicomic musical about the life and works of Edgar Poe, with Death as his therapist helping him find peace in the beyond."/>
    <n v="25000"/>
    <n v="1"/>
    <n v="0"/>
    <x v="2"/>
    <s v="US"/>
    <s v="USD"/>
    <n v="1475853060"/>
    <n v="1470672906"/>
    <b v="0"/>
    <n v="1"/>
    <b v="0"/>
    <x v="1"/>
    <s v="musical"/>
    <n v="1"/>
    <d v="2016-10-07T15:11:00"/>
    <x v="317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s v="US"/>
    <s v="USD"/>
    <n v="1436749200"/>
    <n v="1434997018"/>
    <b v="0"/>
    <n v="18"/>
    <b v="1"/>
    <x v="1"/>
    <s v="plays"/>
    <n v="36.67"/>
    <d v="2015-07-13T01:00:00"/>
    <x v="3179"/>
    <x v="0"/>
  </r>
  <r>
    <n v="2785"/>
    <s v="Henry VI: The War of the Roses"/>
    <s v="Bare Theatre and Raleigh Little Theatre present Shakespeare's epic, set in a post-apocalyptic dystopia."/>
    <n v="5000"/>
    <n v="5234"/>
    <n v="105"/>
    <x v="0"/>
    <s v="US"/>
    <s v="USD"/>
    <n v="1470430800"/>
    <n v="1467865967"/>
    <b v="0"/>
    <n v="142"/>
    <b v="1"/>
    <x v="1"/>
    <s v="plays"/>
    <n v="36.86"/>
    <d v="2016-08-05T21:00:00"/>
    <x v="3180"/>
    <x v="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s v="US"/>
    <s v="USD"/>
    <n v="1437676380"/>
    <n v="1435670452"/>
    <b v="0"/>
    <n v="28"/>
    <b v="1"/>
    <x v="1"/>
    <s v="plays"/>
    <n v="36.96"/>
    <d v="2015-07-23T18:33:00"/>
    <x v="3181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s v="GB"/>
    <s v="GBP"/>
    <n v="1449756896"/>
    <n v="1447164896"/>
    <b v="0"/>
    <n v="72"/>
    <b v="1"/>
    <x v="1"/>
    <s v="plays"/>
    <n v="37.08"/>
    <d v="2015-12-10T14:14:56"/>
    <x v="3182"/>
    <x v="0"/>
  </r>
  <r>
    <n v="3222"/>
    <s v="Shakespeare in ASL - and FREE for everyone"/>
    <s v="Shakespeare's classic re-imagined as a spoken and signed production for deaf and hearing audiences"/>
    <n v="2500"/>
    <n v="3120"/>
    <n v="125"/>
    <x v="0"/>
    <s v="US"/>
    <s v="USD"/>
    <n v="1445722140"/>
    <n v="1443016697"/>
    <b v="1"/>
    <n v="84"/>
    <b v="1"/>
    <x v="1"/>
    <s v="plays"/>
    <n v="37.14"/>
    <d v="2015-10-24T21:29:00"/>
    <x v="3183"/>
    <x v="0"/>
  </r>
  <r>
    <n v="3891"/>
    <s v="Out of the Box: A Mime Story"/>
    <s v="A comedy about a mime who dreams of becoming a stand up comedian."/>
    <n v="800"/>
    <n v="260"/>
    <n v="33"/>
    <x v="2"/>
    <s v="US"/>
    <s v="USD"/>
    <n v="1427086740"/>
    <n v="1424488244"/>
    <b v="0"/>
    <n v="7"/>
    <b v="0"/>
    <x v="1"/>
    <s v="plays"/>
    <n v="37.14"/>
    <d v="2015-03-23T04:59:00"/>
    <x v="3184"/>
    <x v="0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s v="US"/>
    <s v="USD"/>
    <n v="1481737761"/>
    <n v="1479577761"/>
    <b v="0"/>
    <n v="96"/>
    <b v="1"/>
    <x v="1"/>
    <s v="plays"/>
    <n v="37.21"/>
    <d v="2016-12-14T17:49:21"/>
    <x v="3185"/>
    <x v="2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s v="US"/>
    <s v="USD"/>
    <n v="1457071397"/>
    <n v="1451887397"/>
    <b v="0"/>
    <n v="27"/>
    <b v="1"/>
    <x v="1"/>
    <s v="spaces"/>
    <n v="37.22"/>
    <d v="2016-03-04T06:03:17"/>
    <x v="3186"/>
    <x v="2"/>
  </r>
  <r>
    <n v="3047"/>
    <s v="Acting V Senior Showcase"/>
    <s v="Hi! We're the Graduating Seniors Acting V Seniors at Temple University! Welcome to our Kick starter Page!"/>
    <n v="500"/>
    <n v="745"/>
    <n v="149"/>
    <x v="0"/>
    <s v="US"/>
    <s v="USD"/>
    <n v="1461762960"/>
    <n v="1457999054"/>
    <b v="0"/>
    <n v="20"/>
    <b v="1"/>
    <x v="1"/>
    <s v="spaces"/>
    <n v="37.25"/>
    <d v="2016-04-27T13:16:00"/>
    <x v="3187"/>
    <x v="2"/>
  </r>
  <r>
    <n v="3052"/>
    <s v="Funding for a new theater facility in Walker Minnesota"/>
    <s v="To let the arts continue in Walker Minnesota We need a performing arts space and art gallery"/>
    <n v="50000"/>
    <n v="75"/>
    <n v="0"/>
    <x v="2"/>
    <s v="US"/>
    <s v="USD"/>
    <n v="1432828740"/>
    <n v="1430237094"/>
    <b v="0"/>
    <n v="2"/>
    <b v="0"/>
    <x v="1"/>
    <s v="spaces"/>
    <n v="37.5"/>
    <d v="2015-05-28T15:59:00"/>
    <x v="3188"/>
    <x v="0"/>
  </r>
  <r>
    <n v="3737"/>
    <s v="Measure For Measure"/>
    <s v="The ASU Theatre and Shakespeare Club presents Measure For Measure directed by Jordyn Ochser."/>
    <n v="700"/>
    <n v="150"/>
    <n v="21"/>
    <x v="2"/>
    <s v="US"/>
    <s v="USD"/>
    <n v="1447311540"/>
    <n v="1445358903"/>
    <b v="0"/>
    <n v="4"/>
    <b v="0"/>
    <x v="1"/>
    <s v="plays"/>
    <n v="37.5"/>
    <d v="2015-11-12T06:59:00"/>
    <x v="3189"/>
    <x v="0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2"/>
    <s v="GB"/>
    <s v="GBP"/>
    <n v="1462539840"/>
    <n v="1460034594"/>
    <b v="0"/>
    <n v="13"/>
    <b v="0"/>
    <x v="1"/>
    <s v="plays"/>
    <n v="37.54"/>
    <d v="2016-05-06T13:04:00"/>
    <x v="3190"/>
    <x v="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s v="US"/>
    <s v="USD"/>
    <n v="1402341615"/>
    <n v="1399490415"/>
    <b v="1"/>
    <n v="71"/>
    <b v="1"/>
    <x v="1"/>
    <s v="plays"/>
    <n v="37.590000000000003"/>
    <d v="2014-06-09T19:20:15"/>
    <x v="3191"/>
    <x v="3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2"/>
    <s v="US"/>
    <s v="USD"/>
    <n v="1431283530"/>
    <n v="1428691530"/>
    <b v="0"/>
    <n v="3"/>
    <b v="0"/>
    <x v="1"/>
    <s v="musical"/>
    <n v="18.329999999999998"/>
    <d v="2015-05-10T18:45:30"/>
    <x v="3192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s v="US"/>
    <s v="USD"/>
    <n v="1412485200"/>
    <n v="1410966179"/>
    <b v="0"/>
    <n v="0"/>
    <b v="0"/>
    <x v="1"/>
    <s v="musical"/>
    <n v="0"/>
    <d v="2014-10-05T05:00:00"/>
    <x v="3193"/>
    <x v="3"/>
  </r>
  <r>
    <n v="3642"/>
    <s v="My own musical"/>
    <s v="All the world's a stage..._x000a_It is my biggest dream to perform my own, selfcreated musical with lots of kids as big as I am able to."/>
    <n v="700"/>
    <n v="15"/>
    <n v="2"/>
    <x v="2"/>
    <s v="DE"/>
    <s v="EUR"/>
    <n v="1448902800"/>
    <n v="1445369727"/>
    <b v="0"/>
    <n v="2"/>
    <b v="0"/>
    <x v="1"/>
    <s v="musical"/>
    <n v="7.5"/>
    <d v="2015-11-30T17:00:00"/>
    <x v="3194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s v="US"/>
    <s v="USD"/>
    <n v="1414284180"/>
    <n v="1410558948"/>
    <b v="0"/>
    <n v="45"/>
    <b v="1"/>
    <x v="1"/>
    <s v="plays"/>
    <n v="37.78"/>
    <d v="2014-10-26T00:43:00"/>
    <x v="3195"/>
    <x v="3"/>
  </r>
  <r>
    <n v="3580"/>
    <s v="Annabel Lost"/>
    <s v="Annabel Lost combines visual art and performance poetry to tell the story of two orphaned refugees, Quetzal and Rhime."/>
    <n v="900"/>
    <n v="1025"/>
    <n v="114"/>
    <x v="0"/>
    <s v="US"/>
    <s v="USD"/>
    <n v="1425185940"/>
    <n v="1421900022"/>
    <b v="0"/>
    <n v="27"/>
    <b v="1"/>
    <x v="1"/>
    <s v="plays"/>
    <n v="37.96"/>
    <d v="2015-03-01T04:59:00"/>
    <x v="3196"/>
    <x v="0"/>
  </r>
  <r>
    <n v="3271"/>
    <s v="Saxon Court at Southwark Playhouse"/>
    <s v="A razor sharp satire to darken your Christmas."/>
    <n v="1500"/>
    <n v="1950"/>
    <n v="130"/>
    <x v="0"/>
    <s v="GB"/>
    <s v="GBP"/>
    <n v="1414927775"/>
    <n v="1412332175"/>
    <b v="1"/>
    <n v="51"/>
    <b v="1"/>
    <x v="1"/>
    <s v="plays"/>
    <n v="38.24"/>
    <d v="2014-11-02T11:29:35"/>
    <x v="3197"/>
    <x v="3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2"/>
    <s v="US"/>
    <s v="USD"/>
    <n v="1414354080"/>
    <n v="1411587606"/>
    <b v="0"/>
    <n v="4"/>
    <b v="0"/>
    <x v="1"/>
    <s v="plays"/>
    <n v="38.25"/>
    <d v="2014-10-26T20:08:00"/>
    <x v="3198"/>
    <x v="3"/>
  </r>
  <r>
    <n v="3534"/>
    <s v="Night of Ashes"/>
    <s v="A Theatrical Prequel to Hell's Rebels, the current Pathfinder Adventure Path from Paizo Publishing"/>
    <n v="5000"/>
    <n v="7810"/>
    <n v="156"/>
    <x v="0"/>
    <s v="US"/>
    <s v="USD"/>
    <n v="1443711623"/>
    <n v="1440687623"/>
    <b v="0"/>
    <n v="204"/>
    <b v="1"/>
    <x v="1"/>
    <s v="plays"/>
    <n v="38.28"/>
    <d v="2015-10-01T15:00:23"/>
    <x v="3199"/>
    <x v="0"/>
  </r>
  <r>
    <n v="3372"/>
    <s v="All the Best, Jack"/>
    <s v="This play tells the story of the toxicity of sensationalism shown through one man's struggle with notoriety."/>
    <n v="1000"/>
    <n v="1035"/>
    <n v="104"/>
    <x v="0"/>
    <s v="US"/>
    <s v="USD"/>
    <n v="1408942740"/>
    <n v="1407157756"/>
    <b v="0"/>
    <n v="27"/>
    <b v="1"/>
    <x v="1"/>
    <s v="plays"/>
    <n v="38.33"/>
    <d v="2014-08-25T04:59:00"/>
    <x v="3200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2"/>
    <s v="US"/>
    <s v="USD"/>
    <n v="1413992210"/>
    <n v="1411400210"/>
    <b v="0"/>
    <n v="12"/>
    <b v="0"/>
    <x v="1"/>
    <s v="plays"/>
    <n v="38.33"/>
    <d v="2014-10-22T15:36:50"/>
    <x v="3201"/>
    <x v="3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s v="US"/>
    <s v="USD"/>
    <n v="1447734439"/>
    <n v="1444274839"/>
    <b v="0"/>
    <n v="0"/>
    <b v="0"/>
    <x v="1"/>
    <s v="musical"/>
    <n v="0"/>
    <d v="2015-11-17T04:27:19"/>
    <x v="3202"/>
    <x v="0"/>
  </r>
  <r>
    <n v="3159"/>
    <s v="Waxwing: A New Play"/>
    <s v="WAXWING is an exciting new world premiere of mythic (perhaps even apocalyptic!) proportions."/>
    <n v="1500"/>
    <n v="2002.22"/>
    <n v="133"/>
    <x v="0"/>
    <s v="US"/>
    <s v="USD"/>
    <n v="1326927600"/>
    <n v="1323221761"/>
    <b v="1"/>
    <n v="52"/>
    <b v="1"/>
    <x v="1"/>
    <s v="plays"/>
    <n v="38.5"/>
    <d v="2012-01-18T23:00:00"/>
    <x v="3203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s v="GB"/>
    <s v="GBP"/>
    <n v="1470058860"/>
    <n v="1469026903"/>
    <b v="0"/>
    <n v="7"/>
    <b v="1"/>
    <x v="1"/>
    <s v="plays"/>
    <n v="38.57"/>
    <d v="2016-08-01T13:41:00"/>
    <x v="3204"/>
    <x v="2"/>
  </r>
  <r>
    <n v="3701"/>
    <s v="Dog Show"/>
    <s v="Part-silent film, part-thriller, Dog Show sees four actors play a community of dogs and their owners. One autumn, a killer strikes."/>
    <n v="1500"/>
    <n v="1505"/>
    <n v="100"/>
    <x v="0"/>
    <s v="GB"/>
    <s v="GBP"/>
    <n v="1433422793"/>
    <n v="1430830793"/>
    <b v="0"/>
    <n v="39"/>
    <b v="1"/>
    <x v="1"/>
    <s v="plays"/>
    <n v="38.590000000000003"/>
    <d v="2015-06-04T12:59:53"/>
    <x v="3205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s v="GB"/>
    <s v="GBP"/>
    <n v="1403964324"/>
    <n v="1401372324"/>
    <b v="0"/>
    <n v="20"/>
    <b v="1"/>
    <x v="1"/>
    <s v="plays"/>
    <n v="38.65"/>
    <d v="2014-06-28T14:05:24"/>
    <x v="3206"/>
    <x v="3"/>
  </r>
  <r>
    <n v="3487"/>
    <s v="Jericho Creek"/>
    <s v="Jericho Creek is an original production by Fledgling Theatre Company which will be performed at The Cockpit Theatre in July 2015"/>
    <n v="2000"/>
    <n v="2555"/>
    <n v="128"/>
    <x v="0"/>
    <s v="GB"/>
    <s v="GBP"/>
    <n v="1435185252"/>
    <n v="1432593252"/>
    <b v="0"/>
    <n v="66"/>
    <b v="1"/>
    <x v="1"/>
    <s v="plays"/>
    <n v="38.71"/>
    <d v="2015-06-24T22:34:12"/>
    <x v="320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2"/>
    <s v="GB"/>
    <s v="GBP"/>
    <n v="1488114358"/>
    <n v="1485522358"/>
    <b v="0"/>
    <n v="14"/>
    <b v="0"/>
    <x v="1"/>
    <s v="plays"/>
    <n v="38.71"/>
    <d v="2017-02-26T13:05:58"/>
    <x v="3208"/>
    <x v="1"/>
  </r>
  <r>
    <n v="3946"/>
    <s v="DR. Mecurio's Mythical Marvels &amp; Beastiry"/>
    <s v="Dr. Mecurio's is an original work of fantasy designed and written for the stage."/>
    <n v="6000"/>
    <n v="195"/>
    <n v="3"/>
    <x v="2"/>
    <s v="US"/>
    <s v="USD"/>
    <n v="1425110400"/>
    <n v="1422388822"/>
    <b v="0"/>
    <n v="5"/>
    <b v="0"/>
    <x v="1"/>
    <s v="plays"/>
    <n v="39"/>
    <d v="2015-02-28T08:00:00"/>
    <x v="3209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s v="GB"/>
    <s v="GBP"/>
    <n v="1441042275"/>
    <n v="1438882275"/>
    <b v="0"/>
    <n v="32"/>
    <b v="1"/>
    <x v="1"/>
    <s v="plays"/>
    <n v="39.380000000000003"/>
    <d v="2015-08-31T17:31:15"/>
    <x v="3210"/>
    <x v="0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s v="GB"/>
    <s v="GBP"/>
    <n v="1421452682"/>
    <n v="1418860682"/>
    <b v="0"/>
    <n v="53"/>
    <b v="1"/>
    <x v="1"/>
    <s v="plays"/>
    <n v="39.380000000000003"/>
    <d v="2015-01-16T23:58:02"/>
    <x v="3211"/>
    <x v="3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s v="GB"/>
    <s v="GBP"/>
    <n v="1435851577"/>
    <n v="1433259577"/>
    <b v="0"/>
    <n v="78"/>
    <b v="1"/>
    <x v="1"/>
    <s v="plays"/>
    <n v="39.49"/>
    <d v="2015-07-02T15:39:37"/>
    <x v="3212"/>
    <x v="0"/>
  </r>
  <r>
    <n v="3573"/>
    <s v="Licensed To Ill"/>
    <s v="London based theatre makers collaborating to create a new show about the history of HipHop."/>
    <n v="3000"/>
    <n v="3084"/>
    <n v="103"/>
    <x v="0"/>
    <s v="GB"/>
    <s v="GBP"/>
    <n v="1415440846"/>
    <n v="1412845246"/>
    <b v="0"/>
    <n v="78"/>
    <b v="1"/>
    <x v="1"/>
    <s v="plays"/>
    <n v="39.54"/>
    <d v="2014-11-08T10:00:46"/>
    <x v="3213"/>
    <x v="3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s v="US"/>
    <s v="USD"/>
    <n v="1426539600"/>
    <n v="1424296822"/>
    <b v="0"/>
    <n v="57"/>
    <b v="1"/>
    <x v="1"/>
    <s v="plays"/>
    <n v="39.6"/>
    <d v="2015-03-16T21:00:00"/>
    <x v="3214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s v="US"/>
    <s v="USD"/>
    <n v="1376838000"/>
    <n v="1374531631"/>
    <b v="1"/>
    <n v="55"/>
    <b v="1"/>
    <x v="1"/>
    <s v="plays"/>
    <n v="39.67"/>
    <d v="2013-08-18T15:00:00"/>
    <x v="3215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s v="GB"/>
    <s v="GBP"/>
    <n v="1423838916"/>
    <n v="1418654916"/>
    <b v="0"/>
    <n v="78"/>
    <b v="1"/>
    <x v="1"/>
    <s v="plays"/>
    <n v="39.74"/>
    <d v="2015-02-13T14:48:36"/>
    <x v="3216"/>
    <x v="3"/>
  </r>
  <r>
    <n v="2786"/>
    <s v="Fierce"/>
    <s v="A heart-melting farce about sex, art and the lovelorn lay-abouts of London-town."/>
    <n v="2500"/>
    <n v="2946"/>
    <n v="118"/>
    <x v="0"/>
    <s v="GB"/>
    <s v="GBP"/>
    <n v="1404913180"/>
    <n v="1403703580"/>
    <b v="0"/>
    <n v="74"/>
    <b v="1"/>
    <x v="1"/>
    <s v="plays"/>
    <n v="39.81"/>
    <d v="2014-07-09T13:39:40"/>
    <x v="3217"/>
    <x v="3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s v="GB"/>
    <s v="GBP"/>
    <n v="1435752898"/>
    <n v="1433160898"/>
    <b v="1"/>
    <n v="79"/>
    <b v="1"/>
    <x v="1"/>
    <s v="plays"/>
    <n v="39.81"/>
    <d v="2015-07-01T12:14:58"/>
    <x v="3218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s v="GB"/>
    <s v="GBP"/>
    <n v="1438189200"/>
    <n v="1435585497"/>
    <b v="0"/>
    <n v="64"/>
    <b v="1"/>
    <x v="1"/>
    <s v="plays"/>
    <n v="39.83"/>
    <d v="2015-07-29T17:00:00"/>
    <x v="3219"/>
    <x v="0"/>
  </r>
  <r>
    <n v="3673"/>
    <s v="CHILD Z"/>
    <s v="Zoe is a teenage girl growing up in a deeply disturbing society. If those paid to protect her aren't listening, then who is?"/>
    <n v="4000"/>
    <n v="4545"/>
    <n v="114"/>
    <x v="0"/>
    <s v="GB"/>
    <s v="GBP"/>
    <n v="1415191920"/>
    <n v="1412233497"/>
    <b v="0"/>
    <n v="114"/>
    <b v="1"/>
    <x v="1"/>
    <s v="plays"/>
    <n v="39.869999999999997"/>
    <d v="2014-11-05T12:52:00"/>
    <x v="3220"/>
    <x v="3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s v="GB"/>
    <s v="GBP"/>
    <n v="1461278208"/>
    <n v="1459463808"/>
    <b v="0"/>
    <n v="8"/>
    <b v="1"/>
    <x v="1"/>
    <s v="plays"/>
    <n v="40"/>
    <d v="2016-04-21T22:36:48"/>
    <x v="3221"/>
    <x v="2"/>
  </r>
  <r>
    <n v="3918"/>
    <s v="The Singing Teacher"/>
    <s v="A fantastic new comedy coming to the West End 2014.  An Alan Ayckbourn meets Richard Curtis style comedy. Who knew singing was therapy!"/>
    <n v="60000"/>
    <n v="120"/>
    <n v="0"/>
    <x v="2"/>
    <s v="GB"/>
    <s v="GBP"/>
    <n v="1407168000"/>
    <n v="1406131023"/>
    <b v="0"/>
    <n v="3"/>
    <b v="0"/>
    <x v="1"/>
    <s v="plays"/>
    <n v="40"/>
    <d v="2014-08-04T16:00:00"/>
    <x v="3222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2"/>
    <s v="US"/>
    <s v="USD"/>
    <n v="1464099900"/>
    <n v="1462585315"/>
    <b v="0"/>
    <n v="2"/>
    <b v="0"/>
    <x v="1"/>
    <s v="plays"/>
    <n v="40"/>
    <d v="2016-05-24T14:25:00"/>
    <x v="3223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2"/>
    <s v="US"/>
    <s v="USD"/>
    <n v="1406988000"/>
    <n v="1403822912"/>
    <b v="0"/>
    <n v="16"/>
    <b v="0"/>
    <x v="1"/>
    <s v="plays"/>
    <n v="40.06"/>
    <d v="2014-08-02T14:00:00"/>
    <x v="3224"/>
    <x v="3"/>
  </r>
  <r>
    <n v="3183"/>
    <s v="The Seagull on The River"/>
    <s v="Anton Chekhov's The Seagull. An outdoor Amphitheater in Manhattan. Trees. A River. Daybreak."/>
    <n v="2500"/>
    <n v="2725"/>
    <n v="109"/>
    <x v="0"/>
    <s v="US"/>
    <s v="USD"/>
    <n v="1377284669"/>
    <n v="1375729469"/>
    <b v="1"/>
    <n v="68"/>
    <b v="1"/>
    <x v="1"/>
    <s v="plays"/>
    <n v="40.07"/>
    <d v="2013-08-23T19:04:29"/>
    <x v="3225"/>
    <x v="4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s v="CA"/>
    <s v="CAD"/>
    <n v="1464471840"/>
    <n v="1459309704"/>
    <b v="0"/>
    <n v="42"/>
    <b v="1"/>
    <x v="1"/>
    <s v="plays"/>
    <n v="40.24"/>
    <d v="2016-05-28T21:44:00"/>
    <x v="3226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s v="GB"/>
    <s v="GBP"/>
    <n v="1425142800"/>
    <n v="1422983847"/>
    <b v="0"/>
    <n v="51"/>
    <b v="1"/>
    <x v="1"/>
    <s v="plays"/>
    <n v="40.29"/>
    <d v="2015-02-28T17:00:00"/>
    <x v="3227"/>
    <x v="0"/>
  </r>
  <r>
    <n v="3483"/>
    <s v="The Faculty Lounge"/>
    <s v="Join 5 high school teachers in the lounge of every high school in America.  Hear what they never say in the classroom."/>
    <n v="3350"/>
    <n v="5358"/>
    <n v="160"/>
    <x v="0"/>
    <s v="US"/>
    <s v="USD"/>
    <n v="1404403381"/>
    <n v="1401811381"/>
    <b v="0"/>
    <n v="133"/>
    <b v="1"/>
    <x v="1"/>
    <s v="plays"/>
    <n v="40.29"/>
    <d v="2014-07-03T16:03:01"/>
    <x v="3228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s v="CA"/>
    <s v="CAD"/>
    <n v="1449701284"/>
    <n v="1446241684"/>
    <b v="0"/>
    <n v="21"/>
    <b v="1"/>
    <x v="1"/>
    <s v="plays"/>
    <n v="40.479999999999997"/>
    <d v="2015-12-09T22:48:04"/>
    <x v="3229"/>
    <x v="0"/>
  </r>
  <r>
    <n v="3578"/>
    <s v="Home"/>
    <s v="An unsparing, slightly surreal look at the effects of the private rented sector on two young women. Based on real events."/>
    <n v="1500"/>
    <n v="1500.2"/>
    <n v="100"/>
    <x v="0"/>
    <s v="GB"/>
    <s v="GBP"/>
    <n v="1462037777"/>
    <n v="1459445777"/>
    <b v="0"/>
    <n v="37"/>
    <b v="1"/>
    <x v="1"/>
    <s v="plays"/>
    <n v="40.549999999999997"/>
    <d v="2016-04-30T17:36:17"/>
    <x v="3230"/>
    <x v="2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s v="US"/>
    <s v="USD"/>
    <n v="1456946487"/>
    <n v="1454354487"/>
    <b v="0"/>
    <n v="136"/>
    <b v="1"/>
    <x v="1"/>
    <s v="plays"/>
    <n v="40.630000000000003"/>
    <d v="2016-03-02T19:21:27"/>
    <x v="323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s v="US"/>
    <s v="USD"/>
    <n v="1442462340"/>
    <n v="1439743900"/>
    <b v="0"/>
    <n v="14"/>
    <b v="1"/>
    <x v="1"/>
    <s v="plays"/>
    <n v="40.71"/>
    <d v="2015-09-17T03:59:00"/>
    <x v="3232"/>
    <x v="0"/>
  </r>
  <r>
    <n v="3598"/>
    <s v="Cinderella"/>
    <s v="River City Theatre Company needs your support as we embark on our thirteenth production, CINDERELLA!"/>
    <n v="1000"/>
    <n v="1101"/>
    <n v="110"/>
    <x v="0"/>
    <s v="US"/>
    <s v="USD"/>
    <n v="1409720340"/>
    <n v="1408129822"/>
    <b v="0"/>
    <n v="27"/>
    <b v="1"/>
    <x v="1"/>
    <s v="plays"/>
    <n v="40.78"/>
    <d v="2014-09-03T04:59:00"/>
    <x v="3233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2"/>
    <s v="GB"/>
    <s v="GBP"/>
    <n v="1475848800"/>
    <n v="1474027501"/>
    <b v="0"/>
    <n v="42"/>
    <b v="0"/>
    <x v="1"/>
    <s v="spaces"/>
    <n v="40.83"/>
    <d v="2016-10-07T14:00:00"/>
    <x v="3234"/>
    <x v="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s v="US"/>
    <s v="USD"/>
    <n v="1446665191"/>
    <n v="1444069591"/>
    <b v="0"/>
    <n v="59"/>
    <b v="1"/>
    <x v="1"/>
    <s v="plays"/>
    <n v="40.85"/>
    <d v="2015-11-04T19:26:31"/>
    <x v="3235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s v="US"/>
    <s v="USD"/>
    <n v="1437166920"/>
    <n v="1435554104"/>
    <b v="0"/>
    <n v="26"/>
    <b v="1"/>
    <x v="1"/>
    <s v="plays"/>
    <n v="40.92"/>
    <d v="2015-07-17T21:02:00"/>
    <x v="3236"/>
    <x v="0"/>
  </r>
  <r>
    <n v="3550"/>
    <s v="MOONFACE"/>
    <s v="MOONFACE explores the formative f***k-ups of adolescence. Fresh, incisive new writing. Monologue, movement and striking naturalism."/>
    <n v="2500"/>
    <n v="2620"/>
    <n v="105"/>
    <x v="0"/>
    <s v="GB"/>
    <s v="GBP"/>
    <n v="1462224398"/>
    <n v="1459632398"/>
    <b v="0"/>
    <n v="64"/>
    <b v="1"/>
    <x v="1"/>
    <s v="plays"/>
    <n v="40.94"/>
    <d v="2016-05-02T21:26:38"/>
    <x v="323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2"/>
    <s v="US"/>
    <s v="USD"/>
    <n v="1407536846"/>
    <n v="1404944846"/>
    <b v="0"/>
    <n v="11"/>
    <b v="0"/>
    <x v="1"/>
    <s v="spaces"/>
    <n v="41"/>
    <d v="2014-08-08T22:27:26"/>
    <x v="3238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2"/>
    <s v="US"/>
    <s v="USD"/>
    <n v="1488783507"/>
    <n v="1486191507"/>
    <b v="0"/>
    <n v="10"/>
    <b v="0"/>
    <x v="1"/>
    <s v="plays"/>
    <n v="41"/>
    <d v="2017-03-06T06:58:27"/>
    <x v="3239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s v="GB"/>
    <s v="GBP"/>
    <n v="1442311560"/>
    <n v="1439924246"/>
    <b v="0"/>
    <n v="34"/>
    <b v="1"/>
    <x v="1"/>
    <s v="plays"/>
    <n v="41.03"/>
    <d v="2015-09-15T10:06:00"/>
    <x v="3240"/>
    <x v="0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s v="US"/>
    <s v="USD"/>
    <n v="1429636927"/>
    <n v="1427304127"/>
    <b v="0"/>
    <n v="16"/>
    <b v="1"/>
    <x v="1"/>
    <s v="plays"/>
    <n v="41.13"/>
    <d v="2015-04-21T17:22:07"/>
    <x v="3241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s v="US"/>
    <s v="USD"/>
    <n v="1410266146"/>
    <n v="1407674146"/>
    <b v="0"/>
    <n v="45"/>
    <b v="1"/>
    <x v="1"/>
    <s v="plays"/>
    <n v="41.22"/>
    <d v="2014-09-09T12:35:46"/>
    <x v="3242"/>
    <x v="3"/>
  </r>
  <r>
    <n v="3263"/>
    <s v="Titus Andronicus (with an all-female cast &amp; crew)"/>
    <s v="Shakespeare's bloodiest tragedy, performed and produced exclusively by women."/>
    <n v="2500"/>
    <n v="2804.16"/>
    <n v="112"/>
    <x v="0"/>
    <s v="US"/>
    <s v="USD"/>
    <n v="1446238800"/>
    <n v="1444220588"/>
    <b v="1"/>
    <n v="68"/>
    <b v="1"/>
    <x v="1"/>
    <s v="plays"/>
    <n v="41.24"/>
    <d v="2015-10-30T21:00:00"/>
    <x v="3243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s v="US"/>
    <s v="USD"/>
    <n v="1406087940"/>
    <n v="1404141626"/>
    <b v="0"/>
    <n v="37"/>
    <b v="1"/>
    <x v="1"/>
    <s v="plays"/>
    <n v="41.41"/>
    <d v="2014-07-23T03:59:00"/>
    <x v="3244"/>
    <x v="3"/>
  </r>
  <r>
    <n v="3148"/>
    <s v="The Aurora Project: A Sci-Fi Epic by Bella Poynton"/>
    <s v="Help fund The Aurora Project, an immersive science fiction epic."/>
    <n v="1800"/>
    <n v="2361"/>
    <n v="131"/>
    <x v="0"/>
    <s v="US"/>
    <s v="USD"/>
    <n v="1412136000"/>
    <n v="1410278284"/>
    <b v="1"/>
    <n v="57"/>
    <b v="1"/>
    <x v="1"/>
    <s v="plays"/>
    <n v="41.42"/>
    <d v="2014-10-01T04:00:00"/>
    <x v="3245"/>
    <x v="3"/>
  </r>
  <r>
    <n v="3644"/>
    <s v="SHS presents Rodgers and Hammerstein's Cinderella"/>
    <s v="We are the Saugerties High School drama club. Please help us create our musical to keep theater alive!"/>
    <n v="5000"/>
    <n v="821"/>
    <n v="16"/>
    <x v="2"/>
    <s v="US"/>
    <s v="USD"/>
    <n v="1457413140"/>
    <n v="1454996887"/>
    <b v="0"/>
    <n v="12"/>
    <b v="0"/>
    <x v="1"/>
    <s v="musical"/>
    <n v="68.42"/>
    <d v="2016-03-08T04:59:00"/>
    <x v="3246"/>
    <x v="2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s v="GB"/>
    <s v="GBP"/>
    <n v="1405553241"/>
    <n v="1404948441"/>
    <b v="1"/>
    <n v="24"/>
    <b v="1"/>
    <x v="1"/>
    <s v="plays"/>
    <n v="41.67"/>
    <d v="2014-07-16T23:27:21"/>
    <x v="3247"/>
    <x v="3"/>
  </r>
  <r>
    <n v="3645"/>
    <s v="If the Shoe Fits"/>
    <s v="This new musical comedy empowers women and girls of all ages to be themselves in their shoes, whatever shoes they choose."/>
    <n v="1000"/>
    <n v="1"/>
    <n v="0"/>
    <x v="2"/>
    <s v="CA"/>
    <s v="CAD"/>
    <n v="1479773838"/>
    <n v="1477178238"/>
    <b v="0"/>
    <n v="1"/>
    <b v="0"/>
    <x v="1"/>
    <s v="musical"/>
    <n v="1"/>
    <d v="2016-11-22T00:17:18"/>
    <x v="3248"/>
    <x v="2"/>
  </r>
  <r>
    <n v="3392"/>
    <s v="1 in 3"/>
    <s v="Life is more than the days you have left. 1 in 3 tells of two normal people &amp; their confrontation with mortality and the dice of fate."/>
    <n v="500"/>
    <n v="500"/>
    <n v="100"/>
    <x v="0"/>
    <s v="GB"/>
    <s v="GBP"/>
    <n v="1462565855"/>
    <n v="1458245855"/>
    <b v="0"/>
    <n v="12"/>
    <b v="1"/>
    <x v="1"/>
    <s v="plays"/>
    <n v="41.67"/>
    <d v="2016-05-06T20:17:35"/>
    <x v="3249"/>
    <x v="2"/>
  </r>
  <r>
    <n v="3470"/>
    <s v="She Kills Monsters"/>
    <s v="The New Artist's Circle is a theatre company dedicated to bringing the arts to young people."/>
    <n v="250"/>
    <n v="375"/>
    <n v="150"/>
    <x v="0"/>
    <s v="US"/>
    <s v="USD"/>
    <n v="1468618680"/>
    <n v="1465345902"/>
    <b v="0"/>
    <n v="9"/>
    <b v="1"/>
    <x v="1"/>
    <s v="plays"/>
    <n v="41.67"/>
    <d v="2016-07-15T21:38:00"/>
    <x v="3250"/>
    <x v="2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s v="GB"/>
    <s v="GBP"/>
    <n v="1429955619"/>
    <n v="1424775219"/>
    <b v="0"/>
    <n v="24"/>
    <b v="1"/>
    <x v="1"/>
    <s v="plays"/>
    <n v="41.67"/>
    <d v="2015-04-25T09:53:39"/>
    <x v="3251"/>
    <x v="0"/>
  </r>
  <r>
    <n v="3646"/>
    <s v="Our Sacred Honor"/>
    <s v="Develop demo materials for new, true story of teen Revolutionary War heroes - for hybrid film/live stage musical"/>
    <n v="10000"/>
    <n v="481"/>
    <n v="5"/>
    <x v="2"/>
    <s v="US"/>
    <s v="USD"/>
    <n v="1434497400"/>
    <n v="1431770802"/>
    <b v="0"/>
    <n v="8"/>
    <b v="0"/>
    <x v="1"/>
    <s v="musical"/>
    <n v="60.13"/>
    <d v="2015-06-16T23:30:00"/>
    <x v="3252"/>
    <x v="0"/>
  </r>
  <r>
    <n v="3153"/>
    <s v="Terminator the Second"/>
    <s v="A stage production of Terminator 2: Judgment Day, composed entirely of the words of William Shakespeare"/>
    <n v="3000"/>
    <n v="10067.5"/>
    <n v="336"/>
    <x v="0"/>
    <s v="US"/>
    <s v="USD"/>
    <n v="1304225940"/>
    <n v="1301542937"/>
    <b v="1"/>
    <n v="241"/>
    <b v="1"/>
    <x v="1"/>
    <s v="plays"/>
    <n v="41.77"/>
    <d v="2011-05-01T04:59:00"/>
    <x v="3253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s v="US"/>
    <s v="USD"/>
    <n v="1436290233"/>
    <n v="1433698233"/>
    <b v="0"/>
    <n v="39"/>
    <b v="1"/>
    <x v="1"/>
    <s v="plays"/>
    <n v="41.92"/>
    <d v="2015-07-07T17:30:33"/>
    <x v="325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s v="US"/>
    <s v="USD"/>
    <n v="1400533200"/>
    <n v="1398348859"/>
    <b v="0"/>
    <n v="126"/>
    <b v="1"/>
    <x v="1"/>
    <s v="plays"/>
    <n v="41.94"/>
    <d v="2014-05-19T21:00:00"/>
    <x v="3255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2"/>
    <s v="GB"/>
    <s v="GBP"/>
    <n v="1403192031"/>
    <n v="1400600031"/>
    <b v="0"/>
    <n v="21"/>
    <b v="0"/>
    <x v="1"/>
    <s v="plays"/>
    <n v="41.95"/>
    <d v="2014-06-19T15:33:51"/>
    <x v="3256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2"/>
    <s v="US"/>
    <s v="USD"/>
    <n v="1420724460"/>
    <n v="1418046247"/>
    <b v="0"/>
    <n v="3"/>
    <b v="0"/>
    <x v="1"/>
    <s v="spaces"/>
    <n v="42"/>
    <d v="2015-01-08T13:41:00"/>
    <x v="3257"/>
    <x v="3"/>
  </r>
  <r>
    <n v="3964"/>
    <s v="MAMA'Z BA-B: The StagePlay"/>
    <s v="&quot;MAMA'Z BA-B&quot; is the story of Marcus Williams who struggles to find a place for himself as a young black male."/>
    <n v="2000"/>
    <n v="126"/>
    <n v="6"/>
    <x v="2"/>
    <s v="US"/>
    <s v="USD"/>
    <n v="1429460386"/>
    <n v="1424279986"/>
    <b v="0"/>
    <n v="3"/>
    <b v="0"/>
    <x v="1"/>
    <s v="plays"/>
    <n v="42"/>
    <d v="2015-04-19T16:19:46"/>
    <x v="3258"/>
    <x v="0"/>
  </r>
  <r>
    <n v="1303"/>
    <s v="Forward Arena Theatre Company: Summer Season"/>
    <s v="Groundbreaking queer theatre."/>
    <n v="3500"/>
    <n v="4559.13"/>
    <n v="130"/>
    <x v="0"/>
    <s v="GB"/>
    <s v="GBP"/>
    <n v="1469962800"/>
    <n v="1468578920"/>
    <b v="0"/>
    <n v="108"/>
    <b v="1"/>
    <x v="1"/>
    <s v="plays"/>
    <n v="42.21"/>
    <d v="2016-07-31T11:00:00"/>
    <x v="3259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s v="US"/>
    <s v="USD"/>
    <n v="1411012740"/>
    <n v="1409667827"/>
    <b v="0"/>
    <n v="27"/>
    <b v="1"/>
    <x v="1"/>
    <s v="plays"/>
    <n v="42.3"/>
    <d v="2014-09-18T03:59:00"/>
    <x v="3260"/>
    <x v="3"/>
  </r>
  <r>
    <n v="3896"/>
    <s v="Yorick and Company"/>
    <s v="Yorick and Co. is a comedy about a struggling theatre company whose mysterious benefactor starts haunting the show!"/>
    <n v="1600"/>
    <n v="170"/>
    <n v="11"/>
    <x v="2"/>
    <s v="US"/>
    <s v="USD"/>
    <n v="1402979778"/>
    <n v="1401770178"/>
    <b v="0"/>
    <n v="4"/>
    <b v="0"/>
    <x v="1"/>
    <s v="plays"/>
    <n v="42.5"/>
    <d v="2014-06-17T04:36:18"/>
    <x v="3261"/>
    <x v="3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s v="GB"/>
    <s v="GBP"/>
    <n v="1420377366"/>
    <n v="1415193366"/>
    <b v="0"/>
    <n v="31"/>
    <b v="1"/>
    <x v="1"/>
    <s v="plays"/>
    <n v="42.9"/>
    <d v="2015-01-04T13:16:06"/>
    <x v="3262"/>
    <x v="3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s v="GB"/>
    <s v="GBP"/>
    <n v="1475258327"/>
    <n v="1471370327"/>
    <b v="0"/>
    <n v="2"/>
    <b v="0"/>
    <x v="1"/>
    <s v="musical"/>
    <n v="15"/>
    <d v="2016-09-30T17:58:47"/>
    <x v="3263"/>
    <x v="2"/>
  </r>
  <r>
    <n v="3116"/>
    <s v="CoreCon Asylum"/>
    <s v="Creating a consuite for CoreCon. A focus on the insanity of asylums and early medical practices from history."/>
    <n v="750"/>
    <n v="430"/>
    <n v="57"/>
    <x v="2"/>
    <s v="US"/>
    <s v="USD"/>
    <n v="1427890925"/>
    <n v="1426681325"/>
    <b v="0"/>
    <n v="10"/>
    <b v="0"/>
    <x v="1"/>
    <s v="spaces"/>
    <n v="43"/>
    <d v="2015-04-01T12:22:05"/>
    <x v="326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s v="AU"/>
    <s v="AUD"/>
    <n v="1438333080"/>
    <n v="1436408308"/>
    <b v="0"/>
    <n v="24"/>
    <b v="1"/>
    <x v="1"/>
    <s v="plays"/>
    <n v="43.13"/>
    <d v="2015-07-31T08:58:00"/>
    <x v="3265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s v="US"/>
    <s v="USD"/>
    <n v="1471071540"/>
    <n v="1467720388"/>
    <b v="0"/>
    <n v="30"/>
    <b v="1"/>
    <x v="1"/>
    <s v="plays"/>
    <n v="43.2"/>
    <d v="2016-08-13T06:59:00"/>
    <x v="3266"/>
    <x v="2"/>
  </r>
  <r>
    <n v="2815"/>
    <s v="Widow's Wedding Dress"/>
    <s v="Set in 1950s Northern Ireland, this play tells the story of two sisters in a community of Travellers, or Irish Gypsies."/>
    <n v="250"/>
    <n v="605"/>
    <n v="242"/>
    <x v="0"/>
    <s v="CA"/>
    <s v="CAD"/>
    <n v="1470595109"/>
    <n v="1468003109"/>
    <b v="0"/>
    <n v="14"/>
    <b v="1"/>
    <x v="1"/>
    <s v="plays"/>
    <n v="43.21"/>
    <d v="2016-08-07T18:38:29"/>
    <x v="3267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s v="GB"/>
    <s v="GBP"/>
    <n v="1423138800"/>
    <n v="1421092725"/>
    <b v="0"/>
    <n v="25"/>
    <b v="1"/>
    <x v="1"/>
    <s v="plays"/>
    <n v="43.28"/>
    <d v="2015-02-05T12:20:00"/>
    <x v="3268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s v="AU"/>
    <s v="AUD"/>
    <n v="1465394340"/>
    <n v="1464677986"/>
    <b v="0"/>
    <n v="20"/>
    <b v="1"/>
    <x v="1"/>
    <s v="plays"/>
    <n v="43.35"/>
    <d v="2016-06-08T13:59:00"/>
    <x v="3269"/>
    <x v="2"/>
  </r>
  <r>
    <n v="3811"/>
    <s v="The Merchant of Venice"/>
    <s v="The University of Exeter Shakespeare Society is touring its acclaimed show The Merchant of Venice to Stratford-upon-Avon!"/>
    <n v="250"/>
    <n v="825"/>
    <n v="330"/>
    <x v="0"/>
    <s v="GB"/>
    <s v="GBP"/>
    <n v="1464692400"/>
    <n v="1461769373"/>
    <b v="0"/>
    <n v="19"/>
    <b v="1"/>
    <x v="1"/>
    <s v="plays"/>
    <n v="43.42"/>
    <d v="2016-05-31T11:00:00"/>
    <x v="3270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s v="CA"/>
    <s v="CAD"/>
    <n v="1416211140"/>
    <n v="1413016216"/>
    <b v="0"/>
    <n v="28"/>
    <b v="1"/>
    <x v="1"/>
    <s v="plays"/>
    <n v="43.5"/>
    <d v="2014-11-17T07:59:00"/>
    <x v="3271"/>
    <x v="3"/>
  </r>
  <r>
    <n v="2796"/>
    <s v="Fishcakes"/>
    <s v="Fishcakes is a piece of new writing for the Camden Fringe that explores a story of love, loss, and all the â€˜little things'."/>
    <n v="800"/>
    <n v="924"/>
    <n v="116"/>
    <x v="0"/>
    <s v="GB"/>
    <s v="GBP"/>
    <n v="1404564028"/>
    <n v="1401972028"/>
    <b v="0"/>
    <n v="21"/>
    <b v="1"/>
    <x v="1"/>
    <s v="plays"/>
    <n v="44"/>
    <d v="2014-07-05T12:40:28"/>
    <x v="3272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2"/>
    <s v="NZ"/>
    <s v="NZD"/>
    <n v="1420750683"/>
    <n v="1418158683"/>
    <b v="0"/>
    <n v="10"/>
    <b v="0"/>
    <x v="1"/>
    <s v="plays"/>
    <n v="44"/>
    <d v="2015-01-08T20:58:03"/>
    <x v="3273"/>
    <x v="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s v="US"/>
    <s v="USD"/>
    <n v="1487393940"/>
    <n v="1484115418"/>
    <b v="0"/>
    <n v="11"/>
    <b v="1"/>
    <x v="1"/>
    <s v="plays"/>
    <n v="44.09"/>
    <d v="2017-02-18T04:59:00"/>
    <x v="3274"/>
    <x v="1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s v="GB"/>
    <s v="GBP"/>
    <n v="1458075600"/>
    <n v="1456183649"/>
    <b v="0"/>
    <n v="72"/>
    <b v="1"/>
    <x v="1"/>
    <s v="plays"/>
    <n v="44.14"/>
    <d v="2016-03-15T21:00:00"/>
    <x v="3275"/>
    <x v="2"/>
  </r>
  <r>
    <n v="1290"/>
    <s v="I Died... I Came Back, ... Whatever"/>
    <s v="Sometimes your Heart has to STOP for your Life to START."/>
    <n v="3500"/>
    <n v="3800"/>
    <n v="109"/>
    <x v="0"/>
    <s v="US"/>
    <s v="USD"/>
    <n v="1429772340"/>
    <n v="1427121931"/>
    <b v="0"/>
    <n v="86"/>
    <b v="1"/>
    <x v="1"/>
    <s v="plays"/>
    <n v="44.19"/>
    <d v="2015-04-23T06:59:00"/>
    <x v="3276"/>
    <x v="0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s v="CA"/>
    <s v="CAD"/>
    <n v="1472097540"/>
    <n v="1471188502"/>
    <b v="0"/>
    <n v="17"/>
    <b v="1"/>
    <x v="1"/>
    <s v="plays"/>
    <n v="44.24"/>
    <d v="2016-08-25T03:59:00"/>
    <x v="3277"/>
    <x v="2"/>
  </r>
  <r>
    <n v="2806"/>
    <s v="And Now: The World!"/>
    <s v="A one woman show about the challenges of being a feminist in a digital age. Touring 6 UK cities. Now with Stretch Goals!"/>
    <n v="3000"/>
    <n v="3363"/>
    <n v="112"/>
    <x v="0"/>
    <s v="GB"/>
    <s v="GBP"/>
    <n v="1438772400"/>
    <n v="1435645490"/>
    <b v="0"/>
    <n v="76"/>
    <b v="1"/>
    <x v="1"/>
    <s v="plays"/>
    <n v="44.25"/>
    <d v="2015-08-05T11:00:00"/>
    <x v="3278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2"/>
    <s v="GB"/>
    <s v="GBP"/>
    <n v="1404149280"/>
    <n v="1400547969"/>
    <b v="0"/>
    <n v="13"/>
    <b v="0"/>
    <x v="1"/>
    <s v="plays"/>
    <n v="44.31"/>
    <d v="2014-06-30T17:28:00"/>
    <x v="3279"/>
    <x v="3"/>
  </r>
  <r>
    <n v="528"/>
    <s v="Devastated No Matter What"/>
    <s v="A Festival Backed Production of a Full-Length Play."/>
    <n v="1150"/>
    <n v="1330"/>
    <n v="116"/>
    <x v="0"/>
    <s v="US"/>
    <s v="USD"/>
    <n v="1434921600"/>
    <n v="1433109907"/>
    <b v="0"/>
    <n v="30"/>
    <b v="1"/>
    <x v="1"/>
    <s v="plays"/>
    <n v="44.33"/>
    <d v="2015-06-21T21:20:00"/>
    <x v="3280"/>
    <x v="0"/>
  </r>
  <r>
    <n v="2708"/>
    <s v="Angel Comedy Club"/>
    <s v="Angel Comedy Club: A permanent home for Londonâ€™s loveliest comedy night - a community comedy club"/>
    <n v="20000"/>
    <n v="46643.07"/>
    <n v="233"/>
    <x v="0"/>
    <s v="GB"/>
    <s v="GBP"/>
    <n v="1469119526"/>
    <n v="1463935526"/>
    <b v="1"/>
    <n v="1049"/>
    <b v="1"/>
    <x v="1"/>
    <s v="spaces"/>
    <n v="44.46"/>
    <d v="2016-07-21T16:45:26"/>
    <x v="3281"/>
    <x v="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s v="US"/>
    <s v="USD"/>
    <n v="1407967200"/>
    <n v="1406039696"/>
    <b v="0"/>
    <n v="54"/>
    <b v="1"/>
    <x v="1"/>
    <s v="plays"/>
    <n v="44.54"/>
    <d v="2014-08-13T22:00:00"/>
    <x v="3282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s v="GB"/>
    <s v="GBP"/>
    <n v="1438968146"/>
    <n v="1436376146"/>
    <b v="0"/>
    <n v="66"/>
    <b v="1"/>
    <x v="1"/>
    <s v="plays"/>
    <n v="44.76"/>
    <d v="2015-08-07T17:22:26"/>
    <x v="3283"/>
    <x v="0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s v="US"/>
    <s v="USD"/>
    <n v="1455602340"/>
    <n v="1453827436"/>
    <b v="0"/>
    <n v="52"/>
    <b v="1"/>
    <x v="1"/>
    <s v="musical"/>
    <n v="99.54"/>
    <d v="2016-02-16T05:59:00"/>
    <x v="3284"/>
    <x v="2"/>
  </r>
  <r>
    <n v="3535"/>
    <s v="Twelve Angry Women"/>
    <s v="On the 60th anniversary of Twelve Angry Men, 12 female writers create 12 short pieces about what makes them angry."/>
    <n v="2000"/>
    <n v="2063"/>
    <n v="103"/>
    <x v="0"/>
    <s v="GB"/>
    <s v="GBP"/>
    <n v="1443808800"/>
    <n v="1441120910"/>
    <b v="0"/>
    <n v="46"/>
    <b v="1"/>
    <x v="1"/>
    <s v="plays"/>
    <n v="44.85"/>
    <d v="2015-10-02T18:00:00"/>
    <x v="3285"/>
    <x v="0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s v="GB"/>
    <s v="GBP"/>
    <n v="1466179200"/>
    <n v="1463466070"/>
    <b v="0"/>
    <n v="130"/>
    <b v="1"/>
    <x v="1"/>
    <s v="plays"/>
    <n v="44.86"/>
    <d v="2016-06-17T16:00:00"/>
    <x v="3286"/>
    <x v="2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s v="US"/>
    <s v="USD"/>
    <n v="1446759880"/>
    <n v="1444164280"/>
    <b v="0"/>
    <n v="57"/>
    <b v="1"/>
    <x v="1"/>
    <s v="plays"/>
    <n v="44.91"/>
    <d v="2015-11-05T21:44:40"/>
    <x v="3287"/>
    <x v="0"/>
  </r>
  <r>
    <n v="3329"/>
    <s v="Jestia and Raedon"/>
    <s v="Jestia and Raedon is a brand new romantic comedy play going to the Edinburgh Fringe Festival this summer."/>
    <n v="1000"/>
    <n v="1168"/>
    <n v="117"/>
    <x v="0"/>
    <s v="GB"/>
    <s v="GBP"/>
    <n v="1406502000"/>
    <n v="1405583108"/>
    <b v="0"/>
    <n v="26"/>
    <b v="1"/>
    <x v="1"/>
    <s v="plays"/>
    <n v="44.92"/>
    <d v="2014-07-27T23:00:00"/>
    <x v="3288"/>
    <x v="3"/>
  </r>
  <r>
    <n v="3738"/>
    <s v="'GULF' - a new play by PIVOT THEATRE"/>
    <s v="A filmic, fast-paced exploration of trust, making its debut at Camden People's Theatre this July."/>
    <n v="1500"/>
    <n v="270"/>
    <n v="18"/>
    <x v="2"/>
    <s v="GB"/>
    <s v="GBP"/>
    <n v="1405461600"/>
    <n v="1403562705"/>
    <b v="0"/>
    <n v="6"/>
    <b v="0"/>
    <x v="1"/>
    <s v="plays"/>
    <n v="45"/>
    <d v="2014-07-15T22:00:00"/>
    <x v="3289"/>
    <x v="3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2"/>
    <s v="GB"/>
    <s v="GBP"/>
    <n v="1479032260"/>
    <n v="1476436660"/>
    <b v="0"/>
    <n v="3"/>
    <b v="0"/>
    <x v="1"/>
    <s v="plays"/>
    <n v="45"/>
    <d v="2016-11-13T10:17:40"/>
    <x v="3290"/>
    <x v="2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s v="US"/>
    <s v="USD"/>
    <n v="1422937620"/>
    <n v="1420606303"/>
    <b v="0"/>
    <n v="27"/>
    <b v="1"/>
    <x v="1"/>
    <s v="plays"/>
    <n v="45.04"/>
    <d v="2015-02-03T04:27:00"/>
    <x v="3291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s v="GB"/>
    <s v="GBP"/>
    <n v="1484740918"/>
    <n v="1483012918"/>
    <b v="0"/>
    <n v="37"/>
    <b v="1"/>
    <x v="1"/>
    <s v="plays"/>
    <n v="45.11"/>
    <d v="2017-01-18T12:01:58"/>
    <x v="3292"/>
    <x v="2"/>
  </r>
  <r>
    <n v="2986"/>
    <s v="Higher Education"/>
    <s v="Support the circus arts and help our aerial students work with more height. With your support, we will install beams at 19ft!"/>
    <n v="2400"/>
    <n v="2532"/>
    <n v="106"/>
    <x v="0"/>
    <s v="GB"/>
    <s v="GBP"/>
    <n v="1462100406"/>
    <n v="1456920006"/>
    <b v="0"/>
    <n v="56"/>
    <b v="1"/>
    <x v="1"/>
    <s v="spaces"/>
    <n v="45.21"/>
    <d v="2016-05-01T11:00:06"/>
    <x v="3293"/>
    <x v="2"/>
  </r>
  <r>
    <n v="3684"/>
    <s v="Cassiopeia"/>
    <s v="Thespis Theater Festival presents Cassiopeia: A romantic tale of a bride finding her way to her unknown groom before it is too late."/>
    <n v="750"/>
    <n v="1043"/>
    <n v="139"/>
    <x v="0"/>
    <s v="US"/>
    <s v="USD"/>
    <n v="1441167586"/>
    <n v="1438575586"/>
    <b v="0"/>
    <n v="23"/>
    <b v="1"/>
    <x v="1"/>
    <s v="plays"/>
    <n v="45.35"/>
    <d v="2015-09-02T04:19:46"/>
    <x v="3294"/>
    <x v="0"/>
  </r>
  <r>
    <n v="3368"/>
    <s v="Peter Pan by J.M. Barrie @ Open Space Arts"/>
    <s v="Help a non-profit community theatre create an unforgettable production of J.M. Barrie's classic play."/>
    <n v="1000"/>
    <n v="1046"/>
    <n v="105"/>
    <x v="0"/>
    <s v="US"/>
    <s v="USD"/>
    <n v="1420088400"/>
    <n v="1416977259"/>
    <b v="0"/>
    <n v="23"/>
    <b v="1"/>
    <x v="1"/>
    <s v="plays"/>
    <n v="45.48"/>
    <d v="2015-01-01T05:00:00"/>
    <x v="3295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s v="US"/>
    <s v="USD"/>
    <n v="1442426171"/>
    <n v="1439834171"/>
    <b v="0"/>
    <n v="41"/>
    <b v="1"/>
    <x v="1"/>
    <s v="spaces"/>
    <n v="45.54"/>
    <d v="2015-09-16T17:56:11"/>
    <x v="3296"/>
    <x v="0"/>
  </r>
  <r>
    <n v="2993"/>
    <s v="TRUE WEST: Think, Dog! Productions"/>
    <s v="Help us build the Kitchen from Hell!"/>
    <n v="1000"/>
    <n v="1003"/>
    <n v="100"/>
    <x v="0"/>
    <s v="US"/>
    <s v="USD"/>
    <n v="1455998867"/>
    <n v="1453406867"/>
    <b v="0"/>
    <n v="22"/>
    <b v="1"/>
    <x v="1"/>
    <s v="spaces"/>
    <n v="45.59"/>
    <d v="2016-02-20T20:07:47"/>
    <x v="3297"/>
    <x v="2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s v="US"/>
    <s v="USD"/>
    <n v="1411980020"/>
    <n v="1409388020"/>
    <b v="0"/>
    <n v="13"/>
    <b v="1"/>
    <x v="1"/>
    <s v="plays"/>
    <n v="45.62"/>
    <d v="2014-09-29T08:40:20"/>
    <x v="3298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2"/>
    <s v="AU"/>
    <s v="AUD"/>
    <n v="1477550434"/>
    <n v="1474958434"/>
    <b v="0"/>
    <n v="14"/>
    <b v="0"/>
    <x v="1"/>
    <s v="plays"/>
    <n v="45.79"/>
    <d v="2016-10-27T06:40:34"/>
    <x v="3299"/>
    <x v="2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s v="US"/>
    <s v="USD"/>
    <n v="1443704400"/>
    <n v="1439827639"/>
    <b v="0"/>
    <n v="12"/>
    <b v="0"/>
    <x v="1"/>
    <s v="plays"/>
    <n v="45.83"/>
    <d v="2015-10-01T13:00:00"/>
    <x v="3300"/>
    <x v="0"/>
  </r>
  <r>
    <n v="4010"/>
    <s v="The Connection Play 2014"/>
    <s v="JUNTO Productions is proud to present our first production, the premiere of The Connection, a play by Jeffrey Paul."/>
    <n v="7200"/>
    <n v="1742"/>
    <n v="24"/>
    <x v="2"/>
    <s v="US"/>
    <s v="USD"/>
    <n v="1414348166"/>
    <n v="1412879366"/>
    <b v="0"/>
    <n v="38"/>
    <b v="0"/>
    <x v="1"/>
    <s v="plays"/>
    <n v="45.84"/>
    <d v="2014-10-26T18:29:26"/>
    <x v="3301"/>
    <x v="3"/>
  </r>
  <r>
    <n v="3223"/>
    <s v="Good People by David Lindsay-Abaire at Waterfront Playhouse"/>
    <s v="Bringing David Lindsay-Abaire's award-winning story of our times to the East Bay."/>
    <n v="3100"/>
    <n v="3395"/>
    <n v="110"/>
    <x v="0"/>
    <s v="US"/>
    <s v="USD"/>
    <n v="1440100976"/>
    <n v="1437508976"/>
    <b v="1"/>
    <n v="74"/>
    <b v="1"/>
    <x v="1"/>
    <s v="plays"/>
    <n v="45.88"/>
    <d v="2015-08-20T20:02:56"/>
    <x v="3302"/>
    <x v="0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s v="GB"/>
    <s v="GBP"/>
    <n v="1448229600"/>
    <n v="1446401372"/>
    <b v="0"/>
    <n v="47"/>
    <b v="1"/>
    <x v="1"/>
    <s v="plays"/>
    <n v="45.98"/>
    <d v="2015-11-22T22:00:00"/>
    <x v="3303"/>
    <x v="0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s v="US"/>
    <s v="USD"/>
    <n v="1466056689"/>
    <n v="1464847089"/>
    <b v="0"/>
    <n v="19"/>
    <b v="1"/>
    <x v="1"/>
    <s v="plays"/>
    <n v="46.05"/>
    <d v="2016-06-16T05:58:09"/>
    <x v="3304"/>
    <x v="2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s v="GB"/>
    <s v="GBP"/>
    <n v="1466899491"/>
    <n v="1464307491"/>
    <b v="0"/>
    <n v="8"/>
    <b v="1"/>
    <x v="1"/>
    <s v="plays"/>
    <n v="46.13"/>
    <d v="2016-06-26T00:04:51"/>
    <x v="3305"/>
    <x v="2"/>
  </r>
  <r>
    <n v="2884"/>
    <s v="The Lizard King, a play by Jay Jeff Jones"/>
    <s v="Come explore the dream world of Jim Morrison, rock singer, mystic, poet, shaman."/>
    <n v="45000"/>
    <n v="185"/>
    <n v="0"/>
    <x v="2"/>
    <s v="US"/>
    <s v="USD"/>
    <n v="1417800435"/>
    <n v="1415208435"/>
    <b v="0"/>
    <n v="4"/>
    <b v="0"/>
    <x v="1"/>
    <s v="plays"/>
    <n v="46.25"/>
    <d v="2014-12-05T17:27:15"/>
    <x v="3306"/>
    <x v="3"/>
  </r>
  <r>
    <n v="3300"/>
    <s v="MAX &amp; ELSA: NO MUSIC. NO CHILDREN."/>
    <s v="A subversive parody about the two people for whom the hills were NOT alive with THE SOUND OF MUSIC."/>
    <n v="3000"/>
    <n v="4085"/>
    <n v="136"/>
    <x v="0"/>
    <s v="US"/>
    <s v="USD"/>
    <n v="1430329862"/>
    <n v="1428515462"/>
    <b v="0"/>
    <n v="88"/>
    <b v="1"/>
    <x v="1"/>
    <s v="plays"/>
    <n v="46.42"/>
    <d v="2015-04-29T17:51:02"/>
    <x v="3307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s v="GB"/>
    <s v="GBP"/>
    <n v="1436696712"/>
    <n v="1434104712"/>
    <b v="1"/>
    <n v="57"/>
    <b v="1"/>
    <x v="1"/>
    <s v="plays"/>
    <n v="46.43"/>
    <d v="2015-07-12T10:25:12"/>
    <x v="3308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s v="US"/>
    <s v="USD"/>
    <n v="1425099540"/>
    <n v="1424280938"/>
    <b v="0"/>
    <n v="14"/>
    <b v="1"/>
    <x v="1"/>
    <s v="plays"/>
    <n v="46.43"/>
    <d v="2015-02-28T04:59:00"/>
    <x v="3309"/>
    <x v="0"/>
  </r>
  <r>
    <n v="3865"/>
    <s v="Fellatia's-Fantastic-Fun-Time-Show"/>
    <s v="Sissy Entertainment delivers a delicious cabaret that blends comedic monologue, song, and traditional sketch comedy."/>
    <n v="2413"/>
    <n v="650"/>
    <n v="27"/>
    <x v="2"/>
    <s v="CA"/>
    <s v="CAD"/>
    <n v="1409376600"/>
    <n v="1405957098"/>
    <b v="0"/>
    <n v="14"/>
    <b v="0"/>
    <x v="1"/>
    <s v="plays"/>
    <n v="46.43"/>
    <d v="2014-08-30T05:30:00"/>
    <x v="3310"/>
    <x v="3"/>
  </r>
  <r>
    <n v="3426"/>
    <s v="Holocene"/>
    <s v="Part ghost story, part cautionary tale, Holocene is a play about the end of our world, and the beginning of another."/>
    <n v="3750"/>
    <n v="4055"/>
    <n v="108"/>
    <x v="0"/>
    <s v="US"/>
    <s v="USD"/>
    <n v="1411264800"/>
    <n v="1409620903"/>
    <b v="0"/>
    <n v="87"/>
    <b v="1"/>
    <x v="1"/>
    <s v="plays"/>
    <n v="46.61"/>
    <d v="2014-09-21T02:00:00"/>
    <x v="3311"/>
    <x v="3"/>
  </r>
  <r>
    <n v="3186"/>
    <s v="Honest"/>
    <s v="Honest is an exciting and dark new play by Bristol based writer Alice Nicholas, touring the South of England and London this October."/>
    <n v="3200"/>
    <n v="3270"/>
    <n v="102"/>
    <x v="0"/>
    <s v="GB"/>
    <s v="GBP"/>
    <n v="1410901200"/>
    <n v="1408313438"/>
    <b v="1"/>
    <n v="70"/>
    <b v="1"/>
    <x v="1"/>
    <s v="plays"/>
    <n v="46.71"/>
    <d v="2014-09-16T21:00:00"/>
    <x v="3312"/>
    <x v="3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s v="US"/>
    <s v="USD"/>
    <n v="1328029200"/>
    <n v="1323211621"/>
    <b v="1"/>
    <n v="151"/>
    <b v="1"/>
    <x v="1"/>
    <s v="plays"/>
    <n v="46.77"/>
    <d v="2012-01-31T17:00:00"/>
    <x v="3313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s v="CA"/>
    <s v="CAD"/>
    <n v="1432694700"/>
    <n v="1429651266"/>
    <b v="0"/>
    <n v="74"/>
    <b v="1"/>
    <x v="1"/>
    <s v="plays"/>
    <n v="46.89"/>
    <d v="2015-05-27T02:45:00"/>
    <x v="3314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2"/>
    <s v="US"/>
    <s v="USD"/>
    <n v="1435429626"/>
    <n v="1431973626"/>
    <b v="0"/>
    <n v="14"/>
    <b v="0"/>
    <x v="1"/>
    <s v="plays"/>
    <n v="46.93"/>
    <d v="2015-06-27T18:27:06"/>
    <x v="3315"/>
    <x v="0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s v="US"/>
    <s v="USD"/>
    <n v="1423724400"/>
    <n v="1421274954"/>
    <b v="0"/>
    <n v="28"/>
    <b v="1"/>
    <x v="1"/>
    <s v="plays"/>
    <n v="47"/>
    <d v="2015-02-12T07:00:00"/>
    <x v="3316"/>
    <x v="0"/>
  </r>
  <r>
    <n v="3621"/>
    <s v="EverScape"/>
    <s v="Bare Theatre and Sonorous Road collaborate on the NC debut of  Allan Maule's gamer fantasy play that was extended in New York."/>
    <n v="3000"/>
    <n v="3292"/>
    <n v="110"/>
    <x v="0"/>
    <s v="US"/>
    <s v="USD"/>
    <n v="1475269200"/>
    <n v="1473200844"/>
    <b v="0"/>
    <n v="70"/>
    <b v="1"/>
    <x v="1"/>
    <s v="plays"/>
    <n v="47.03"/>
    <d v="2016-09-30T21:00:00"/>
    <x v="3317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s v="US"/>
    <s v="USD"/>
    <n v="1460574924"/>
    <n v="1457982924"/>
    <b v="0"/>
    <n v="27"/>
    <b v="1"/>
    <x v="1"/>
    <s v="plays"/>
    <n v="47.22"/>
    <d v="2016-04-13T19:15:24"/>
    <x v="3318"/>
    <x v="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2"/>
    <s v="GB"/>
    <s v="GBP"/>
    <n v="1479125642"/>
    <n v="1476962042"/>
    <b v="0"/>
    <n v="31"/>
    <b v="0"/>
    <x v="1"/>
    <s v="plays"/>
    <n v="47.26"/>
    <d v="2016-11-14T12:14:02"/>
    <x v="3319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2"/>
    <s v="US"/>
    <s v="USD"/>
    <n v="1481000340"/>
    <n v="1478386812"/>
    <b v="0"/>
    <n v="11"/>
    <b v="0"/>
    <x v="1"/>
    <s v="plays"/>
    <n v="47.27"/>
    <d v="2016-12-06T04:59:00"/>
    <x v="3320"/>
    <x v="2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s v="US"/>
    <s v="USD"/>
    <n v="1461902340"/>
    <n v="1459220588"/>
    <b v="0"/>
    <n v="7"/>
    <b v="1"/>
    <x v="1"/>
    <s v="musical"/>
    <n v="75"/>
    <d v="2016-04-29T03:59:00"/>
    <x v="3321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s v="US"/>
    <s v="USD"/>
    <n v="1438799760"/>
    <n v="1437236378"/>
    <b v="0"/>
    <n v="54"/>
    <b v="1"/>
    <x v="1"/>
    <s v="plays"/>
    <n v="47.41"/>
    <d v="2015-08-05T18:36:00"/>
    <x v="3322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s v="US"/>
    <s v="USD"/>
    <n v="1423555140"/>
    <n v="1421105608"/>
    <b v="0"/>
    <n v="28"/>
    <b v="1"/>
    <x v="1"/>
    <s v="musical"/>
    <n v="215.25"/>
    <d v="2015-02-10T07:59:00"/>
    <x v="3323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s v="US"/>
    <s v="USD"/>
    <n v="1401595140"/>
    <n v="1398828064"/>
    <b v="0"/>
    <n v="57"/>
    <b v="1"/>
    <x v="1"/>
    <s v="plays"/>
    <n v="47.46"/>
    <d v="2014-06-01T03:59:00"/>
    <x v="3324"/>
    <x v="3"/>
  </r>
  <r>
    <n v="3751"/>
    <s v="GGC Productions 2016"/>
    <s v="I will be performing in TWO productions to kick off the 2016 season. NEED HELP TO FUND THESE GREAT SHOWS!"/>
    <n v="1000"/>
    <n v="1326"/>
    <n v="133"/>
    <x v="0"/>
    <s v="US"/>
    <s v="USD"/>
    <n v="1459641073"/>
    <n v="1454460673"/>
    <b v="0"/>
    <n v="11"/>
    <b v="1"/>
    <x v="1"/>
    <s v="musical"/>
    <n v="120.55"/>
    <d v="2016-04-02T23:51:13"/>
    <x v="3325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s v="CA"/>
    <s v="CAD"/>
    <n v="1455231540"/>
    <n v="1452614847"/>
    <b v="0"/>
    <n v="35"/>
    <b v="1"/>
    <x v="1"/>
    <s v="plays"/>
    <n v="47.66"/>
    <d v="2016-02-11T22:59:00"/>
    <x v="3326"/>
    <x v="2"/>
  </r>
  <r>
    <n v="3622"/>
    <s v="Shakespeare's Pericles, Prince of Tyre"/>
    <s v="5 actors. 39 characters. 1 epic adventure. Presented by the Cradle Theatre Company."/>
    <n v="1000"/>
    <n v="1000.99"/>
    <n v="100"/>
    <x v="0"/>
    <s v="US"/>
    <s v="USD"/>
    <n v="1411874580"/>
    <n v="1409030371"/>
    <b v="0"/>
    <n v="21"/>
    <b v="1"/>
    <x v="1"/>
    <s v="plays"/>
    <n v="47.67"/>
    <d v="2014-09-28T03:23:00"/>
    <x v="33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2"/>
    <s v="GB"/>
    <s v="GBP"/>
    <n v="1399809052"/>
    <n v="1397217052"/>
    <b v="1"/>
    <n v="23"/>
    <b v="0"/>
    <x v="1"/>
    <s v="plays"/>
    <n v="47.7"/>
    <d v="2014-05-11T11:50:52"/>
    <x v="3328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s v="US"/>
    <s v="USD"/>
    <n v="1473625166"/>
    <n v="1470169166"/>
    <b v="0"/>
    <n v="78"/>
    <b v="1"/>
    <x v="1"/>
    <s v="plays"/>
    <n v="47.85"/>
    <d v="2016-09-11T20:19:26"/>
    <x v="3329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s v="US"/>
    <s v="USD"/>
    <n v="1423693903"/>
    <n v="1421101903"/>
    <b v="0"/>
    <n v="66"/>
    <b v="1"/>
    <x v="1"/>
    <s v="plays"/>
    <n v="47.88"/>
    <d v="2015-02-11T22:31:43"/>
    <x v="3330"/>
    <x v="0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2"/>
    <s v="US"/>
    <s v="USD"/>
    <n v="1463945673"/>
    <n v="1458761673"/>
    <b v="0"/>
    <n v="11"/>
    <b v="0"/>
    <x v="1"/>
    <s v="plays"/>
    <n v="47.91"/>
    <d v="2016-05-22T19:34:33"/>
    <x v="3331"/>
    <x v="2"/>
  </r>
  <r>
    <n v="3266"/>
    <s v="Macbeth"/>
    <s v="An original version of Shakespeare's masterpiece that emphasizes family and explores the destruction of blood ties"/>
    <n v="6000"/>
    <n v="7877"/>
    <n v="131"/>
    <x v="0"/>
    <s v="US"/>
    <s v="USD"/>
    <n v="1434142800"/>
    <n v="1431435122"/>
    <b v="1"/>
    <n v="163"/>
    <b v="1"/>
    <x v="1"/>
    <s v="plays"/>
    <n v="48.33"/>
    <d v="2015-06-12T21:00:00"/>
    <x v="3332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s v="US"/>
    <s v="USD"/>
    <n v="1405614823"/>
    <n v="1403022823"/>
    <b v="0"/>
    <n v="37"/>
    <b v="1"/>
    <x v="1"/>
    <s v="plays"/>
    <n v="48.34"/>
    <d v="2014-07-17T16:33:43"/>
    <x v="3333"/>
    <x v="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s v="GB"/>
    <s v="GBP"/>
    <n v="1466463600"/>
    <n v="1463337315"/>
    <b v="0"/>
    <n v="207"/>
    <b v="1"/>
    <x v="1"/>
    <s v="plays"/>
    <n v="48.44"/>
    <d v="2016-06-20T23:00:00"/>
    <x v="3334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s v="GB"/>
    <s v="GBP"/>
    <n v="1476651600"/>
    <n v="1473189335"/>
    <b v="0"/>
    <n v="15"/>
    <b v="1"/>
    <x v="1"/>
    <s v="musical"/>
    <n v="37.67"/>
    <d v="2016-10-16T21:00:00"/>
    <x v="3335"/>
    <x v="2"/>
  </r>
  <r>
    <n v="2917"/>
    <s v="Elevation Twelfth Night"/>
    <s v="Cross dressing, cross gartering, crossed swords. Cross a bridge and come see this fantastically fun rendition of Twelfth Night"/>
    <n v="2000"/>
    <n v="437"/>
    <n v="22"/>
    <x v="2"/>
    <s v="US"/>
    <s v="USD"/>
    <n v="1442381847"/>
    <n v="1440826647"/>
    <b v="0"/>
    <n v="9"/>
    <b v="0"/>
    <x v="1"/>
    <s v="plays"/>
    <n v="48.56"/>
    <d v="2015-09-16T05:37:27"/>
    <x v="3336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s v="US"/>
    <s v="USD"/>
    <n v="1465527600"/>
    <n v="1462252542"/>
    <b v="0"/>
    <n v="54"/>
    <b v="1"/>
    <x v="1"/>
    <s v="plays"/>
    <n v="48.7"/>
    <d v="2016-06-10T03:00:00"/>
    <x v="3337"/>
    <x v="2"/>
  </r>
  <r>
    <n v="2992"/>
    <s v="Th'underGrounds"/>
    <s v="Creating a non-profit CAFE &amp; VILLAGE COMMONS in SE Portland, in service to Neighbors, Kids, Artists &amp; the Underserved"/>
    <n v="3000"/>
    <n v="3135"/>
    <n v="105"/>
    <x v="0"/>
    <s v="US"/>
    <s v="USD"/>
    <n v="1476037510"/>
    <n v="1473445510"/>
    <b v="0"/>
    <n v="64"/>
    <b v="1"/>
    <x v="1"/>
    <s v="spaces"/>
    <n v="48.98"/>
    <d v="2016-10-09T18:25:10"/>
    <x v="3338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s v="US"/>
    <s v="USD"/>
    <n v="1461913140"/>
    <n v="1461370956"/>
    <b v="0"/>
    <n v="69"/>
    <b v="1"/>
    <x v="1"/>
    <s v="plays"/>
    <n v="49.06"/>
    <d v="2016-04-29T06:59:00"/>
    <x v="3339"/>
    <x v="2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s v="US"/>
    <s v="USD"/>
    <n v="1433289600"/>
    <n v="1430768800"/>
    <b v="0"/>
    <n v="30"/>
    <b v="1"/>
    <x v="1"/>
    <s v="musical"/>
    <n v="172.23"/>
    <d v="2015-06-03T00:00:00"/>
    <x v="3340"/>
    <x v="0"/>
  </r>
  <r>
    <n v="3531"/>
    <s v="The Reinvention of Lily Johnson"/>
    <s v="A political comedy for a crazy election year"/>
    <n v="1000"/>
    <n v="1280"/>
    <n v="128"/>
    <x v="0"/>
    <s v="US"/>
    <s v="USD"/>
    <n v="1467301334"/>
    <n v="1464709334"/>
    <b v="0"/>
    <n v="26"/>
    <b v="1"/>
    <x v="1"/>
    <s v="plays"/>
    <n v="49.23"/>
    <d v="2016-06-30T15:42:14"/>
    <x v="3341"/>
    <x v="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2"/>
    <s v="AU"/>
    <s v="AUD"/>
    <n v="1423623221"/>
    <n v="1421031221"/>
    <b v="0"/>
    <n v="32"/>
    <b v="0"/>
    <x v="1"/>
    <s v="plays"/>
    <n v="49.28"/>
    <d v="2015-02-11T02:53:41"/>
    <x v="3342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s v="GB"/>
    <s v="GBP"/>
    <n v="1462519041"/>
    <n v="1459927041"/>
    <b v="0"/>
    <n v="89"/>
    <b v="1"/>
    <x v="1"/>
    <s v="plays"/>
    <n v="49.44"/>
    <d v="2016-05-06T07:17:21"/>
    <x v="3343"/>
    <x v="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2"/>
    <s v="US"/>
    <s v="USD"/>
    <n v="1445196989"/>
    <n v="1442604989"/>
    <b v="1"/>
    <n v="43"/>
    <b v="0"/>
    <x v="1"/>
    <s v="plays"/>
    <n v="49.51"/>
    <d v="2015-10-18T19:36:29"/>
    <x v="3344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s v="GB"/>
    <s v="GBP"/>
    <n v="1462402800"/>
    <n v="1459856860"/>
    <b v="0"/>
    <n v="89"/>
    <b v="1"/>
    <x v="1"/>
    <s v="plays"/>
    <n v="49.55"/>
    <d v="2016-05-04T23:00:00"/>
    <x v="3345"/>
    <x v="2"/>
  </r>
  <r>
    <n v="3595"/>
    <s v="The Flu Season"/>
    <s v="A new theatre company staging Will Eno's The Flu Season in Seattle"/>
    <n v="2600"/>
    <n v="3081"/>
    <n v="119"/>
    <x v="0"/>
    <s v="US"/>
    <s v="USD"/>
    <n v="1426229940"/>
    <n v="1423959123"/>
    <b v="0"/>
    <n v="62"/>
    <b v="1"/>
    <x v="1"/>
    <s v="plays"/>
    <n v="49.69"/>
    <d v="2015-03-13T06:59:00"/>
    <x v="3346"/>
    <x v="0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s v="US"/>
    <s v="USD"/>
    <n v="1480559011"/>
    <n v="1477963411"/>
    <b v="0"/>
    <n v="50"/>
    <b v="1"/>
    <x v="1"/>
    <s v="plays"/>
    <n v="50"/>
    <d v="2016-12-01T02:23:31"/>
    <x v="3347"/>
    <x v="2"/>
  </r>
  <r>
    <n v="2804"/>
    <s v="The Piano Man"/>
    <s v="The real-life story of the mysterious 'Piano Man' who washed ashore with no memory; with no speech; but with an amazing ability..."/>
    <n v="1000"/>
    <n v="1150"/>
    <n v="115"/>
    <x v="0"/>
    <s v="GB"/>
    <s v="GBP"/>
    <n v="1411987990"/>
    <n v="1409395990"/>
    <b v="0"/>
    <n v="23"/>
    <b v="1"/>
    <x v="1"/>
    <s v="plays"/>
    <n v="50"/>
    <d v="2014-09-29T10:53:10"/>
    <x v="3348"/>
    <x v="3"/>
  </r>
  <r>
    <n v="3095"/>
    <s v="The Old Howard Theatre Company"/>
    <s v="We are a small theatre company looking to provide world class theatre to the working class in the Greater New York area."/>
    <n v="14920"/>
    <n v="50"/>
    <n v="0"/>
    <x v="2"/>
    <s v="US"/>
    <s v="USD"/>
    <n v="1470011780"/>
    <n v="1464827780"/>
    <b v="0"/>
    <n v="1"/>
    <b v="0"/>
    <x v="1"/>
    <s v="spaces"/>
    <n v="50"/>
    <d v="2016-08-01T00:36:20"/>
    <x v="3349"/>
    <x v="2"/>
  </r>
  <r>
    <n v="3137"/>
    <s v="Richard III - Presented by REBATEnsemble/Theatre Off Jackson"/>
    <s v="Set in 1930s Chinatown, evocative of old world South Jackson Street during the Jazz era."/>
    <n v="1500"/>
    <n v="50"/>
    <n v="3"/>
    <x v="3"/>
    <s v="US"/>
    <s v="USD"/>
    <n v="1493838720"/>
    <n v="1489439669"/>
    <b v="0"/>
    <n v="1"/>
    <b v="0"/>
    <x v="1"/>
    <s v="plays"/>
    <n v="50"/>
    <d v="2017-05-03T19:12:00"/>
    <x v="3350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s v="GB"/>
    <s v="GBP"/>
    <n v="1484687436"/>
    <n v="1482095436"/>
    <b v="0"/>
    <n v="30"/>
    <b v="1"/>
    <x v="1"/>
    <s v="plays"/>
    <n v="50"/>
    <d v="2017-01-17T21:10:36"/>
    <x v="3351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s v="US"/>
    <s v="USD"/>
    <n v="1429317420"/>
    <n v="1424226768"/>
    <b v="0"/>
    <n v="13"/>
    <b v="1"/>
    <x v="1"/>
    <s v="plays"/>
    <n v="50"/>
    <d v="2015-04-18T00:37:00"/>
    <x v="3352"/>
    <x v="0"/>
  </r>
  <r>
    <n v="3460"/>
    <s v="Pushers"/>
    <s v="'Pushers' is an exciting new play and the first project for brand new theatre company, Ain't Got No Home Productions."/>
    <n v="500"/>
    <n v="950"/>
    <n v="190"/>
    <x v="0"/>
    <s v="GB"/>
    <s v="GBP"/>
    <n v="1408106352"/>
    <n v="1406896752"/>
    <b v="0"/>
    <n v="19"/>
    <b v="1"/>
    <x v="1"/>
    <s v="plays"/>
    <n v="50"/>
    <d v="2014-08-15T12:39:12"/>
    <x v="3353"/>
    <x v="3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s v="US"/>
    <s v="USD"/>
    <n v="1406350740"/>
    <n v="1403125737"/>
    <b v="0"/>
    <n v="27"/>
    <b v="1"/>
    <x v="1"/>
    <s v="musical"/>
    <n v="111.11"/>
    <d v="2014-07-26T04:59:00"/>
    <x v="3354"/>
    <x v="3"/>
  </r>
  <r>
    <n v="3815"/>
    <s v="The Canterbury Shakespeare Festival - first season"/>
    <s v="Come and help us make the Canterbury Shakespeare Festival a reality"/>
    <n v="1000"/>
    <n v="1000.01"/>
    <n v="100"/>
    <x v="0"/>
    <s v="GB"/>
    <s v="GBP"/>
    <n v="1440111600"/>
    <n v="1437545657"/>
    <b v="0"/>
    <n v="20"/>
    <b v="1"/>
    <x v="1"/>
    <s v="plays"/>
    <n v="50"/>
    <d v="2015-08-20T23:00:00"/>
    <x v="3355"/>
    <x v="0"/>
  </r>
  <r>
    <n v="3895"/>
    <s v="Vestige"/>
    <s v="A Transgender makeup artist calls into question the loyalty of her best friend in a 1980's circus while dealing with her dying mother."/>
    <n v="1000"/>
    <n v="50"/>
    <n v="5"/>
    <x v="2"/>
    <s v="US"/>
    <s v="USD"/>
    <n v="1425103218"/>
    <n v="1422424818"/>
    <b v="0"/>
    <n v="1"/>
    <b v="0"/>
    <x v="1"/>
    <s v="plays"/>
    <n v="50"/>
    <d v="2015-02-28T06:00:18"/>
    <x v="3356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2"/>
    <s v="US"/>
    <s v="USD"/>
    <n v="1472847873"/>
    <n v="1468959873"/>
    <b v="0"/>
    <n v="1"/>
    <b v="0"/>
    <x v="1"/>
    <s v="plays"/>
    <n v="50"/>
    <d v="2016-09-02T20:24:33"/>
    <x v="3357"/>
    <x v="2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s v="US"/>
    <s v="USD"/>
    <n v="1412259660"/>
    <n v="1410461299"/>
    <b v="0"/>
    <n v="33"/>
    <b v="1"/>
    <x v="1"/>
    <s v="plays"/>
    <n v="50.02"/>
    <d v="2014-10-02T14:21:00"/>
    <x v="3358"/>
    <x v="3"/>
  </r>
  <r>
    <n v="3755"/>
    <s v="Retro Rhapsody"/>
    <s v="We have formed an innovative company that aims to create musical comedic performances suitable for a range of venues."/>
    <n v="550"/>
    <n v="713"/>
    <n v="130"/>
    <x v="0"/>
    <s v="GB"/>
    <s v="GBP"/>
    <n v="1460753307"/>
    <n v="1458161307"/>
    <b v="0"/>
    <n v="28"/>
    <b v="1"/>
    <x v="1"/>
    <s v="musical"/>
    <n v="25.46"/>
    <d v="2016-04-15T20:48:27"/>
    <x v="3359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s v="US"/>
    <s v="USD"/>
    <n v="1403305200"/>
    <n v="1400512658"/>
    <b v="1"/>
    <n v="226"/>
    <b v="1"/>
    <x v="1"/>
    <s v="plays"/>
    <n v="50.16"/>
    <d v="2014-06-20T23:00:00"/>
    <x v="3360"/>
    <x v="3"/>
  </r>
  <r>
    <n v="3217"/>
    <s v="Wake Up Call @ IRT Theater"/>
    <s v="Wake Up Call is a comedic play about a group of hotel employees working on Christmas Eve."/>
    <n v="4500"/>
    <n v="5221"/>
    <n v="116"/>
    <x v="0"/>
    <s v="US"/>
    <s v="USD"/>
    <n v="1478264784"/>
    <n v="1475672784"/>
    <b v="1"/>
    <n v="104"/>
    <b v="1"/>
    <x v="1"/>
    <s v="plays"/>
    <n v="50.2"/>
    <d v="2016-11-04T13:06:24"/>
    <x v="3361"/>
    <x v="2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2"/>
    <s v="US"/>
    <s v="USD"/>
    <n v="1466278339"/>
    <n v="1463686339"/>
    <b v="0"/>
    <n v="5"/>
    <b v="0"/>
    <x v="1"/>
    <s v="plays"/>
    <n v="50.2"/>
    <d v="2016-06-18T19:32:19"/>
    <x v="3362"/>
    <x v="2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s v="GB"/>
    <s v="GBP"/>
    <n v="1434285409"/>
    <n v="1431693409"/>
    <b v="0"/>
    <n v="104"/>
    <b v="1"/>
    <x v="1"/>
    <s v="plays"/>
    <n v="50.38"/>
    <d v="2015-06-14T12:36:49"/>
    <x v="3363"/>
    <x v="0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2"/>
    <s v="US"/>
    <s v="USD"/>
    <n v="1467604800"/>
    <n v="1465533672"/>
    <b v="0"/>
    <n v="10"/>
    <b v="0"/>
    <x v="1"/>
    <s v="plays"/>
    <n v="50.4"/>
    <d v="2016-07-04T04:00:00"/>
    <x v="3364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s v="US"/>
    <s v="USD"/>
    <n v="1461857045"/>
    <n v="1459265045"/>
    <b v="0"/>
    <n v="63"/>
    <b v="1"/>
    <x v="1"/>
    <s v="plays"/>
    <n v="50.4"/>
    <d v="2016-04-28T15:24:05"/>
    <x v="3365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s v="US"/>
    <s v="USD"/>
    <n v="1462334340"/>
    <n v="1459711917"/>
    <b v="1"/>
    <n v="26"/>
    <b v="1"/>
    <x v="1"/>
    <s v="plays"/>
    <n v="50.46"/>
    <d v="2016-05-04T03:59:00"/>
    <x v="3366"/>
    <x v="2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2"/>
    <s v="US"/>
    <s v="USD"/>
    <n v="1475378744"/>
    <n v="1472786744"/>
    <b v="0"/>
    <n v="2"/>
    <b v="0"/>
    <x v="1"/>
    <s v="plays"/>
    <n v="50.5"/>
    <d v="2016-10-02T03:25:44"/>
    <x v="3367"/>
    <x v="2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s v="US"/>
    <s v="USD"/>
    <n v="1373738400"/>
    <n v="1370568560"/>
    <b v="1"/>
    <n v="143"/>
    <b v="1"/>
    <x v="1"/>
    <s v="spaces"/>
    <n v="50.53"/>
    <d v="2013-07-13T18:00:00"/>
    <x v="3368"/>
    <x v="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s v="US"/>
    <s v="USD"/>
    <n v="1402515198"/>
    <n v="1399923198"/>
    <b v="0"/>
    <n v="17"/>
    <b v="1"/>
    <x v="1"/>
    <s v="musical"/>
    <n v="267.64999999999998"/>
    <d v="2014-06-11T19:33:18"/>
    <x v="3369"/>
    <x v="3"/>
  </r>
  <r>
    <n v="2824"/>
    <s v="The Rooftop"/>
    <s v="I wrote a One Act play called The Rooftop for a Female Playwright's festival. Every little bit helps!"/>
    <n v="650"/>
    <n v="760"/>
    <n v="117"/>
    <x v="0"/>
    <s v="US"/>
    <s v="USD"/>
    <n v="1434159780"/>
    <n v="1431412196"/>
    <b v="0"/>
    <n v="15"/>
    <b v="1"/>
    <x v="1"/>
    <s v="plays"/>
    <n v="50.67"/>
    <d v="2015-06-13T01:43:00"/>
    <x v="337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s v="US"/>
    <s v="USD"/>
    <n v="1479794340"/>
    <n v="1476715869"/>
    <b v="0"/>
    <n v="103"/>
    <b v="1"/>
    <x v="1"/>
    <s v="spaces"/>
    <n v="50.69"/>
    <d v="2016-11-22T05:59:00"/>
    <x v="3371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s v="US"/>
    <s v="USD"/>
    <n v="1427342400"/>
    <n v="1424927159"/>
    <b v="0"/>
    <n v="108"/>
    <b v="1"/>
    <x v="1"/>
    <s v="plays"/>
    <n v="50.75"/>
    <d v="2015-03-26T04:00:00"/>
    <x v="3372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s v="US"/>
    <s v="USD"/>
    <n v="1415163600"/>
    <n v="1412737080"/>
    <b v="0"/>
    <n v="557"/>
    <b v="1"/>
    <x v="1"/>
    <s v="spaces"/>
    <n v="50.76"/>
    <d v="2014-11-05T05:00:00"/>
    <x v="3373"/>
    <x v="3"/>
  </r>
  <r>
    <n v="3032"/>
    <s v="Silent Valley : A Haunting"/>
    <s v="One night only, not-for-profit, neighborhood haunted attraction that will scare your mask off! Coming this Halloween."/>
    <n v="1000"/>
    <n v="1272"/>
    <n v="127"/>
    <x v="0"/>
    <s v="US"/>
    <s v="USD"/>
    <n v="1441933459"/>
    <n v="1439341459"/>
    <b v="0"/>
    <n v="25"/>
    <b v="1"/>
    <x v="1"/>
    <s v="spaces"/>
    <n v="50.88"/>
    <d v="2015-09-11T01:04:19"/>
    <x v="3374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2"/>
    <s v="GB"/>
    <s v="GBP"/>
    <n v="1439827200"/>
    <n v="1436355270"/>
    <b v="0"/>
    <n v="16"/>
    <b v="0"/>
    <x v="1"/>
    <s v="plays"/>
    <n v="50.88"/>
    <d v="2015-08-17T16:00:00"/>
    <x v="3375"/>
    <x v="0"/>
  </r>
  <r>
    <n v="3168"/>
    <s v="Cosmicomics"/>
    <s v="A dazzling aerial show that brings to life the whimsical and romantic short stories of beloved fantasy author Italo Calvino."/>
    <n v="2500"/>
    <n v="3105"/>
    <n v="124"/>
    <x v="0"/>
    <s v="US"/>
    <s v="USD"/>
    <n v="1402696800"/>
    <n v="1399948353"/>
    <b v="1"/>
    <n v="61"/>
    <b v="1"/>
    <x v="1"/>
    <s v="plays"/>
    <n v="50.9"/>
    <d v="2014-06-13T22:00:00"/>
    <x v="3376"/>
    <x v="3"/>
  </r>
  <r>
    <n v="3457"/>
    <s v="The Impossible Adventures Of Supernova Jones"/>
    <s v="Robots, Space Battles, Mystery, and Intrigue. Nothing is Impossible..."/>
    <n v="2000"/>
    <n v="2804"/>
    <n v="140"/>
    <x v="0"/>
    <s v="US"/>
    <s v="USD"/>
    <n v="1423720740"/>
    <n v="1421081857"/>
    <b v="0"/>
    <n v="55"/>
    <b v="1"/>
    <x v="1"/>
    <s v="plays"/>
    <n v="50.98"/>
    <d v="2015-02-12T05:59:00"/>
    <x v="3377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s v="FR"/>
    <s v="EUR"/>
    <n v="1446062040"/>
    <n v="1445109822"/>
    <b v="0"/>
    <n v="14"/>
    <b v="1"/>
    <x v="1"/>
    <s v="plays"/>
    <n v="51"/>
    <d v="2015-10-28T19:54:00"/>
    <x v="3378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2"/>
    <s v="US"/>
    <s v="USD"/>
    <n v="1402007500"/>
    <n v="1399415500"/>
    <b v="0"/>
    <n v="11"/>
    <b v="0"/>
    <x v="1"/>
    <s v="plays"/>
    <n v="51"/>
    <d v="2014-06-05T22:31:40"/>
    <x v="3379"/>
    <x v="3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s v="US"/>
    <s v="USD"/>
    <n v="1417620506"/>
    <n v="1415028506"/>
    <b v="0"/>
    <n v="41"/>
    <b v="1"/>
    <x v="1"/>
    <s v="plays"/>
    <n v="51.22"/>
    <d v="2014-12-03T15:28:26"/>
    <x v="3380"/>
    <x v="3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s v="US"/>
    <s v="USD"/>
    <n v="1418784689"/>
    <n v="1416192689"/>
    <b v="0"/>
    <n v="45"/>
    <b v="1"/>
    <x v="1"/>
    <s v="plays"/>
    <n v="51.22"/>
    <d v="2014-12-17T02:51:29"/>
    <x v="3381"/>
    <x v="3"/>
  </r>
  <r>
    <n v="2801"/>
    <s v="A Dream Play"/>
    <s v="Arise Theatre Company's production of August Strindberg's expressionist masterpiece 'A Dream Play'."/>
    <n v="500"/>
    <n v="666"/>
    <n v="133"/>
    <x v="0"/>
    <s v="AU"/>
    <s v="AUD"/>
    <n v="1412938800"/>
    <n v="1411019409"/>
    <b v="0"/>
    <n v="13"/>
    <b v="1"/>
    <x v="1"/>
    <s v="plays"/>
    <n v="51.23"/>
    <d v="2014-10-10T11:00:00"/>
    <x v="3382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s v="GB"/>
    <s v="GBP"/>
    <n v="1488538892"/>
    <n v="1487329292"/>
    <b v="0"/>
    <n v="25"/>
    <b v="1"/>
    <x v="1"/>
    <s v="spaces"/>
    <n v="51.6"/>
    <d v="2017-03-03T11:01:32"/>
    <x v="3383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2"/>
    <s v="CA"/>
    <s v="CAD"/>
    <n v="1427306470"/>
    <n v="1424718070"/>
    <b v="0"/>
    <n v="13"/>
    <b v="0"/>
    <x v="1"/>
    <s v="plays"/>
    <n v="51.62"/>
    <d v="2015-03-25T18:01:10"/>
    <x v="3384"/>
    <x v="0"/>
  </r>
  <r>
    <n v="3731"/>
    <s v="The Rabbit on the Moon"/>
    <s v="A long distance wrong number leads to love, but with Emily flying in to finally meet, Nick somehow forgot to mention he's blind."/>
    <n v="5500"/>
    <n v="620"/>
    <n v="11"/>
    <x v="2"/>
    <s v="US"/>
    <s v="USD"/>
    <n v="1420860180"/>
    <n v="1418234646"/>
    <b v="0"/>
    <n v="12"/>
    <b v="0"/>
    <x v="1"/>
    <s v="plays"/>
    <n v="51.67"/>
    <d v="2015-01-10T03:23:00"/>
    <x v="3385"/>
    <x v="3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s v="US"/>
    <s v="USD"/>
    <n v="1476479447"/>
    <n v="1471295447"/>
    <b v="0"/>
    <n v="29"/>
    <b v="1"/>
    <x v="1"/>
    <s v="spaces"/>
    <n v="51.72"/>
    <d v="2016-10-14T21:10:47"/>
    <x v="3386"/>
    <x v="2"/>
  </r>
  <r>
    <n v="3427"/>
    <s v="We Were Kings"/>
    <s v="A new play developed in collaboration with graduating theatre makers, premiering at the Edinburgh Fringe Festival 2014."/>
    <n v="1500"/>
    <n v="1500"/>
    <n v="100"/>
    <x v="0"/>
    <s v="GB"/>
    <s v="GBP"/>
    <n v="1404314952"/>
    <n v="1401722952"/>
    <b v="0"/>
    <n v="29"/>
    <b v="1"/>
    <x v="1"/>
    <s v="plays"/>
    <n v="51.72"/>
    <d v="2014-07-02T15:29:12"/>
    <x v="3387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s v="US"/>
    <s v="USD"/>
    <n v="1408252260"/>
    <n v="1406580436"/>
    <b v="0"/>
    <n v="29"/>
    <b v="1"/>
    <x v="1"/>
    <s v="plays"/>
    <n v="51.72"/>
    <d v="2014-08-17T05:11:00"/>
    <x v="3388"/>
    <x v="3"/>
  </r>
  <r>
    <n v="3474"/>
    <s v="Be Prepared"/>
    <s v="Help us get actor-writer Ian Bonar's debut play - a hilarious, heartbreaking story of grief and loss - to the 2016 Edinburgh Fringe."/>
    <n v="2000"/>
    <n v="2020"/>
    <n v="101"/>
    <x v="0"/>
    <s v="GB"/>
    <s v="GBP"/>
    <n v="1469016131"/>
    <n v="1466424131"/>
    <b v="0"/>
    <n v="39"/>
    <b v="1"/>
    <x v="1"/>
    <s v="plays"/>
    <n v="51.79"/>
    <d v="2016-07-20T12:02:11"/>
    <x v="3389"/>
    <x v="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s v="GB"/>
    <s v="GBP"/>
    <n v="1487769952"/>
    <n v="1485177952"/>
    <b v="0"/>
    <n v="41"/>
    <b v="1"/>
    <x v="1"/>
    <s v="plays"/>
    <n v="51.85"/>
    <d v="2017-02-22T13:25:52"/>
    <x v="3390"/>
    <x v="1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s v="GB"/>
    <s v="GBP"/>
    <n v="1404671466"/>
    <n v="1402079466"/>
    <b v="0"/>
    <n v="80"/>
    <b v="1"/>
    <x v="1"/>
    <s v="plays"/>
    <n v="51.88"/>
    <d v="2014-07-06T18:31:06"/>
    <x v="3391"/>
    <x v="3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s v="GB"/>
    <s v="GBP"/>
    <n v="1444149047"/>
    <n v="1441557047"/>
    <b v="0"/>
    <n v="37"/>
    <b v="1"/>
    <x v="1"/>
    <s v="spaces"/>
    <n v="51.89"/>
    <d v="2015-10-06T16:30:47"/>
    <x v="3392"/>
    <x v="0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s v="US"/>
    <s v="USD"/>
    <n v="1453411109"/>
    <n v="1450819109"/>
    <b v="0"/>
    <n v="24"/>
    <b v="1"/>
    <x v="1"/>
    <s v="plays"/>
    <n v="51.92"/>
    <d v="2016-01-21T21:18:29"/>
    <x v="3393"/>
    <x v="0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s v="US"/>
    <s v="USD"/>
    <n v="1354845600"/>
    <n v="1352766300"/>
    <b v="1"/>
    <n v="25"/>
    <b v="1"/>
    <x v="1"/>
    <s v="plays"/>
    <n v="52"/>
    <d v="2012-12-07T02:00:00"/>
    <x v="3394"/>
    <x v="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s v="US"/>
    <s v="USD"/>
    <n v="1414378800"/>
    <n v="1412836990"/>
    <b v="0"/>
    <n v="6"/>
    <b v="1"/>
    <x v="1"/>
    <s v="plays"/>
    <n v="52"/>
    <d v="2014-10-27T03:00:00"/>
    <x v="33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2"/>
    <s v="US"/>
    <s v="USD"/>
    <n v="1481522400"/>
    <n v="1480283321"/>
    <b v="0"/>
    <n v="12"/>
    <b v="0"/>
    <x v="1"/>
    <s v="plays"/>
    <n v="52.08"/>
    <d v="2016-12-12T06:00:00"/>
    <x v="3396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s v="GB"/>
    <s v="GBP"/>
    <n v="1401465600"/>
    <n v="1399032813"/>
    <b v="0"/>
    <n v="145"/>
    <b v="1"/>
    <x v="1"/>
    <s v="spaces"/>
    <n v="52.1"/>
    <d v="2014-05-30T16:00:00"/>
    <x v="3397"/>
    <x v="3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s v="GB"/>
    <s v="GBP"/>
    <n v="1457914373"/>
    <n v="1456189973"/>
    <b v="0"/>
    <n v="23"/>
    <b v="1"/>
    <x v="1"/>
    <s v="plays"/>
    <n v="52.17"/>
    <d v="2016-03-14T00:12:53"/>
    <x v="3398"/>
    <x v="2"/>
  </r>
  <r>
    <n v="3343"/>
    <s v="The Girl Who Touched the Stars"/>
    <s v="Two sisters make a set of paper dolls which take them on a journey across lands, creating memories along the way."/>
    <n v="700"/>
    <n v="1200"/>
    <n v="171"/>
    <x v="0"/>
    <s v="GB"/>
    <s v="GBP"/>
    <n v="1460553480"/>
    <n v="1458770384"/>
    <b v="0"/>
    <n v="23"/>
    <b v="1"/>
    <x v="1"/>
    <s v="plays"/>
    <n v="52.17"/>
    <d v="2016-04-13T13:18:00"/>
    <x v="3399"/>
    <x v="2"/>
  </r>
  <r>
    <n v="3432"/>
    <s v="Love Letters"/>
    <s v="Bare Theatre stages A.R. Gurney's Pulitzer Finalist script about a relationship spanning a lifetime and long distance."/>
    <n v="2000"/>
    <n v="2193"/>
    <n v="110"/>
    <x v="0"/>
    <s v="US"/>
    <s v="USD"/>
    <n v="1454709600"/>
    <n v="1452520614"/>
    <b v="0"/>
    <n v="42"/>
    <b v="1"/>
    <x v="1"/>
    <s v="plays"/>
    <n v="52.21"/>
    <d v="2016-02-05T22:00:00"/>
    <x v="3400"/>
    <x v="2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s v="GB"/>
    <s v="GBP"/>
    <n v="1439806936"/>
    <n v="1437214936"/>
    <b v="0"/>
    <n v="31"/>
    <b v="1"/>
    <x v="1"/>
    <s v="plays"/>
    <n v="52.35"/>
    <d v="2015-08-17T10:22:16"/>
    <x v="3401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s v="US"/>
    <s v="USD"/>
    <n v="1464987600"/>
    <n v="1463145938"/>
    <b v="1"/>
    <n v="39"/>
    <b v="1"/>
    <x v="1"/>
    <s v="plays"/>
    <n v="52.49"/>
    <d v="2016-06-03T21:00:00"/>
    <x v="3402"/>
    <x v="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2"/>
    <s v="CA"/>
    <s v="CAD"/>
    <n v="1488495478"/>
    <n v="1485903478"/>
    <b v="0"/>
    <n v="2"/>
    <b v="0"/>
    <x v="1"/>
    <s v="spaces"/>
    <n v="52.5"/>
    <d v="2017-03-02T22:57:58"/>
    <x v="3403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2"/>
    <s v="US"/>
    <s v="USD"/>
    <n v="1409846874"/>
    <n v="1407254874"/>
    <b v="0"/>
    <n v="2"/>
    <b v="0"/>
    <x v="1"/>
    <s v="plays"/>
    <n v="52.5"/>
    <d v="2014-09-04T16:07:54"/>
    <x v="3404"/>
    <x v="3"/>
  </r>
  <r>
    <n v="3264"/>
    <s v="Kapow-i GoGo at The PIT"/>
    <s v="The three part comedic saga of Kapow-i GoGo, who saves the world.  Again.  And again."/>
    <n v="2500"/>
    <n v="2575"/>
    <n v="103"/>
    <x v="0"/>
    <s v="US"/>
    <s v="USD"/>
    <n v="1422482400"/>
    <n v="1421089938"/>
    <b v="1"/>
    <n v="49"/>
    <b v="1"/>
    <x v="1"/>
    <s v="plays"/>
    <n v="52.55"/>
    <d v="2015-01-28T22:00:00"/>
    <x v="3405"/>
    <x v="0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s v="CA"/>
    <s v="CAD"/>
    <n v="1459483140"/>
    <n v="1456526879"/>
    <b v="1"/>
    <n v="100"/>
    <b v="1"/>
    <x v="1"/>
    <s v="plays"/>
    <n v="52.58"/>
    <d v="2016-04-01T03:59:00"/>
    <x v="3406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2"/>
    <s v="US"/>
    <s v="USD"/>
    <n v="1465407219"/>
    <n v="1462815219"/>
    <b v="0"/>
    <n v="5"/>
    <b v="0"/>
    <x v="1"/>
    <s v="plays"/>
    <n v="52.8"/>
    <d v="2016-06-08T17:33:39"/>
    <x v="3407"/>
    <x v="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s v="US"/>
    <s v="USD"/>
    <n v="1417465515"/>
    <n v="1415737515"/>
    <b v="0"/>
    <n v="50"/>
    <b v="1"/>
    <x v="1"/>
    <s v="musical"/>
    <n v="75.959999999999994"/>
    <d v="2014-12-01T20:25:15"/>
    <x v="3408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2"/>
    <s v="US"/>
    <s v="USD"/>
    <n v="1448745741"/>
    <n v="1446150141"/>
    <b v="0"/>
    <n v="8"/>
    <b v="0"/>
    <x v="1"/>
    <s v="plays"/>
    <n v="53.13"/>
    <d v="2015-11-28T21:22:21"/>
    <x v="3409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s v="IE"/>
    <s v="EUR"/>
    <n v="1443014756"/>
    <n v="1439126756"/>
    <b v="1"/>
    <n v="97"/>
    <b v="1"/>
    <x v="1"/>
    <s v="spaces"/>
    <n v="53.16"/>
    <d v="2015-09-23T13:25:56"/>
    <x v="341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s v="US"/>
    <s v="USD"/>
    <n v="1437156660"/>
    <n v="1434564660"/>
    <b v="1"/>
    <n v="288"/>
    <b v="1"/>
    <x v="1"/>
    <s v="plays"/>
    <n v="53.18"/>
    <d v="2015-07-17T18:11:00"/>
    <x v="3411"/>
    <x v="0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s v="US"/>
    <s v="USD"/>
    <n v="1431831600"/>
    <n v="1430761243"/>
    <b v="0"/>
    <n v="39"/>
    <b v="1"/>
    <x v="1"/>
    <s v="plays"/>
    <n v="53.23"/>
    <d v="2015-05-17T03:00:00"/>
    <x v="341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s v="GB"/>
    <s v="GBP"/>
    <n v="1406761200"/>
    <n v="1402403907"/>
    <b v="0"/>
    <n v="38"/>
    <b v="1"/>
    <x v="1"/>
    <s v="plays"/>
    <n v="53.29"/>
    <d v="2014-07-30T23:00:00"/>
    <x v="3413"/>
    <x v="3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s v="US"/>
    <s v="USD"/>
    <n v="1463275339"/>
    <n v="1460683339"/>
    <b v="0"/>
    <n v="20"/>
    <b v="1"/>
    <x v="1"/>
    <s v="plays"/>
    <n v="53.34"/>
    <d v="2016-05-15T01:22:19"/>
    <x v="3414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s v="GB"/>
    <s v="GBP"/>
    <n v="1437261419"/>
    <n v="1434669419"/>
    <b v="0"/>
    <n v="58"/>
    <b v="1"/>
    <x v="1"/>
    <s v="plays"/>
    <n v="53.36"/>
    <d v="2015-07-18T23:16:59"/>
    <x v="3415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s v="GB"/>
    <s v="GBP"/>
    <n v="1411771384"/>
    <n v="1409179384"/>
    <b v="0"/>
    <n v="57"/>
    <b v="1"/>
    <x v="1"/>
    <s v="plays"/>
    <n v="53.44"/>
    <d v="2014-09-26T22:43:04"/>
    <x v="3416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2"/>
    <s v="CA"/>
    <s v="CAD"/>
    <n v="1401595140"/>
    <n v="1398980941"/>
    <b v="0"/>
    <n v="17"/>
    <b v="0"/>
    <x v="1"/>
    <s v="spaces"/>
    <n v="53.53"/>
    <d v="2014-06-01T03:59:00"/>
    <x v="3417"/>
    <x v="3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2"/>
    <s v="US"/>
    <s v="USD"/>
    <n v="1419644444"/>
    <n v="1414456844"/>
    <b v="0"/>
    <n v="7"/>
    <b v="0"/>
    <x v="1"/>
    <s v="spaces"/>
    <n v="53.71"/>
    <d v="2014-12-27T01:40:44"/>
    <x v="3418"/>
    <x v="3"/>
  </r>
  <r>
    <n v="3212"/>
    <s v="Campo Maldito"/>
    <s v="Help us bring our production of Campo Maldito to New York AND San Francisco!"/>
    <n v="4000"/>
    <n v="5050"/>
    <n v="126"/>
    <x v="0"/>
    <s v="US"/>
    <s v="USD"/>
    <n v="1407524751"/>
    <n v="1404932751"/>
    <b v="1"/>
    <n v="94"/>
    <b v="1"/>
    <x v="1"/>
    <s v="plays"/>
    <n v="53.72"/>
    <d v="2014-08-08T19:05:51"/>
    <x v="3419"/>
    <x v="3"/>
  </r>
  <r>
    <n v="3131"/>
    <s v="SNAKE EYES"/>
    <s v="A Staged Reading of &quot;Snake Eyes,&quot; a new play by Alex Rafala"/>
    <n v="4100"/>
    <n v="645"/>
    <n v="16"/>
    <x v="3"/>
    <s v="US"/>
    <s v="USD"/>
    <n v="1491656045"/>
    <n v="1489067645"/>
    <b v="0"/>
    <n v="12"/>
    <b v="0"/>
    <x v="1"/>
    <s v="plays"/>
    <n v="53.75"/>
    <d v="2017-04-08T12:54:05"/>
    <x v="3420"/>
    <x v="1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s v="US"/>
    <s v="USD"/>
    <n v="1404444286"/>
    <n v="1403234686"/>
    <b v="0"/>
    <n v="39"/>
    <b v="1"/>
    <x v="1"/>
    <s v="plays"/>
    <n v="53.85"/>
    <d v="2014-07-04T03:24:46"/>
    <x v="3421"/>
    <x v="3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s v="GB"/>
    <s v="GBP"/>
    <n v="1403301660"/>
    <n v="1400694790"/>
    <b v="1"/>
    <n v="73"/>
    <b v="1"/>
    <x v="1"/>
    <s v="spaces"/>
    <n v="53.95"/>
    <d v="2014-06-20T22:01:00"/>
    <x v="3422"/>
    <x v="3"/>
  </r>
  <r>
    <n v="3007"/>
    <s v="Bethlem"/>
    <s v="Consuite for 2015 CoreCon.  An adventure into insanity."/>
    <n v="600"/>
    <n v="1080"/>
    <n v="180"/>
    <x v="0"/>
    <s v="US"/>
    <s v="USD"/>
    <n v="1429938683"/>
    <n v="1428124283"/>
    <b v="0"/>
    <n v="20"/>
    <b v="1"/>
    <x v="1"/>
    <s v="spaces"/>
    <n v="54"/>
    <d v="2015-04-25T05:11:23"/>
    <x v="3423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s v="DE"/>
    <s v="EUR"/>
    <n v="1435255659"/>
    <n v="1432663659"/>
    <b v="0"/>
    <n v="29"/>
    <b v="1"/>
    <x v="1"/>
    <s v="plays"/>
    <n v="54.14"/>
    <d v="2015-06-25T18:07:39"/>
    <x v="3424"/>
    <x v="0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s v="GB"/>
    <s v="GBP"/>
    <n v="1416331406"/>
    <n v="1413735806"/>
    <b v="1"/>
    <n v="100"/>
    <b v="1"/>
    <x v="1"/>
    <s v="plays"/>
    <n v="54.3"/>
    <d v="2014-11-18T17:23:26"/>
    <x v="3425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s v="US"/>
    <s v="USD"/>
    <n v="1425704100"/>
    <n v="1424484717"/>
    <b v="0"/>
    <n v="20"/>
    <b v="1"/>
    <x v="1"/>
    <s v="plays"/>
    <n v="54.5"/>
    <d v="2015-03-07T04:55:00"/>
    <x v="3426"/>
    <x v="0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s v="GB"/>
    <s v="GBP"/>
    <n v="1440630000"/>
    <n v="1439122800"/>
    <b v="0"/>
    <n v="38"/>
    <b v="1"/>
    <x v="1"/>
    <s v="plays"/>
    <n v="54.55"/>
    <d v="2015-08-26T23:00:00"/>
    <x v="3427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s v="US"/>
    <s v="USD"/>
    <n v="1458075600"/>
    <n v="1454259272"/>
    <b v="1"/>
    <n v="286"/>
    <b v="1"/>
    <x v="1"/>
    <s v="plays"/>
    <n v="54.91"/>
    <d v="2016-03-15T21:00:00"/>
    <x v="3428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s v="US"/>
    <s v="USD"/>
    <n v="1422853140"/>
    <n v="1421439552"/>
    <b v="0"/>
    <n v="10"/>
    <b v="1"/>
    <x v="1"/>
    <s v="plays"/>
    <n v="55"/>
    <d v="2015-02-02T04:59:00"/>
    <x v="3429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s v="GB"/>
    <s v="GBP"/>
    <n v="1416081600"/>
    <n v="1413477228"/>
    <b v="0"/>
    <n v="2"/>
    <b v="0"/>
    <x v="1"/>
    <s v="plays"/>
    <n v="55"/>
    <d v="2014-11-15T20:00:00"/>
    <x v="3430"/>
    <x v="3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s v="US"/>
    <s v="USD"/>
    <n v="1471921637"/>
    <n v="1469329637"/>
    <b v="0"/>
    <n v="93"/>
    <b v="1"/>
    <x v="1"/>
    <s v="plays"/>
    <n v="55.01"/>
    <d v="2016-08-23T03:07:17"/>
    <x v="3431"/>
    <x v="2"/>
  </r>
  <r>
    <n v="3758"/>
    <s v="Luigi's Ladies"/>
    <s v="LUIGI'S LADIES: an original one-woman musical comedy"/>
    <n v="1500"/>
    <n v="1535"/>
    <n v="102"/>
    <x v="0"/>
    <s v="US"/>
    <s v="USD"/>
    <n v="1400475600"/>
    <n v="1397819938"/>
    <b v="0"/>
    <n v="26"/>
    <b v="1"/>
    <x v="1"/>
    <s v="musical"/>
    <n v="59.04"/>
    <d v="2014-05-19T05:00:00"/>
    <x v="3432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s v="GB"/>
    <s v="GBP"/>
    <n v="1422015083"/>
    <n v="1419423083"/>
    <b v="0"/>
    <n v="38"/>
    <b v="1"/>
    <x v="1"/>
    <s v="plays"/>
    <n v="55.13"/>
    <d v="2015-01-23T12:11:23"/>
    <x v="3433"/>
    <x v="3"/>
  </r>
  <r>
    <n v="3539"/>
    <s v="Chokehold"/>
    <s v="A searing new play that takes  an unflinching look at the terrible costs of police shootings in the African American community."/>
    <n v="600"/>
    <n v="718"/>
    <n v="120"/>
    <x v="0"/>
    <s v="US"/>
    <s v="USD"/>
    <n v="1473358122"/>
    <n v="1471543722"/>
    <b v="0"/>
    <n v="13"/>
    <b v="1"/>
    <x v="1"/>
    <s v="plays"/>
    <n v="55.23"/>
    <d v="2016-09-08T18:08:42"/>
    <x v="3434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s v="US"/>
    <s v="USD"/>
    <n v="1444860063"/>
    <n v="1442268063"/>
    <b v="0"/>
    <n v="63"/>
    <b v="1"/>
    <x v="1"/>
    <s v="plays"/>
    <n v="55.33"/>
    <d v="2015-10-14T22:01:03"/>
    <x v="3435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s v="US"/>
    <s v="USD"/>
    <n v="1454431080"/>
    <n v="1451839080"/>
    <b v="0"/>
    <n v="30"/>
    <b v="1"/>
    <x v="1"/>
    <s v="plays"/>
    <n v="55.33"/>
    <d v="2016-02-02T16:38:00"/>
    <x v="3436"/>
    <x v="2"/>
  </r>
  <r>
    <n v="3759"/>
    <s v="Pared Down Productions"/>
    <s v="A production company specializing in small-scale musicals"/>
    <n v="4000"/>
    <n v="4409.7700000000004"/>
    <n v="110"/>
    <x v="0"/>
    <s v="US"/>
    <s v="USD"/>
    <n v="1440556553"/>
    <n v="1435372553"/>
    <b v="0"/>
    <n v="88"/>
    <b v="1"/>
    <x v="1"/>
    <s v="musical"/>
    <n v="50.11"/>
    <d v="2015-08-26T02:35:53"/>
    <x v="3437"/>
    <x v="0"/>
  </r>
  <r>
    <n v="3572"/>
    <s v="Monster"/>
    <s v="A darkly comic one woman show by Abram Rooney as part of The Camden Fringe 2015."/>
    <n v="500"/>
    <n v="500"/>
    <n v="100"/>
    <x v="0"/>
    <s v="GB"/>
    <s v="GBP"/>
    <n v="1434894082"/>
    <n v="1432302082"/>
    <b v="0"/>
    <n v="9"/>
    <b v="1"/>
    <x v="1"/>
    <s v="plays"/>
    <n v="55.56"/>
    <d v="2015-06-21T13:41:22"/>
    <x v="3438"/>
    <x v="0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s v="US"/>
    <s v="USD"/>
    <n v="1399293386"/>
    <n v="1397133386"/>
    <b v="0"/>
    <n v="91"/>
    <b v="1"/>
    <x v="1"/>
    <s v="musical"/>
    <n v="55.5"/>
    <d v="2014-05-05T12:36:26"/>
    <x v="3439"/>
    <x v="3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2"/>
    <s v="US"/>
    <s v="USD"/>
    <n v="1455251591"/>
    <n v="1452659591"/>
    <b v="0"/>
    <n v="5"/>
    <b v="0"/>
    <x v="1"/>
    <s v="spaces"/>
    <n v="55.6"/>
    <d v="2016-02-12T04:33:11"/>
    <x v="3440"/>
    <x v="2"/>
  </r>
  <r>
    <n v="3354"/>
    <s v="Strangeloop Theatre - A Focus on New Works"/>
    <s v="Help Strangeloop Theatre create and support new work by sponsoring our 2015-2016 season."/>
    <n v="3000"/>
    <n v="3058"/>
    <n v="102"/>
    <x v="0"/>
    <s v="US"/>
    <s v="USD"/>
    <n v="1446091260"/>
    <n v="1443029206"/>
    <b v="0"/>
    <n v="55"/>
    <b v="1"/>
    <x v="1"/>
    <s v="plays"/>
    <n v="55.6"/>
    <d v="2015-10-29T04:01:00"/>
    <x v="3441"/>
    <x v="0"/>
  </r>
  <r>
    <n v="3060"/>
    <s v="Save the Roxy Theatre in Bremerton WA"/>
    <s v="Save the historic Roxy theatre in Bremerton WA from being repurposed as office space."/>
    <n v="220000"/>
    <n v="335"/>
    <n v="0"/>
    <x v="2"/>
    <s v="US"/>
    <s v="USD"/>
    <n v="1443422134"/>
    <n v="1440830134"/>
    <b v="0"/>
    <n v="6"/>
    <b v="0"/>
    <x v="1"/>
    <s v="spaces"/>
    <n v="55.83"/>
    <d v="2015-09-28T06:35:34"/>
    <x v="3442"/>
    <x v="0"/>
  </r>
  <r>
    <n v="3396"/>
    <s v="Rainbowtown"/>
    <s v="&quot;Rainbowtown&quot; is a new play for kids. Help us bring it to the Main Line during the 2014 Philadelphia Fringe Festival!"/>
    <n v="1500"/>
    <n v="1565"/>
    <n v="104"/>
    <x v="0"/>
    <s v="US"/>
    <s v="USD"/>
    <n v="1401595140"/>
    <n v="1399286589"/>
    <b v="0"/>
    <n v="28"/>
    <b v="1"/>
    <x v="1"/>
    <s v="plays"/>
    <n v="55.89"/>
    <d v="2014-06-01T03:59:00"/>
    <x v="3443"/>
    <x v="3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s v="US"/>
    <s v="USD"/>
    <n v="1472952982"/>
    <n v="1470792982"/>
    <b v="0"/>
    <n v="36"/>
    <b v="1"/>
    <x v="1"/>
    <s v="plays"/>
    <n v="55.97"/>
    <d v="2016-09-04T01:36:22"/>
    <x v="3444"/>
    <x v="2"/>
  </r>
  <r>
    <n v="3843"/>
    <s v="Vengeance Can Wait"/>
    <s v="Vengeance Can Wait navigates Japanese sub-culture as it charts a dark, twisted and touching, â€œdifferentâ€ kind of love story."/>
    <n v="5000"/>
    <n v="1065"/>
    <n v="21"/>
    <x v="2"/>
    <s v="US"/>
    <s v="USD"/>
    <n v="1401587064"/>
    <n v="1399427064"/>
    <b v="1"/>
    <n v="19"/>
    <b v="0"/>
    <x v="1"/>
    <s v="plays"/>
    <n v="56.05"/>
    <d v="2014-06-01T01:44:24"/>
    <x v="3445"/>
    <x v="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s v="US"/>
    <s v="USD"/>
    <n v="1425528000"/>
    <n v="1422916261"/>
    <b v="0"/>
    <n v="197"/>
    <b v="1"/>
    <x v="1"/>
    <s v="plays"/>
    <n v="56.07"/>
    <d v="2015-03-05T04:00:00"/>
    <x v="3446"/>
    <x v="0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s v="US"/>
    <s v="USD"/>
    <n v="1439337600"/>
    <n v="1436575280"/>
    <b v="0"/>
    <n v="104"/>
    <b v="1"/>
    <x v="1"/>
    <s v="plays"/>
    <n v="56.2"/>
    <d v="2015-08-12T00:00:00"/>
    <x v="3447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2"/>
    <s v="US"/>
    <s v="USD"/>
    <n v="1428642000"/>
    <n v="1426050982"/>
    <b v="0"/>
    <n v="4"/>
    <b v="0"/>
    <x v="1"/>
    <s v="plays"/>
    <n v="56.25"/>
    <d v="2015-04-10T05:00:00"/>
    <x v="3448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s v="GB"/>
    <s v="GBP"/>
    <n v="1468611272"/>
    <n v="1466019272"/>
    <b v="0"/>
    <n v="27"/>
    <b v="1"/>
    <x v="1"/>
    <s v="plays"/>
    <n v="56.33"/>
    <d v="2016-07-15T19:34:32"/>
    <x v="3449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2"/>
    <s v="US"/>
    <s v="USD"/>
    <n v="1444946400"/>
    <n v="1441723912"/>
    <b v="0"/>
    <n v="21"/>
    <b v="0"/>
    <x v="1"/>
    <s v="spaces"/>
    <n v="56.34"/>
    <d v="2015-10-15T22:00:00"/>
    <x v="345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2"/>
    <s v="US"/>
    <s v="USD"/>
    <n v="1432151326"/>
    <n v="1429559326"/>
    <b v="0"/>
    <n v="14"/>
    <b v="0"/>
    <x v="1"/>
    <s v="spaces"/>
    <n v="56.79"/>
    <d v="2015-05-20T19:48:46"/>
    <x v="3451"/>
    <x v="0"/>
  </r>
  <r>
    <n v="3523"/>
    <s v="Magnificence"/>
    <s v="An old play about our world. Set in 1970s England, Magnificence is a gut-wrenching story of radicalisation, idealism and pity."/>
    <n v="4000"/>
    <n v="4546"/>
    <n v="114"/>
    <x v="0"/>
    <s v="GB"/>
    <s v="GBP"/>
    <n v="1474844400"/>
    <n v="1469871148"/>
    <b v="0"/>
    <n v="80"/>
    <b v="1"/>
    <x v="1"/>
    <s v="plays"/>
    <n v="56.83"/>
    <d v="2016-09-25T23:00:00"/>
    <x v="3452"/>
    <x v="2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s v="GB"/>
    <s v="GBP"/>
    <n v="1439247600"/>
    <n v="1434625937"/>
    <b v="0"/>
    <n v="3"/>
    <b v="1"/>
    <x v="1"/>
    <s v="musical"/>
    <n v="166.67"/>
    <d v="2015-08-10T23:00:00"/>
    <x v="3453"/>
    <x v="0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s v="US"/>
    <s v="USD"/>
    <n v="1426187582"/>
    <n v="1423599182"/>
    <b v="0"/>
    <n v="10"/>
    <b v="1"/>
    <x v="1"/>
    <s v="plays"/>
    <n v="57"/>
    <d v="2015-03-12T19:13:02"/>
    <x v="3454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2"/>
    <s v="CA"/>
    <s v="CAD"/>
    <n v="1403539200"/>
    <n v="1400604056"/>
    <b v="0"/>
    <n v="5"/>
    <b v="0"/>
    <x v="1"/>
    <s v="plays"/>
    <n v="57"/>
    <d v="2014-06-23T16:00:00"/>
    <x v="3455"/>
    <x v="3"/>
  </r>
  <r>
    <n v="3216"/>
    <s v="BRUTE"/>
    <s v="Brute (winner of the 2015 IdeasTap Underbelly Award) is new writing based on the true story of a rather twisted, horrible schoolgirl."/>
    <n v="2000"/>
    <n v="2001"/>
    <n v="100"/>
    <x v="0"/>
    <s v="GB"/>
    <s v="GBP"/>
    <n v="1436625000"/>
    <n v="1433934371"/>
    <b v="1"/>
    <n v="35"/>
    <b v="1"/>
    <x v="1"/>
    <s v="plays"/>
    <n v="57.17"/>
    <d v="2015-07-11T14:30:00"/>
    <x v="3456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2"/>
    <s v="GB"/>
    <s v="GBP"/>
    <n v="1443973546"/>
    <n v="1438789546"/>
    <b v="0"/>
    <n v="23"/>
    <b v="0"/>
    <x v="1"/>
    <s v="plays"/>
    <n v="57.17"/>
    <d v="2015-10-04T15:45:46"/>
    <x v="3457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s v="US"/>
    <s v="USD"/>
    <n v="1470034740"/>
    <n v="1466185176"/>
    <b v="0"/>
    <n v="70"/>
    <b v="1"/>
    <x v="1"/>
    <s v="plays"/>
    <n v="57.2"/>
    <d v="2016-08-01T06:59:00"/>
    <x v="3458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s v="GB"/>
    <s v="GBP"/>
    <n v="1439136000"/>
    <n v="1436972472"/>
    <b v="0"/>
    <n v="36"/>
    <b v="1"/>
    <x v="1"/>
    <s v="plays"/>
    <n v="57.22"/>
    <d v="2015-08-09T16:00:00"/>
    <x v="3459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2"/>
    <s v="US"/>
    <s v="USD"/>
    <n v="1403823722"/>
    <n v="1401231722"/>
    <b v="0"/>
    <n v="40"/>
    <b v="0"/>
    <x v="1"/>
    <s v="plays"/>
    <n v="57.25"/>
    <d v="2014-06-26T23:02:02"/>
    <x v="3460"/>
    <x v="3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s v="US"/>
    <s v="USD"/>
    <n v="1434925500"/>
    <n v="1432410639"/>
    <b v="0"/>
    <n v="62"/>
    <b v="1"/>
    <x v="1"/>
    <s v="plays"/>
    <n v="57.26"/>
    <d v="2015-06-21T22:25:00"/>
    <x v="3461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s v="GB"/>
    <s v="GBP"/>
    <n v="1434624067"/>
    <n v="1432032067"/>
    <b v="0"/>
    <n v="57"/>
    <b v="1"/>
    <x v="1"/>
    <s v="plays"/>
    <n v="57.39"/>
    <d v="2015-06-18T10:41:07"/>
    <x v="3462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s v="US"/>
    <s v="USD"/>
    <n v="1460846347"/>
    <n v="1458254347"/>
    <b v="0"/>
    <n v="28"/>
    <b v="1"/>
    <x v="1"/>
    <s v="plays"/>
    <n v="57.5"/>
    <d v="2016-04-16T22:39:07"/>
    <x v="3463"/>
    <x v="2"/>
  </r>
  <r>
    <n v="3252"/>
    <s v="Modern Love"/>
    <s v="How do we navigate the boundaries between friendship, sexual intimacy and obsessive desire?"/>
    <n v="2250"/>
    <n v="2876"/>
    <n v="128"/>
    <x v="0"/>
    <s v="GB"/>
    <s v="GBP"/>
    <n v="1473247240"/>
    <n v="1470655240"/>
    <b v="1"/>
    <n v="50"/>
    <b v="1"/>
    <x v="1"/>
    <s v="plays"/>
    <n v="57.52"/>
    <d v="2016-09-07T11:20:40"/>
    <x v="3464"/>
    <x v="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s v="US"/>
    <s v="USD"/>
    <n v="1403366409"/>
    <n v="1400774409"/>
    <b v="1"/>
    <n v="51"/>
    <b v="1"/>
    <x v="1"/>
    <s v="plays"/>
    <n v="57.55"/>
    <d v="2014-06-21T16:00:09"/>
    <x v="3465"/>
    <x v="3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s v="US"/>
    <s v="USD"/>
    <n v="1456047228"/>
    <n v="1453109628"/>
    <b v="1"/>
    <n v="551"/>
    <b v="1"/>
    <x v="1"/>
    <s v="spaces"/>
    <n v="57.63"/>
    <d v="2016-02-21T09:33:48"/>
    <x v="3466"/>
    <x v="2"/>
  </r>
  <r>
    <n v="3246"/>
    <s v="The Gray Man"/>
    <s v="The Gray Man isnâ€™t real. Heâ€™s a ghost story, a boogeyman, a tale mothers make up to keep their children safe."/>
    <n v="10000"/>
    <n v="11122"/>
    <n v="111"/>
    <x v="0"/>
    <s v="US"/>
    <s v="USD"/>
    <n v="1442030340"/>
    <n v="1439551200"/>
    <b v="1"/>
    <n v="193"/>
    <b v="1"/>
    <x v="1"/>
    <s v="plays"/>
    <n v="57.63"/>
    <d v="2015-09-12T03:59:00"/>
    <x v="3467"/>
    <x v="0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s v="GB"/>
    <s v="GBP"/>
    <n v="1438543889"/>
    <n v="1436383889"/>
    <b v="0"/>
    <n v="28"/>
    <b v="1"/>
    <x v="1"/>
    <s v="musical"/>
    <n v="47.43"/>
    <d v="2015-08-02T19:31:29"/>
    <x v="3468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s v="US"/>
    <s v="USD"/>
    <n v="1407686340"/>
    <n v="1404833442"/>
    <b v="0"/>
    <n v="9"/>
    <b v="1"/>
    <x v="1"/>
    <s v="plays"/>
    <n v="57.78"/>
    <d v="2014-08-10T15:59:00"/>
    <x v="3469"/>
    <x v="3"/>
  </r>
  <r>
    <n v="3112"/>
    <s v="Kids Zone start up"/>
    <s v="Children only have a short period of time to live care free, play hard, get dirty, I want to help every child in my Town play everyday."/>
    <n v="11000"/>
    <n v="521"/>
    <n v="5"/>
    <x v="2"/>
    <s v="US"/>
    <s v="USD"/>
    <n v="1477968934"/>
    <n v="1472784934"/>
    <b v="0"/>
    <n v="9"/>
    <b v="0"/>
    <x v="1"/>
    <s v="spaces"/>
    <n v="57.89"/>
    <d v="2016-11-01T02:55:34"/>
    <x v="3470"/>
    <x v="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s v="US"/>
    <s v="USD"/>
    <n v="1477710000"/>
    <n v="1475248279"/>
    <b v="0"/>
    <n v="12"/>
    <b v="1"/>
    <x v="1"/>
    <s v="plays"/>
    <n v="57.92"/>
    <d v="2016-10-29T03:00:00"/>
    <x v="3471"/>
    <x v="2"/>
  </r>
  <r>
    <n v="3122"/>
    <s v="be back soon (Canceled)"/>
    <s v="cancelled until further notice"/>
    <n v="199"/>
    <n v="116"/>
    <n v="58"/>
    <x v="1"/>
    <s v="US"/>
    <s v="USD"/>
    <n v="1478733732"/>
    <n v="1478298132"/>
    <b v="0"/>
    <n v="2"/>
    <b v="0"/>
    <x v="1"/>
    <s v="spaces"/>
    <n v="58"/>
    <d v="2016-11-09T23:22:12"/>
    <x v="3472"/>
    <x v="2"/>
  </r>
  <r>
    <n v="3690"/>
    <s v="We Rise"/>
    <s v="A play honoring the lives and legacies of the activists and those remembered at the 1992 ACT UP Ashes Action at The White House"/>
    <n v="1500"/>
    <n v="1800"/>
    <n v="120"/>
    <x v="0"/>
    <s v="US"/>
    <s v="USD"/>
    <n v="1417101683"/>
    <n v="1414506083"/>
    <b v="0"/>
    <n v="31"/>
    <b v="1"/>
    <x v="1"/>
    <s v="plays"/>
    <n v="58.06"/>
    <d v="2014-11-27T15:21:23"/>
    <x v="3473"/>
    <x v="3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s v="US"/>
    <s v="USD"/>
    <n v="1304395140"/>
    <n v="1302493760"/>
    <b v="1"/>
    <n v="21"/>
    <b v="1"/>
    <x v="1"/>
    <s v="plays"/>
    <n v="58.1"/>
    <d v="2011-05-03T03:59:00"/>
    <x v="3474"/>
    <x v="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2"/>
    <s v="US"/>
    <s v="USD"/>
    <n v="1409194810"/>
    <n v="1406170810"/>
    <b v="0"/>
    <n v="114"/>
    <b v="0"/>
    <x v="1"/>
    <s v="spaces"/>
    <n v="58.18"/>
    <d v="2014-08-28T03:00:10"/>
    <x v="3475"/>
    <x v="3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s v="US"/>
    <s v="USD"/>
    <n v="1410975994"/>
    <n v="1408383994"/>
    <b v="0"/>
    <n v="19"/>
    <b v="1"/>
    <x v="1"/>
    <s v="plays"/>
    <n v="58.42"/>
    <d v="2014-09-17T17:46:34"/>
    <x v="3476"/>
    <x v="3"/>
  </r>
  <r>
    <n v="3582"/>
    <s v="REALLY REALLY"/>
    <s v="A contemporary American play touching on the scorching realities of growing up in the Millennial generation."/>
    <n v="1000"/>
    <n v="2870"/>
    <n v="287"/>
    <x v="0"/>
    <s v="US"/>
    <s v="USD"/>
    <n v="1459822682"/>
    <n v="1458613082"/>
    <b v="0"/>
    <n v="49"/>
    <b v="1"/>
    <x v="1"/>
    <s v="plays"/>
    <n v="58.57"/>
    <d v="2016-04-05T02:18:02"/>
    <x v="347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s v="US"/>
    <s v="USD"/>
    <n v="1405727304"/>
    <n v="1403135304"/>
    <b v="0"/>
    <n v="18"/>
    <b v="1"/>
    <x v="1"/>
    <s v="plays"/>
    <n v="58.61"/>
    <d v="2014-07-18T23:48:24"/>
    <x v="3478"/>
    <x v="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s v="US"/>
    <s v="USD"/>
    <n v="1411695300"/>
    <n v="1409275671"/>
    <b v="0"/>
    <n v="87"/>
    <b v="1"/>
    <x v="1"/>
    <s v="plays"/>
    <n v="58.62"/>
    <d v="2014-09-26T01:35:00"/>
    <x v="3479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s v="US"/>
    <s v="USD"/>
    <n v="1413269940"/>
    <n v="1410421670"/>
    <b v="1"/>
    <n v="167"/>
    <b v="1"/>
    <x v="1"/>
    <s v="plays"/>
    <n v="58.69"/>
    <d v="2014-10-14T06:59:00"/>
    <x v="3480"/>
    <x v="3"/>
  </r>
  <r>
    <n v="3683"/>
    <s v="A Krumpus Story - World Premiere"/>
    <s v="A Krumpus Story is a dark holiday comedy for anyone who wants a little more spice in their holiday fare."/>
    <n v="3500"/>
    <n v="3880"/>
    <n v="111"/>
    <x v="0"/>
    <s v="US"/>
    <s v="USD"/>
    <n v="1476931696"/>
    <n v="1474339696"/>
    <b v="0"/>
    <n v="66"/>
    <b v="1"/>
    <x v="1"/>
    <s v="plays"/>
    <n v="58.79"/>
    <d v="2016-10-20T02:48:16"/>
    <x v="3481"/>
    <x v="2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s v="GB"/>
    <s v="GBP"/>
    <n v="1429789992"/>
    <n v="1424609592"/>
    <b v="0"/>
    <n v="17"/>
    <b v="1"/>
    <x v="1"/>
    <s v="plays"/>
    <n v="58.82"/>
    <d v="2015-04-23T11:53:12"/>
    <x v="3482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s v="US"/>
    <s v="USD"/>
    <n v="1415222545"/>
    <n v="1413404545"/>
    <b v="0"/>
    <n v="9"/>
    <b v="1"/>
    <x v="1"/>
    <s v="plays"/>
    <n v="58.9"/>
    <d v="2014-11-05T21:22:25"/>
    <x v="3483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s v="US"/>
    <s v="USD"/>
    <n v="1470538800"/>
    <n v="1469112493"/>
    <b v="0"/>
    <n v="19"/>
    <b v="1"/>
    <x v="1"/>
    <s v="plays"/>
    <n v="58.95"/>
    <d v="2016-08-07T03:00:00"/>
    <x v="3484"/>
    <x v="2"/>
  </r>
  <r>
    <n v="3763"/>
    <s v="[title of show] â€” The Chicago Storefront Premiere"/>
    <s v="A musical about two guys writing a musical about...two guys writing a musical."/>
    <n v="5000"/>
    <n v="5000"/>
    <n v="100"/>
    <x v="0"/>
    <s v="US"/>
    <s v="USD"/>
    <n v="1427907626"/>
    <n v="1425319226"/>
    <b v="0"/>
    <n v="77"/>
    <b v="1"/>
    <x v="1"/>
    <s v="musical"/>
    <n v="64.94"/>
    <d v="2015-04-01T17:00:26"/>
    <x v="3485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2"/>
    <s v="US"/>
    <s v="USD"/>
    <n v="1450211116"/>
    <n v="1445023516"/>
    <b v="0"/>
    <n v="7"/>
    <b v="0"/>
    <x v="1"/>
    <s v="plays"/>
    <n v="59"/>
    <d v="2015-12-15T20:25:16"/>
    <x v="3486"/>
    <x v="0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2"/>
    <s v="US"/>
    <s v="USD"/>
    <n v="1488517200"/>
    <n v="1485909937"/>
    <b v="0"/>
    <n v="1"/>
    <b v="0"/>
    <x v="1"/>
    <s v="plays"/>
    <n v="59"/>
    <d v="2017-03-03T05:00:00"/>
    <x v="3487"/>
    <x v="1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s v="US"/>
    <s v="USD"/>
    <n v="1464482160"/>
    <n v="1462824832"/>
    <b v="0"/>
    <n v="27"/>
    <b v="1"/>
    <x v="1"/>
    <s v="musical"/>
    <n v="55.56"/>
    <d v="2016-05-29T00:36:00"/>
    <x v="3488"/>
    <x v="2"/>
  </r>
  <r>
    <n v="3564"/>
    <s v="The Pillowman Aberdeen"/>
    <s v="Multi Award-Winng play THE PILLOWMAN coming to the Arts Centre Theatre, Aberdeen"/>
    <n v="1000"/>
    <n v="1005"/>
    <n v="101"/>
    <x v="0"/>
    <s v="GB"/>
    <s v="GBP"/>
    <n v="1444060800"/>
    <n v="1440082649"/>
    <b v="0"/>
    <n v="17"/>
    <b v="1"/>
    <x v="1"/>
    <s v="plays"/>
    <n v="59.12"/>
    <d v="2015-10-05T16:00:00"/>
    <x v="3489"/>
    <x v="0"/>
  </r>
  <r>
    <n v="3686"/>
    <s v="Dog sees God by Bert V. Royal @ FSU"/>
    <s v="This October, in association with Rogue Productions at FSU, I will be directing a production of Dog sees God."/>
    <n v="350"/>
    <n v="355"/>
    <n v="101"/>
    <x v="0"/>
    <s v="US"/>
    <s v="USD"/>
    <n v="1440820740"/>
    <n v="1439567660"/>
    <b v="0"/>
    <n v="6"/>
    <b v="1"/>
    <x v="1"/>
    <s v="plays"/>
    <n v="59.17"/>
    <d v="2015-08-29T03:59:00"/>
    <x v="3490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s v="US"/>
    <s v="USD"/>
    <n v="1427860740"/>
    <n v="1426002684"/>
    <b v="0"/>
    <n v="19"/>
    <b v="1"/>
    <x v="1"/>
    <s v="plays"/>
    <n v="59.21"/>
    <d v="2015-04-01T03:59:00"/>
    <x v="3491"/>
    <x v="0"/>
  </r>
  <r>
    <n v="3599"/>
    <s v="Promised Land"/>
    <s v="Help Chrysalis get this production off the ground!  An original play, we only need $500 to get this production on its feet!"/>
    <n v="500"/>
    <n v="1010"/>
    <n v="202"/>
    <x v="0"/>
    <s v="US"/>
    <s v="USD"/>
    <n v="1440892800"/>
    <n v="1438715077"/>
    <b v="0"/>
    <n v="17"/>
    <b v="1"/>
    <x v="1"/>
    <s v="plays"/>
    <n v="59.41"/>
    <d v="2015-08-30T00:00:00"/>
    <x v="3492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s v="GB"/>
    <s v="GBP"/>
    <n v="1446213612"/>
    <n v="1443621612"/>
    <b v="1"/>
    <n v="21"/>
    <b v="1"/>
    <x v="1"/>
    <s v="plays"/>
    <n v="59.52"/>
    <d v="2015-10-30T14:00:12"/>
    <x v="3493"/>
    <x v="0"/>
  </r>
  <r>
    <n v="3998"/>
    <s v="Forsaken Angels-A New Play"/>
    <s v="Forsaken Angels, a powerful new play by William Leary, author of DCMTA's Best Of 2014 Play Masquerade."/>
    <n v="1250"/>
    <n v="715"/>
    <n v="57"/>
    <x v="2"/>
    <s v="US"/>
    <s v="USD"/>
    <n v="1427580426"/>
    <n v="1424992026"/>
    <b v="0"/>
    <n v="12"/>
    <b v="0"/>
    <x v="1"/>
    <s v="plays"/>
    <n v="59.58"/>
    <d v="2015-03-28T22:07:06"/>
    <x v="3494"/>
    <x v="0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s v="US"/>
    <s v="USD"/>
    <n v="1427553484"/>
    <n v="1424533084"/>
    <b v="0"/>
    <n v="35"/>
    <b v="1"/>
    <x v="1"/>
    <s v="plays"/>
    <n v="59.6"/>
    <d v="2015-03-28T14:38:04"/>
    <x v="3495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s v="US"/>
    <s v="USD"/>
    <n v="1447445820"/>
    <n v="1445077121"/>
    <b v="0"/>
    <n v="43"/>
    <b v="1"/>
    <x v="1"/>
    <s v="plays"/>
    <n v="59.65"/>
    <d v="2015-11-13T20:17:00"/>
    <x v="3496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s v="GB"/>
    <s v="GBP"/>
    <n v="1445817540"/>
    <n v="1443665293"/>
    <b v="1"/>
    <n v="104"/>
    <b v="1"/>
    <x v="1"/>
    <s v="plays"/>
    <n v="59.7"/>
    <d v="2015-10-25T23:59:00"/>
    <x v="3497"/>
    <x v="0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s v="US"/>
    <s v="USD"/>
    <n v="1454110440"/>
    <n v="1451607071"/>
    <b v="0"/>
    <n v="5"/>
    <b v="0"/>
    <x v="1"/>
    <s v="plays"/>
    <n v="60"/>
    <d v="2016-01-29T23:34:00"/>
    <x v="3498"/>
    <x v="2"/>
  </r>
  <r>
    <n v="4039"/>
    <s v="Defiant Entertainment presents: The Park Bench"/>
    <s v="Help stage an original One Act Play that brings awareness to Alzheimer's in its debut performance."/>
    <n v="500"/>
    <n v="300"/>
    <n v="60"/>
    <x v="2"/>
    <s v="US"/>
    <s v="USD"/>
    <n v="1448949540"/>
    <n v="1446048367"/>
    <b v="0"/>
    <n v="5"/>
    <b v="0"/>
    <x v="1"/>
    <s v="plays"/>
    <n v="60"/>
    <d v="2015-12-01T05:59:00"/>
    <x v="3499"/>
    <x v="0"/>
  </r>
  <r>
    <n v="3728"/>
    <s v="Bare Bones Shakespeare 2015-16 Season"/>
    <s v="Bare Bones Shakespeare's first season will start with a DFW school touring show: Romeo and Juliet."/>
    <n v="20000"/>
    <n v="1862"/>
    <n v="9"/>
    <x v="2"/>
    <s v="US"/>
    <s v="USD"/>
    <n v="1439957176"/>
    <n v="1437365176"/>
    <b v="0"/>
    <n v="31"/>
    <b v="0"/>
    <x v="1"/>
    <s v="plays"/>
    <n v="60.06"/>
    <d v="2015-08-19T04:06:16"/>
    <x v="3500"/>
    <x v="0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2"/>
    <s v="US"/>
    <s v="USD"/>
    <n v="1449876859"/>
    <n v="1444689259"/>
    <b v="0"/>
    <n v="9"/>
    <b v="0"/>
    <x v="1"/>
    <s v="plays"/>
    <n v="60.11"/>
    <d v="2015-12-11T23:34:19"/>
    <x v="3501"/>
    <x v="0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s v="US"/>
    <s v="USD"/>
    <n v="1406745482"/>
    <n v="1404153482"/>
    <b v="0"/>
    <n v="107"/>
    <b v="1"/>
    <x v="1"/>
    <s v="musical"/>
    <n v="74.22"/>
    <d v="2014-07-30T18:38:02"/>
    <x v="3502"/>
    <x v="3"/>
  </r>
  <r>
    <n v="3499"/>
    <s v="Fefu and Her Friends"/>
    <s v="Figure 8 Troupe's debut performance! A stunning piece of theatre written by premier female playwright Maria Irene Fornes."/>
    <n v="2000"/>
    <n v="2110"/>
    <n v="106"/>
    <x v="0"/>
    <s v="US"/>
    <s v="USD"/>
    <n v="1435733940"/>
    <n v="1431046325"/>
    <b v="0"/>
    <n v="35"/>
    <b v="1"/>
    <x v="1"/>
    <s v="plays"/>
    <n v="60.29"/>
    <d v="2015-07-01T06:59:00"/>
    <x v="3503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s v="US"/>
    <s v="USD"/>
    <n v="1416988740"/>
    <n v="1414514153"/>
    <b v="1"/>
    <n v="930"/>
    <b v="1"/>
    <x v="1"/>
    <s v="plays"/>
    <n v="60.3"/>
    <d v="2014-11-26T07:59:00"/>
    <x v="3504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s v="US"/>
    <s v="USD"/>
    <n v="1404312846"/>
    <n v="1402584846"/>
    <b v="0"/>
    <n v="15"/>
    <b v="1"/>
    <x v="1"/>
    <s v="plays"/>
    <n v="60.33"/>
    <d v="2014-07-02T14:54:06"/>
    <x v="3505"/>
    <x v="3"/>
  </r>
  <r>
    <n v="3248"/>
    <s v="Honest Accomplice Theatre 2015-16 Season"/>
    <s v="Honest Accomplice Theatre produces theatre for social change."/>
    <n v="12000"/>
    <n v="12095"/>
    <n v="101"/>
    <x v="0"/>
    <s v="US"/>
    <s v="USD"/>
    <n v="1428178757"/>
    <n v="1425590357"/>
    <b v="1"/>
    <n v="200"/>
    <b v="1"/>
    <x v="1"/>
    <s v="plays"/>
    <n v="60.48"/>
    <d v="2015-04-04T20:19:17"/>
    <x v="3506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2"/>
    <s v="US"/>
    <s v="USD"/>
    <n v="1433723033"/>
    <n v="1428539033"/>
    <b v="0"/>
    <n v="39"/>
    <b v="0"/>
    <x v="1"/>
    <s v="plays"/>
    <n v="60.67"/>
    <d v="2015-06-08T00:23:53"/>
    <x v="350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s v="US"/>
    <s v="USD"/>
    <n v="1413784740"/>
    <n v="1412954547"/>
    <b v="0"/>
    <n v="16"/>
    <b v="1"/>
    <x v="1"/>
    <s v="plays"/>
    <n v="60.69"/>
    <d v="2014-10-20T05:59:00"/>
    <x v="3508"/>
    <x v="3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s v="GB"/>
    <s v="GBP"/>
    <n v="1449255686"/>
    <n v="1446663686"/>
    <b v="0"/>
    <n v="51"/>
    <b v="1"/>
    <x v="1"/>
    <s v="plays"/>
    <n v="60.78"/>
    <d v="2015-12-04T19:01:26"/>
    <x v="3509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s v="US"/>
    <s v="USD"/>
    <n v="1425193140"/>
    <n v="1422769906"/>
    <b v="0"/>
    <n v="20"/>
    <b v="1"/>
    <x v="1"/>
    <s v="plays"/>
    <n v="60.9"/>
    <d v="2015-03-01T06:59:00"/>
    <x v="3510"/>
    <x v="0"/>
  </r>
  <r>
    <n v="3653"/>
    <s v="ALLIE"/>
    <s v="ALLIE is a new dark comedy play which will premiere at the Edinburgh Festival Fringe 2015. Written and produced by Ruaraidh Murray."/>
    <n v="2000"/>
    <n v="2010"/>
    <n v="101"/>
    <x v="0"/>
    <s v="GB"/>
    <s v="GBP"/>
    <n v="1438764207"/>
    <n v="1436172207"/>
    <b v="0"/>
    <n v="33"/>
    <b v="1"/>
    <x v="1"/>
    <s v="plays"/>
    <n v="60.91"/>
    <d v="2015-08-05T08:43:27"/>
    <x v="3511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s v="US"/>
    <s v="USD"/>
    <n v="1472074928"/>
    <n v="1470692528"/>
    <b v="1"/>
    <n v="42"/>
    <b v="1"/>
    <x v="1"/>
    <s v="plays"/>
    <n v="60.95"/>
    <d v="2016-08-24T21:42:08"/>
    <x v="3512"/>
    <x v="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s v="GB"/>
    <s v="GBP"/>
    <n v="1436705265"/>
    <n v="1434113265"/>
    <b v="1"/>
    <n v="30"/>
    <b v="1"/>
    <x v="1"/>
    <s v="plays"/>
    <n v="61"/>
    <d v="2015-07-12T12:47:45"/>
    <x v="3513"/>
    <x v="0"/>
  </r>
  <r>
    <n v="3312"/>
    <s v="Richard III"/>
    <s v="Bare Theatre presents one of Shakespeare's most notorious characters in the final chapter of the War of the Roses saga."/>
    <n v="2500"/>
    <n v="2501"/>
    <n v="100"/>
    <x v="0"/>
    <s v="US"/>
    <s v="USD"/>
    <n v="1478901600"/>
    <n v="1477077946"/>
    <b v="0"/>
    <n v="41"/>
    <b v="1"/>
    <x v="1"/>
    <s v="plays"/>
    <n v="61"/>
    <d v="2016-11-11T22:00:00"/>
    <x v="3514"/>
    <x v="2"/>
  </r>
  <r>
    <n v="3734"/>
    <s v="Shakespeare in Sarajevo"/>
    <s v="Shakespeare's plays have an important message for the world. Bosnia needs to hear. Bring Shakespeare to Sarajevo! Fund performances!"/>
    <n v="1500"/>
    <n v="427"/>
    <n v="28"/>
    <x v="2"/>
    <s v="US"/>
    <s v="USD"/>
    <n v="1432589896"/>
    <n v="1427405896"/>
    <b v="0"/>
    <n v="7"/>
    <b v="0"/>
    <x v="1"/>
    <s v="plays"/>
    <n v="61"/>
    <d v="2015-05-25T21:38:16"/>
    <x v="351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s v="US"/>
    <s v="USD"/>
    <n v="1445065210"/>
    <n v="1442473210"/>
    <b v="0"/>
    <n v="45"/>
    <b v="1"/>
    <x v="1"/>
    <s v="plays"/>
    <n v="61.02"/>
    <d v="2015-10-17T07:00:10"/>
    <x v="351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s v="GB"/>
    <s v="GBP"/>
    <n v="1471185057"/>
    <n v="1468593057"/>
    <b v="0"/>
    <n v="64"/>
    <b v="1"/>
    <x v="1"/>
    <s v="plays"/>
    <n v="61.06"/>
    <d v="2016-08-14T14:30:57"/>
    <x v="3517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s v="US"/>
    <s v="USD"/>
    <n v="1476939300"/>
    <n v="1474273294"/>
    <b v="0"/>
    <n v="33"/>
    <b v="1"/>
    <x v="1"/>
    <s v="plays"/>
    <n v="61.06"/>
    <d v="2016-10-20T04:55:00"/>
    <x v="3518"/>
    <x v="2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s v="US"/>
    <s v="USD"/>
    <n v="1400796420"/>
    <n v="1398342170"/>
    <b v="0"/>
    <n v="25"/>
    <b v="1"/>
    <x v="1"/>
    <s v="plays"/>
    <n v="61.1"/>
    <d v="2014-05-22T22:07:00"/>
    <x v="3519"/>
    <x v="3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1"/>
    <s v="US"/>
    <s v="USD"/>
    <n v="1459121162"/>
    <n v="1456532762"/>
    <b v="0"/>
    <n v="17"/>
    <b v="0"/>
    <x v="1"/>
    <s v="spaces"/>
    <n v="61.18"/>
    <d v="2016-03-27T23:26:02"/>
    <x v="3520"/>
    <x v="2"/>
  </r>
  <r>
    <n v="3071"/>
    <s v="The Echo Theatre 2015"/>
    <s v="Anyone can create. They just need a place and an opportunity. The Echo Theatre (Provo) provides that opportunity."/>
    <n v="12000"/>
    <n v="7173"/>
    <n v="60"/>
    <x v="2"/>
    <s v="US"/>
    <s v="USD"/>
    <n v="1429595940"/>
    <n v="1428082481"/>
    <b v="0"/>
    <n v="117"/>
    <b v="0"/>
    <x v="1"/>
    <s v="spaces"/>
    <n v="61.31"/>
    <d v="2015-04-21T05:59:00"/>
    <x v="3521"/>
    <x v="0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s v="US"/>
    <s v="USD"/>
    <n v="1431481037"/>
    <n v="1428889037"/>
    <b v="0"/>
    <n v="18"/>
    <b v="1"/>
    <x v="1"/>
    <s v="plays"/>
    <n v="61.39"/>
    <d v="2015-05-13T01:37:17"/>
    <x v="3522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2"/>
    <s v="US"/>
    <s v="USD"/>
    <n v="1441649397"/>
    <n v="1439057397"/>
    <b v="0"/>
    <n v="3"/>
    <b v="0"/>
    <x v="1"/>
    <s v="plays"/>
    <n v="61.67"/>
    <d v="2015-09-07T18:09:57"/>
    <x v="3523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s v="US"/>
    <s v="USD"/>
    <n v="1427860740"/>
    <n v="1424727712"/>
    <b v="0"/>
    <n v="34"/>
    <b v="1"/>
    <x v="1"/>
    <s v="plays"/>
    <n v="61.82"/>
    <d v="2015-04-01T03:59:00"/>
    <x v="3524"/>
    <x v="0"/>
  </r>
  <r>
    <n v="3317"/>
    <s v="Seven Minutes in Eternity"/>
    <s v="Andy Boyd's epic new satire about heroes and villains, humankind's search for glory, and fascism in America"/>
    <n v="1050"/>
    <n v="1115"/>
    <n v="106"/>
    <x v="0"/>
    <s v="US"/>
    <s v="USD"/>
    <n v="1465347424"/>
    <n v="1462755424"/>
    <b v="0"/>
    <n v="18"/>
    <b v="1"/>
    <x v="1"/>
    <s v="plays"/>
    <n v="61.94"/>
    <d v="2016-06-08T00:57:04"/>
    <x v="3525"/>
    <x v="2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s v="US"/>
    <s v="USD"/>
    <n v="1407536880"/>
    <n v="1404997548"/>
    <b v="0"/>
    <n v="18"/>
    <b v="1"/>
    <x v="1"/>
    <s v="plays"/>
    <n v="61.94"/>
    <d v="2014-08-08T22:28:00"/>
    <x v="3526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2"/>
    <s v="US"/>
    <s v="USD"/>
    <n v="1406876400"/>
    <n v="1405024561"/>
    <b v="0"/>
    <n v="10"/>
    <b v="0"/>
    <x v="1"/>
    <s v="plays"/>
    <n v="62"/>
    <d v="2014-08-01T07:00:00"/>
    <x v="3527"/>
    <x v="3"/>
  </r>
  <r>
    <n v="3677"/>
    <s v="Goldfish Memory Productions"/>
    <s v="Goldfish Memory Productions seeks at least $12,000 to begin their first 3 professional projects."/>
    <n v="12000"/>
    <n v="12348.5"/>
    <n v="103"/>
    <x v="0"/>
    <s v="US"/>
    <s v="USD"/>
    <n v="1404359940"/>
    <n v="1402580818"/>
    <b v="0"/>
    <n v="199"/>
    <b v="1"/>
    <x v="1"/>
    <s v="plays"/>
    <n v="62.05"/>
    <d v="2014-07-03T03:59:00"/>
    <x v="3528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s v="US"/>
    <s v="USD"/>
    <n v="1452872290"/>
    <n v="1452008290"/>
    <b v="0"/>
    <n v="18"/>
    <b v="1"/>
    <x v="1"/>
    <s v="plays"/>
    <n v="62.17"/>
    <d v="2016-01-15T15:38:10"/>
    <x v="3529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s v="US"/>
    <s v="USD"/>
    <n v="1402901940"/>
    <n v="1399998418"/>
    <b v="0"/>
    <n v="67"/>
    <b v="1"/>
    <x v="1"/>
    <s v="plays"/>
    <n v="62.33"/>
    <d v="2014-06-16T06:59:00"/>
    <x v="3530"/>
    <x v="3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s v="US"/>
    <s v="USD"/>
    <n v="1485885600"/>
    <n v="1484682670"/>
    <b v="0"/>
    <n v="8"/>
    <b v="1"/>
    <x v="1"/>
    <s v="spaces"/>
    <n v="62.5"/>
    <d v="2017-01-31T18:00:00"/>
    <x v="3531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2"/>
    <s v="US"/>
    <s v="USD"/>
    <n v="1482294990"/>
    <n v="1477107390"/>
    <b v="0"/>
    <n v="2"/>
    <b v="0"/>
    <x v="1"/>
    <s v="spaces"/>
    <n v="62.5"/>
    <d v="2016-12-21T04:36:30"/>
    <x v="3532"/>
    <x v="2"/>
  </r>
  <r>
    <n v="3613"/>
    <s v="HIS NAME IS ARTHUR HOLMBERG"/>
    <s v="a woman walks into a bar except she looks like a man and no one's serving drinks. one night only"/>
    <n v="1250"/>
    <n v="1250"/>
    <n v="100"/>
    <x v="0"/>
    <s v="US"/>
    <s v="USD"/>
    <n v="1403964574"/>
    <n v="1401372574"/>
    <b v="0"/>
    <n v="20"/>
    <b v="1"/>
    <x v="1"/>
    <s v="plays"/>
    <n v="62.5"/>
    <d v="2014-06-28T14:09:34"/>
    <x v="3533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2"/>
    <s v="US"/>
    <s v="USD"/>
    <n v="1407868561"/>
    <n v="1406140561"/>
    <b v="0"/>
    <n v="2"/>
    <b v="0"/>
    <x v="1"/>
    <s v="plays"/>
    <n v="62.5"/>
    <d v="2014-08-12T18:36:01"/>
    <x v="3534"/>
    <x v="3"/>
  </r>
  <r>
    <n v="4021"/>
    <s v="Angels in Houston"/>
    <s v="Help a group of actors end bigotry in Houston, TX by supporting a  full production of Angels in America."/>
    <n v="15000"/>
    <n v="125"/>
    <n v="1"/>
    <x v="2"/>
    <s v="US"/>
    <s v="USD"/>
    <n v="1414360358"/>
    <n v="1409176358"/>
    <b v="0"/>
    <n v="2"/>
    <b v="0"/>
    <x v="1"/>
    <s v="plays"/>
    <n v="62.5"/>
    <d v="2014-10-26T21:52:38"/>
    <x v="3535"/>
    <x v="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s v="FR"/>
    <s v="EUR"/>
    <n v="1437889336"/>
    <n v="1432705336"/>
    <b v="0"/>
    <n v="4"/>
    <b v="0"/>
    <x v="1"/>
    <s v="plays"/>
    <n v="62.5"/>
    <d v="2015-07-26T05:42:16"/>
    <x v="3536"/>
    <x v="0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s v="US"/>
    <s v="USD"/>
    <n v="1461963600"/>
    <n v="1459567371"/>
    <b v="0"/>
    <n v="46"/>
    <b v="1"/>
    <x v="1"/>
    <s v="plays"/>
    <n v="62.59"/>
    <d v="2016-04-29T21:00:00"/>
    <x v="3537"/>
    <x v="2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s v="US"/>
    <s v="USD"/>
    <n v="1472676371"/>
    <n v="1470948371"/>
    <b v="0"/>
    <n v="8"/>
    <b v="1"/>
    <x v="1"/>
    <s v="plays"/>
    <n v="62.63"/>
    <d v="2016-08-31T20:46:11"/>
    <x v="3538"/>
    <x v="2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s v="US"/>
    <s v="USD"/>
    <n v="1465178400"/>
    <n v="1461985967"/>
    <b v="0"/>
    <n v="60"/>
    <b v="1"/>
    <x v="1"/>
    <s v="plays"/>
    <n v="62.67"/>
    <d v="2016-06-06T02:00:00"/>
    <x v="3539"/>
    <x v="2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s v="US"/>
    <s v="USD"/>
    <n v="1404983269"/>
    <n v="1402391269"/>
    <b v="0"/>
    <n v="168"/>
    <b v="1"/>
    <x v="1"/>
    <s v="plays"/>
    <n v="62.83"/>
    <d v="2014-07-10T09:07:49"/>
    <x v="354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s v="US"/>
    <s v="USD"/>
    <n v="1338523140"/>
    <n v="1334442519"/>
    <b v="1"/>
    <n v="60"/>
    <b v="1"/>
    <x v="1"/>
    <s v="plays"/>
    <n v="62.88"/>
    <d v="2012-06-01T03:59:00"/>
    <x v="3541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s v="US"/>
    <s v="USD"/>
    <n v="1338591144"/>
    <n v="1335567144"/>
    <b v="1"/>
    <n v="89"/>
    <b v="1"/>
    <x v="1"/>
    <s v="plays"/>
    <n v="62.92"/>
    <d v="2012-06-01T22:52:24"/>
    <x v="3542"/>
    <x v="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2"/>
    <s v="US"/>
    <s v="USD"/>
    <n v="1462112318"/>
    <n v="1459520318"/>
    <b v="0"/>
    <n v="4"/>
    <b v="0"/>
    <x v="1"/>
    <s v="plays"/>
    <n v="63"/>
    <d v="2016-05-01T14:18:38"/>
    <x v="3543"/>
    <x v="2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s v="US"/>
    <s v="USD"/>
    <n v="1413383216"/>
    <n v="1410791216"/>
    <b v="0"/>
    <n v="40"/>
    <b v="1"/>
    <x v="1"/>
    <s v="plays"/>
    <n v="63"/>
    <d v="2014-10-15T14:26:56"/>
    <x v="3544"/>
    <x v="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s v="US"/>
    <s v="USD"/>
    <n v="1406557877"/>
    <n v="1404743477"/>
    <b v="1"/>
    <n v="82"/>
    <b v="1"/>
    <x v="1"/>
    <s v="plays"/>
    <n v="63.11"/>
    <d v="2014-07-28T14:31:17"/>
    <x v="3545"/>
    <x v="3"/>
  </r>
  <r>
    <n v="3906"/>
    <s v="First Draft Theatre"/>
    <s v="We will workshop, stage and develop new writing, devised work and adaptations. A joyful leap into the possibilities of an idea!"/>
    <n v="1500"/>
    <n v="1010"/>
    <n v="67"/>
    <x v="2"/>
    <s v="GB"/>
    <s v="GBP"/>
    <n v="1435325100"/>
    <n v="1432072893"/>
    <b v="0"/>
    <n v="16"/>
    <b v="0"/>
    <x v="1"/>
    <s v="plays"/>
    <n v="63.13"/>
    <d v="2015-06-26T13:25:00"/>
    <x v="3546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s v="US"/>
    <s v="USD"/>
    <n v="1484841471"/>
    <n v="1482249471"/>
    <b v="0"/>
    <n v="249"/>
    <b v="1"/>
    <x v="1"/>
    <s v="spaces"/>
    <n v="63.23"/>
    <d v="2017-01-19T15:57:51"/>
    <x v="3547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s v="US"/>
    <s v="USD"/>
    <n v="1438226724"/>
    <n v="1433042724"/>
    <b v="0"/>
    <n v="32"/>
    <b v="1"/>
    <x v="1"/>
    <s v="plays"/>
    <n v="63.28"/>
    <d v="2015-07-30T03:25:24"/>
    <x v="3548"/>
    <x v="0"/>
  </r>
  <r>
    <n v="3167"/>
    <s v="Destiny is Judd Nelson: a new play at FringeNYC"/>
    <s v="What is destiny? Explore it with us this August at FringeNYC."/>
    <n v="3000"/>
    <n v="3485"/>
    <n v="116"/>
    <x v="0"/>
    <s v="US"/>
    <s v="USD"/>
    <n v="1406952781"/>
    <n v="1405743181"/>
    <b v="1"/>
    <n v="55"/>
    <b v="1"/>
    <x v="1"/>
    <s v="plays"/>
    <n v="63.36"/>
    <d v="2014-08-02T04:13:01"/>
    <x v="3549"/>
    <x v="3"/>
  </r>
  <r>
    <n v="1298"/>
    <s v="Dinosaur Dreams"/>
    <s v="A play that raises awareness for mental health and explores the psychological effects childhood abuse can have on an adult."/>
    <n v="2000"/>
    <n v="2093"/>
    <n v="105"/>
    <x v="0"/>
    <s v="GB"/>
    <s v="GBP"/>
    <n v="1461860432"/>
    <n v="1459268432"/>
    <b v="0"/>
    <n v="33"/>
    <b v="1"/>
    <x v="1"/>
    <s v="plays"/>
    <n v="63.42"/>
    <d v="2016-04-28T16:20:32"/>
    <x v="3550"/>
    <x v="2"/>
  </r>
  <r>
    <n v="4022"/>
    <s v="The Merchant of Venice as Shakespeare Heard It"/>
    <s v="Help us produce a video of the first Original Pronunciation Merchant of Venice."/>
    <n v="18000"/>
    <n v="12521"/>
    <n v="70"/>
    <x v="2"/>
    <s v="US"/>
    <s v="USD"/>
    <n v="1422759240"/>
    <n v="1418824867"/>
    <b v="0"/>
    <n v="197"/>
    <b v="0"/>
    <x v="1"/>
    <s v="plays"/>
    <n v="63.56"/>
    <d v="2015-02-01T02:54:00"/>
    <x v="3551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s v="US"/>
    <s v="USD"/>
    <n v="1416385679"/>
    <n v="1413790079"/>
    <b v="0"/>
    <n v="162"/>
    <b v="1"/>
    <x v="1"/>
    <s v="plays"/>
    <n v="63.57"/>
    <d v="2014-11-19T08:27:59"/>
    <x v="3552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s v="IE"/>
    <s v="EUR"/>
    <n v="1459978200"/>
    <n v="1458416585"/>
    <b v="0"/>
    <n v="46"/>
    <b v="1"/>
    <x v="1"/>
    <s v="plays"/>
    <n v="63.7"/>
    <d v="2016-04-06T21:30:00"/>
    <x v="3553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s v="US"/>
    <s v="USD"/>
    <n v="1487347500"/>
    <n v="1484715366"/>
    <b v="0"/>
    <n v="158"/>
    <b v="1"/>
    <x v="1"/>
    <s v="plays"/>
    <n v="63.83"/>
    <d v="2017-02-17T16:05:00"/>
    <x v="3554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s v="US"/>
    <s v="USD"/>
    <n v="1427469892"/>
    <n v="1424881492"/>
    <b v="0"/>
    <n v="94"/>
    <b v="1"/>
    <x v="1"/>
    <s v="plays"/>
    <n v="63.83"/>
    <d v="2015-03-27T15:24:52"/>
    <x v="3555"/>
    <x v="0"/>
  </r>
  <r>
    <n v="2831"/>
    <s v="Tackett &amp; Pyke put on a Play"/>
    <s v="We each wrote a play and would like to produce them for you for nothing more than art's sake!"/>
    <n v="3000"/>
    <n v="3320"/>
    <n v="111"/>
    <x v="0"/>
    <s v="US"/>
    <s v="USD"/>
    <n v="1437076070"/>
    <n v="1434484070"/>
    <b v="0"/>
    <n v="52"/>
    <b v="1"/>
    <x v="1"/>
    <s v="plays"/>
    <n v="63.85"/>
    <d v="2015-07-16T19:47:50"/>
    <x v="3556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s v="DE"/>
    <s v="EUR"/>
    <n v="1444291193"/>
    <n v="1441699193"/>
    <b v="1"/>
    <n v="187"/>
    <b v="1"/>
    <x v="1"/>
    <s v="spaces"/>
    <n v="64.16"/>
    <d v="2015-10-08T07:59:53"/>
    <x v="3557"/>
    <x v="0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s v="US"/>
    <s v="USD"/>
    <n v="1405095300"/>
    <n v="1403146628"/>
    <b v="0"/>
    <n v="82"/>
    <b v="1"/>
    <x v="1"/>
    <s v="plays"/>
    <n v="64.16"/>
    <d v="2014-07-11T16:15:00"/>
    <x v="3558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2"/>
    <s v="AU"/>
    <s v="AUD"/>
    <n v="1430316426"/>
    <n v="1427724426"/>
    <b v="0"/>
    <n v="6"/>
    <b v="0"/>
    <x v="1"/>
    <s v="plays"/>
    <n v="64.17"/>
    <d v="2015-04-29T14:07:06"/>
    <x v="3559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s v="US"/>
    <s v="USD"/>
    <n v="1333310458"/>
    <n v="1330722058"/>
    <b v="1"/>
    <n v="123"/>
    <b v="1"/>
    <x v="1"/>
    <s v="plays"/>
    <n v="64.27"/>
    <d v="2012-04-01T20:00:58"/>
    <x v="3560"/>
    <x v="5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s v="US"/>
    <s v="USD"/>
    <n v="1470197340"/>
    <n v="1467497652"/>
    <b v="0"/>
    <n v="14"/>
    <b v="1"/>
    <x v="1"/>
    <s v="plays"/>
    <n v="64.290000000000006"/>
    <d v="2016-08-03T04:09:00"/>
    <x v="3561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s v="US"/>
    <s v="USD"/>
    <n v="1404570147"/>
    <n v="1401978147"/>
    <b v="0"/>
    <n v="7"/>
    <b v="0"/>
    <x v="1"/>
    <s v="plays"/>
    <n v="64.290000000000006"/>
    <d v="2014-07-05T14:22:27"/>
    <x v="3562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s v="US"/>
    <s v="USD"/>
    <n v="1410550484"/>
    <n v="1408995284"/>
    <b v="0"/>
    <n v="16"/>
    <b v="1"/>
    <x v="1"/>
    <s v="plays"/>
    <n v="64.38"/>
    <d v="2014-09-12T19:34:44"/>
    <x v="3563"/>
    <x v="3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s v="US"/>
    <s v="USD"/>
    <n v="1404360045"/>
    <n v="1401336045"/>
    <b v="0"/>
    <n v="96"/>
    <b v="1"/>
    <x v="1"/>
    <s v="musical"/>
    <n v="106.93"/>
    <d v="2014-07-03T04:00:45"/>
    <x v="3564"/>
    <x v="3"/>
  </r>
  <r>
    <n v="3467"/>
    <s v="Venus in Fur, Los Angeles."/>
    <s v="Venus in Fur, By David Ives."/>
    <n v="3000"/>
    <n v="3030"/>
    <n v="101"/>
    <x v="0"/>
    <s v="US"/>
    <s v="USD"/>
    <n v="1426864032"/>
    <n v="1424275632"/>
    <b v="0"/>
    <n v="47"/>
    <b v="1"/>
    <x v="1"/>
    <s v="plays"/>
    <n v="64.47"/>
    <d v="2015-03-20T15:07:12"/>
    <x v="3565"/>
    <x v="0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s v="GB"/>
    <s v="GBP"/>
    <n v="1445604236"/>
    <n v="1443185036"/>
    <b v="0"/>
    <n v="31"/>
    <b v="1"/>
    <x v="1"/>
    <s v="plays"/>
    <n v="64.52"/>
    <d v="2015-10-23T12:43:56"/>
    <x v="3566"/>
    <x v="0"/>
  </r>
  <r>
    <n v="3823"/>
    <s v="FEED"/>
    <s v="Feed, a new play by Garrett Markgraf (based on the novel by M.T. Anderson), Directed by Anna Marck at Oakland University."/>
    <n v="2500"/>
    <n v="2650"/>
    <n v="106"/>
    <x v="0"/>
    <s v="US"/>
    <s v="USD"/>
    <n v="1437364740"/>
    <n v="1434405044"/>
    <b v="0"/>
    <n v="41"/>
    <b v="1"/>
    <x v="1"/>
    <s v="plays"/>
    <n v="64.63"/>
    <d v="2015-07-20T03:59:00"/>
    <x v="3567"/>
    <x v="0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s v="GB"/>
    <s v="GBP"/>
    <n v="1422658930"/>
    <n v="1421362930"/>
    <b v="0"/>
    <n v="21"/>
    <b v="1"/>
    <x v="1"/>
    <s v="plays"/>
    <n v="64.760000000000005"/>
    <d v="2015-01-30T23:02:10"/>
    <x v="3568"/>
    <x v="0"/>
  </r>
  <r>
    <n v="3075"/>
    <s v="The Little MAGIC Theatre"/>
    <s v="Magic Morgan &amp; Liliana are raising funds to expand their famed traveling magic show to a theater of magic."/>
    <n v="15000"/>
    <n v="1296"/>
    <n v="9"/>
    <x v="2"/>
    <s v="US"/>
    <s v="USD"/>
    <n v="1471573640"/>
    <n v="1467253640"/>
    <b v="0"/>
    <n v="20"/>
    <b v="0"/>
    <x v="1"/>
    <s v="spaces"/>
    <n v="64.8"/>
    <d v="2016-08-19T02:27:20"/>
    <x v="3569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s v="US"/>
    <s v="USD"/>
    <n v="1466014499"/>
    <n v="1463422499"/>
    <b v="0"/>
    <n v="44"/>
    <b v="1"/>
    <x v="1"/>
    <s v="plays"/>
    <n v="64.91"/>
    <d v="2016-06-15T18:14:59"/>
    <x v="3570"/>
    <x v="2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s v="US"/>
    <s v="USD"/>
    <n v="1425185940"/>
    <n v="1423960097"/>
    <b v="0"/>
    <n v="56"/>
    <b v="1"/>
    <x v="1"/>
    <s v="musical"/>
    <n v="41.7"/>
    <d v="2015-03-01T04:59:00"/>
    <x v="3571"/>
    <x v="0"/>
  </r>
  <r>
    <n v="2955"/>
    <s v="A Stage for Stage Door Theater Company (Canceled)"/>
    <s v="Stage Door Theater needs a stage for its current and future productions. Can you help?"/>
    <n v="1200"/>
    <n v="715"/>
    <n v="60"/>
    <x v="1"/>
    <s v="US"/>
    <s v="USD"/>
    <n v="1434476849"/>
    <n v="1431884849"/>
    <b v="0"/>
    <n v="11"/>
    <b v="0"/>
    <x v="1"/>
    <s v="spaces"/>
    <n v="65"/>
    <d v="2015-06-16T17:47:29"/>
    <x v="3572"/>
    <x v="0"/>
  </r>
  <r>
    <n v="3857"/>
    <s v="I support Molding Heartz"/>
    <s v="The Ultimate Screenwriting Conference_x000a_is the experience showing screenwriters how to write and sell a screenplay in hollywood!"/>
    <n v="5000"/>
    <n v="260"/>
    <n v="5"/>
    <x v="2"/>
    <s v="US"/>
    <s v="USD"/>
    <n v="1406913120"/>
    <n v="1404927690"/>
    <b v="0"/>
    <n v="4"/>
    <b v="0"/>
    <x v="1"/>
    <s v="plays"/>
    <n v="65"/>
    <d v="2014-08-01T17:12:00"/>
    <x v="3573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s v="GB"/>
    <s v="GBP"/>
    <n v="1462545358"/>
    <n v="1459953358"/>
    <b v="1"/>
    <n v="117"/>
    <b v="1"/>
    <x v="1"/>
    <s v="plays"/>
    <n v="65.099999999999994"/>
    <d v="2016-05-06T14:35:58"/>
    <x v="3574"/>
    <x v="2"/>
  </r>
  <r>
    <n v="3098"/>
    <s v="The Enchanted Cottage"/>
    <s v="A magical space, full of fairytale favorites, designed to make each individual have a unique experience; children's dreams made real."/>
    <n v="48725"/>
    <n v="1758"/>
    <n v="4"/>
    <x v="2"/>
    <s v="US"/>
    <s v="USD"/>
    <n v="1454890620"/>
    <n v="1450724449"/>
    <b v="0"/>
    <n v="27"/>
    <b v="0"/>
    <x v="1"/>
    <s v="spaces"/>
    <n v="65.11"/>
    <d v="2016-02-08T00:17:00"/>
    <x v="3575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s v="US"/>
    <s v="USD"/>
    <n v="1483203540"/>
    <n v="1481175482"/>
    <b v="0"/>
    <n v="31"/>
    <b v="1"/>
    <x v="1"/>
    <s v="plays"/>
    <n v="65.16"/>
    <d v="2016-12-31T16:59:00"/>
    <x v="3576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s v="US"/>
    <s v="USD"/>
    <n v="1466707620"/>
    <n v="1464979620"/>
    <b v="0"/>
    <n v="30"/>
    <b v="1"/>
    <x v="1"/>
    <s v="plays"/>
    <n v="65.17"/>
    <d v="2016-06-23T18:47:00"/>
    <x v="3577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2"/>
    <s v="GB"/>
    <s v="GBP"/>
    <n v="1475398800"/>
    <n v="1472711224"/>
    <b v="0"/>
    <n v="94"/>
    <b v="0"/>
    <x v="1"/>
    <s v="plays"/>
    <n v="65.34"/>
    <d v="2016-10-02T09:00:00"/>
    <x v="3578"/>
    <x v="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s v="US"/>
    <s v="USD"/>
    <n v="1440274735"/>
    <n v="1437682735"/>
    <b v="0"/>
    <n v="69"/>
    <b v="1"/>
    <x v="1"/>
    <s v="plays"/>
    <n v="65.38"/>
    <d v="2015-08-22T20:18:55"/>
    <x v="3579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s v="US"/>
    <s v="USD"/>
    <n v="1434822914"/>
    <n v="1432230914"/>
    <b v="1"/>
    <n v="88"/>
    <b v="1"/>
    <x v="1"/>
    <s v="plays"/>
    <n v="65.58"/>
    <d v="2015-06-20T17:55:14"/>
    <x v="3580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s v="US"/>
    <s v="USD"/>
    <n v="1470801600"/>
    <n v="1468122163"/>
    <b v="0"/>
    <n v="61"/>
    <b v="1"/>
    <x v="1"/>
    <s v="plays"/>
    <n v="65.87"/>
    <d v="2016-08-10T04:00:00"/>
    <x v="3581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1"/>
    <s v="US"/>
    <s v="USD"/>
    <n v="1462402850"/>
    <n v="1459810850"/>
    <b v="0"/>
    <n v="20"/>
    <b v="0"/>
    <x v="1"/>
    <s v="spaces"/>
    <n v="66.099999999999994"/>
    <d v="2016-05-04T23:00:50"/>
    <x v="3582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s v="US"/>
    <s v="USD"/>
    <n v="1414608843"/>
    <n v="1412794443"/>
    <b v="0"/>
    <n v="108"/>
    <b v="1"/>
    <x v="1"/>
    <s v="plays"/>
    <n v="66.11"/>
    <d v="2014-10-29T18:54:03"/>
    <x v="3583"/>
    <x v="3"/>
  </r>
  <r>
    <n v="3678"/>
    <s v="Some big Some bang"/>
    <s v="The Ugly Collective takes Some big Some bang to the Underbelly Venues at the Edinburgh Fringe!"/>
    <n v="2000"/>
    <n v="2050"/>
    <n v="103"/>
    <x v="0"/>
    <s v="GB"/>
    <s v="GBP"/>
    <n v="1433076298"/>
    <n v="1430052298"/>
    <b v="0"/>
    <n v="31"/>
    <b v="1"/>
    <x v="1"/>
    <s v="plays"/>
    <n v="66.13"/>
    <d v="2015-05-31T12:44:58"/>
    <x v="3584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s v="US"/>
    <s v="USD"/>
    <n v="1402594090"/>
    <n v="1400002090"/>
    <b v="0"/>
    <n v="58"/>
    <b v="1"/>
    <x v="1"/>
    <s v="musical"/>
    <n v="74.239999999999995"/>
    <d v="2014-06-12T17:28:10"/>
    <x v="3585"/>
    <x v="3"/>
  </r>
  <r>
    <n v="3542"/>
    <s v="Gifts of War"/>
    <s v="Ancient Greece. Giddy, champagne soaked debauchery celebrating the Trojan War's end leads to a shocking and deadly surprise."/>
    <n v="5500"/>
    <n v="5623"/>
    <n v="102"/>
    <x v="0"/>
    <s v="US"/>
    <s v="USD"/>
    <n v="1410099822"/>
    <n v="1404915822"/>
    <b v="0"/>
    <n v="85"/>
    <b v="1"/>
    <x v="1"/>
    <s v="plays"/>
    <n v="66.150000000000006"/>
    <d v="2014-09-07T14:23:42"/>
    <x v="3586"/>
    <x v="3"/>
  </r>
  <r>
    <n v="3320"/>
    <s v="Mama Threw Me So High &amp; He Who Speaks"/>
    <s v="Imaginary Theater Company presents two modern day tall tales about family, resilience and redemption."/>
    <n v="2500"/>
    <n v="2525"/>
    <n v="101"/>
    <x v="0"/>
    <s v="US"/>
    <s v="USD"/>
    <n v="1466557557"/>
    <n v="1463965557"/>
    <b v="0"/>
    <n v="38"/>
    <b v="1"/>
    <x v="1"/>
    <s v="plays"/>
    <n v="66.45"/>
    <d v="2016-06-22T01:05:57"/>
    <x v="3587"/>
    <x v="2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s v="US"/>
    <s v="USD"/>
    <n v="1479592800"/>
    <n v="1476760226"/>
    <b v="0"/>
    <n v="17"/>
    <b v="1"/>
    <x v="1"/>
    <s v="plays"/>
    <n v="66.47"/>
    <d v="2016-11-19T22:00:00"/>
    <x v="3588"/>
    <x v="2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s v="US"/>
    <s v="USD"/>
    <n v="1399953600"/>
    <n v="1398983245"/>
    <b v="0"/>
    <n v="39"/>
    <b v="1"/>
    <x v="1"/>
    <s v="plays"/>
    <n v="66.510000000000005"/>
    <d v="2014-05-13T04:00:00"/>
    <x v="3589"/>
    <x v="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s v="GB"/>
    <s v="GBP"/>
    <n v="1419984000"/>
    <n v="1417132986"/>
    <b v="1"/>
    <n v="184"/>
    <b v="1"/>
    <x v="1"/>
    <s v="plays"/>
    <n v="66.59"/>
    <d v="2014-12-31T00:00:00"/>
    <x v="3590"/>
    <x v="3"/>
  </r>
  <r>
    <n v="2782"/>
    <s v="Better Than Ever Productions presents Geezer Game"/>
    <s v="The premiere theatre troupe in SE Michigan offering acting opportunities for the 50+ actor."/>
    <n v="1000"/>
    <n v="1200"/>
    <n v="120"/>
    <x v="0"/>
    <s v="US"/>
    <s v="USD"/>
    <n v="1424149140"/>
    <n v="1421964718"/>
    <b v="0"/>
    <n v="18"/>
    <b v="1"/>
    <x v="1"/>
    <s v="plays"/>
    <n v="66.67"/>
    <d v="2015-02-17T04:59:00"/>
    <x v="3591"/>
    <x v="0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s v="GB"/>
    <s v="GBP"/>
    <n v="1428483201"/>
    <n v="1425891201"/>
    <b v="0"/>
    <n v="51"/>
    <b v="1"/>
    <x v="1"/>
    <s v="plays"/>
    <n v="66.67"/>
    <d v="2015-04-08T08:53:21"/>
    <x v="3592"/>
    <x v="0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s v="US"/>
    <s v="USD"/>
    <n v="1454525340"/>
    <n v="1452008599"/>
    <b v="0"/>
    <n v="6"/>
    <b v="0"/>
    <x v="1"/>
    <s v="plays"/>
    <n v="66.67"/>
    <d v="2016-02-03T18:49:00"/>
    <x v="3593"/>
    <x v="2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s v="GB"/>
    <s v="GBP"/>
    <n v="1437235200"/>
    <n v="1435177840"/>
    <b v="0"/>
    <n v="30"/>
    <b v="1"/>
    <x v="1"/>
    <s v="plays"/>
    <n v="66.83"/>
    <d v="2015-07-18T16:00:00"/>
    <x v="3594"/>
    <x v="0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s v="US"/>
    <s v="USD"/>
    <n v="1433097171"/>
    <n v="1430505171"/>
    <b v="0"/>
    <n v="46"/>
    <b v="1"/>
    <x v="1"/>
    <s v="plays"/>
    <n v="66.959999999999994"/>
    <d v="2015-05-31T18:32:51"/>
    <x v="3595"/>
    <x v="0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s v="US"/>
    <s v="USD"/>
    <n v="1437067476"/>
    <n v="1434475476"/>
    <b v="1"/>
    <n v="49"/>
    <b v="1"/>
    <x v="1"/>
    <s v="plays"/>
    <n v="67.650000000000006"/>
    <d v="2015-07-16T17:24:36"/>
    <x v="359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s v="US"/>
    <s v="USD"/>
    <n v="1349567475"/>
    <n v="1346975475"/>
    <b v="0"/>
    <n v="182"/>
    <b v="1"/>
    <x v="1"/>
    <s v="spaces"/>
    <n v="67.7"/>
    <d v="2012-10-06T23:51:15"/>
    <x v="3597"/>
    <x v="5"/>
  </r>
  <r>
    <n v="2807"/>
    <s v="The Commission Theatre Co."/>
    <s v="Bringing Shakespeare back to the Playwrights"/>
    <n v="5000"/>
    <n v="6300"/>
    <n v="126"/>
    <x v="0"/>
    <s v="US"/>
    <s v="USD"/>
    <n v="1435611438"/>
    <n v="1433019438"/>
    <b v="0"/>
    <n v="93"/>
    <b v="1"/>
    <x v="1"/>
    <s v="plays"/>
    <n v="67.739999999999995"/>
    <d v="2015-06-29T20:57:18"/>
    <x v="3598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2"/>
    <s v="US"/>
    <s v="USD"/>
    <n v="1443561159"/>
    <n v="1440969159"/>
    <b v="0"/>
    <n v="9"/>
    <b v="0"/>
    <x v="1"/>
    <s v="spaces"/>
    <n v="67.78"/>
    <d v="2015-09-29T21:12:39"/>
    <x v="3599"/>
    <x v="0"/>
  </r>
  <r>
    <n v="3370"/>
    <s v="&quot;I'm Alright&quot;...an Enso Theatre Education production."/>
    <s v="I'm Alright. A story of young women, told by young women, for the world."/>
    <n v="1500"/>
    <n v="1766"/>
    <n v="118"/>
    <x v="0"/>
    <s v="US"/>
    <s v="USD"/>
    <n v="1481961600"/>
    <n v="1479283285"/>
    <b v="0"/>
    <n v="26"/>
    <b v="1"/>
    <x v="1"/>
    <s v="plays"/>
    <n v="67.92"/>
    <d v="2016-12-17T08:00:00"/>
    <x v="3600"/>
    <x v="2"/>
  </r>
  <r>
    <n v="3710"/>
    <s v="&quot;Loving Alanis&quot; Rocky Mountain Regional Premier"/>
    <s v="A comedy about, life, death, men, women, and the power of a good Kegel."/>
    <n v="1300"/>
    <n v="1835"/>
    <n v="141"/>
    <x v="0"/>
    <s v="US"/>
    <s v="USD"/>
    <n v="1428068988"/>
    <n v="1425908988"/>
    <b v="0"/>
    <n v="27"/>
    <b v="1"/>
    <x v="1"/>
    <s v="plays"/>
    <n v="67.959999999999994"/>
    <d v="2015-04-03T13:49:48"/>
    <x v="3601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s v="US"/>
    <s v="USD"/>
    <n v="1422075540"/>
    <n v="1419979544"/>
    <b v="0"/>
    <n v="18"/>
    <b v="1"/>
    <x v="1"/>
    <s v="plays"/>
    <n v="68.06"/>
    <d v="2015-01-24T04:59:00"/>
    <x v="3602"/>
    <x v="3"/>
  </r>
  <r>
    <n v="2918"/>
    <s v="When Johnny Comes Marching Home"/>
    <s v="A meta-theatrical retelling of Chekhov's Three Sisters, framed with Civil War Hymns, Dance, and wild theatricality."/>
    <n v="5000"/>
    <n v="1362"/>
    <n v="27"/>
    <x v="2"/>
    <s v="US"/>
    <s v="USD"/>
    <n v="1446131207"/>
    <n v="1443712007"/>
    <b v="0"/>
    <n v="20"/>
    <b v="0"/>
    <x v="1"/>
    <s v="plays"/>
    <n v="68.099999999999994"/>
    <d v="2015-10-29T15:06:47"/>
    <x v="36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s v="CA"/>
    <s v="CAD"/>
    <n v="1428292800"/>
    <n v="1424368298"/>
    <b v="0"/>
    <n v="83"/>
    <b v="1"/>
    <x v="1"/>
    <s v="plays"/>
    <n v="68.25"/>
    <d v="2015-04-06T04:00:00"/>
    <x v="3604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s v="US"/>
    <s v="USD"/>
    <n v="1468036800"/>
    <n v="1465607738"/>
    <b v="0"/>
    <n v="20"/>
    <b v="1"/>
    <x v="1"/>
    <s v="plays"/>
    <n v="68.25"/>
    <d v="2016-07-09T04:00:00"/>
    <x v="3605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s v="US"/>
    <s v="USD"/>
    <n v="1416589200"/>
    <n v="1414605776"/>
    <b v="0"/>
    <n v="65"/>
    <b v="1"/>
    <x v="1"/>
    <s v="plays"/>
    <n v="68.349999999999994"/>
    <d v="2014-11-21T17:00:00"/>
    <x v="3606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s v="US"/>
    <s v="USD"/>
    <n v="1460730079"/>
    <n v="1458138079"/>
    <b v="0"/>
    <n v="15"/>
    <b v="1"/>
    <x v="1"/>
    <s v="musical"/>
    <n v="73.33"/>
    <d v="2016-04-15T14:21:19"/>
    <x v="3607"/>
    <x v="2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s v="GB"/>
    <s v="GBP"/>
    <n v="1413792034"/>
    <n v="1411200034"/>
    <b v="0"/>
    <n v="73"/>
    <b v="1"/>
    <x v="1"/>
    <s v="plays"/>
    <n v="68.53"/>
    <d v="2014-10-20T08:00:34"/>
    <x v="3608"/>
    <x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s v="US"/>
    <s v="USD"/>
    <n v="1433134800"/>
    <n v="1430158198"/>
    <b v="0"/>
    <n v="30"/>
    <b v="1"/>
    <x v="1"/>
    <s v="plays"/>
    <n v="68.67"/>
    <d v="2015-06-01T05:00:00"/>
    <x v="360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s v="GB"/>
    <s v="GBP"/>
    <n v="1459702800"/>
    <n v="1457690386"/>
    <b v="0"/>
    <n v="38"/>
    <b v="1"/>
    <x v="1"/>
    <s v="plays"/>
    <n v="68.84"/>
    <d v="2016-04-03T17:00:00"/>
    <x v="3610"/>
    <x v="2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s v="US"/>
    <s v="USD"/>
    <n v="1463803140"/>
    <n v="1459446487"/>
    <b v="0"/>
    <n v="29"/>
    <b v="1"/>
    <x v="1"/>
    <s v="plays"/>
    <n v="68.97"/>
    <d v="2016-05-21T03:59:00"/>
    <x v="3611"/>
    <x v="2"/>
  </r>
  <r>
    <n v="3285"/>
    <s v="By Morning"/>
    <s v="A new play by Matthew Gasda"/>
    <n v="4999"/>
    <n v="5604"/>
    <n v="112"/>
    <x v="0"/>
    <s v="US"/>
    <s v="USD"/>
    <n v="1488258000"/>
    <n v="1485556626"/>
    <b v="0"/>
    <n v="81"/>
    <b v="1"/>
    <x v="1"/>
    <s v="plays"/>
    <n v="69.19"/>
    <d v="2017-02-28T05:00:00"/>
    <x v="3612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s v="GB"/>
    <s v="GBP"/>
    <n v="1426801664"/>
    <n v="1424213264"/>
    <b v="0"/>
    <n v="45"/>
    <b v="1"/>
    <x v="1"/>
    <s v="plays"/>
    <n v="69.33"/>
    <d v="2015-03-19T21:47:44"/>
    <x v="3613"/>
    <x v="0"/>
  </r>
  <r>
    <n v="3102"/>
    <s v="Theatre Bath Bus"/>
    <s v="Imagine being able to take a performance anywhere! Meet the Theatre Bath Bus - a magical performance space where anything is possible."/>
    <n v="16000"/>
    <n v="6258"/>
    <n v="39"/>
    <x v="2"/>
    <s v="GB"/>
    <s v="GBP"/>
    <n v="1471939818"/>
    <n v="1467619818"/>
    <b v="0"/>
    <n v="90"/>
    <b v="0"/>
    <x v="1"/>
    <s v="spaces"/>
    <n v="69.53"/>
    <d v="2016-08-23T08:10:18"/>
    <x v="3614"/>
    <x v="2"/>
  </r>
  <r>
    <n v="3242"/>
    <s v="First Day Off in a Long Time by Brian Finkelstein"/>
    <s v="First Day Off in a Long Time is a comedy show...            _x000a_About suicide."/>
    <n v="10000"/>
    <n v="12730.42"/>
    <n v="127"/>
    <x v="0"/>
    <s v="US"/>
    <s v="USD"/>
    <n v="1411150092"/>
    <n v="1408558092"/>
    <b v="1"/>
    <n v="183"/>
    <b v="1"/>
    <x v="1"/>
    <s v="plays"/>
    <n v="69.569999999999993"/>
    <d v="2014-09-19T18:08:12"/>
    <x v="3615"/>
    <x v="3"/>
  </r>
  <r>
    <n v="3348"/>
    <s v="Macbeth"/>
    <s v="Old Hat's new production explores the bleak culture of war and the cosmic powers of guilt and imagination in Shakespeare's tragedy."/>
    <n v="5500"/>
    <n v="5516"/>
    <n v="100"/>
    <x v="0"/>
    <s v="US"/>
    <s v="USD"/>
    <n v="1461988740"/>
    <n v="1459949080"/>
    <b v="0"/>
    <n v="79"/>
    <b v="1"/>
    <x v="1"/>
    <s v="plays"/>
    <n v="69.819999999999993"/>
    <d v="2016-04-30T03:59:00"/>
    <x v="3616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s v="US"/>
    <s v="USD"/>
    <n v="1405017345"/>
    <n v="1403721345"/>
    <b v="0"/>
    <n v="22"/>
    <b v="1"/>
    <x v="1"/>
    <s v="plays"/>
    <n v="69.819999999999993"/>
    <d v="2014-07-10T18:35:45"/>
    <x v="3617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s v="US"/>
    <s v="USD"/>
    <n v="1405699451"/>
    <n v="1403107451"/>
    <b v="0"/>
    <n v="91"/>
    <b v="1"/>
    <x v="1"/>
    <s v="plays"/>
    <n v="69.89"/>
    <d v="2014-07-18T16:04:11"/>
    <x v="3618"/>
    <x v="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s v="CA"/>
    <s v="CAD"/>
    <n v="1417460940"/>
    <n v="1416516972"/>
    <b v="0"/>
    <n v="20"/>
    <b v="1"/>
    <x v="1"/>
    <s v="plays"/>
    <n v="70"/>
    <d v="2014-12-01T19:09:00"/>
    <x v="3619"/>
    <x v="3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s v="GB"/>
    <s v="GBP"/>
    <n v="1434234010"/>
    <n v="1431642010"/>
    <b v="0"/>
    <n v="20"/>
    <b v="1"/>
    <x v="1"/>
    <s v="musical"/>
    <n v="100"/>
    <d v="2015-06-13T22:20:10"/>
    <x v="3620"/>
    <x v="0"/>
  </r>
  <r>
    <n v="3111"/>
    <s v="All Puppet Players Need a Home"/>
    <s v="Help All Puppet Players perform it's 2015 season in a beautiful 200 seat theater for an entire year."/>
    <n v="20000"/>
    <n v="5328"/>
    <n v="27"/>
    <x v="2"/>
    <s v="US"/>
    <s v="USD"/>
    <n v="1412432220"/>
    <n v="1409753820"/>
    <b v="0"/>
    <n v="76"/>
    <b v="0"/>
    <x v="1"/>
    <s v="spaces"/>
    <n v="70.11"/>
    <d v="2014-10-04T14:17:00"/>
    <x v="3621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2"/>
    <s v="US"/>
    <s v="USD"/>
    <n v="1443711774"/>
    <n v="1441119774"/>
    <b v="1"/>
    <n v="12"/>
    <b v="0"/>
    <x v="1"/>
    <s v="plays"/>
    <n v="70.17"/>
    <d v="2015-10-01T15:02:54"/>
    <x v="3622"/>
    <x v="0"/>
  </r>
  <r>
    <n v="3810"/>
    <s v="Romeo &amp; Juliet"/>
    <s v="Theater students of UMass present a large-scale theater collaboration that will revolutionize the way you see Shakespeare."/>
    <n v="1500"/>
    <n v="1826"/>
    <n v="122"/>
    <x v="0"/>
    <s v="US"/>
    <s v="USD"/>
    <n v="1426965758"/>
    <n v="1424377358"/>
    <b v="0"/>
    <n v="26"/>
    <b v="1"/>
    <x v="1"/>
    <s v="plays"/>
    <n v="70.23"/>
    <d v="2015-03-21T19:22:38"/>
    <x v="3623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s v="IE"/>
    <s v="EUR"/>
    <n v="1449162000"/>
    <n v="1446570315"/>
    <b v="1"/>
    <n v="63"/>
    <b v="1"/>
    <x v="1"/>
    <s v="plays"/>
    <n v="70.290000000000006"/>
    <d v="2015-12-03T17:00:00"/>
    <x v="3624"/>
    <x v="0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s v="GB"/>
    <s v="GBP"/>
    <n v="1427414400"/>
    <n v="1422656201"/>
    <b v="0"/>
    <n v="65"/>
    <b v="1"/>
    <x v="1"/>
    <s v="plays"/>
    <n v="70.459999999999994"/>
    <d v="2015-03-27T00:00:00"/>
    <x v="3625"/>
    <x v="0"/>
  </r>
  <r>
    <n v="3414"/>
    <s v="PCSF PlayOffs 2016"/>
    <s v="A new twist on our annual festival of fully-produced plays by member playwrights, performed by a talented ensemble cast!"/>
    <n v="3000"/>
    <n v="3105"/>
    <n v="104"/>
    <x v="0"/>
    <s v="US"/>
    <s v="USD"/>
    <n v="1480579140"/>
    <n v="1478030325"/>
    <b v="0"/>
    <n v="44"/>
    <b v="1"/>
    <x v="1"/>
    <s v="plays"/>
    <n v="70.569999999999993"/>
    <d v="2016-12-01T07:59:00"/>
    <x v="3626"/>
    <x v="2"/>
  </r>
  <r>
    <n v="3050"/>
    <s v="The Black Pearl Consuite at CoreCon VIII: On Ancient Seas"/>
    <s v="Help fund The Black Pearl Consuite at CoreCon VIII: On Ancient Seas!"/>
    <n v="600"/>
    <n v="636"/>
    <n v="106"/>
    <x v="0"/>
    <s v="US"/>
    <s v="USD"/>
    <n v="1462420960"/>
    <n v="1459828960"/>
    <b v="0"/>
    <n v="9"/>
    <b v="1"/>
    <x v="1"/>
    <s v="spaces"/>
    <n v="70.67"/>
    <d v="2016-05-05T04:02:40"/>
    <x v="3627"/>
    <x v="2"/>
  </r>
  <r>
    <n v="3503"/>
    <s v="Tarantella"/>
    <s v="A group of Sicilian immigrants in New York struggle to deal with conflict from both within the family and from without."/>
    <n v="2500"/>
    <n v="2689"/>
    <n v="108"/>
    <x v="0"/>
    <s v="GB"/>
    <s v="GBP"/>
    <n v="1469359728"/>
    <n v="1466767728"/>
    <b v="0"/>
    <n v="38"/>
    <b v="1"/>
    <x v="1"/>
    <s v="plays"/>
    <n v="70.760000000000005"/>
    <d v="2016-07-24T11:28:48"/>
    <x v="3628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s v="GB"/>
    <s v="GBP"/>
    <n v="1427331809"/>
    <n v="1424743409"/>
    <b v="1"/>
    <n v="186"/>
    <b v="1"/>
    <x v="1"/>
    <s v="plays"/>
    <n v="70.77"/>
    <d v="2015-03-26T01:03:29"/>
    <x v="3629"/>
    <x v="0"/>
  </r>
  <r>
    <n v="3771"/>
    <s v="COME OUT SWINGIN'!"/>
    <s v="I would like to make a demo recording of six songs from COME OUT SWINGIN'!"/>
    <n v="1000"/>
    <n v="1460"/>
    <n v="146"/>
    <x v="0"/>
    <s v="US"/>
    <s v="USD"/>
    <n v="1463529600"/>
    <n v="1462307652"/>
    <b v="0"/>
    <n v="38"/>
    <b v="1"/>
    <x v="1"/>
    <s v="musical"/>
    <n v="38.42"/>
    <d v="2016-05-18T00:00:00"/>
    <x v="3630"/>
    <x v="2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s v="US"/>
    <s v="USD"/>
    <n v="1437447600"/>
    <n v="1436551178"/>
    <b v="0"/>
    <n v="29"/>
    <b v="1"/>
    <x v="1"/>
    <s v="plays"/>
    <n v="70.86"/>
    <d v="2015-07-21T03:00:00"/>
    <x v="3631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s v="US"/>
    <s v="USD"/>
    <n v="1417057200"/>
    <n v="1414599886"/>
    <b v="0"/>
    <n v="113"/>
    <b v="1"/>
    <x v="1"/>
    <s v="plays"/>
    <n v="70.88"/>
    <d v="2014-11-27T03:00:00"/>
    <x v="3632"/>
    <x v="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s v="GB"/>
    <s v="GBP"/>
    <n v="1450051200"/>
    <n v="1447594176"/>
    <b v="0"/>
    <n v="46"/>
    <b v="1"/>
    <x v="1"/>
    <s v="plays"/>
    <n v="71.150000000000006"/>
    <d v="2015-12-14T00:00:00"/>
    <x v="3633"/>
    <x v="0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s v="US"/>
    <s v="USD"/>
    <n v="1463098208"/>
    <n v="1460506208"/>
    <b v="0"/>
    <n v="173"/>
    <b v="1"/>
    <x v="1"/>
    <s v="plays"/>
    <n v="71.239999999999995"/>
    <d v="2016-05-13T00:10:08"/>
    <x v="3634"/>
    <x v="2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s v="US"/>
    <s v="USD"/>
    <n v="1369637940"/>
    <n v="1367088443"/>
    <b v="1"/>
    <n v="394"/>
    <b v="1"/>
    <x v="1"/>
    <s v="spaces"/>
    <n v="71.239999999999995"/>
    <d v="2013-05-27T06:59:00"/>
    <x v="3635"/>
    <x v="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2"/>
    <s v="US"/>
    <s v="USD"/>
    <n v="1460608780"/>
    <n v="1455428380"/>
    <b v="0"/>
    <n v="4"/>
    <b v="0"/>
    <x v="1"/>
    <s v="plays"/>
    <n v="71.25"/>
    <d v="2016-04-14T04:39:40"/>
    <x v="3636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s v="US"/>
    <s v="USD"/>
    <n v="1407167973"/>
    <n v="1405439973"/>
    <b v="1"/>
    <n v="244"/>
    <b v="1"/>
    <x v="1"/>
    <s v="plays"/>
    <n v="71.489999999999995"/>
    <d v="2014-08-04T15:59:33"/>
    <x v="3637"/>
    <x v="3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s v="LU"/>
    <s v="EUR"/>
    <n v="1448838000"/>
    <n v="1445791811"/>
    <b v="0"/>
    <n v="51"/>
    <b v="1"/>
    <x v="1"/>
    <s v="plays"/>
    <n v="71.67"/>
    <d v="2015-11-29T23:00:00"/>
    <x v="3638"/>
    <x v="0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s v="CA"/>
    <s v="CAD"/>
    <n v="1446053616"/>
    <n v="1443461616"/>
    <b v="0"/>
    <n v="52"/>
    <b v="1"/>
    <x v="1"/>
    <s v="plays"/>
    <n v="71.73"/>
    <d v="2015-10-28T17:33:36"/>
    <x v="3639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s v="US"/>
    <s v="USD"/>
    <n v="1442805076"/>
    <n v="1440213076"/>
    <b v="0"/>
    <n v="84"/>
    <b v="1"/>
    <x v="1"/>
    <s v="plays"/>
    <n v="71.790000000000006"/>
    <d v="2015-09-21T03:11:16"/>
    <x v="3640"/>
    <x v="0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s v="GB"/>
    <s v="GBP"/>
    <n v="1462878648"/>
    <n v="1461064248"/>
    <b v="0"/>
    <n v="30"/>
    <b v="1"/>
    <x v="1"/>
    <s v="plays"/>
    <n v="72"/>
    <d v="2016-05-10T11:10:48"/>
    <x v="3641"/>
    <x v="2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2"/>
    <s v="GB"/>
    <s v="GBP"/>
    <n v="1421403960"/>
    <n v="1418827324"/>
    <b v="0"/>
    <n v="3"/>
    <b v="0"/>
    <x v="1"/>
    <s v="plays"/>
    <n v="72"/>
    <d v="2015-01-16T10:26:00"/>
    <x v="3642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s v="US"/>
    <s v="USD"/>
    <n v="1400875307"/>
    <n v="1398283307"/>
    <b v="0"/>
    <n v="56"/>
    <b v="1"/>
    <x v="1"/>
    <s v="plays"/>
    <n v="72.05"/>
    <d v="2014-05-23T20:01:47"/>
    <x v="3643"/>
    <x v="3"/>
  </r>
  <r>
    <n v="3332"/>
    <s v="Cortez"/>
    <s v="Two marine biologists are at odds during an important expedition. When a stranded shark refuses to die, things get weird."/>
    <n v="6000"/>
    <n v="6000"/>
    <n v="100"/>
    <x v="0"/>
    <s v="US"/>
    <s v="USD"/>
    <n v="1405802330"/>
    <n v="1403210330"/>
    <b v="0"/>
    <n v="83"/>
    <b v="1"/>
    <x v="1"/>
    <s v="plays"/>
    <n v="72.290000000000006"/>
    <d v="2014-07-19T20:38:50"/>
    <x v="3644"/>
    <x v="3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s v="DE"/>
    <s v="EUR"/>
    <n v="1453244340"/>
    <n v="1448136417"/>
    <b v="0"/>
    <n v="76"/>
    <b v="1"/>
    <x v="1"/>
    <s v="plays"/>
    <n v="72.38"/>
    <d v="2016-01-19T22:59:00"/>
    <x v="3645"/>
    <x v="0"/>
  </r>
  <r>
    <n v="3519"/>
    <s v="Bookstory"/>
    <s v="Bookstory is a tiny puppet musical with some very big ideas that tells the story of the story in the digital age"/>
    <n v="2000"/>
    <n v="2027"/>
    <n v="101"/>
    <x v="0"/>
    <s v="GB"/>
    <s v="GBP"/>
    <n v="1425478950"/>
    <n v="1422886950"/>
    <b v="0"/>
    <n v="28"/>
    <b v="1"/>
    <x v="1"/>
    <s v="plays"/>
    <n v="72.39"/>
    <d v="2015-03-04T14:22:30"/>
    <x v="364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2"/>
    <s v="US"/>
    <s v="USD"/>
    <n v="1427082912"/>
    <n v="1423198512"/>
    <b v="0"/>
    <n v="5"/>
    <b v="0"/>
    <x v="1"/>
    <s v="plays"/>
    <n v="72.400000000000006"/>
    <d v="2015-03-23T03:55:12"/>
    <x v="3647"/>
    <x v="0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s v="US"/>
    <s v="USD"/>
    <n v="1423630740"/>
    <n v="1418673307"/>
    <b v="0"/>
    <n v="35"/>
    <b v="1"/>
    <x v="1"/>
    <s v="plays"/>
    <n v="72.709999999999994"/>
    <d v="2015-02-11T04:59:00"/>
    <x v="3648"/>
    <x v="3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s v="US"/>
    <s v="USD"/>
    <n v="1433995140"/>
    <n v="1432129577"/>
    <b v="1"/>
    <n v="176"/>
    <b v="1"/>
    <x v="1"/>
    <s v="plays"/>
    <n v="72.760000000000005"/>
    <d v="2015-06-11T03:59:00"/>
    <x v="3649"/>
    <x v="0"/>
  </r>
  <r>
    <n v="3723"/>
    <s v="Beauty and the Beast"/>
    <s v="Saltmine Theatre Company present Beauty and the Beast:"/>
    <n v="4500"/>
    <n v="4592"/>
    <n v="102"/>
    <x v="0"/>
    <s v="GB"/>
    <s v="GBP"/>
    <n v="1417374262"/>
    <n v="1414778662"/>
    <b v="0"/>
    <n v="63"/>
    <b v="1"/>
    <x v="1"/>
    <s v="plays"/>
    <n v="72.89"/>
    <d v="2014-11-30T19:04:22"/>
    <x v="3650"/>
    <x v="3"/>
  </r>
  <r>
    <n v="3466"/>
    <s v="Spotlight Youth Theater Production of Wizard"/>
    <s v="The Spotlight Youth Theater is a program where every participant has a moment in the spotlight."/>
    <n v="3500"/>
    <n v="4450"/>
    <n v="127"/>
    <x v="0"/>
    <s v="US"/>
    <s v="USD"/>
    <n v="1461108450"/>
    <n v="1455928050"/>
    <b v="0"/>
    <n v="61"/>
    <b v="1"/>
    <x v="1"/>
    <s v="plays"/>
    <n v="72.95"/>
    <d v="2016-04-19T23:27:30"/>
    <x v="365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s v="US"/>
    <s v="USD"/>
    <n v="1480399200"/>
    <n v="1478616506"/>
    <b v="0"/>
    <n v="33"/>
    <b v="1"/>
    <x v="1"/>
    <s v="musical"/>
    <n v="166.97"/>
    <d v="2016-11-29T06:00:00"/>
    <x v="3652"/>
    <x v="2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s v="US"/>
    <s v="USD"/>
    <n v="1356552252"/>
    <n v="1353960252"/>
    <b v="0"/>
    <n v="104"/>
    <b v="1"/>
    <x v="1"/>
    <s v="spaces"/>
    <n v="73.03"/>
    <d v="2012-12-26T20:04:12"/>
    <x v="3653"/>
    <x v="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s v="US"/>
    <s v="USD"/>
    <n v="1473393600"/>
    <n v="1470778559"/>
    <b v="0"/>
    <n v="28"/>
    <b v="1"/>
    <x v="1"/>
    <s v="plays"/>
    <n v="73.209999999999994"/>
    <d v="2016-09-09T04:00:00"/>
    <x v="3654"/>
    <x v="2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s v="GB"/>
    <s v="GBP"/>
    <n v="1414701413"/>
    <n v="1412109413"/>
    <b v="0"/>
    <n v="25"/>
    <b v="1"/>
    <x v="1"/>
    <s v="plays"/>
    <n v="73.239999999999995"/>
    <d v="2014-10-30T20:36:53"/>
    <x v="3655"/>
    <x v="3"/>
  </r>
  <r>
    <n v="3773"/>
    <s v="Dundee: A Hip-Hopera"/>
    <s v="A dramatic hip-hopera, inspired from monologues written by the performers."/>
    <n v="5000"/>
    <n v="5410"/>
    <n v="108"/>
    <x v="0"/>
    <s v="US"/>
    <s v="USD"/>
    <n v="1479175680"/>
    <n v="1476317247"/>
    <b v="0"/>
    <n v="57"/>
    <b v="1"/>
    <x v="1"/>
    <s v="musical"/>
    <n v="94.91"/>
    <d v="2016-11-15T02:08:00"/>
    <x v="3656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s v="US"/>
    <s v="USD"/>
    <n v="1404190740"/>
    <n v="1401214581"/>
    <b v="0"/>
    <n v="30"/>
    <b v="1"/>
    <x v="1"/>
    <s v="plays"/>
    <n v="73.400000000000006"/>
    <d v="2014-07-01T04:59:00"/>
    <x v="3657"/>
    <x v="3"/>
  </r>
  <r>
    <n v="3287"/>
    <s v="Three Things: Stories About Life"/>
    <s v="An inspirational one-man play about crisis, community, and the search for wholeness."/>
    <n v="2500"/>
    <n v="2500"/>
    <n v="100"/>
    <x v="0"/>
    <s v="CA"/>
    <s v="CAD"/>
    <n v="1448733628"/>
    <n v="1446573628"/>
    <b v="0"/>
    <n v="34"/>
    <b v="1"/>
    <x v="1"/>
    <s v="plays"/>
    <n v="73.53"/>
    <d v="2015-11-28T18:00:28"/>
    <x v="3658"/>
    <x v="0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s v="US"/>
    <s v="USD"/>
    <n v="1437202740"/>
    <n v="1434654998"/>
    <b v="0"/>
    <n v="79"/>
    <b v="1"/>
    <x v="1"/>
    <s v="plays"/>
    <n v="73.58"/>
    <d v="2015-07-18T06:59:00"/>
    <x v="3659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s v="US"/>
    <s v="USD"/>
    <n v="1434241255"/>
    <n v="1431649255"/>
    <b v="0"/>
    <n v="54"/>
    <b v="1"/>
    <x v="1"/>
    <s v="spaces"/>
    <n v="74.069999999999993"/>
    <d v="2015-06-14T00:20:55"/>
    <x v="3660"/>
    <x v="0"/>
  </r>
  <r>
    <n v="3692"/>
    <s v="An Evening With Durang"/>
    <s v="Help us independently produce two great comedies by Christopher Durang."/>
    <n v="1000"/>
    <n v="1260"/>
    <n v="126"/>
    <x v="0"/>
    <s v="US"/>
    <s v="USD"/>
    <n v="1411084800"/>
    <n v="1410304179"/>
    <b v="0"/>
    <n v="17"/>
    <b v="1"/>
    <x v="1"/>
    <s v="plays"/>
    <n v="74.12"/>
    <d v="2014-09-19T00:00:00"/>
    <x v="3661"/>
    <x v="3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s v="CA"/>
    <s v="CAD"/>
    <n v="1414862280"/>
    <n v="1412360309"/>
    <b v="0"/>
    <n v="72"/>
    <b v="1"/>
    <x v="1"/>
    <s v="plays"/>
    <n v="74.209999999999994"/>
    <d v="2014-11-01T17:18:00"/>
    <x v="3662"/>
    <x v="3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s v="CA"/>
    <s v="CAD"/>
    <n v="1428606055"/>
    <n v="1427223655"/>
    <b v="0"/>
    <n v="25"/>
    <b v="1"/>
    <x v="1"/>
    <s v="musical"/>
    <n v="100"/>
    <d v="2015-04-09T19:00:55"/>
    <x v="3663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s v="US"/>
    <s v="USD"/>
    <n v="1428552000"/>
    <n v="1426199843"/>
    <b v="0"/>
    <n v="14"/>
    <b v="1"/>
    <x v="1"/>
    <s v="musical"/>
    <n v="143.21"/>
    <d v="2015-04-09T04:00:00"/>
    <x v="3664"/>
    <x v="0"/>
  </r>
  <r>
    <n v="526"/>
    <s v="Victory by Madicken Malm"/>
    <s v="We have a brand new play. We urgently need your help to fund our production, which opens at Theatre503 on August 18th."/>
    <n v="1500"/>
    <n v="1710"/>
    <n v="114"/>
    <x v="0"/>
    <s v="GB"/>
    <s v="GBP"/>
    <n v="1438966800"/>
    <n v="1436278344"/>
    <b v="0"/>
    <n v="23"/>
    <b v="1"/>
    <x v="1"/>
    <s v="plays"/>
    <n v="74.349999999999994"/>
    <d v="2015-08-07T17:00:00"/>
    <x v="3665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s v="US"/>
    <s v="USD"/>
    <n v="1409500078"/>
    <n v="1406908078"/>
    <b v="0"/>
    <n v="43"/>
    <b v="1"/>
    <x v="1"/>
    <s v="plays"/>
    <n v="74.53"/>
    <d v="2014-08-31T15:47:58"/>
    <x v="3666"/>
    <x v="3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s v="US"/>
    <s v="USD"/>
    <n v="1448903318"/>
    <n v="1445875718"/>
    <b v="1"/>
    <n v="73"/>
    <b v="1"/>
    <x v="1"/>
    <s v="plays"/>
    <n v="74.819999999999993"/>
    <d v="2015-11-30T17:08:38"/>
    <x v="3667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s v="US"/>
    <s v="USD"/>
    <n v="1406854800"/>
    <n v="1403599778"/>
    <b v="0"/>
    <n v="94"/>
    <b v="1"/>
    <x v="1"/>
    <s v="musical"/>
    <n v="90.82"/>
    <d v="2014-08-01T01:00:00"/>
    <x v="3668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s v="US"/>
    <s v="USD"/>
    <n v="1411790400"/>
    <n v="1409884821"/>
    <b v="0"/>
    <n v="59"/>
    <b v="1"/>
    <x v="1"/>
    <s v="musical"/>
    <n v="48.54"/>
    <d v="2014-09-27T04:00:00"/>
    <x v="3669"/>
    <x v="3"/>
  </r>
  <r>
    <n v="3830"/>
    <s v="Run Away"/>
    <s v="The Aeon Theatre company is producing another original play by Parker Hale at the Manhattan Reportory Theatre"/>
    <n v="100"/>
    <n v="225"/>
    <n v="225"/>
    <x v="0"/>
    <s v="US"/>
    <s v="USD"/>
    <n v="1464371211"/>
    <n v="1463161611"/>
    <b v="0"/>
    <n v="3"/>
    <b v="1"/>
    <x v="1"/>
    <s v="plays"/>
    <n v="75"/>
    <d v="2016-05-27T17:46:51"/>
    <x v="3670"/>
    <x v="2"/>
  </r>
  <r>
    <n v="3308"/>
    <s v="A Hand of Talons"/>
    <s v="Descend into the dark world of steampunk noir in this thrilling new play, written by Maggie Lee and directed by Amy Poisson!"/>
    <n v="3500"/>
    <n v="4280"/>
    <n v="122"/>
    <x v="0"/>
    <s v="US"/>
    <s v="USD"/>
    <n v="1460581365"/>
    <n v="1458766965"/>
    <b v="0"/>
    <n v="57"/>
    <b v="1"/>
    <x v="1"/>
    <s v="plays"/>
    <n v="75.09"/>
    <d v="2016-04-13T21:02:45"/>
    <x v="3671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2"/>
    <s v="US"/>
    <s v="USD"/>
    <n v="1413573010"/>
    <n v="1408389010"/>
    <b v="0"/>
    <n v="4"/>
    <b v="0"/>
    <x v="1"/>
    <s v="plays"/>
    <n v="75.25"/>
    <d v="2014-10-17T19:10:10"/>
    <x v="3672"/>
    <x v="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s v="US"/>
    <s v="USD"/>
    <n v="1401857940"/>
    <n v="1400725112"/>
    <b v="0"/>
    <n v="44"/>
    <b v="1"/>
    <x v="1"/>
    <s v="plays"/>
    <n v="75.34"/>
    <d v="2014-06-04T04:59:00"/>
    <x v="3673"/>
    <x v="3"/>
  </r>
  <r>
    <n v="3778"/>
    <s v="Give a Puppet a Hand"/>
    <s v="Sponsor an AVENUE Q puppet for The Barn Players April 2015 production."/>
    <n v="2400"/>
    <n v="2521"/>
    <n v="105"/>
    <x v="0"/>
    <s v="US"/>
    <s v="USD"/>
    <n v="1423942780"/>
    <n v="1418758780"/>
    <b v="0"/>
    <n v="36"/>
    <b v="1"/>
    <x v="1"/>
    <s v="musical"/>
    <n v="70.03"/>
    <d v="2015-02-14T19:39:40"/>
    <x v="3674"/>
    <x v="3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2"/>
    <s v="DE"/>
    <s v="EUR"/>
    <n v="1434047084"/>
    <n v="1431455084"/>
    <b v="1"/>
    <n v="28"/>
    <b v="0"/>
    <x v="1"/>
    <s v="plays"/>
    <n v="75.459999999999994"/>
    <d v="2015-06-11T18:24:44"/>
    <x v="3675"/>
    <x v="0"/>
  </r>
  <r>
    <n v="3658"/>
    <s v="Mr. Marmalade"/>
    <s v="Life is hard when your own imaginary friend can't make time for you."/>
    <n v="1500"/>
    <n v="1510"/>
    <n v="101"/>
    <x v="0"/>
    <s v="US"/>
    <s v="USD"/>
    <n v="1404273540"/>
    <n v="1400272580"/>
    <b v="0"/>
    <n v="20"/>
    <b v="1"/>
    <x v="1"/>
    <s v="plays"/>
    <n v="75.5"/>
    <d v="2014-07-02T03:59:00"/>
    <x v="3676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s v="US"/>
    <s v="USD"/>
    <n v="1439136000"/>
    <n v="1438188106"/>
    <b v="0"/>
    <n v="7"/>
    <b v="1"/>
    <x v="1"/>
    <s v="plays"/>
    <n v="75.709999999999994"/>
    <d v="2015-08-09T16:00:00"/>
    <x v="3677"/>
    <x v="0"/>
  </r>
  <r>
    <n v="3779"/>
    <s v="&quot;The Last Adam&quot; A New Musical, NYC reading"/>
    <s v="A fresh, re-telling of the Jesus story for a new generation."/>
    <n v="15000"/>
    <n v="15597"/>
    <n v="104"/>
    <x v="0"/>
    <s v="US"/>
    <s v="USD"/>
    <n v="1459010340"/>
    <n v="1456421940"/>
    <b v="0"/>
    <n v="115"/>
    <b v="1"/>
    <x v="1"/>
    <s v="musical"/>
    <n v="135.63"/>
    <d v="2016-03-26T16:39:00"/>
    <x v="3678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s v="GB"/>
    <s v="GBP"/>
    <n v="1433017303"/>
    <n v="1430425303"/>
    <b v="1"/>
    <n v="34"/>
    <b v="1"/>
    <x v="1"/>
    <s v="plays"/>
    <n v="76.03"/>
    <d v="2015-05-30T20:21:43"/>
    <x v="3679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s v="GB"/>
    <s v="GBP"/>
    <n v="1470092340"/>
    <n v="1467973256"/>
    <b v="0"/>
    <n v="46"/>
    <b v="1"/>
    <x v="1"/>
    <s v="plays"/>
    <n v="76.650000000000006"/>
    <d v="2016-08-01T22:59:00"/>
    <x v="3680"/>
    <x v="2"/>
  </r>
  <r>
    <n v="3040"/>
    <s v="Jayhawk Makeover"/>
    <s v="48 hours of deck screws, dry wall, hard hats and needed renovation to help the Jayhawk rise from the ashes."/>
    <n v="3000"/>
    <n v="3225"/>
    <n v="108"/>
    <x v="0"/>
    <s v="US"/>
    <s v="USD"/>
    <n v="1435359600"/>
    <n v="1434999621"/>
    <b v="0"/>
    <n v="42"/>
    <b v="1"/>
    <x v="1"/>
    <s v="spaces"/>
    <n v="76.790000000000006"/>
    <d v="2015-06-26T23:00:00"/>
    <x v="3681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s v="GB"/>
    <s v="GBP"/>
    <n v="1467414000"/>
    <n v="1462492178"/>
    <b v="0"/>
    <n v="70"/>
    <b v="1"/>
    <x v="1"/>
    <s v="plays"/>
    <n v="76.8"/>
    <d v="2016-07-01T23:00:00"/>
    <x v="3682"/>
    <x v="2"/>
  </r>
  <r>
    <n v="3447"/>
    <s v="The Vagabond Halfback"/>
    <s v="&quot;He was a poet, a vagrant, a philosopher, a lady's man and a hard drinker&quot;"/>
    <n v="1000"/>
    <n v="1078"/>
    <n v="108"/>
    <x v="0"/>
    <s v="US"/>
    <s v="USD"/>
    <n v="1458332412"/>
    <n v="1454448012"/>
    <b v="0"/>
    <n v="14"/>
    <b v="1"/>
    <x v="1"/>
    <s v="plays"/>
    <n v="77"/>
    <d v="2016-03-18T20:20:12"/>
    <x v="3683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s v="US"/>
    <s v="USD"/>
    <n v="1420489560"/>
    <n v="1417469639"/>
    <b v="0"/>
    <n v="43"/>
    <b v="1"/>
    <x v="1"/>
    <s v="plays"/>
    <n v="77.19"/>
    <d v="2015-01-05T20:26:00"/>
    <x v="3684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s v="US"/>
    <s v="USD"/>
    <n v="1412135940"/>
    <n v="1410840126"/>
    <b v="1"/>
    <n v="37"/>
    <b v="1"/>
    <x v="1"/>
    <s v="plays"/>
    <n v="77.22"/>
    <d v="2014-10-01T03:59:00"/>
    <x v="3685"/>
    <x v="3"/>
  </r>
  <r>
    <n v="3179"/>
    <s v="I Do Wonder"/>
    <s v="A Sci-fi play in several vignettes that will narrate an alternate history in the mid-20th century."/>
    <n v="4200"/>
    <n v="4794.82"/>
    <n v="114"/>
    <x v="0"/>
    <s v="US"/>
    <s v="USD"/>
    <n v="1367859071"/>
    <n v="1365699071"/>
    <b v="1"/>
    <n v="62"/>
    <b v="1"/>
    <x v="1"/>
    <s v="plays"/>
    <n v="77.34"/>
    <d v="2013-05-06T16:51:11"/>
    <x v="3686"/>
    <x v="4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s v="US"/>
    <s v="USD"/>
    <n v="1456984740"/>
    <n v="1455717790"/>
    <b v="0"/>
    <n v="33"/>
    <b v="1"/>
    <x v="1"/>
    <s v="plays"/>
    <n v="77.73"/>
    <d v="2016-03-03T05:59:00"/>
    <x v="3687"/>
    <x v="2"/>
  </r>
  <r>
    <n v="2912"/>
    <s v="Fair Play"/>
    <s v="Set in Iceland, Fair Play is a a dark comedy- a play within a play. An extravaganza, fueled by Absinthe, and touched by the Surreal."/>
    <n v="14440"/>
    <n v="2030"/>
    <n v="14"/>
    <x v="2"/>
    <s v="US"/>
    <s v="USD"/>
    <n v="1452827374"/>
    <n v="1450235374"/>
    <b v="0"/>
    <n v="26"/>
    <b v="0"/>
    <x v="1"/>
    <s v="plays"/>
    <n v="78.08"/>
    <d v="2016-01-15T03:09:34"/>
    <x v="3688"/>
    <x v="0"/>
  </r>
  <r>
    <n v="3342"/>
    <s v="Uprising Theatre Company's First Production"/>
    <s v="We believe in the power of stories to change the world. Theatre that inspires transformation."/>
    <n v="6000"/>
    <n v="6100"/>
    <n v="102"/>
    <x v="0"/>
    <s v="US"/>
    <s v="USD"/>
    <n v="1427864340"/>
    <n v="1425020810"/>
    <b v="0"/>
    <n v="78"/>
    <b v="1"/>
    <x v="1"/>
    <s v="plays"/>
    <n v="78.209999999999994"/>
    <d v="2015-04-01T04:59:00"/>
    <x v="3689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s v="GB"/>
    <s v="GBP"/>
    <n v="1400965200"/>
    <n v="1398352531"/>
    <b v="0"/>
    <n v="72"/>
    <b v="1"/>
    <x v="1"/>
    <s v="plays"/>
    <n v="78.260000000000005"/>
    <d v="2014-05-24T21:00:00"/>
    <x v="369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2"/>
    <s v="US"/>
    <s v="USD"/>
    <n v="1430851680"/>
    <n v="1428340931"/>
    <b v="0"/>
    <n v="6"/>
    <b v="0"/>
    <x v="1"/>
    <s v="spaces"/>
    <n v="78.33"/>
    <d v="2015-05-05T18:48:00"/>
    <x v="3691"/>
    <x v="0"/>
  </r>
  <r>
    <n v="3318"/>
    <s v="ROOMIES - Atlantic Canada Tour 2016-17"/>
    <s v="Help us strengthen and inspire disability arts in Atlantic Canada"/>
    <n v="2000"/>
    <n v="2512"/>
    <n v="126"/>
    <x v="0"/>
    <s v="CA"/>
    <s v="CAD"/>
    <n v="1460341800"/>
    <n v="1456902893"/>
    <b v="0"/>
    <n v="32"/>
    <b v="1"/>
    <x v="1"/>
    <s v="plays"/>
    <n v="78.5"/>
    <d v="2016-04-11T02:30:00"/>
    <x v="3692"/>
    <x v="2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s v="US"/>
    <s v="USD"/>
    <n v="1465940580"/>
    <n v="1462603021"/>
    <b v="0"/>
    <n v="27"/>
    <b v="1"/>
    <x v="1"/>
    <s v="plays"/>
    <n v="78.52"/>
    <d v="2016-06-14T21:43:00"/>
    <x v="3693"/>
    <x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s v="US"/>
    <s v="USD"/>
    <n v="1447269367"/>
    <n v="1444673767"/>
    <b v="0"/>
    <n v="8"/>
    <b v="1"/>
    <x v="1"/>
    <s v="plays"/>
    <n v="78.88"/>
    <d v="2015-11-11T19:16:07"/>
    <x v="3694"/>
    <x v="0"/>
  </r>
  <r>
    <n v="2968"/>
    <s v="The Curse of the Babywoman @ FringeNYC"/>
    <s v="The Curse of the Babywoman is real â€” and it is coming to FringeNYC this August."/>
    <n v="3500"/>
    <n v="3710"/>
    <n v="106"/>
    <x v="0"/>
    <s v="US"/>
    <s v="USD"/>
    <n v="1471406340"/>
    <n v="1470227660"/>
    <b v="0"/>
    <n v="47"/>
    <b v="1"/>
    <x v="1"/>
    <s v="plays"/>
    <n v="78.94"/>
    <d v="2016-08-17T03:59:00"/>
    <x v="3695"/>
    <x v="2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s v="CA"/>
    <s v="CAD"/>
    <n v="1409072982"/>
    <n v="1407258582"/>
    <b v="0"/>
    <n v="15"/>
    <b v="1"/>
    <x v="1"/>
    <s v="plays"/>
    <n v="79"/>
    <d v="2014-08-26T17:09:42"/>
    <x v="3696"/>
    <x v="3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s v="US"/>
    <s v="USD"/>
    <n v="1431928784"/>
    <n v="1430114384"/>
    <b v="0"/>
    <n v="10"/>
    <b v="1"/>
    <x v="1"/>
    <s v="plays"/>
    <n v="79.099999999999994"/>
    <d v="2015-05-18T05:59:44"/>
    <x v="3697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s v="US"/>
    <s v="USD"/>
    <n v="1329240668"/>
    <n v="1326648668"/>
    <b v="1"/>
    <n v="29"/>
    <b v="1"/>
    <x v="1"/>
    <s v="plays"/>
    <n v="79.31"/>
    <d v="2012-02-14T17:31:08"/>
    <x v="3698"/>
    <x v="5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2"/>
    <s v="US"/>
    <s v="USD"/>
    <n v="1435441454"/>
    <n v="1432763054"/>
    <b v="0"/>
    <n v="5"/>
    <b v="0"/>
    <x v="1"/>
    <s v="plays"/>
    <n v="79.400000000000006"/>
    <d v="2015-06-27T21:44:14"/>
    <x v="3699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s v="US"/>
    <s v="USD"/>
    <n v="1451881207"/>
    <n v="1449116407"/>
    <b v="0"/>
    <n v="46"/>
    <b v="1"/>
    <x v="1"/>
    <s v="plays"/>
    <n v="79.540000000000006"/>
    <d v="2016-01-04T04:20:07"/>
    <x v="370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s v="GB"/>
    <s v="GBP"/>
    <n v="1407106800"/>
    <n v="1404749446"/>
    <b v="0"/>
    <n v="63"/>
    <b v="1"/>
    <x v="1"/>
    <s v="plays"/>
    <n v="79.62"/>
    <d v="2014-08-03T23:00:00"/>
    <x v="3701"/>
    <x v="3"/>
  </r>
  <r>
    <n v="3105"/>
    <s v="Paddock School Theater Improvement"/>
    <s v="My hope is to raise $5845 and replace old stained and mismatched border curtains, cyclorama curtain, and backdrop."/>
    <n v="5845"/>
    <n v="2476"/>
    <n v="42"/>
    <x v="2"/>
    <s v="US"/>
    <s v="USD"/>
    <n v="1413694800"/>
    <n v="1408986916"/>
    <b v="0"/>
    <n v="31"/>
    <b v="0"/>
    <x v="1"/>
    <s v="spaces"/>
    <n v="79.87"/>
    <d v="2014-10-19T05:00:00"/>
    <x v="3702"/>
    <x v="3"/>
  </r>
  <r>
    <n v="3511"/>
    <s v="Silent Planet"/>
    <s v="The world premiere of the first full-length play by Eve Leigh, at the intimate Finborough Theatre in London."/>
    <n v="1500"/>
    <n v="1518"/>
    <n v="101"/>
    <x v="0"/>
    <s v="GB"/>
    <s v="GBP"/>
    <n v="1415385000"/>
    <n v="1413406695"/>
    <b v="0"/>
    <n v="19"/>
    <b v="1"/>
    <x v="1"/>
    <s v="plays"/>
    <n v="79.89"/>
    <d v="2014-11-07T18:30:00"/>
    <x v="3703"/>
    <x v="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2"/>
    <s v="GB"/>
    <s v="GBP"/>
    <n v="1488271860"/>
    <n v="1484484219"/>
    <b v="0"/>
    <n v="5"/>
    <b v="0"/>
    <x v="1"/>
    <s v="plays"/>
    <n v="80"/>
    <d v="2017-02-28T08:51:00"/>
    <x v="3704"/>
    <x v="1"/>
  </r>
  <r>
    <n v="3313"/>
    <s v="Melbin the Accidental"/>
    <s v="A modern reworking of Shakespeare's histories and tragedies in iambic pentameter to talk of death, love, and race."/>
    <n v="2000"/>
    <n v="2321"/>
    <n v="116"/>
    <x v="0"/>
    <s v="US"/>
    <s v="USD"/>
    <n v="1453856400"/>
    <n v="1452664317"/>
    <b v="0"/>
    <n v="29"/>
    <b v="1"/>
    <x v="1"/>
    <s v="plays"/>
    <n v="80.03"/>
    <d v="2016-01-27T01:00:00"/>
    <x v="3705"/>
    <x v="2"/>
  </r>
  <r>
    <n v="3160"/>
    <s v="We Play Chekhov"/>
    <s v="Two stories by Anton Chekhov adapted for the stage and performed back-to-back in a stunning live theatrical performance."/>
    <n v="4500"/>
    <n v="4569"/>
    <n v="102"/>
    <x v="0"/>
    <s v="US"/>
    <s v="USD"/>
    <n v="1407905940"/>
    <n v="1405923687"/>
    <b v="1"/>
    <n v="57"/>
    <b v="1"/>
    <x v="1"/>
    <s v="plays"/>
    <n v="80.16"/>
    <d v="2014-08-13T04:59:00"/>
    <x v="3706"/>
    <x v="3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s v="US"/>
    <s v="USD"/>
    <n v="1425872692"/>
    <n v="1423284292"/>
    <b v="0"/>
    <n v="71"/>
    <b v="1"/>
    <x v="1"/>
    <s v="plays"/>
    <n v="80.23"/>
    <d v="2015-03-09T03:44:52"/>
    <x v="3707"/>
    <x v="0"/>
  </r>
  <r>
    <n v="2999"/>
    <s v="RAT Fund-Riser"/>
    <s v="Restless Artists' Theatre is building risers and installing better lighting for our patrons.  We need to purchase raw materials."/>
    <n v="1350"/>
    <n v="1605"/>
    <n v="119"/>
    <x v="0"/>
    <s v="US"/>
    <s v="USD"/>
    <n v="1488333600"/>
    <n v="1487094360"/>
    <b v="0"/>
    <n v="20"/>
    <b v="1"/>
    <x v="1"/>
    <s v="spaces"/>
    <n v="80.25"/>
    <d v="2017-03-01T02:00:00"/>
    <x v="3708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s v="US"/>
    <s v="USD"/>
    <n v="1444149886"/>
    <n v="1441125886"/>
    <b v="0"/>
    <n v="65"/>
    <b v="1"/>
    <x v="1"/>
    <s v="plays"/>
    <n v="80.400000000000006"/>
    <d v="2015-10-06T16:44:46"/>
    <x v="3709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s v="US"/>
    <s v="USD"/>
    <n v="1401159600"/>
    <n v="1398801620"/>
    <b v="0"/>
    <n v="226"/>
    <b v="1"/>
    <x v="1"/>
    <s v="spaces"/>
    <n v="80.459999999999994"/>
    <d v="2014-05-27T03:00:00"/>
    <x v="3710"/>
    <x v="3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2"/>
    <s v="US"/>
    <s v="USD"/>
    <n v="1438390800"/>
    <n v="1436888066"/>
    <b v="0"/>
    <n v="7"/>
    <b v="0"/>
    <x v="1"/>
    <s v="plays"/>
    <n v="80.709999999999994"/>
    <d v="2015-08-01T01:00:00"/>
    <x v="3711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s v="US"/>
    <s v="USD"/>
    <n v="1471977290"/>
    <n v="1466793290"/>
    <b v="0"/>
    <n v="39"/>
    <b v="1"/>
    <x v="1"/>
    <s v="plays"/>
    <n v="80.72"/>
    <d v="2016-08-23T18:34:50"/>
    <x v="3712"/>
    <x v="2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s v="US"/>
    <s v="USD"/>
    <n v="1404698400"/>
    <n v="1402331262"/>
    <b v="1"/>
    <n v="63"/>
    <b v="1"/>
    <x v="1"/>
    <s v="plays"/>
    <n v="80.73"/>
    <d v="2014-07-07T02:00:00"/>
    <x v="3713"/>
    <x v="3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s v="US"/>
    <s v="USD"/>
    <n v="1469165160"/>
    <n v="1467335378"/>
    <b v="0"/>
    <n v="23"/>
    <b v="1"/>
    <x v="1"/>
    <s v="plays"/>
    <n v="80.87"/>
    <d v="2016-07-22T05:26:00"/>
    <x v="3714"/>
    <x v="2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s v="GB"/>
    <s v="GBP"/>
    <n v="1412974800"/>
    <n v="1411109167"/>
    <b v="0"/>
    <n v="34"/>
    <b v="1"/>
    <x v="1"/>
    <s v="plays"/>
    <n v="81.03"/>
    <d v="2014-10-10T21:00:00"/>
    <x v="3715"/>
    <x v="3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s v="US"/>
    <s v="USD"/>
    <n v="1434074400"/>
    <n v="1431354258"/>
    <b v="0"/>
    <n v="270"/>
    <b v="1"/>
    <x v="1"/>
    <s v="plays"/>
    <n v="81.13"/>
    <d v="2015-06-12T02:00:00"/>
    <x v="3716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s v="US"/>
    <s v="USD"/>
    <n v="1436817960"/>
    <n v="1433999785"/>
    <b v="0"/>
    <n v="30"/>
    <b v="1"/>
    <x v="1"/>
    <s v="musical"/>
    <n v="100"/>
    <d v="2015-07-13T20:06:00"/>
    <x v="3717"/>
    <x v="0"/>
  </r>
  <r>
    <n v="1286"/>
    <s v="The Diary of a Nobody"/>
    <s v="A touring production of FRED's modern adaptation of the classic Victorian comic novel, reaching out to new audiences."/>
    <n v="1500"/>
    <n v="1625"/>
    <n v="108"/>
    <x v="0"/>
    <s v="GB"/>
    <s v="GBP"/>
    <n v="1424181600"/>
    <n v="1423041227"/>
    <b v="0"/>
    <n v="20"/>
    <b v="1"/>
    <x v="1"/>
    <s v="plays"/>
    <n v="81.25"/>
    <d v="2015-02-17T14:00:00"/>
    <x v="3718"/>
    <x v="0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s v="GB"/>
    <s v="GBP"/>
    <n v="1434039137"/>
    <n v="1431447137"/>
    <b v="0"/>
    <n v="17"/>
    <b v="1"/>
    <x v="1"/>
    <s v="plays"/>
    <n v="81.290000000000006"/>
    <d v="2015-06-11T16:12:17"/>
    <x v="3719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2"/>
    <s v="US"/>
    <s v="USD"/>
    <n v="1401778740"/>
    <n v="1399474134"/>
    <b v="1"/>
    <n v="50"/>
    <b v="0"/>
    <x v="1"/>
    <s v="plays"/>
    <n v="81.319999999999993"/>
    <d v="2014-06-03T06:59:00"/>
    <x v="3720"/>
    <x v="3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s v="US"/>
    <s v="USD"/>
    <n v="1465196400"/>
    <n v="1462841990"/>
    <b v="0"/>
    <n v="40"/>
    <b v="1"/>
    <x v="1"/>
    <s v="plays"/>
    <n v="81.38"/>
    <d v="2016-06-06T07:00:00"/>
    <x v="3721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2"/>
    <s v="GB"/>
    <s v="GBP"/>
    <n v="1428622271"/>
    <n v="1426203071"/>
    <b v="0"/>
    <n v="17"/>
    <b v="0"/>
    <x v="1"/>
    <s v="plays"/>
    <n v="81.41"/>
    <d v="2015-04-09T23:31:11"/>
    <x v="3722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2"/>
    <s v="US"/>
    <s v="USD"/>
    <n v="1407858710"/>
    <n v="1405266710"/>
    <b v="0"/>
    <n v="13"/>
    <b v="0"/>
    <x v="1"/>
    <s v="plays"/>
    <n v="81.540000000000006"/>
    <d v="2014-08-12T15:51:50"/>
    <x v="3723"/>
    <x v="3"/>
  </r>
  <r>
    <n v="2889"/>
    <s v="Halfway, Nebraska"/>
    <s v="Halfway, Nebraska explores the limits of hope and what it means to love someone who may be too far damaged to save."/>
    <n v="3000"/>
    <n v="1142"/>
    <n v="38"/>
    <x v="2"/>
    <s v="US"/>
    <s v="USD"/>
    <n v="1409344985"/>
    <n v="1406752985"/>
    <b v="0"/>
    <n v="14"/>
    <b v="0"/>
    <x v="1"/>
    <s v="plays"/>
    <n v="81.569999999999993"/>
    <d v="2014-08-29T20:43:05"/>
    <x v="3724"/>
    <x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s v="US"/>
    <s v="USD"/>
    <n v="1436587140"/>
    <n v="1434069205"/>
    <b v="0"/>
    <n v="86"/>
    <b v="1"/>
    <x v="1"/>
    <s v="plays"/>
    <n v="81.569999999999993"/>
    <d v="2015-07-11T03:59:00"/>
    <x v="3725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s v="US"/>
    <s v="USD"/>
    <n v="1463520479"/>
    <n v="1458336479"/>
    <b v="0"/>
    <n v="49"/>
    <b v="1"/>
    <x v="1"/>
    <s v="plays"/>
    <n v="81.67"/>
    <d v="2016-05-17T21:27:59"/>
    <x v="3726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s v="US"/>
    <s v="USD"/>
    <n v="1423119540"/>
    <n v="1421252084"/>
    <b v="0"/>
    <n v="76"/>
    <b v="1"/>
    <x v="1"/>
    <s v="plays"/>
    <n v="81.78"/>
    <d v="2015-02-05T06:59:00"/>
    <x v="3727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s v="US"/>
    <s v="USD"/>
    <n v="1432654347"/>
    <n v="1430494347"/>
    <b v="0"/>
    <n v="62"/>
    <b v="1"/>
    <x v="1"/>
    <s v="plays"/>
    <n v="82.26"/>
    <d v="2015-05-26T15:32:27"/>
    <x v="3728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2"/>
    <s v="US"/>
    <s v="USD"/>
    <n v="1480007460"/>
    <n v="1475760567"/>
    <b v="0"/>
    <n v="13"/>
    <b v="0"/>
    <x v="1"/>
    <s v="spaces"/>
    <n v="82.46"/>
    <d v="2016-11-24T17:11:00"/>
    <x v="3729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2"/>
    <s v="US"/>
    <s v="USD"/>
    <n v="1409514709"/>
    <n v="1406058798"/>
    <b v="0"/>
    <n v="14"/>
    <b v="0"/>
    <x v="1"/>
    <s v="plays"/>
    <n v="82.57"/>
    <d v="2014-08-31T19:51:49"/>
    <x v="3730"/>
    <x v="3"/>
  </r>
  <r>
    <n v="3158"/>
    <s v="Nursery Crimes"/>
    <s v="A 40s crime-noir play using nursery rhyme characters."/>
    <n v="5000"/>
    <n v="5700"/>
    <n v="114"/>
    <x v="0"/>
    <s v="US"/>
    <s v="USD"/>
    <n v="1374523752"/>
    <n v="1371931752"/>
    <b v="1"/>
    <n v="69"/>
    <b v="1"/>
    <x v="1"/>
    <s v="plays"/>
    <n v="82.61"/>
    <d v="2013-07-22T20:09:12"/>
    <x v="3731"/>
    <x v="4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s v="US"/>
    <s v="USD"/>
    <n v="1408679055"/>
    <n v="1406087055"/>
    <b v="0"/>
    <n v="64"/>
    <b v="1"/>
    <x v="1"/>
    <s v="spaces"/>
    <n v="82.94"/>
    <d v="2014-08-22T03:44:15"/>
    <x v="3732"/>
    <x v="3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s v="US"/>
    <s v="USD"/>
    <n v="1434907966"/>
    <n v="1432315966"/>
    <b v="1"/>
    <n v="20"/>
    <b v="1"/>
    <x v="1"/>
    <s v="plays"/>
    <n v="83.05"/>
    <d v="2015-06-21T17:32:46"/>
    <x v="3733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s v="US"/>
    <s v="USD"/>
    <n v="1433314740"/>
    <n v="1430600401"/>
    <b v="0"/>
    <n v="56"/>
    <b v="1"/>
    <x v="1"/>
    <s v="plays"/>
    <n v="83.14"/>
    <d v="2015-06-03T06:59:00"/>
    <x v="3734"/>
    <x v="0"/>
  </r>
  <r>
    <n v="3911"/>
    <s v="Ministers of Grace"/>
    <s v="â€˜Ministers of Graceâ€™ imagines what the movie Ghostbusters would be like if written by William Shakespeare."/>
    <n v="8000"/>
    <n v="2993"/>
    <n v="37"/>
    <x v="2"/>
    <s v="US"/>
    <s v="USD"/>
    <n v="1417033777"/>
    <n v="1414438177"/>
    <b v="0"/>
    <n v="36"/>
    <b v="0"/>
    <x v="1"/>
    <s v="plays"/>
    <n v="83.14"/>
    <d v="2014-11-26T20:29:37"/>
    <x v="3735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s v="US"/>
    <s v="USD"/>
    <n v="1400301165"/>
    <n v="1397709165"/>
    <b v="0"/>
    <n v="9"/>
    <b v="0"/>
    <x v="1"/>
    <s v="plays"/>
    <n v="83.33"/>
    <d v="2014-05-17T04:32:45"/>
    <x v="3736"/>
    <x v="3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s v="US"/>
    <s v="USD"/>
    <n v="1410210685"/>
    <n v="1408050685"/>
    <b v="0"/>
    <n v="52"/>
    <b v="1"/>
    <x v="1"/>
    <s v="musical"/>
    <n v="94.9"/>
    <d v="2014-09-08T21:11:25"/>
    <x v="3737"/>
    <x v="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s v="US"/>
    <s v="USD"/>
    <n v="1409587140"/>
    <n v="1408062990"/>
    <b v="0"/>
    <n v="68"/>
    <b v="1"/>
    <x v="1"/>
    <s v="plays"/>
    <n v="83.43"/>
    <d v="2014-09-01T15:59:00"/>
    <x v="3738"/>
    <x v="3"/>
  </r>
  <r>
    <n v="2833"/>
    <s v="Star Man Rocket Man"/>
    <s v="A new play about exploring outer space"/>
    <n v="2700"/>
    <n v="2923"/>
    <n v="108"/>
    <x v="0"/>
    <s v="US"/>
    <s v="USD"/>
    <n v="1444528800"/>
    <n v="1442804633"/>
    <b v="0"/>
    <n v="35"/>
    <b v="1"/>
    <x v="1"/>
    <s v="plays"/>
    <n v="83.51"/>
    <d v="2015-10-11T02:00:00"/>
    <x v="3739"/>
    <x v="0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s v="US"/>
    <s v="USD"/>
    <n v="1403546400"/>
    <n v="1401714114"/>
    <b v="0"/>
    <n v="35"/>
    <b v="1"/>
    <x v="1"/>
    <s v="plays"/>
    <n v="83.57"/>
    <d v="2014-06-23T18:00:00"/>
    <x v="3740"/>
    <x v="3"/>
  </r>
  <r>
    <n v="3688"/>
    <s v="The Tulip Tree 2014"/>
    <s v="The Tulip Tree is a project I have been passionate about for 5 years. It is an unforgettable story that has never been told."/>
    <n v="3000"/>
    <n v="3275"/>
    <n v="109"/>
    <x v="0"/>
    <s v="GB"/>
    <s v="GBP"/>
    <n v="1407524004"/>
    <n v="1404932004"/>
    <b v="0"/>
    <n v="39"/>
    <b v="1"/>
    <x v="1"/>
    <s v="plays"/>
    <n v="83.97"/>
    <d v="2014-08-08T18:53:24"/>
    <x v="3741"/>
    <x v="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s v="US"/>
    <s v="USD"/>
    <n v="1454433998"/>
    <n v="1453137998"/>
    <b v="0"/>
    <n v="156"/>
    <b v="1"/>
    <x v="1"/>
    <s v="spaces"/>
    <n v="84.11"/>
    <d v="2016-02-02T17:26:38"/>
    <x v="3742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s v="US"/>
    <s v="USD"/>
    <n v="1440003820"/>
    <n v="1437411820"/>
    <b v="0"/>
    <n v="36"/>
    <b v="1"/>
    <x v="1"/>
    <s v="plays"/>
    <n v="84.17"/>
    <d v="2015-08-19T17:03:40"/>
    <x v="3743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2"/>
    <s v="US"/>
    <s v="USD"/>
    <n v="1400569140"/>
    <n v="1397854356"/>
    <b v="0"/>
    <n v="46"/>
    <b v="0"/>
    <x v="1"/>
    <s v="plays"/>
    <n v="84.28"/>
    <d v="2014-05-20T06:59:00"/>
    <x v="3744"/>
    <x v="3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s v="NZ"/>
    <s v="NZD"/>
    <n v="1488622352"/>
    <n v="1486030352"/>
    <b v="0"/>
    <n v="91"/>
    <b v="1"/>
    <x v="1"/>
    <s v="plays"/>
    <n v="84.29"/>
    <d v="2017-03-04T10:12:32"/>
    <x v="3745"/>
    <x v="1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s v="GB"/>
    <s v="GBP"/>
    <n v="1408204857"/>
    <n v="1406390457"/>
    <b v="0"/>
    <n v="48"/>
    <b v="1"/>
    <x v="1"/>
    <s v="plays"/>
    <n v="84.85"/>
    <d v="2014-08-16T16:00:57"/>
    <x v="3746"/>
    <x v="3"/>
  </r>
  <r>
    <n v="3028"/>
    <s v="A Home for Vegas Theatre Hub"/>
    <s v="We have a space! Help us fill it with a stage, chairs, gear and audiences' laughter!"/>
    <n v="5000"/>
    <n v="8401"/>
    <n v="168"/>
    <x v="0"/>
    <s v="US"/>
    <s v="USD"/>
    <n v="1471242025"/>
    <n v="1468650025"/>
    <b v="0"/>
    <n v="99"/>
    <b v="1"/>
    <x v="1"/>
    <s v="spaces"/>
    <n v="84.86"/>
    <d v="2016-08-15T06:20:25"/>
    <x v="3747"/>
    <x v="2"/>
  </r>
  <r>
    <n v="2710"/>
    <s v="House of Yes"/>
    <s v="Building Brooklyn's own creative venue for circus, theater and events of all types."/>
    <n v="60000"/>
    <n v="92340.21"/>
    <n v="154"/>
    <x v="0"/>
    <s v="US"/>
    <s v="USD"/>
    <n v="1407549600"/>
    <n v="1404797428"/>
    <b v="1"/>
    <n v="1088"/>
    <b v="1"/>
    <x v="1"/>
    <s v="spaces"/>
    <n v="84.87"/>
    <d v="2014-08-09T02:00:00"/>
    <x v="3748"/>
    <x v="3"/>
  </r>
  <r>
    <n v="3012"/>
    <s v="Up-lifting Up-Fit!"/>
    <s v="Spring Theatre has recently found a new home in the heart of Winston Salem. We need your help for an up-lifting up-fit!"/>
    <n v="4000"/>
    <n v="4685"/>
    <n v="117"/>
    <x v="0"/>
    <s v="US"/>
    <s v="USD"/>
    <n v="1423587130"/>
    <n v="1421772730"/>
    <b v="0"/>
    <n v="55"/>
    <b v="1"/>
    <x v="1"/>
    <s v="spaces"/>
    <n v="85.18"/>
    <d v="2015-02-10T16:52:10"/>
    <x v="3749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s v="US"/>
    <s v="USD"/>
    <n v="1426044383"/>
    <n v="1423455983"/>
    <b v="0"/>
    <n v="48"/>
    <b v="1"/>
    <x v="1"/>
    <s v="plays"/>
    <n v="85.21"/>
    <d v="2015-03-11T03:26:23"/>
    <x v="375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s v="US"/>
    <s v="USD"/>
    <n v="1408068000"/>
    <n v="1405346680"/>
    <b v="1"/>
    <n v="322"/>
    <b v="1"/>
    <x v="1"/>
    <s v="plays"/>
    <n v="85.53"/>
    <d v="2014-08-15T02:00:00"/>
    <x v="3751"/>
    <x v="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s v="US"/>
    <s v="USD"/>
    <n v="1467361251"/>
    <n v="1464769251"/>
    <b v="1"/>
    <n v="181"/>
    <b v="1"/>
    <x v="1"/>
    <s v="plays"/>
    <n v="85.53"/>
    <d v="2016-07-01T08:20:51"/>
    <x v="3752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s v="GB"/>
    <s v="GBP"/>
    <n v="1469401200"/>
    <n v="1466887297"/>
    <b v="0"/>
    <n v="27"/>
    <b v="1"/>
    <x v="1"/>
    <s v="musical"/>
    <n v="75.37"/>
    <d v="2016-07-24T23:00:00"/>
    <x v="3753"/>
    <x v="2"/>
  </r>
  <r>
    <n v="3720"/>
    <s v="Lakotas and the American Theatre"/>
    <s v="Breaking the American Indian stereotype in the American Theatre."/>
    <n v="3300"/>
    <n v="3449"/>
    <n v="105"/>
    <x v="0"/>
    <s v="US"/>
    <s v="USD"/>
    <n v="1435881006"/>
    <n v="1433980206"/>
    <b v="0"/>
    <n v="40"/>
    <b v="1"/>
    <x v="1"/>
    <s v="plays"/>
    <n v="86.23"/>
    <d v="2015-07-02T23:50:06"/>
    <x v="3754"/>
    <x v="0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s v="GB"/>
    <s v="GBP"/>
    <n v="1455208143"/>
    <n v="1452616143"/>
    <b v="1"/>
    <n v="59"/>
    <b v="1"/>
    <x v="1"/>
    <s v="spaces"/>
    <n v="86.49"/>
    <d v="2016-02-11T16:29:03"/>
    <x v="3755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2"/>
    <s v="US"/>
    <s v="USD"/>
    <n v="1413234316"/>
    <n v="1408050316"/>
    <b v="0"/>
    <n v="13"/>
    <b v="0"/>
    <x v="1"/>
    <s v="plays"/>
    <n v="86.62"/>
    <d v="2014-10-13T21:05:16"/>
    <x v="3756"/>
    <x v="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s v="CA"/>
    <s v="CAD"/>
    <n v="1484110800"/>
    <n v="1482281094"/>
    <b v="0"/>
    <n v="18"/>
    <b v="1"/>
    <x v="1"/>
    <s v="plays"/>
    <n v="86.94"/>
    <d v="2017-01-11T05:00:00"/>
    <x v="3757"/>
    <x v="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s v="GB"/>
    <s v="GBP"/>
    <n v="1404858840"/>
    <n v="1402266840"/>
    <b v="0"/>
    <n v="94"/>
    <b v="1"/>
    <x v="1"/>
    <s v="plays"/>
    <n v="87.36"/>
    <d v="2014-07-08T22:34:00"/>
    <x v="3758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2"/>
    <s v="US"/>
    <s v="USD"/>
    <n v="1445013352"/>
    <n v="1442421352"/>
    <b v="0"/>
    <n v="2"/>
    <b v="0"/>
    <x v="1"/>
    <s v="spaces"/>
    <n v="87.5"/>
    <d v="2015-10-16T16:35:52"/>
    <x v="3759"/>
    <x v="0"/>
  </r>
  <r>
    <n v="3015"/>
    <s v="A Sign for 34 West"/>
    <s v="We're turning an old yogurt shop into a live theater in downtown Charleston.   Please help us hang our sign!"/>
    <n v="3400"/>
    <n v="3508"/>
    <n v="103"/>
    <x v="0"/>
    <s v="US"/>
    <s v="USD"/>
    <n v="1402459200"/>
    <n v="1401125238"/>
    <b v="0"/>
    <n v="40"/>
    <b v="1"/>
    <x v="1"/>
    <s v="spaces"/>
    <n v="87.7"/>
    <d v="2014-06-11T04:00:00"/>
    <x v="3760"/>
    <x v="3"/>
  </r>
  <r>
    <n v="3570"/>
    <s v="The Lower Depths"/>
    <s v="Theatre Machine presents an all-new adaptation of Maxim Gorky's classic of Russian theatre, The Lower Depths."/>
    <n v="2000"/>
    <n v="2287"/>
    <n v="114"/>
    <x v="0"/>
    <s v="US"/>
    <s v="USD"/>
    <n v="1420009200"/>
    <n v="1417593483"/>
    <b v="0"/>
    <n v="26"/>
    <b v="1"/>
    <x v="1"/>
    <s v="plays"/>
    <n v="87.96"/>
    <d v="2014-12-31T07:00:00"/>
    <x v="3761"/>
    <x v="3"/>
  </r>
  <r>
    <n v="3623"/>
    <s v="Since I've Been Here"/>
    <s v="An original play exploring the complications of romantic relationships in all forms."/>
    <n v="2500"/>
    <n v="3000"/>
    <n v="120"/>
    <x v="0"/>
    <s v="US"/>
    <s v="USD"/>
    <n v="1406358000"/>
    <n v="1404841270"/>
    <b v="0"/>
    <n v="34"/>
    <b v="1"/>
    <x v="1"/>
    <s v="plays"/>
    <n v="88.24"/>
    <d v="2014-07-26T07:00:00"/>
    <x v="3762"/>
    <x v="3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s v="US"/>
    <s v="USD"/>
    <n v="1405915140"/>
    <n v="1404140667"/>
    <b v="0"/>
    <n v="40"/>
    <b v="1"/>
    <x v="1"/>
    <s v="plays"/>
    <n v="88.25"/>
    <d v="2014-07-21T03:59:00"/>
    <x v="3763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s v="US"/>
    <s v="USD"/>
    <n v="1458057600"/>
    <n v="1455938520"/>
    <b v="0"/>
    <n v="24"/>
    <b v="1"/>
    <x v="1"/>
    <s v="musical"/>
    <n v="64.459999999999994"/>
    <d v="2016-03-15T16:00:00"/>
    <x v="3764"/>
    <x v="2"/>
  </r>
  <r>
    <n v="4056"/>
    <s v="American Pride"/>
    <s v="American Pride is a play centered on the Poetry of one Iraq War veteran, and follows her journey through war and back home."/>
    <n v="1500"/>
    <n v="795"/>
    <n v="53"/>
    <x v="2"/>
    <s v="US"/>
    <s v="USD"/>
    <n v="1467575940"/>
    <n v="1465856639"/>
    <b v="0"/>
    <n v="9"/>
    <b v="0"/>
    <x v="1"/>
    <s v="plays"/>
    <n v="88.33"/>
    <d v="2016-07-03T19:59:00"/>
    <x v="3765"/>
    <x v="2"/>
  </r>
  <r>
    <n v="3091"/>
    <s v="Bustduck Theatre"/>
    <s v="Roanoke, Virginia's first long-form improv theatre company. Producing improv and scripted theatre, with a dynamic training program."/>
    <n v="5000"/>
    <n v="796"/>
    <n v="16"/>
    <x v="2"/>
    <s v="US"/>
    <s v="USD"/>
    <n v="1471214743"/>
    <n v="1468622743"/>
    <b v="0"/>
    <n v="9"/>
    <b v="0"/>
    <x v="1"/>
    <s v="spaces"/>
    <n v="88.44"/>
    <d v="2016-08-14T22:45:43"/>
    <x v="3766"/>
    <x v="2"/>
  </r>
  <r>
    <n v="3035"/>
    <s v="The Coalition Theater"/>
    <s v="Help create a permanent home for live comedy shows and classes in Downtown RVA."/>
    <n v="25000"/>
    <n v="27196.71"/>
    <n v="109"/>
    <x v="0"/>
    <s v="US"/>
    <s v="USD"/>
    <n v="1367674009"/>
    <n v="1365082009"/>
    <b v="0"/>
    <n v="307"/>
    <b v="1"/>
    <x v="1"/>
    <s v="spaces"/>
    <n v="88.59"/>
    <d v="2013-05-04T13:26:49"/>
    <x v="3767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s v="CA"/>
    <s v="CAD"/>
    <n v="1468193532"/>
    <n v="1465601532"/>
    <b v="0"/>
    <n v="10"/>
    <b v="1"/>
    <x v="1"/>
    <s v="musical"/>
    <n v="115"/>
    <d v="2016-07-10T23:32:12"/>
    <x v="3768"/>
    <x v="2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s v="GB"/>
    <s v="GBP"/>
    <n v="1487286000"/>
    <n v="1484843948"/>
    <b v="0"/>
    <n v="34"/>
    <b v="1"/>
    <x v="1"/>
    <s v="plays"/>
    <n v="88.74"/>
    <d v="2017-02-16T23:00:00"/>
    <x v="3769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s v="US"/>
    <s v="USD"/>
    <n v="1415253540"/>
    <n v="1413432331"/>
    <b v="0"/>
    <n v="23"/>
    <b v="1"/>
    <x v="1"/>
    <s v="plays"/>
    <n v="88.74"/>
    <d v="2014-11-06T05:59:00"/>
    <x v="3770"/>
    <x v="3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s v="US"/>
    <s v="USD"/>
    <n v="1442425412"/>
    <n v="1439833412"/>
    <b v="0"/>
    <n v="128"/>
    <b v="1"/>
    <x v="1"/>
    <s v="plays"/>
    <n v="88.77"/>
    <d v="2015-09-16T17:43:32"/>
    <x v="3771"/>
    <x v="0"/>
  </r>
  <r>
    <n v="3006"/>
    <s v="ONTARIO STREET THEATRE in Port Hope."/>
    <s v="We're an affordable theatre and rental space that can be molded into anything by anyone."/>
    <n v="8000"/>
    <n v="8620"/>
    <n v="108"/>
    <x v="0"/>
    <s v="CA"/>
    <s v="CAD"/>
    <n v="1418580591"/>
    <n v="1415988591"/>
    <b v="0"/>
    <n v="97"/>
    <b v="1"/>
    <x v="1"/>
    <s v="spaces"/>
    <n v="88.87"/>
    <d v="2014-12-14T18:09:51"/>
    <x v="3772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s v="US"/>
    <s v="USD"/>
    <n v="1477972740"/>
    <n v="1475326255"/>
    <b v="0"/>
    <n v="1260"/>
    <b v="1"/>
    <x v="1"/>
    <s v="spaces"/>
    <n v="89.31"/>
    <d v="2016-11-01T03:59:00"/>
    <x v="3773"/>
    <x v="2"/>
  </r>
  <r>
    <n v="3854"/>
    <s v="The Case Of Soghomon Tehlirian"/>
    <s v="A play dedicated to the 100th anniversary of the Armenian Genocide."/>
    <n v="11000"/>
    <n v="1788"/>
    <n v="16"/>
    <x v="2"/>
    <s v="US"/>
    <s v="USD"/>
    <n v="1431206058"/>
    <n v="1428614058"/>
    <b v="0"/>
    <n v="20"/>
    <b v="0"/>
    <x v="1"/>
    <s v="plays"/>
    <n v="89.4"/>
    <d v="2015-05-09T21:14:18"/>
    <x v="3774"/>
    <x v="0"/>
  </r>
  <r>
    <n v="3304"/>
    <s v="I Can Ski Forever 3"/>
    <s v="A musical comedy production celebrating the unique, lovable, insufferable ski culture of the modern day mountain town."/>
    <n v="15000"/>
    <n v="15677.5"/>
    <n v="105"/>
    <x v="0"/>
    <s v="US"/>
    <s v="USD"/>
    <n v="1482418752"/>
    <n v="1479826752"/>
    <b v="0"/>
    <n v="175"/>
    <b v="1"/>
    <x v="1"/>
    <s v="plays"/>
    <n v="89.59"/>
    <d v="2016-12-22T14:59:12"/>
    <x v="3775"/>
    <x v="2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s v="US"/>
    <s v="USD"/>
    <n v="1439357559"/>
    <n v="1435469559"/>
    <b v="0"/>
    <n v="24"/>
    <b v="1"/>
    <x v="1"/>
    <s v="plays"/>
    <n v="89.67"/>
    <d v="2015-08-12T05:32:39"/>
    <x v="3776"/>
    <x v="0"/>
  </r>
  <r>
    <n v="3439"/>
    <s v="Cirque Inspired Alice's Adventures in Wonderland"/>
    <s v="Help a small theater produce an original adaptation of Lewis Carroll's classic story."/>
    <n v="1200"/>
    <n v="1616.14"/>
    <n v="135"/>
    <x v="0"/>
    <s v="US"/>
    <s v="USD"/>
    <n v="1453179540"/>
    <n v="1452030730"/>
    <b v="0"/>
    <n v="18"/>
    <b v="1"/>
    <x v="1"/>
    <s v="plays"/>
    <n v="89.79"/>
    <d v="2016-01-19T04:59:00"/>
    <x v="377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s v="US"/>
    <s v="USD"/>
    <n v="1488171540"/>
    <n v="1486661793"/>
    <b v="0"/>
    <n v="115"/>
    <b v="1"/>
    <x v="1"/>
    <s v="spaces"/>
    <n v="90.2"/>
    <d v="2017-02-27T04:59:00"/>
    <x v="3778"/>
    <x v="1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2"/>
    <s v="US"/>
    <s v="USD"/>
    <n v="1484684186"/>
    <n v="1482092186"/>
    <b v="0"/>
    <n v="3"/>
    <b v="0"/>
    <x v="1"/>
    <s v="plays"/>
    <n v="90.33"/>
    <d v="2017-01-17T20:16:26"/>
    <x v="377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s v="GB"/>
    <s v="GBP"/>
    <n v="1470132180"/>
    <n v="1467040769"/>
    <b v="0"/>
    <n v="30"/>
    <b v="1"/>
    <x v="1"/>
    <s v="musical"/>
    <n v="100.5"/>
    <d v="2016-08-02T10:03:00"/>
    <x v="3780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s v="CA"/>
    <s v="CAD"/>
    <n v="1476158340"/>
    <n v="1472594585"/>
    <b v="0"/>
    <n v="114"/>
    <b v="1"/>
    <x v="1"/>
    <s v="plays"/>
    <n v="90.68"/>
    <d v="2016-10-11T03:59:00"/>
    <x v="3781"/>
    <x v="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s v="US"/>
    <s v="USD"/>
    <n v="1437004800"/>
    <n v="1433295276"/>
    <b v="0"/>
    <n v="141"/>
    <b v="1"/>
    <x v="1"/>
    <s v="plays"/>
    <n v="90.74"/>
    <d v="2015-07-16T00:00:00"/>
    <x v="3782"/>
    <x v="0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s v="US"/>
    <s v="USD"/>
    <n v="1464310475"/>
    <n v="1461718475"/>
    <b v="0"/>
    <n v="71"/>
    <b v="1"/>
    <x v="1"/>
    <s v="musical"/>
    <n v="93.77"/>
    <d v="2016-05-27T00:54:35"/>
    <x v="3783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2"/>
    <s v="US"/>
    <s v="USD"/>
    <n v="1413953940"/>
    <n v="1410141900"/>
    <b v="0"/>
    <n v="8"/>
    <b v="0"/>
    <x v="1"/>
    <s v="plays"/>
    <n v="91.25"/>
    <d v="2014-10-22T04:59:00"/>
    <x v="3784"/>
    <x v="3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s v="US"/>
    <s v="USD"/>
    <n v="1297977427"/>
    <n v="1292793427"/>
    <b v="1"/>
    <n v="60"/>
    <b v="1"/>
    <x v="1"/>
    <s v="plays"/>
    <n v="91.3"/>
    <d v="2011-02-17T21:17:07"/>
    <x v="3785"/>
    <x v="7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s v="US"/>
    <s v="USD"/>
    <n v="1424910910"/>
    <n v="1424306110"/>
    <b v="0"/>
    <n v="18"/>
    <b v="1"/>
    <x v="1"/>
    <s v="plays"/>
    <n v="91.67"/>
    <d v="2015-02-26T00:35:10"/>
    <x v="3786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2"/>
    <s v="US"/>
    <s v="USD"/>
    <n v="1468716180"/>
    <n v="1466205262"/>
    <b v="0"/>
    <n v="12"/>
    <b v="0"/>
    <x v="1"/>
    <s v="plays"/>
    <n v="91.83"/>
    <d v="2016-07-17T00:43:00"/>
    <x v="3787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s v="US"/>
    <s v="USD"/>
    <n v="1462125358"/>
    <n v="1459533358"/>
    <b v="0"/>
    <n v="238"/>
    <b v="1"/>
    <x v="1"/>
    <s v="plays"/>
    <n v="92.04"/>
    <d v="2016-05-01T17:55:58"/>
    <x v="3788"/>
    <x v="2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s v="US"/>
    <s v="USD"/>
    <n v="1388303940"/>
    <n v="1386011038"/>
    <b v="0"/>
    <n v="236"/>
    <b v="1"/>
    <x v="1"/>
    <s v="spaces"/>
    <n v="92.13"/>
    <d v="2013-12-29T07:59:00"/>
    <x v="3789"/>
    <x v="4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2"/>
    <s v="US"/>
    <s v="USD"/>
    <n v="1434309540"/>
    <n v="1429287900"/>
    <b v="0"/>
    <n v="7"/>
    <b v="0"/>
    <x v="1"/>
    <s v="spaces"/>
    <n v="92.14"/>
    <d v="2015-06-14T19:19:00"/>
    <x v="3790"/>
    <x v="0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s v="US"/>
    <s v="USD"/>
    <n v="1417906649"/>
    <n v="1414015049"/>
    <b v="1"/>
    <n v="325"/>
    <b v="1"/>
    <x v="1"/>
    <s v="spaces"/>
    <n v="92.39"/>
    <d v="2014-12-06T22:57:29"/>
    <x v="3791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s v="US"/>
    <s v="USD"/>
    <n v="1460260800"/>
    <n v="1458336672"/>
    <b v="0"/>
    <n v="36"/>
    <b v="1"/>
    <x v="1"/>
    <s v="plays"/>
    <n v="92.5"/>
    <d v="2016-04-10T04:00:00"/>
    <x v="3792"/>
    <x v="2"/>
  </r>
  <r>
    <n v="2811"/>
    <s v="Ray Gunn and Starburst"/>
    <s v="Ray Gunn and Starburst is an audio sci-fi/comedy sending up the tropes of classic and pulp science-fiction."/>
    <n v="10000"/>
    <n v="10027"/>
    <n v="100"/>
    <x v="0"/>
    <s v="GB"/>
    <s v="GBP"/>
    <n v="1424692503"/>
    <n v="1422100503"/>
    <b v="0"/>
    <n v="108"/>
    <b v="1"/>
    <x v="1"/>
    <s v="plays"/>
    <n v="92.84"/>
    <d v="2015-02-23T11:55:03"/>
    <x v="3793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2"/>
    <s v="US"/>
    <s v="USD"/>
    <n v="1444971540"/>
    <n v="1442593427"/>
    <b v="0"/>
    <n v="7"/>
    <b v="0"/>
    <x v="1"/>
    <s v="plays"/>
    <n v="93"/>
    <d v="2015-10-16T04:59:00"/>
    <x v="3794"/>
    <x v="0"/>
  </r>
  <r>
    <n v="2957"/>
    <s v="BAMA Theatre Headset Campaign (Canceled)"/>
    <s v="Theatre in Tuscaloosa, AL built in the 1930s.  The headsets seem about that old. They are almost unusable."/>
    <n v="15000"/>
    <n v="280"/>
    <n v="2"/>
    <x v="1"/>
    <s v="US"/>
    <s v="USD"/>
    <n v="1427498172"/>
    <n v="1422317772"/>
    <b v="0"/>
    <n v="3"/>
    <b v="0"/>
    <x v="1"/>
    <s v="spaces"/>
    <n v="93.33"/>
    <d v="2015-03-27T23:16:12"/>
    <x v="3795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s v="US"/>
    <s v="USD"/>
    <n v="1477976340"/>
    <n v="1475460819"/>
    <b v="0"/>
    <n v="56"/>
    <b v="1"/>
    <x v="1"/>
    <s v="plays"/>
    <n v="93.43"/>
    <d v="2016-11-01T04:59:00"/>
    <x v="3796"/>
    <x v="2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s v="GB"/>
    <s v="GBP"/>
    <n v="1406113200"/>
    <n v="1402910965"/>
    <b v="0"/>
    <n v="54"/>
    <b v="1"/>
    <x v="1"/>
    <s v="plays"/>
    <n v="93.61"/>
    <d v="2014-07-23T11:00:00"/>
    <x v="3797"/>
    <x v="3"/>
  </r>
  <r>
    <n v="3130"/>
    <s v="MEDEA | A New Vision"/>
    <s v="A shockingly relevant modern take on a 2,000-year-old tragedy that confronts current gender politics."/>
    <n v="10000"/>
    <n v="375"/>
    <n v="4"/>
    <x v="3"/>
    <s v="US"/>
    <s v="USD"/>
    <n v="1492145940"/>
    <n v="1489504916"/>
    <b v="0"/>
    <n v="4"/>
    <b v="0"/>
    <x v="1"/>
    <s v="plays"/>
    <n v="93.75"/>
    <d v="2017-04-14T04:59:00"/>
    <x v="3798"/>
    <x v="1"/>
  </r>
  <r>
    <n v="3384"/>
    <s v="The Hat"/>
    <s v="Six gay men, emotional baggage, and online dating: what could go wrong? A play about looking for love and finding something better."/>
    <n v="6000"/>
    <n v="6000.66"/>
    <n v="100"/>
    <x v="0"/>
    <s v="US"/>
    <s v="USD"/>
    <n v="1448074800"/>
    <n v="1444874768"/>
    <b v="0"/>
    <n v="64"/>
    <b v="1"/>
    <x v="1"/>
    <s v="plays"/>
    <n v="93.76"/>
    <d v="2015-11-21T03:00:00"/>
    <x v="3799"/>
    <x v="0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s v="US"/>
    <s v="USD"/>
    <n v="1436587140"/>
    <n v="1434113406"/>
    <b v="0"/>
    <n v="10"/>
    <b v="1"/>
    <x v="1"/>
    <s v="musical"/>
    <n v="35.1"/>
    <d v="2015-07-11T03:59:00"/>
    <x v="3800"/>
    <x v="0"/>
  </r>
  <r>
    <n v="3262"/>
    <s v="Prison Boxing: A New Play by Leah Joki"/>
    <s v="A one-woman theatrical exploration of the prison system and its inhabitants."/>
    <n v="12200"/>
    <n v="12571"/>
    <n v="103"/>
    <x v="0"/>
    <s v="US"/>
    <s v="USD"/>
    <n v="1419220800"/>
    <n v="1416555262"/>
    <b v="1"/>
    <n v="134"/>
    <b v="1"/>
    <x v="1"/>
    <s v="plays"/>
    <n v="93.81"/>
    <d v="2014-12-22T04:00:00"/>
    <x v="3801"/>
    <x v="3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s v="US"/>
    <s v="USD"/>
    <n v="1407506040"/>
    <n v="1404680075"/>
    <b v="0"/>
    <n v="125"/>
    <b v="1"/>
    <x v="1"/>
    <s v="plays"/>
    <n v="93.98"/>
    <d v="2014-08-08T13:54:00"/>
    <x v="3802"/>
    <x v="3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s v="US"/>
    <s v="USD"/>
    <n v="1485547530"/>
    <n v="1483646730"/>
    <b v="0"/>
    <n v="93"/>
    <b v="1"/>
    <x v="1"/>
    <s v="spaces"/>
    <n v="94.41"/>
    <d v="2017-01-27T20:05:30"/>
    <x v="3803"/>
    <x v="1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s v="US"/>
    <s v="USD"/>
    <n v="1416285300"/>
    <n v="1413824447"/>
    <b v="0"/>
    <n v="348"/>
    <b v="1"/>
    <x v="1"/>
    <s v="spaces"/>
    <n v="94.55"/>
    <d v="2014-11-18T04:35:00"/>
    <x v="3804"/>
    <x v="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s v="US"/>
    <s v="USD"/>
    <n v="1460936694"/>
    <n v="1455756294"/>
    <b v="0"/>
    <n v="69"/>
    <b v="1"/>
    <x v="1"/>
    <s v="spaces"/>
    <n v="94.64"/>
    <d v="2016-04-17T23:44:54"/>
    <x v="3805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2"/>
    <s v="US"/>
    <s v="USD"/>
    <n v="1450887480"/>
    <n v="1448469719"/>
    <b v="0"/>
    <n v="1"/>
    <b v="0"/>
    <x v="1"/>
    <s v="musical"/>
    <n v="500"/>
    <d v="2015-12-23T16:18:00"/>
    <x v="3806"/>
    <x v="0"/>
  </r>
  <r>
    <n v="3789"/>
    <s v="Austen a New Musical Play"/>
    <s v="This fabulous new play explores the little known love life of England's most famous romantic novelist, Jane Austen."/>
    <n v="3550"/>
    <n v="116"/>
    <n v="3"/>
    <x v="2"/>
    <s v="GB"/>
    <s v="GBP"/>
    <n v="1434395418"/>
    <n v="1431630618"/>
    <b v="0"/>
    <n v="4"/>
    <b v="0"/>
    <x v="1"/>
    <s v="musical"/>
    <n v="29"/>
    <d v="2015-06-15T19:10:18"/>
    <x v="3807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s v="US"/>
    <s v="USD"/>
    <n v="1408383153"/>
    <n v="1405791153"/>
    <b v="0"/>
    <n v="21"/>
    <b v="1"/>
    <x v="1"/>
    <s v="plays"/>
    <n v="95.24"/>
    <d v="2014-08-18T17:32:33"/>
    <x v="3808"/>
    <x v="3"/>
  </r>
  <r>
    <n v="2714"/>
    <s v="The Crane Theater"/>
    <s v="The Crane will be the new home for independent theater in Northeast Minneapolis"/>
    <n v="25000"/>
    <n v="29089"/>
    <n v="116"/>
    <x v="0"/>
    <s v="US"/>
    <s v="USD"/>
    <n v="1476486000"/>
    <n v="1474040596"/>
    <b v="1"/>
    <n v="305"/>
    <b v="1"/>
    <x v="1"/>
    <s v="spaces"/>
    <n v="95.37"/>
    <d v="2016-10-14T23:00:00"/>
    <x v="3809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s v="CA"/>
    <s v="CAD"/>
    <n v="1430693460"/>
    <n v="1428087153"/>
    <b v="0"/>
    <n v="17"/>
    <b v="1"/>
    <x v="1"/>
    <s v="plays"/>
    <n v="95.59"/>
    <d v="2015-05-03T22:51:00"/>
    <x v="3810"/>
    <x v="0"/>
  </r>
  <r>
    <n v="3520"/>
    <s v="Protocols"/>
    <s v="Help us to bring &quot;Protocols&quot; at the 2015 Camden Fringe. The most controversial play of the year."/>
    <n v="2000"/>
    <n v="2015"/>
    <n v="101"/>
    <x v="0"/>
    <s v="GB"/>
    <s v="GBP"/>
    <n v="1441547220"/>
    <n v="1439322412"/>
    <b v="0"/>
    <n v="21"/>
    <b v="1"/>
    <x v="1"/>
    <s v="plays"/>
    <n v="95.95"/>
    <d v="2015-09-06T13:47:00"/>
    <x v="3811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s v="GB"/>
    <s v="GBP"/>
    <n v="1406887310"/>
    <n v="1404295310"/>
    <b v="0"/>
    <n v="21"/>
    <b v="1"/>
    <x v="1"/>
    <s v="plays"/>
    <n v="96.19"/>
    <d v="2014-08-01T10:01:50"/>
    <x v="3812"/>
    <x v="3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s v="IE"/>
    <s v="EUR"/>
    <n v="1484441980"/>
    <n v="1479257980"/>
    <b v="0"/>
    <n v="54"/>
    <b v="1"/>
    <x v="1"/>
    <s v="plays"/>
    <n v="96.2"/>
    <d v="2017-01-15T00:59:40"/>
    <x v="3813"/>
    <x v="2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s v="US"/>
    <s v="USD"/>
    <n v="1376654340"/>
    <n v="1373568644"/>
    <b v="0"/>
    <n v="329"/>
    <b v="1"/>
    <x v="1"/>
    <s v="spaces"/>
    <n v="96.3"/>
    <d v="2013-08-16T11:59:00"/>
    <x v="3814"/>
    <x v="4"/>
  </r>
  <r>
    <n v="3041"/>
    <s v="Lend a Hand in Our Home"/>
    <s v="Privet! Hello! Bon Jour! We are the Arlekin Players Theatre and we need a home."/>
    <n v="8300"/>
    <n v="9170"/>
    <n v="110"/>
    <x v="0"/>
    <s v="US"/>
    <s v="USD"/>
    <n v="1453323048"/>
    <n v="1450731048"/>
    <b v="0"/>
    <n v="95"/>
    <b v="1"/>
    <x v="1"/>
    <s v="spaces"/>
    <n v="96.53"/>
    <d v="2016-01-20T20:50:48"/>
    <x v="381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2"/>
    <s v="US"/>
    <s v="USD"/>
    <n v="1440090300"/>
    <n v="1436305452"/>
    <b v="0"/>
    <n v="29"/>
    <b v="0"/>
    <x v="1"/>
    <s v="plays"/>
    <n v="96.55"/>
    <d v="2015-08-20T17:05:00"/>
    <x v="3816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s v="US"/>
    <s v="USD"/>
    <n v="1416545700"/>
    <n v="1415392666"/>
    <b v="0"/>
    <n v="33"/>
    <b v="1"/>
    <x v="1"/>
    <s v="plays"/>
    <n v="96.67"/>
    <d v="2014-11-21T04:55:00"/>
    <x v="3817"/>
    <x v="3"/>
  </r>
  <r>
    <n v="2989"/>
    <s v="Let's Light Up The Gem!"/>
    <s v="Bring the movies back to Bethel, Maine."/>
    <n v="20000"/>
    <n v="35307"/>
    <n v="177"/>
    <x v="0"/>
    <s v="US"/>
    <s v="USD"/>
    <n v="1450673940"/>
    <n v="1448756962"/>
    <b v="0"/>
    <n v="364"/>
    <b v="1"/>
    <x v="1"/>
    <s v="spaces"/>
    <n v="97"/>
    <d v="2015-12-21T04:59:00"/>
    <x v="3818"/>
    <x v="0"/>
  </r>
  <r>
    <n v="3233"/>
    <s v="64 Squares"/>
    <s v="64 Squares is an autobiographical one-man exploration of the internal chess game played to reconcile relationships."/>
    <n v="5000"/>
    <n v="5940"/>
    <n v="119"/>
    <x v="0"/>
    <s v="US"/>
    <s v="USD"/>
    <n v="1488482355"/>
    <n v="1485890355"/>
    <b v="0"/>
    <n v="61"/>
    <b v="1"/>
    <x v="1"/>
    <s v="plays"/>
    <n v="97.38"/>
    <d v="2017-03-02T19:19:15"/>
    <x v="3819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s v="CA"/>
    <s v="CAD"/>
    <n v="1402938394"/>
    <n v="1400691994"/>
    <b v="0"/>
    <n v="8"/>
    <b v="1"/>
    <x v="1"/>
    <s v="plays"/>
    <n v="97.5"/>
    <d v="2014-06-16T17:06:34"/>
    <x v="3820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s v="US"/>
    <s v="USD"/>
    <n v="1420048208"/>
    <n v="1417456208"/>
    <b v="0"/>
    <n v="12"/>
    <b v="1"/>
    <x v="1"/>
    <s v="plays"/>
    <n v="97.92"/>
    <d v="2014-12-31T17:50:08"/>
    <x v="3821"/>
    <x v="3"/>
  </r>
  <r>
    <n v="3258"/>
    <s v="Bluebirds by Joe Brondo"/>
    <s v="A guy named Walt steals a book and plans to sell it to get his life on track... until his wife finds out."/>
    <n v="7000"/>
    <n v="7365"/>
    <n v="105"/>
    <x v="0"/>
    <s v="US"/>
    <s v="USD"/>
    <n v="1420751861"/>
    <n v="1418159861"/>
    <b v="1"/>
    <n v="75"/>
    <b v="1"/>
    <x v="1"/>
    <s v="plays"/>
    <n v="98.2"/>
    <d v="2015-01-08T21:17:41"/>
    <x v="3822"/>
    <x v="3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s v="GB"/>
    <s v="GBP"/>
    <n v="1443826800"/>
    <n v="1441606869"/>
    <b v="0"/>
    <n v="97"/>
    <b v="1"/>
    <x v="1"/>
    <s v="plays"/>
    <n v="98.31"/>
    <d v="2015-10-02T23:00:00"/>
    <x v="3823"/>
    <x v="0"/>
  </r>
  <r>
    <n v="3157"/>
    <s v="Summer FourPlay"/>
    <s v="Four Directors.  Four One Acts.  Four Genres.  For You."/>
    <n v="4000"/>
    <n v="4040"/>
    <n v="101"/>
    <x v="0"/>
    <s v="US"/>
    <s v="USD"/>
    <n v="1405746000"/>
    <n v="1404932105"/>
    <b v="1"/>
    <n v="41"/>
    <b v="1"/>
    <x v="1"/>
    <s v="plays"/>
    <n v="98.54"/>
    <d v="2014-07-19T05:00:00"/>
    <x v="3824"/>
    <x v="3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s v="US"/>
    <s v="USD"/>
    <n v="1461823140"/>
    <n v="1459411371"/>
    <b v="0"/>
    <n v="34"/>
    <b v="1"/>
    <x v="1"/>
    <s v="plays"/>
    <n v="99"/>
    <d v="2016-04-28T05:59:00"/>
    <x v="3825"/>
    <x v="2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s v="US"/>
    <s v="USD"/>
    <n v="1470887940"/>
    <n v="1468176527"/>
    <b v="0"/>
    <n v="102"/>
    <b v="1"/>
    <x v="1"/>
    <s v="plays"/>
    <n v="99.34"/>
    <d v="2016-08-11T03:59:00"/>
    <x v="3826"/>
    <x v="2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s v="US"/>
    <s v="USD"/>
    <n v="1475664834"/>
    <n v="1473850434"/>
    <b v="0"/>
    <n v="34"/>
    <b v="1"/>
    <x v="1"/>
    <s v="plays"/>
    <n v="99.5"/>
    <d v="2016-10-05T10:53:54"/>
    <x v="3827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s v="US"/>
    <s v="USD"/>
    <n v="1479834023"/>
    <n v="1477238423"/>
    <b v="0"/>
    <n v="0"/>
    <b v="0"/>
    <x v="1"/>
    <s v="musical"/>
    <n v="0"/>
    <d v="2016-11-22T17:00:23"/>
    <x v="3828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2"/>
    <s v="US"/>
    <s v="USD"/>
    <n v="1443636000"/>
    <n v="1441111892"/>
    <b v="0"/>
    <n v="67"/>
    <b v="0"/>
    <x v="1"/>
    <s v="spaces"/>
    <n v="99.76"/>
    <d v="2015-09-30T18:00:00"/>
    <x v="3829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s v="US"/>
    <s v="USD"/>
    <n v="1447295460"/>
    <n v="1444747843"/>
    <b v="0"/>
    <n v="165"/>
    <b v="1"/>
    <x v="1"/>
    <s v="plays"/>
    <n v="99.79"/>
    <d v="2015-11-12T02:31:00"/>
    <x v="3830"/>
    <x v="0"/>
  </r>
  <r>
    <n v="2944"/>
    <s v="Guardian Theatre, Arts in Education Theatre"/>
    <s v="Our vision: build and operate a Theater Arts Center for south-central Washington state in Goldendale."/>
    <n v="10000"/>
    <n v="100"/>
    <n v="1"/>
    <x v="2"/>
    <s v="US"/>
    <s v="USD"/>
    <n v="1433714198"/>
    <n v="1431122198"/>
    <b v="0"/>
    <n v="1"/>
    <b v="0"/>
    <x v="1"/>
    <s v="spaces"/>
    <n v="100"/>
    <d v="2015-06-07T21:56:38"/>
    <x v="3831"/>
    <x v="0"/>
  </r>
  <r>
    <n v="3791"/>
    <s v="Spin! at The Cumming Playhouse"/>
    <s v="Spin! is an original musical comedy-drama presented by Blue Palm Productions."/>
    <n v="1500"/>
    <n v="0"/>
    <n v="0"/>
    <x v="2"/>
    <s v="US"/>
    <s v="USD"/>
    <n v="1404664592"/>
    <n v="1399480592"/>
    <b v="0"/>
    <n v="0"/>
    <b v="0"/>
    <x v="1"/>
    <s v="musical"/>
    <n v="0"/>
    <d v="2014-07-06T16:36:32"/>
    <x v="3832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s v="US"/>
    <s v="USD"/>
    <n v="1439828159"/>
    <n v="1437236159"/>
    <b v="0"/>
    <n v="1"/>
    <b v="0"/>
    <x v="1"/>
    <s v="plays"/>
    <n v="100"/>
    <d v="2015-08-17T16:15:59"/>
    <x v="3833"/>
    <x v="0"/>
  </r>
  <r>
    <n v="3792"/>
    <s v="BorikÃ©n: The Show"/>
    <s v="A cultural and historic journey through Puerto Rico's music and dance!"/>
    <n v="12500"/>
    <n v="35"/>
    <n v="0"/>
    <x v="2"/>
    <s v="US"/>
    <s v="USD"/>
    <n v="1436957022"/>
    <n v="1434365022"/>
    <b v="0"/>
    <n v="2"/>
    <b v="0"/>
    <x v="1"/>
    <s v="musical"/>
    <n v="17.5"/>
    <d v="2015-07-15T10:43:42"/>
    <x v="3834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2"/>
    <s v="US"/>
    <s v="USD"/>
    <n v="1418769129"/>
    <n v="1416954729"/>
    <b v="0"/>
    <n v="24"/>
    <b v="0"/>
    <x v="1"/>
    <s v="musical"/>
    <n v="174"/>
    <d v="2014-12-16T22:32:09"/>
    <x v="3835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s v="GB"/>
    <s v="GBP"/>
    <n v="1433685354"/>
    <n v="1431093354"/>
    <b v="0"/>
    <n v="1"/>
    <b v="0"/>
    <x v="1"/>
    <s v="musical"/>
    <n v="50"/>
    <d v="2015-06-07T13:55:54"/>
    <x v="3836"/>
    <x v="0"/>
  </r>
  <r>
    <n v="3861"/>
    <s v="READY OR NOT HERE I COME"/>
    <s v="THE COMING OF THE LORD!"/>
    <n v="2000"/>
    <n v="100"/>
    <n v="5"/>
    <x v="2"/>
    <s v="US"/>
    <s v="USD"/>
    <n v="1415828820"/>
    <n v="1412258977"/>
    <b v="0"/>
    <n v="1"/>
    <b v="0"/>
    <x v="1"/>
    <s v="plays"/>
    <n v="100"/>
    <d v="2014-11-12T21:47:00"/>
    <x v="3837"/>
    <x v="3"/>
  </r>
  <r>
    <n v="3991"/>
    <s v="NTACTheatre - North Texas Actor's Collaborative Theatre"/>
    <s v="North Texas first actor-driven theatre company needs your help"/>
    <n v="500"/>
    <n v="100"/>
    <n v="20"/>
    <x v="2"/>
    <s v="US"/>
    <s v="USD"/>
    <n v="1433086082"/>
    <n v="1430494082"/>
    <b v="0"/>
    <n v="1"/>
    <b v="0"/>
    <x v="1"/>
    <s v="plays"/>
    <n v="100"/>
    <d v="2015-05-31T15:28:02"/>
    <x v="3838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2"/>
    <s v="US"/>
    <s v="USD"/>
    <n v="1428097450"/>
    <n v="1425509050"/>
    <b v="0"/>
    <n v="2"/>
    <b v="0"/>
    <x v="1"/>
    <s v="plays"/>
    <n v="100"/>
    <d v="2015-04-03T21:44:10"/>
    <x v="3839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s v="GB"/>
    <s v="GBP"/>
    <n v="1438624800"/>
    <n v="1435133807"/>
    <b v="0"/>
    <n v="39"/>
    <b v="1"/>
    <x v="1"/>
    <s v="plays"/>
    <n v="100.06"/>
    <d v="2015-08-03T18:00:00"/>
    <x v="3840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s v="US"/>
    <s v="USD"/>
    <n v="1418581088"/>
    <n v="1415125088"/>
    <b v="0"/>
    <n v="35"/>
    <b v="1"/>
    <x v="1"/>
    <s v="plays"/>
    <n v="100.17"/>
    <d v="2014-12-14T18:18:08"/>
    <x v="3841"/>
    <x v="3"/>
  </r>
  <r>
    <n v="3184"/>
    <s v="Equus at Frenetic Theatre"/>
    <s v="Equus is the story of a psychiatrist treating a teenaged boy who blinds six horses with a metal spike."/>
    <n v="4300"/>
    <n v="4610"/>
    <n v="107"/>
    <x v="0"/>
    <s v="US"/>
    <s v="USD"/>
    <n v="1404258631"/>
    <n v="1401666631"/>
    <b v="1"/>
    <n v="46"/>
    <b v="1"/>
    <x v="1"/>
    <s v="plays"/>
    <n v="100.22"/>
    <d v="2014-07-01T23:50:31"/>
    <x v="3842"/>
    <x v="3"/>
  </r>
  <r>
    <n v="3169"/>
    <s v="The Window"/>
    <s v="We're bringing The Window to the Cherry Lane Theater in January 2014."/>
    <n v="8000"/>
    <n v="8241"/>
    <n v="103"/>
    <x v="0"/>
    <s v="US"/>
    <s v="USD"/>
    <n v="1386910740"/>
    <n v="1384364561"/>
    <b v="1"/>
    <n v="82"/>
    <b v="1"/>
    <x v="1"/>
    <s v="plays"/>
    <n v="100.5"/>
    <d v="2013-12-13T04:59:00"/>
    <x v="3843"/>
    <x v="4"/>
  </r>
  <r>
    <n v="3795"/>
    <s v="Duodeca"/>
    <s v="Poppin Productions are currently entering the development stage of their very first production -  &quot;Duodeca&quot;."/>
    <n v="600"/>
    <n v="10"/>
    <n v="2"/>
    <x v="2"/>
    <s v="GB"/>
    <s v="GBP"/>
    <n v="1440801000"/>
    <n v="1437042490"/>
    <b v="0"/>
    <n v="2"/>
    <b v="0"/>
    <x v="1"/>
    <s v="musical"/>
    <n v="5"/>
    <d v="2015-08-28T22:30:00"/>
    <x v="3844"/>
    <x v="0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2"/>
    <s v="US"/>
    <s v="USD"/>
    <n v="1484354556"/>
    <n v="1479170556"/>
    <b v="0"/>
    <n v="1"/>
    <b v="0"/>
    <x v="1"/>
    <s v="musical"/>
    <n v="1"/>
    <d v="2017-01-14T00:42:36"/>
    <x v="3845"/>
    <x v="2"/>
  </r>
  <r>
    <n v="4003"/>
    <s v="MAMA BA-B: The Stage Play"/>
    <s v="&quot;MAMA'Z BA-B&quot; is the story of Marcus Williams who struggles to find a place for himself as a young black male."/>
    <n v="2000"/>
    <n v="201"/>
    <n v="10"/>
    <x v="2"/>
    <s v="US"/>
    <s v="USD"/>
    <n v="1424009147"/>
    <n v="1421417147"/>
    <b v="0"/>
    <n v="2"/>
    <b v="0"/>
    <x v="1"/>
    <s v="plays"/>
    <n v="100.5"/>
    <d v="2015-02-15T14:05:47"/>
    <x v="3846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2"/>
    <s v="GB"/>
    <s v="GBP"/>
    <n v="1468752468"/>
    <n v="1467024468"/>
    <b v="0"/>
    <n v="8"/>
    <b v="0"/>
    <x v="1"/>
    <s v="plays"/>
    <n v="100.63"/>
    <d v="2016-07-17T10:47:48"/>
    <x v="3847"/>
    <x v="2"/>
  </r>
  <r>
    <n v="2788"/>
    <s v="ACT Underground Theatre, TLDC"/>
    <s v="MOVING FORWARD! WE HAVE REACHED GOAL BUT HAVE MORE TIME!! PLEASE CONSIDER PLEDGING."/>
    <n v="2000"/>
    <n v="2050"/>
    <n v="103"/>
    <x v="0"/>
    <s v="US"/>
    <s v="USD"/>
    <n v="1469811043"/>
    <n v="1467219043"/>
    <b v="0"/>
    <n v="20"/>
    <b v="1"/>
    <x v="1"/>
    <s v="plays"/>
    <n v="102.5"/>
    <d v="2016-07-29T16:50:43"/>
    <x v="3848"/>
    <x v="2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s v="FR"/>
    <s v="EUR"/>
    <n v="1437429600"/>
    <n v="1433747376"/>
    <b v="0"/>
    <n v="41"/>
    <b v="1"/>
    <x v="1"/>
    <s v="spaces"/>
    <n v="103.17"/>
    <d v="2015-07-20T22:00:00"/>
    <x v="3849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s v="US"/>
    <s v="USD"/>
    <n v="1425495563"/>
    <n v="1422903563"/>
    <b v="0"/>
    <n v="98"/>
    <b v="1"/>
    <x v="1"/>
    <s v="plays"/>
    <n v="103.21"/>
    <d v="2015-03-04T18:59:23"/>
    <x v="3850"/>
    <x v="0"/>
  </r>
  <r>
    <n v="3151"/>
    <s v="&quot;The Holiday Bug&quot; 2014 Puppet Show"/>
    <s v="A Multi-Media Puppet Show, with large cable control puppets to tell a hilarious story for all ages."/>
    <n v="3500"/>
    <n v="3514"/>
    <n v="100"/>
    <x v="0"/>
    <s v="US"/>
    <s v="USD"/>
    <n v="1410379774"/>
    <n v="1407787774"/>
    <b v="1"/>
    <n v="34"/>
    <b v="1"/>
    <x v="1"/>
    <s v="plays"/>
    <n v="103.35"/>
    <d v="2014-09-10T20:09:34"/>
    <x v="3851"/>
    <x v="3"/>
  </r>
  <r>
    <n v="2818"/>
    <s v="Joe West's THEATER OF DEATH"/>
    <s v="Joe West and his wonderful theater company THEATER OF DEATH present original plays both horrific and comical."/>
    <n v="10000"/>
    <n v="10603"/>
    <n v="106"/>
    <x v="0"/>
    <s v="US"/>
    <s v="USD"/>
    <n v="1443018086"/>
    <n v="1441290086"/>
    <b v="0"/>
    <n v="102"/>
    <b v="1"/>
    <x v="1"/>
    <s v="plays"/>
    <n v="103.95"/>
    <d v="2015-09-23T14:21:26"/>
    <x v="3852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s v="US"/>
    <s v="USD"/>
    <n v="1428390000"/>
    <n v="1425224391"/>
    <b v="0"/>
    <n v="42"/>
    <b v="1"/>
    <x v="1"/>
    <s v="plays"/>
    <n v="104.07"/>
    <d v="2015-04-07T07:00:00"/>
    <x v="3853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s v="US"/>
    <s v="USD"/>
    <n v="1476316800"/>
    <n v="1473837751"/>
    <b v="0"/>
    <n v="265"/>
    <b v="1"/>
    <x v="1"/>
    <s v="spaces"/>
    <n v="104.15"/>
    <d v="2016-10-13T00:00:00"/>
    <x v="3854"/>
    <x v="2"/>
  </r>
  <r>
    <n v="3544"/>
    <s v="Gruoch, or Lady Macbeth"/>
    <s v="Death &amp; Pretzels presents the world premiere of Paul Pasulka's Gruoch, or Lady Macbeth"/>
    <n v="2500"/>
    <n v="2500"/>
    <n v="100"/>
    <x v="0"/>
    <s v="US"/>
    <s v="USD"/>
    <n v="1425758257"/>
    <n v="1423166257"/>
    <b v="0"/>
    <n v="24"/>
    <b v="1"/>
    <x v="1"/>
    <s v="plays"/>
    <n v="104.17"/>
    <d v="2015-03-07T19:57:37"/>
    <x v="3855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s v="US"/>
    <s v="USD"/>
    <n v="1464971400"/>
    <n v="1462379066"/>
    <b v="0"/>
    <n v="23"/>
    <b v="1"/>
    <x v="1"/>
    <s v="plays"/>
    <n v="104.57"/>
    <d v="2016-06-03T16:30:00"/>
    <x v="3856"/>
    <x v="2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s v="GB"/>
    <s v="GBP"/>
    <n v="1426870560"/>
    <n v="1424280899"/>
    <b v="0"/>
    <n v="77"/>
    <b v="1"/>
    <x v="1"/>
    <s v="plays"/>
    <n v="104.99"/>
    <d v="2015-03-20T16:56:00"/>
    <x v="3857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s v="US"/>
    <s v="USD"/>
    <n v="1408815440"/>
    <n v="1404927440"/>
    <b v="0"/>
    <n v="29"/>
    <b v="1"/>
    <x v="1"/>
    <s v="plays"/>
    <n v="105"/>
    <d v="2014-08-23T17:37:20"/>
    <x v="3858"/>
    <x v="3"/>
  </r>
  <r>
    <n v="3719"/>
    <s v="Corium"/>
    <s v="A new piece of physical theatre about love, regret and longing."/>
    <n v="200"/>
    <n v="420"/>
    <n v="210"/>
    <x v="0"/>
    <s v="GB"/>
    <s v="GBP"/>
    <n v="1434994266"/>
    <n v="1432402266"/>
    <b v="0"/>
    <n v="4"/>
    <b v="1"/>
    <x v="1"/>
    <s v="plays"/>
    <n v="105"/>
    <d v="2015-06-22T17:31:06"/>
    <x v="3859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2"/>
    <s v="US"/>
    <s v="USD"/>
    <n v="1475697054"/>
    <n v="1473105054"/>
    <b v="0"/>
    <n v="60"/>
    <b v="0"/>
    <x v="1"/>
    <s v="plays"/>
    <n v="105.03"/>
    <d v="2016-10-05T19:50:54"/>
    <x v="3860"/>
    <x v="2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s v="US"/>
    <s v="USD"/>
    <n v="1459474059"/>
    <n v="1456885659"/>
    <b v="0"/>
    <n v="63"/>
    <b v="1"/>
    <x v="1"/>
    <s v="plays"/>
    <n v="105.21"/>
    <d v="2016-04-01T01:27:39"/>
    <x v="3861"/>
    <x v="2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s v="US"/>
    <s v="USD"/>
    <n v="1432612740"/>
    <n v="1429881667"/>
    <b v="0"/>
    <n v="97"/>
    <b v="1"/>
    <x v="1"/>
    <s v="plays"/>
    <n v="105.52"/>
    <d v="2015-05-26T03:59:00"/>
    <x v="3862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2"/>
    <s v="US"/>
    <s v="USD"/>
    <n v="1462766400"/>
    <n v="1460219110"/>
    <b v="0"/>
    <n v="37"/>
    <b v="0"/>
    <x v="1"/>
    <s v="plays"/>
    <n v="105.54"/>
    <d v="2016-05-09T04:00:00"/>
    <x v="3863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s v="US"/>
    <s v="USD"/>
    <n v="1446814809"/>
    <n v="1444219209"/>
    <b v="1"/>
    <n v="145"/>
    <b v="1"/>
    <x v="1"/>
    <s v="plays"/>
    <n v="106.5"/>
    <d v="2015-11-06T13:00:09"/>
    <x v="3864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s v="GB"/>
    <s v="GBP"/>
    <n v="1452038100"/>
    <n v="1448823673"/>
    <b v="1"/>
    <n v="115"/>
    <b v="1"/>
    <x v="1"/>
    <s v="plays"/>
    <n v="106.57"/>
    <d v="2016-01-05T23:55:00"/>
    <x v="3865"/>
    <x v="0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s v="US"/>
    <s v="USD"/>
    <n v="1416470398"/>
    <n v="1413874798"/>
    <b v="1"/>
    <n v="202"/>
    <b v="1"/>
    <x v="1"/>
    <s v="plays"/>
    <n v="106.8"/>
    <d v="2014-11-20T07:59:58"/>
    <x v="3866"/>
    <x v="3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s v="US"/>
    <s v="USD"/>
    <n v="1465062166"/>
    <n v="1463334166"/>
    <b v="0"/>
    <n v="19"/>
    <b v="1"/>
    <x v="1"/>
    <s v="plays"/>
    <n v="106.84"/>
    <d v="2016-06-04T17:42:46"/>
    <x v="386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2"/>
    <s v="US"/>
    <s v="USD"/>
    <n v="1429564165"/>
    <n v="1426972165"/>
    <b v="0"/>
    <n v="37"/>
    <b v="0"/>
    <x v="1"/>
    <s v="musical"/>
    <n v="145.41"/>
    <d v="2015-04-20T21:09:25"/>
    <x v="3868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2"/>
    <s v="US"/>
    <s v="USD"/>
    <n v="1427936400"/>
    <n v="1424221866"/>
    <b v="0"/>
    <n v="33"/>
    <b v="0"/>
    <x v="1"/>
    <s v="plays"/>
    <n v="106.97"/>
    <d v="2015-04-02T01:00:00"/>
    <x v="3869"/>
    <x v="0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s v="US"/>
    <s v="USD"/>
    <n v="1423674000"/>
    <n v="1421025159"/>
    <b v="0"/>
    <n v="53"/>
    <b v="1"/>
    <x v="1"/>
    <s v="plays"/>
    <n v="107"/>
    <d v="2015-02-11T17:00:00"/>
    <x v="3870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s v="US"/>
    <s v="USD"/>
    <n v="1445659140"/>
    <n v="1444236216"/>
    <b v="0"/>
    <n v="20"/>
    <b v="1"/>
    <x v="1"/>
    <s v="plays"/>
    <n v="107.25"/>
    <d v="2015-10-24T03:59:00"/>
    <x v="3871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s v="US"/>
    <s v="USD"/>
    <n v="1434505214"/>
    <n v="1432690814"/>
    <b v="0"/>
    <n v="49"/>
    <b v="1"/>
    <x v="1"/>
    <s v="plays"/>
    <n v="107.57"/>
    <d v="2015-06-17T01:40:14"/>
    <x v="3872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s v="US"/>
    <s v="USD"/>
    <n v="1450971684"/>
    <n v="1447515684"/>
    <b v="1"/>
    <n v="1420"/>
    <b v="1"/>
    <x v="1"/>
    <s v="spaces"/>
    <n v="108"/>
    <d v="2015-12-24T15:41:24"/>
    <x v="3873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2"/>
    <s v="US"/>
    <s v="USD"/>
    <n v="1407691248"/>
    <n v="1405099248"/>
    <b v="0"/>
    <n v="5"/>
    <b v="0"/>
    <x v="1"/>
    <s v="musical"/>
    <n v="205"/>
    <d v="2014-08-10T17:20:48"/>
    <x v="387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s v="US"/>
    <s v="USD"/>
    <n v="1412611905"/>
    <n v="1410019905"/>
    <b v="0"/>
    <n v="118"/>
    <b v="1"/>
    <x v="1"/>
    <s v="spaces"/>
    <n v="108.24"/>
    <d v="2014-10-06T16:11:45"/>
    <x v="3875"/>
    <x v="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2"/>
    <s v="US"/>
    <s v="USD"/>
    <n v="1480525200"/>
    <n v="1477781724"/>
    <b v="0"/>
    <n v="6"/>
    <b v="0"/>
    <x v="1"/>
    <s v="plays"/>
    <n v="108.33"/>
    <d v="2016-11-30T17:00:00"/>
    <x v="3876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s v="GB"/>
    <s v="GBP"/>
    <n v="1462741200"/>
    <n v="1461503654"/>
    <b v="0"/>
    <n v="22"/>
    <b v="1"/>
    <x v="1"/>
    <s v="plays"/>
    <n v="108.59"/>
    <d v="2016-05-08T21:00:00"/>
    <x v="387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s v="US"/>
    <s v="USD"/>
    <n v="1435835824"/>
    <n v="1433243824"/>
    <b v="0"/>
    <n v="98"/>
    <b v="1"/>
    <x v="1"/>
    <s v="plays"/>
    <n v="109.03"/>
    <d v="2015-07-02T11:17:04"/>
    <x v="3878"/>
    <x v="0"/>
  </r>
  <r>
    <n v="3799"/>
    <s v="A Story Once Told"/>
    <s v="An original musical on it's way to the stage in Minneapolis, MN. Feel free to ask any questions."/>
    <n v="10000"/>
    <n v="402"/>
    <n v="4"/>
    <x v="2"/>
    <s v="US"/>
    <s v="USD"/>
    <n v="1457734843"/>
    <n v="1455142843"/>
    <b v="0"/>
    <n v="4"/>
    <b v="0"/>
    <x v="1"/>
    <s v="musical"/>
    <n v="100.5"/>
    <d v="2016-03-11T22:20:43"/>
    <x v="3879"/>
    <x v="2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s v="US"/>
    <s v="USD"/>
    <n v="1481066554"/>
    <n v="1478906554"/>
    <b v="0"/>
    <n v="38"/>
    <b v="1"/>
    <x v="1"/>
    <s v="plays"/>
    <n v="109.08"/>
    <d v="2016-12-06T23:22:34"/>
    <x v="388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s v="US"/>
    <s v="USD"/>
    <n v="1465837200"/>
    <n v="1463971172"/>
    <b v="0"/>
    <n v="14"/>
    <b v="1"/>
    <x v="1"/>
    <s v="plays"/>
    <n v="109.57"/>
    <d v="2016-06-13T17:00:00"/>
    <x v="3881"/>
    <x v="2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s v="NZ"/>
    <s v="NZD"/>
    <n v="1477886400"/>
    <n v="1476228128"/>
    <b v="0"/>
    <n v="111"/>
    <b v="1"/>
    <x v="1"/>
    <s v="spaces"/>
    <n v="109.59"/>
    <d v="2016-10-31T04:00:00"/>
    <x v="3882"/>
    <x v="2"/>
  </r>
  <r>
    <n v="2979"/>
    <s v="'ART'"/>
    <s v="Dear Stone returns with Yasmina Reza's 'ART', a compelling, clever exploration of friendship under duress. Thanks for watching!"/>
    <n v="5000"/>
    <n v="5070"/>
    <n v="101"/>
    <x v="0"/>
    <s v="US"/>
    <s v="USD"/>
    <n v="1420524000"/>
    <n v="1419104823"/>
    <b v="0"/>
    <n v="46"/>
    <b v="1"/>
    <x v="1"/>
    <s v="plays"/>
    <n v="110.22"/>
    <d v="2015-01-06T06:00:00"/>
    <x v="3883"/>
    <x v="3"/>
  </r>
  <r>
    <n v="3406"/>
    <s v="Voices of Swords"/>
    <s v="A funny and moving new play about two families dealing with aging parents in very different ways!"/>
    <n v="10000"/>
    <n v="10031"/>
    <n v="100"/>
    <x v="0"/>
    <s v="US"/>
    <s v="USD"/>
    <n v="1405511376"/>
    <n v="1401623376"/>
    <b v="0"/>
    <n v="91"/>
    <b v="1"/>
    <x v="1"/>
    <s v="plays"/>
    <n v="110.23"/>
    <d v="2014-07-16T11:49:36"/>
    <x v="3884"/>
    <x v="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s v="US"/>
    <s v="USD"/>
    <n v="1415319355"/>
    <n v="1411859755"/>
    <b v="1"/>
    <n v="213"/>
    <b v="1"/>
    <x v="1"/>
    <s v="plays"/>
    <n v="110.35"/>
    <d v="2014-11-07T00:15:55"/>
    <x v="3885"/>
    <x v="3"/>
  </r>
  <r>
    <n v="3556"/>
    <s v="Immortal"/>
    <s v="'Immortal', a play about five English Air Bombers in WW2, is an exciting first project for the brand new Production Company, GreanTea."/>
    <n v="2200"/>
    <n v="2210"/>
    <n v="100"/>
    <x v="0"/>
    <s v="GB"/>
    <s v="GBP"/>
    <n v="1408289724"/>
    <n v="1403105724"/>
    <b v="0"/>
    <n v="20"/>
    <b v="1"/>
    <x v="1"/>
    <s v="plays"/>
    <n v="110.5"/>
    <d v="2014-08-17T15:35:24"/>
    <x v="3886"/>
    <x v="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s v="DK"/>
    <s v="DKK"/>
    <n v="1464817320"/>
    <n v="1462806419"/>
    <b v="0"/>
    <n v="20"/>
    <b v="1"/>
    <x v="1"/>
    <s v="plays"/>
    <n v="110.75"/>
    <d v="2016-06-01T21:42:00"/>
    <x v="3887"/>
    <x v="2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s v="US"/>
    <s v="USD"/>
    <n v="1433055540"/>
    <n v="1431230867"/>
    <b v="0"/>
    <n v="104"/>
    <b v="1"/>
    <x v="1"/>
    <s v="plays"/>
    <n v="110.87"/>
    <d v="2015-05-31T06:59:00"/>
    <x v="3888"/>
    <x v="0"/>
  </r>
  <r>
    <n v="522"/>
    <s v="COMPASS PLAYERS"/>
    <s v="*** TO MAKE DONATIONS IN THE FUTURE                                   GO TO OUR WEBSITE: www.compassplayers.com ***"/>
    <n v="3000"/>
    <n v="3440"/>
    <n v="115"/>
    <x v="0"/>
    <s v="US"/>
    <s v="USD"/>
    <n v="1458518325"/>
    <n v="1456793925"/>
    <b v="0"/>
    <n v="31"/>
    <b v="1"/>
    <x v="1"/>
    <s v="plays"/>
    <n v="110.97"/>
    <d v="2016-03-20T23:58:45"/>
    <x v="388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2"/>
    <s v="US"/>
    <s v="USD"/>
    <n v="1420952340"/>
    <n v="1418146883"/>
    <b v="0"/>
    <n v="16"/>
    <b v="0"/>
    <x v="1"/>
    <s v="musical"/>
    <n v="55.06"/>
    <d v="2015-01-11T04:59:00"/>
    <x v="3890"/>
    <x v="3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s v="US"/>
    <s v="USD"/>
    <n v="1417305178"/>
    <n v="1414277578"/>
    <b v="0"/>
    <n v="28"/>
    <b v="1"/>
    <x v="1"/>
    <s v="plays"/>
    <n v="111.89"/>
    <d v="2014-11-29T23:52:58"/>
    <x v="3891"/>
    <x v="3"/>
  </r>
  <r>
    <n v="3801"/>
    <s v="The Imaginary A Musical"/>
    <s v="The Imaginary : A Musical is a new musical adaptation based on the novel written by A.F. Harrold.       TheImaginaryAMusical.com"/>
    <n v="5000"/>
    <n v="426"/>
    <n v="9"/>
    <x v="2"/>
    <s v="US"/>
    <s v="USD"/>
    <n v="1420215216"/>
    <n v="1417536816"/>
    <b v="0"/>
    <n v="9"/>
    <b v="0"/>
    <x v="1"/>
    <s v="musical"/>
    <n v="47.33"/>
    <d v="2015-01-02T16:13:36"/>
    <x v="3892"/>
    <x v="3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s v="US"/>
    <s v="USD"/>
    <n v="1436511600"/>
    <n v="1434415812"/>
    <b v="0"/>
    <n v="19"/>
    <b v="1"/>
    <x v="1"/>
    <s v="plays"/>
    <n v="113.42"/>
    <d v="2015-07-10T07:00:00"/>
    <x v="3893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s v="US"/>
    <s v="USD"/>
    <n v="1427076840"/>
    <n v="1421960934"/>
    <b v="0"/>
    <n v="30"/>
    <b v="1"/>
    <x v="1"/>
    <s v="plays"/>
    <n v="113.57"/>
    <d v="2015-03-23T02:14:00"/>
    <x v="3894"/>
    <x v="0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s v="US"/>
    <s v="USD"/>
    <n v="1409374093"/>
    <n v="1406782093"/>
    <b v="0"/>
    <n v="40"/>
    <b v="1"/>
    <x v="1"/>
    <s v="plays"/>
    <n v="114.13"/>
    <d v="2014-08-30T04:48:13"/>
    <x v="3895"/>
    <x v="3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s v="US"/>
    <s v="USD"/>
    <n v="1445818397"/>
    <n v="1442794397"/>
    <b v="0"/>
    <n v="35"/>
    <b v="1"/>
    <x v="1"/>
    <s v="plays"/>
    <n v="114.29"/>
    <d v="2015-10-26T00:13:17"/>
    <x v="389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s v="US"/>
    <s v="USD"/>
    <n v="1415230084"/>
    <n v="1413412084"/>
    <b v="0"/>
    <n v="44"/>
    <b v="1"/>
    <x v="1"/>
    <s v="plays"/>
    <n v="114.55"/>
    <d v="2014-11-05T23:28:04"/>
    <x v="3897"/>
    <x v="3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s v="US"/>
    <s v="USD"/>
    <n v="1445482906"/>
    <n v="1442890906"/>
    <b v="0"/>
    <n v="0"/>
    <b v="0"/>
    <x v="1"/>
    <s v="musical"/>
    <n v="0"/>
    <d v="2015-10-22T03:01:46"/>
    <x v="3898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s v="CH"/>
    <s v="CHF"/>
    <n v="1485989940"/>
    <n v="1483393836"/>
    <b v="0"/>
    <n v="46"/>
    <b v="1"/>
    <x v="1"/>
    <s v="plays"/>
    <n v="115.02"/>
    <d v="2017-02-01T22:59:00"/>
    <x v="3899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s v="US"/>
    <s v="USD"/>
    <n v="1472020881"/>
    <n v="1469428881"/>
    <b v="1"/>
    <n v="218"/>
    <b v="1"/>
    <x v="1"/>
    <s v="spaces"/>
    <n v="115.08"/>
    <d v="2016-08-24T06:41:21"/>
    <x v="3900"/>
    <x v="2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s v="GB"/>
    <s v="GBP"/>
    <n v="1411858862"/>
    <n v="1409266862"/>
    <b v="0"/>
    <n v="26"/>
    <b v="1"/>
    <x v="1"/>
    <s v="plays"/>
    <n v="115.38"/>
    <d v="2014-09-27T23:01:02"/>
    <x v="3901"/>
    <x v="3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s v="US"/>
    <s v="USD"/>
    <n v="1444348800"/>
    <n v="1442283562"/>
    <b v="1"/>
    <n v="71"/>
    <b v="1"/>
    <x v="1"/>
    <s v="plays"/>
    <n v="115.87"/>
    <d v="2015-10-09T00:00:00"/>
    <x v="3902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s v="GB"/>
    <s v="GBP"/>
    <n v="1434452400"/>
    <n v="1431509397"/>
    <b v="1"/>
    <n v="70"/>
    <b v="1"/>
    <x v="1"/>
    <s v="plays"/>
    <n v="116"/>
    <d v="2015-06-16T11:00:00"/>
    <x v="3903"/>
    <x v="0"/>
  </r>
  <r>
    <n v="3334"/>
    <s v="The Saltbox Theatre Collective Seed Money Project"/>
    <s v="The Saltbox Theatre Collective is a brand new not-for-profit theatre company in Illinois."/>
    <n v="3871"/>
    <n v="5366"/>
    <n v="139"/>
    <x v="0"/>
    <s v="US"/>
    <s v="USD"/>
    <n v="1438259422"/>
    <n v="1435667422"/>
    <b v="0"/>
    <n v="46"/>
    <b v="1"/>
    <x v="1"/>
    <s v="plays"/>
    <n v="116.65"/>
    <d v="2015-07-30T12:30:22"/>
    <x v="3904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s v="US"/>
    <s v="USD"/>
    <n v="1453352719"/>
    <n v="1450760719"/>
    <b v="0"/>
    <n v="26"/>
    <b v="1"/>
    <x v="1"/>
    <s v="spaces"/>
    <n v="116.73"/>
    <d v="2016-01-21T05:05:19"/>
    <x v="3905"/>
    <x v="0"/>
  </r>
  <r>
    <n v="3064"/>
    <s v="Kickstart the Crossroads Community"/>
    <s v="An epicenter for connection, creation and expression of the community."/>
    <n v="75000"/>
    <n v="8471"/>
    <n v="11"/>
    <x v="2"/>
    <s v="US"/>
    <s v="USD"/>
    <n v="1448175540"/>
    <n v="1445483246"/>
    <b v="0"/>
    <n v="72"/>
    <b v="0"/>
    <x v="1"/>
    <s v="spaces"/>
    <n v="117.65"/>
    <d v="2015-11-22T06:59:00"/>
    <x v="3906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s v="GB"/>
    <s v="GBP"/>
    <n v="1435230324"/>
    <n v="1432638324"/>
    <b v="0"/>
    <n v="17"/>
    <b v="1"/>
    <x v="1"/>
    <s v="plays"/>
    <n v="117.65"/>
    <d v="2015-06-25T11:05:24"/>
    <x v="3907"/>
    <x v="0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s v="GB"/>
    <s v="GBP"/>
    <n v="1463394365"/>
    <n v="1461320765"/>
    <b v="0"/>
    <n v="17"/>
    <b v="1"/>
    <x v="1"/>
    <s v="plays"/>
    <n v="117.88"/>
    <d v="2016-05-16T10:26:05"/>
    <x v="3908"/>
    <x v="2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s v="US"/>
    <s v="USD"/>
    <n v="1409266414"/>
    <n v="1405378414"/>
    <b v="0"/>
    <n v="85"/>
    <b v="1"/>
    <x v="1"/>
    <s v="plays"/>
    <n v="118.13"/>
    <d v="2014-08-28T22:53:34"/>
    <x v="3909"/>
    <x v="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s v="US"/>
    <s v="USD"/>
    <n v="1402892700"/>
    <n v="1400474329"/>
    <b v="0"/>
    <n v="433"/>
    <b v="1"/>
    <x v="1"/>
    <s v="spaces"/>
    <n v="118.97"/>
    <d v="2014-06-16T04:25:00"/>
    <x v="3910"/>
    <x v="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2"/>
    <s v="US"/>
    <s v="USD"/>
    <n v="1422473831"/>
    <n v="1419881831"/>
    <b v="0"/>
    <n v="8"/>
    <b v="0"/>
    <x v="1"/>
    <s v="plays"/>
    <n v="119.13"/>
    <d v="2015-01-28T19:37:11"/>
    <x v="3911"/>
    <x v="3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s v="US"/>
    <s v="USD"/>
    <n v="1463198340"/>
    <n v="1461117201"/>
    <b v="0"/>
    <n v="336"/>
    <b v="1"/>
    <x v="1"/>
    <s v="plays"/>
    <n v="119.18"/>
    <d v="2016-05-14T03:59:00"/>
    <x v="3912"/>
    <x v="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s v="US"/>
    <s v="USD"/>
    <n v="1415213324"/>
    <n v="1412617724"/>
    <b v="1"/>
    <n v="213"/>
    <b v="1"/>
    <x v="1"/>
    <s v="plays"/>
    <n v="119.19"/>
    <d v="2014-11-05T18:48:44"/>
    <x v="3913"/>
    <x v="3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s v="GB"/>
    <s v="GBP"/>
    <n v="1465750800"/>
    <n v="1463771421"/>
    <b v="0"/>
    <n v="28"/>
    <b v="1"/>
    <x v="1"/>
    <s v="plays"/>
    <n v="119.64"/>
    <d v="2016-06-12T17:00:00"/>
    <x v="3914"/>
    <x v="2"/>
  </r>
  <r>
    <n v="3837"/>
    <s v="Farcical Elements Presents Boeing-Boeing"/>
    <s v="A high-flying French farce with the thrust of a well-tuned jet engine"/>
    <n v="2000"/>
    <n v="2042"/>
    <n v="102"/>
    <x v="0"/>
    <s v="GB"/>
    <s v="GBP"/>
    <n v="1435947758"/>
    <n v="1432837358"/>
    <b v="0"/>
    <n v="17"/>
    <b v="1"/>
    <x v="1"/>
    <s v="plays"/>
    <n v="120.12"/>
    <d v="2015-07-03T18:22:38"/>
    <x v="3915"/>
    <x v="0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s v="GB"/>
    <s v="GBP"/>
    <n v="1434039186"/>
    <n v="1430151186"/>
    <b v="0"/>
    <n v="6"/>
    <b v="1"/>
    <x v="1"/>
    <s v="spaces"/>
    <n v="120.17"/>
    <d v="2015-06-11T16:13:06"/>
    <x v="3916"/>
    <x v="0"/>
  </r>
  <r>
    <n v="3803"/>
    <s v="Benjamin Button the Musical Concept Album"/>
    <s v="A fully orchestrated concept album of Benjamin Button the Musical!"/>
    <n v="12000"/>
    <n v="2358"/>
    <n v="20"/>
    <x v="2"/>
    <s v="US"/>
    <s v="USD"/>
    <n v="1457133568"/>
    <n v="1454541568"/>
    <b v="0"/>
    <n v="40"/>
    <b v="0"/>
    <x v="1"/>
    <s v="musical"/>
    <n v="58.95"/>
    <d v="2016-03-04T23:19:28"/>
    <x v="3917"/>
    <x v="2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s v="US"/>
    <s v="USD"/>
    <n v="1421009610"/>
    <n v="1419281610"/>
    <b v="0"/>
    <n v="33"/>
    <b v="1"/>
    <x v="1"/>
    <s v="plays"/>
    <n v="121.36"/>
    <d v="2015-01-11T20:53:30"/>
    <x v="3918"/>
    <x v="3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s v="US"/>
    <s v="USD"/>
    <n v="1459348740"/>
    <n v="1458647725"/>
    <b v="0"/>
    <n v="21"/>
    <b v="1"/>
    <x v="1"/>
    <s v="plays"/>
    <n v="121.9"/>
    <d v="2016-03-30T14:39:00"/>
    <x v="3919"/>
    <x v="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s v="US"/>
    <s v="USD"/>
    <n v="1420734696"/>
    <n v="1418142696"/>
    <b v="0"/>
    <n v="41"/>
    <b v="1"/>
    <x v="1"/>
    <s v="plays"/>
    <n v="122.54"/>
    <d v="2015-01-08T16:31:36"/>
    <x v="3920"/>
    <x v="3"/>
  </r>
  <r>
    <n v="2972"/>
    <s v="A Bad Plan"/>
    <s v="A group of artists. A mythical art piece. A harrowing quest. And some margaritas."/>
    <n v="2000"/>
    <n v="2107"/>
    <n v="105"/>
    <x v="0"/>
    <s v="US"/>
    <s v="USD"/>
    <n v="1480899600"/>
    <n v="1479609520"/>
    <b v="0"/>
    <n v="17"/>
    <b v="1"/>
    <x v="1"/>
    <s v="plays"/>
    <n v="123.94"/>
    <d v="2016-12-05T01:00:00"/>
    <x v="39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s v="US"/>
    <s v="USD"/>
    <n v="1447959491"/>
    <n v="1445363891"/>
    <b v="0"/>
    <n v="8"/>
    <b v="1"/>
    <x v="1"/>
    <s v="plays"/>
    <n v="125"/>
    <d v="2015-11-19T18:58:11"/>
    <x v="3922"/>
    <x v="0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s v="GB"/>
    <s v="GBP"/>
    <n v="1460318400"/>
    <n v="1457881057"/>
    <b v="0"/>
    <n v="22"/>
    <b v="1"/>
    <x v="1"/>
    <s v="plays"/>
    <n v="125"/>
    <d v="2016-04-10T20:00:00"/>
    <x v="3923"/>
    <x v="2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s v="AU"/>
    <s v="AUD"/>
    <n v="1420178188"/>
    <n v="1418709388"/>
    <b v="0"/>
    <n v="95"/>
    <b v="1"/>
    <x v="1"/>
    <s v="plays"/>
    <n v="125.05"/>
    <d v="2015-01-02T05:56:28"/>
    <x v="3924"/>
    <x v="3"/>
  </r>
  <r>
    <n v="3297"/>
    <s v="MY EYES WENT DARK"/>
    <s v="A father loses his family in a freak plane crash and goes on to murder the air traffic controller he holds responsible."/>
    <n v="5500"/>
    <n v="5504"/>
    <n v="100"/>
    <x v="0"/>
    <s v="GB"/>
    <s v="GBP"/>
    <n v="1438037940"/>
    <n v="1436380256"/>
    <b v="0"/>
    <n v="44"/>
    <b v="1"/>
    <x v="1"/>
    <s v="plays"/>
    <n v="125.09"/>
    <d v="2015-07-27T22:59:00"/>
    <x v="3925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s v="US"/>
    <s v="USD"/>
    <n v="1471291782"/>
    <n v="1468699782"/>
    <b v="0"/>
    <n v="122"/>
    <b v="1"/>
    <x v="1"/>
    <s v="plays"/>
    <n v="125.12"/>
    <d v="2016-08-15T20:09:42"/>
    <x v="3926"/>
    <x v="2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2"/>
    <s v="US"/>
    <s v="USD"/>
    <n v="1429291982"/>
    <n v="1426699982"/>
    <b v="0"/>
    <n v="37"/>
    <b v="0"/>
    <x v="1"/>
    <s v="spaces"/>
    <n v="125.27"/>
    <d v="2015-04-17T17:33:02"/>
    <x v="392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s v="US"/>
    <s v="USD"/>
    <n v="1429286400"/>
    <n v="1427221560"/>
    <b v="0"/>
    <n v="29"/>
    <b v="1"/>
    <x v="1"/>
    <s v="plays"/>
    <n v="125.38"/>
    <d v="2015-04-17T16:00:00"/>
    <x v="3928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s v="US"/>
    <s v="USD"/>
    <n v="1408942740"/>
    <n v="1406958354"/>
    <b v="0"/>
    <n v="31"/>
    <b v="1"/>
    <x v="1"/>
    <s v="plays"/>
    <n v="125.81"/>
    <d v="2014-08-25T04:59:00"/>
    <x v="3929"/>
    <x v="3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s v="US"/>
    <s v="USD"/>
    <n v="1462316400"/>
    <n v="1459865945"/>
    <b v="1"/>
    <n v="148"/>
    <b v="1"/>
    <x v="1"/>
    <s v="spaces"/>
    <n v="125.98"/>
    <d v="2016-05-03T23:00:00"/>
    <x v="3930"/>
    <x v="2"/>
  </r>
  <r>
    <n v="2789"/>
    <s v="The Adventurers Club"/>
    <s v="BNT's Biggest Adventure So Far: Our 2015 full length production!"/>
    <n v="3000"/>
    <n v="3035"/>
    <n v="101"/>
    <x v="0"/>
    <s v="US"/>
    <s v="USD"/>
    <n v="1426132800"/>
    <n v="1424477934"/>
    <b v="0"/>
    <n v="24"/>
    <b v="1"/>
    <x v="1"/>
    <s v="plays"/>
    <n v="126.46"/>
    <d v="2015-03-12T04:00:00"/>
    <x v="3931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2"/>
    <s v="US"/>
    <s v="USD"/>
    <n v="1452795416"/>
    <n v="1450203416"/>
    <b v="0"/>
    <n v="6"/>
    <b v="0"/>
    <x v="1"/>
    <s v="plays"/>
    <n v="126.5"/>
    <d v="2016-01-14T18:16:56"/>
    <x v="3932"/>
    <x v="0"/>
  </r>
  <r>
    <n v="530"/>
    <s v="Corners Grove"/>
    <s v="Corners Grove is a coming-of-age play about leaving home, gender identity and the death of Whitney Houston; will benefit Win NYC."/>
    <n v="3405"/>
    <n v="3670"/>
    <n v="108"/>
    <x v="0"/>
    <s v="US"/>
    <s v="USD"/>
    <n v="1435111200"/>
    <n v="1433254268"/>
    <b v="0"/>
    <n v="29"/>
    <b v="1"/>
    <x v="1"/>
    <s v="plays"/>
    <n v="126.55"/>
    <d v="2015-06-24T02:00:00"/>
    <x v="3933"/>
    <x v="0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s v="CA"/>
    <s v="CAD"/>
    <n v="1402334811"/>
    <n v="1401470811"/>
    <b v="0"/>
    <n v="57"/>
    <b v="1"/>
    <x v="1"/>
    <s v="plays"/>
    <n v="126.67"/>
    <d v="2014-06-09T17:26:51"/>
    <x v="3934"/>
    <x v="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s v="US"/>
    <s v="USD"/>
    <n v="1469948400"/>
    <n v="1465172024"/>
    <b v="0"/>
    <n v="0"/>
    <b v="0"/>
    <x v="1"/>
    <s v="musical"/>
    <n v="0"/>
    <d v="2016-07-31T07:00:00"/>
    <x v="3935"/>
    <x v="2"/>
  </r>
  <r>
    <n v="3360"/>
    <s v="Pretty Butch"/>
    <s v="World Premiere, an M1 Singapore Fringe Festival 2017 commission."/>
    <n v="9000"/>
    <n v="9124"/>
    <n v="101"/>
    <x v="0"/>
    <s v="SG"/>
    <s v="SGD"/>
    <n v="1481731140"/>
    <n v="1479866343"/>
    <b v="0"/>
    <n v="72"/>
    <b v="1"/>
    <x v="1"/>
    <s v="plays"/>
    <n v="126.72"/>
    <d v="2016-12-14T15:59:00"/>
    <x v="3936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2"/>
    <s v="US"/>
    <s v="USD"/>
    <n v="1411852640"/>
    <n v="1406668640"/>
    <b v="0"/>
    <n v="2"/>
    <b v="0"/>
    <x v="1"/>
    <s v="musical"/>
    <n v="1.5"/>
    <d v="2014-09-27T21:17:20"/>
    <x v="3937"/>
    <x v="3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s v="US"/>
    <s v="USD"/>
    <n v="1447523371"/>
    <n v="1444927771"/>
    <b v="0"/>
    <n v="120"/>
    <b v="1"/>
    <x v="1"/>
    <s v="plays"/>
    <n v="127.79"/>
    <d v="2015-11-14T17:49:31"/>
    <x v="3938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s v="GB"/>
    <s v="GBP"/>
    <n v="1437934759"/>
    <n v="1434478759"/>
    <b v="1"/>
    <n v="47"/>
    <b v="1"/>
    <x v="1"/>
    <s v="plays"/>
    <n v="127.81"/>
    <d v="2015-07-26T18:19:19"/>
    <x v="3939"/>
    <x v="0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2"/>
    <s v="US"/>
    <s v="USD"/>
    <n v="1404194400"/>
    <n v="1400600840"/>
    <b v="0"/>
    <n v="84"/>
    <b v="0"/>
    <x v="1"/>
    <s v="plays"/>
    <n v="128.27000000000001"/>
    <d v="2014-07-01T06:00:00"/>
    <x v="3940"/>
    <x v="3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s v="CA"/>
    <s v="CAD"/>
    <n v="1429152600"/>
    <n v="1426815699"/>
    <b v="0"/>
    <n v="128"/>
    <b v="1"/>
    <x v="1"/>
    <s v="spaces"/>
    <n v="128.91"/>
    <d v="2015-04-16T02:50:00"/>
    <x v="3941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s v="US"/>
    <s v="USD"/>
    <n v="1481957940"/>
    <n v="1478050429"/>
    <b v="0"/>
    <n v="31"/>
    <b v="1"/>
    <x v="1"/>
    <s v="plays"/>
    <n v="129.03"/>
    <d v="2016-12-17T06:59:00"/>
    <x v="3942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2"/>
    <s v="GB"/>
    <s v="GBP"/>
    <n v="1448492400"/>
    <n v="1446506080"/>
    <b v="0"/>
    <n v="6"/>
    <b v="0"/>
    <x v="1"/>
    <s v="plays"/>
    <n v="129.16999999999999"/>
    <d v="2015-11-25T23:00:00"/>
    <x v="3943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s v="US"/>
    <s v="USD"/>
    <n v="1441153705"/>
    <n v="1438561705"/>
    <b v="0"/>
    <n v="47"/>
    <b v="1"/>
    <x v="1"/>
    <s v="plays"/>
    <n v="129.36000000000001"/>
    <d v="2015-09-02T00:28:25"/>
    <x v="3944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2"/>
    <s v="US"/>
    <s v="USD"/>
    <n v="1468029540"/>
    <n v="1465304483"/>
    <b v="0"/>
    <n v="45"/>
    <b v="0"/>
    <x v="1"/>
    <s v="spaces"/>
    <n v="130.09"/>
    <d v="2016-07-09T01:59:00"/>
    <x v="3945"/>
    <x v="2"/>
  </r>
  <r>
    <n v="3237"/>
    <s v="Celebrating 20 years of The 24 Hour Plays around the world!"/>
    <s v="An annual campaign supporting our intensive for artists 25 and under."/>
    <n v="35000"/>
    <n v="35275.64"/>
    <n v="101"/>
    <x v="0"/>
    <s v="US"/>
    <s v="USD"/>
    <n v="1443499140"/>
    <n v="1441452184"/>
    <b v="1"/>
    <n v="269"/>
    <b v="1"/>
    <x v="1"/>
    <s v="plays"/>
    <n v="131.13999999999999"/>
    <d v="2015-09-29T03:59:00"/>
    <x v="3946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s v="US"/>
    <s v="USD"/>
    <n v="1468445382"/>
    <n v="1465853382"/>
    <b v="0"/>
    <n v="175"/>
    <b v="1"/>
    <x v="1"/>
    <s v="spaces"/>
    <n v="131.38"/>
    <d v="2016-07-13T21:29:42"/>
    <x v="3947"/>
    <x v="2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s v="US"/>
    <s v="USD"/>
    <n v="1408999508"/>
    <n v="1407789908"/>
    <b v="1"/>
    <n v="23"/>
    <b v="1"/>
    <x v="1"/>
    <s v="plays"/>
    <n v="131.91"/>
    <d v="2014-08-25T20:45:08"/>
    <x v="3948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x v="3"/>
    <s v="US"/>
    <s v="USD"/>
    <n v="1491416077"/>
    <n v="1488827677"/>
    <b v="1"/>
    <n v="26"/>
    <b v="0"/>
    <x v="1"/>
    <s v="spaces"/>
    <n v="132.35"/>
    <d v="2017-04-05T18:14:37"/>
    <x v="3949"/>
    <x v="1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s v="GB"/>
    <s v="GBP"/>
    <n v="1427806320"/>
    <n v="1422834819"/>
    <b v="0"/>
    <n v="27"/>
    <b v="1"/>
    <x v="1"/>
    <s v="plays"/>
    <n v="132.96"/>
    <d v="2015-03-31T12:52:00"/>
    <x v="395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s v="US"/>
    <s v="USD"/>
    <n v="1418244552"/>
    <n v="1415652552"/>
    <b v="0"/>
    <n v="15"/>
    <b v="1"/>
    <x v="1"/>
    <s v="plays"/>
    <n v="133.33000000000001"/>
    <d v="2014-12-10T20:49:12"/>
    <x v="3951"/>
    <x v="3"/>
  </r>
  <r>
    <n v="3433"/>
    <s v="The Dybbuk"/>
    <s v="death&amp;pretzels presents their first Chicago based project:_x000a_The Dybbuk by S. Ansky"/>
    <n v="9500"/>
    <n v="9525"/>
    <n v="100"/>
    <x v="0"/>
    <s v="US"/>
    <s v="USD"/>
    <n v="1402974000"/>
    <n v="1400290255"/>
    <b v="0"/>
    <n v="71"/>
    <b v="1"/>
    <x v="1"/>
    <s v="plays"/>
    <n v="134.15"/>
    <d v="2014-06-17T03:00:00"/>
    <x v="3952"/>
    <x v="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s v="US"/>
    <s v="USD"/>
    <n v="1461904788"/>
    <n v="1458103188"/>
    <b v="0"/>
    <n v="237"/>
    <b v="1"/>
    <x v="1"/>
    <s v="plays"/>
    <n v="134.26"/>
    <d v="2016-04-29T04:39:48"/>
    <x v="3953"/>
    <x v="2"/>
  </r>
  <r>
    <n v="1299"/>
    <s v="The (out)Siders Project"/>
    <s v="A new work inspired by the classic novel and created by Dallas teens under the direction of professional artists."/>
    <n v="3500"/>
    <n v="4340"/>
    <n v="124"/>
    <x v="0"/>
    <s v="US"/>
    <s v="USD"/>
    <n v="1436902359"/>
    <n v="1434310359"/>
    <b v="0"/>
    <n v="32"/>
    <b v="1"/>
    <x v="1"/>
    <s v="plays"/>
    <n v="135.63"/>
    <d v="2015-07-14T19:32:39"/>
    <x v="3954"/>
    <x v="0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s v="US"/>
    <s v="USD"/>
    <n v="1460970805"/>
    <n v="1455790405"/>
    <b v="0"/>
    <n v="24"/>
    <b v="1"/>
    <x v="1"/>
    <s v="plays"/>
    <n v="135.63"/>
    <d v="2016-04-18T09:13:25"/>
    <x v="3955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2"/>
    <s v="AU"/>
    <s v="AUD"/>
    <n v="1404022381"/>
    <n v="1402294381"/>
    <b v="0"/>
    <n v="1"/>
    <b v="0"/>
    <x v="1"/>
    <s v="musical"/>
    <n v="5"/>
    <d v="2014-06-29T06:13:01"/>
    <x v="3956"/>
    <x v="3"/>
  </r>
  <r>
    <n v="3502"/>
    <s v="Dickhead"/>
    <s v="Dickhead is a play about one man's struggle with the dicks in his head. If you want to know more stop being a twat and put out...please"/>
    <n v="4000"/>
    <n v="4216"/>
    <n v="105"/>
    <x v="0"/>
    <s v="US"/>
    <s v="USD"/>
    <n v="1458100740"/>
    <n v="1456862924"/>
    <b v="0"/>
    <n v="31"/>
    <b v="1"/>
    <x v="1"/>
    <s v="plays"/>
    <n v="136"/>
    <d v="2016-03-16T03:59:00"/>
    <x v="3957"/>
    <x v="2"/>
  </r>
  <r>
    <n v="2980"/>
    <s v="INDEPENDENCE NYC"/>
    <s v="1 director, 4 actors, and a whole lotta determination. Help us bring this brilliant story to the heart of NYC!"/>
    <n v="3000"/>
    <n v="3275"/>
    <n v="109"/>
    <x v="0"/>
    <s v="US"/>
    <s v="USD"/>
    <n v="1440381600"/>
    <n v="1438639130"/>
    <b v="0"/>
    <n v="24"/>
    <b v="1"/>
    <x v="1"/>
    <s v="plays"/>
    <n v="136.46"/>
    <d v="2015-08-24T02:00:00"/>
    <x v="3958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s v="US"/>
    <s v="USD"/>
    <n v="1415921848"/>
    <n v="1413326248"/>
    <b v="0"/>
    <n v="45"/>
    <b v="1"/>
    <x v="1"/>
    <s v="plays"/>
    <n v="136.78"/>
    <d v="2014-11-13T23:37:28"/>
    <x v="3959"/>
    <x v="3"/>
  </r>
  <r>
    <n v="3338"/>
    <s v="The Last Days of Judas Iscariot"/>
    <s v="Join Estelle Parsons in support of Theater That Looks and Sounds Like America"/>
    <n v="15000"/>
    <n v="15327"/>
    <n v="102"/>
    <x v="0"/>
    <s v="US"/>
    <s v="USD"/>
    <n v="1487944080"/>
    <n v="1486129680"/>
    <b v="0"/>
    <n v="112"/>
    <b v="1"/>
    <x v="1"/>
    <s v="plays"/>
    <n v="136.85"/>
    <d v="2017-02-24T13:48:00"/>
    <x v="3960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2"/>
    <s v="US"/>
    <s v="USD"/>
    <n v="1446483000"/>
    <n v="1443811268"/>
    <b v="0"/>
    <n v="13"/>
    <b v="0"/>
    <x v="1"/>
    <s v="plays"/>
    <n v="137.08000000000001"/>
    <d v="2015-11-02T16:50:00"/>
    <x v="3961"/>
    <x v="0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s v="US"/>
    <s v="USD"/>
    <n v="1410580800"/>
    <n v="1409336373"/>
    <b v="0"/>
    <n v="74"/>
    <b v="1"/>
    <x v="1"/>
    <s v="plays"/>
    <n v="137.24"/>
    <d v="2014-09-13T04:00:00"/>
    <x v="3962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s v="US"/>
    <s v="USD"/>
    <n v="1411765492"/>
    <n v="1409173492"/>
    <b v="1"/>
    <n v="74"/>
    <b v="1"/>
    <x v="1"/>
    <s v="plays"/>
    <n v="139.19"/>
    <d v="2014-09-26T21:04:52"/>
    <x v="3963"/>
    <x v="3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3"/>
    <s v="US"/>
    <s v="USD"/>
    <n v="1489690141"/>
    <n v="1487101741"/>
    <b v="0"/>
    <n v="117"/>
    <b v="0"/>
    <x v="1"/>
    <s v="plays"/>
    <n v="139.24"/>
    <d v="2017-03-16T18:49:01"/>
    <x v="3964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s v="US"/>
    <s v="USD"/>
    <n v="1455936335"/>
    <n v="1452048335"/>
    <b v="0"/>
    <n v="9"/>
    <b v="1"/>
    <x v="1"/>
    <s v="plays"/>
    <n v="139.56"/>
    <d v="2016-02-20T02:45:35"/>
    <x v="3965"/>
    <x v="2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s v="US"/>
    <s v="USD"/>
    <n v="1410558949"/>
    <n v="1409262949"/>
    <b v="0"/>
    <n v="13"/>
    <b v="1"/>
    <x v="1"/>
    <s v="plays"/>
    <n v="140"/>
    <d v="2014-09-12T21:55:49"/>
    <x v="3966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2"/>
    <s v="US"/>
    <s v="USD"/>
    <n v="1413816975"/>
    <n v="1411224975"/>
    <b v="0"/>
    <n v="13"/>
    <b v="0"/>
    <x v="1"/>
    <s v="spaces"/>
    <n v="140.54"/>
    <d v="2014-10-20T14:56:15"/>
    <x v="3967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s v="US"/>
    <s v="USD"/>
    <n v="1442102400"/>
    <n v="1440370768"/>
    <b v="0"/>
    <n v="72"/>
    <b v="1"/>
    <x v="1"/>
    <s v="plays"/>
    <n v="141.29"/>
    <d v="2015-09-13T00:00:00"/>
    <x v="3968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s v="US"/>
    <s v="USD"/>
    <n v="1484024400"/>
    <n v="1479932713"/>
    <b v="1"/>
    <n v="216"/>
    <b v="1"/>
    <x v="1"/>
    <s v="plays"/>
    <n v="141.71"/>
    <d v="2017-01-10T05:00:00"/>
    <x v="3969"/>
    <x v="2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s v="US"/>
    <s v="USD"/>
    <n v="1425830905"/>
    <n v="1423242505"/>
    <b v="0"/>
    <n v="57"/>
    <b v="1"/>
    <x v="1"/>
    <s v="plays"/>
    <n v="142.28"/>
    <d v="2015-03-08T16:08:25"/>
    <x v="397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s v="US"/>
    <s v="USD"/>
    <n v="1448863449"/>
    <n v="1446267849"/>
    <b v="0"/>
    <n v="7"/>
    <b v="0"/>
    <x v="1"/>
    <s v="plays"/>
    <n v="142.86000000000001"/>
    <d v="2015-11-30T06:04:09"/>
    <x v="3971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s v="GB"/>
    <s v="GBP"/>
    <n v="1459378085"/>
    <n v="1456789685"/>
    <b v="0"/>
    <n v="21"/>
    <b v="1"/>
    <x v="1"/>
    <s v="plays"/>
    <n v="143.1"/>
    <d v="2016-03-30T22:48:05"/>
    <x v="3972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s v="US"/>
    <s v="USD"/>
    <n v="1408638480"/>
    <n v="1406811593"/>
    <b v="0"/>
    <n v="37"/>
    <b v="1"/>
    <x v="1"/>
    <s v="plays"/>
    <n v="143.11000000000001"/>
    <d v="2014-08-21T16:28:00"/>
    <x v="3973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2"/>
    <s v="US"/>
    <s v="USD"/>
    <n v="1428097739"/>
    <n v="1427492939"/>
    <b v="0"/>
    <n v="9"/>
    <b v="0"/>
    <x v="1"/>
    <s v="musical"/>
    <n v="50.56"/>
    <d v="2015-04-03T21:48:59"/>
    <x v="3974"/>
    <x v="0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s v="US"/>
    <s v="USD"/>
    <n v="1464732537"/>
    <n v="1462140537"/>
    <b v="0"/>
    <n v="72"/>
    <b v="1"/>
    <x v="1"/>
    <s v="plays"/>
    <n v="145"/>
    <d v="2016-05-31T22:08:57"/>
    <x v="3975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s v="DE"/>
    <s v="EUR"/>
    <n v="1472936229"/>
    <n v="1467752229"/>
    <b v="0"/>
    <n v="31"/>
    <b v="1"/>
    <x v="1"/>
    <s v="plays"/>
    <n v="145.16"/>
    <d v="2016-09-03T20:57:09"/>
    <x v="3976"/>
    <x v="2"/>
  </r>
  <r>
    <n v="3868"/>
    <s v="1000 words (Canceled)"/>
    <s v="New collection of music by Scott Evan Davis!"/>
    <n v="5000"/>
    <n v="10"/>
    <n v="0"/>
    <x v="1"/>
    <s v="GB"/>
    <s v="GBP"/>
    <n v="1410191405"/>
    <n v="1408031405"/>
    <b v="0"/>
    <n v="1"/>
    <b v="0"/>
    <x v="1"/>
    <s v="musical"/>
    <n v="10"/>
    <d v="2014-09-08T15:50:05"/>
    <x v="3977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s v="US"/>
    <s v="USD"/>
    <n v="1466567700"/>
    <n v="1464653696"/>
    <b v="0"/>
    <n v="23"/>
    <b v="1"/>
    <x v="1"/>
    <s v="plays"/>
    <n v="145.65"/>
    <d v="2016-06-22T03:55:00"/>
    <x v="3978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s v="US"/>
    <s v="USD"/>
    <n v="1476381627"/>
    <n v="1473789627"/>
    <b v="0"/>
    <n v="69"/>
    <b v="1"/>
    <x v="1"/>
    <s v="plays"/>
    <n v="145.87"/>
    <d v="2016-10-13T18:00:27"/>
    <x v="3979"/>
    <x v="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s v="US"/>
    <s v="USD"/>
    <n v="1408566243"/>
    <n v="1405974243"/>
    <b v="0"/>
    <n v="159"/>
    <b v="1"/>
    <x v="1"/>
    <s v="spaces"/>
    <n v="146.44999999999999"/>
    <d v="2014-08-20T20:24:03"/>
    <x v="3980"/>
    <x v="3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s v="US"/>
    <s v="USD"/>
    <n v="1434917049"/>
    <n v="1432325049"/>
    <b v="0"/>
    <n v="107"/>
    <b v="1"/>
    <x v="1"/>
    <s v="spaces"/>
    <n v="146.69"/>
    <d v="2015-06-21T20:04:09"/>
    <x v="3981"/>
    <x v="0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s v="GB"/>
    <s v="GBP"/>
    <n v="1462879020"/>
    <n v="1461941527"/>
    <b v="0"/>
    <n v="15"/>
    <b v="1"/>
    <x v="1"/>
    <s v="plays"/>
    <n v="147.33000000000001"/>
    <d v="2016-05-10T11:17:00"/>
    <x v="3982"/>
    <x v="2"/>
  </r>
  <r>
    <n v="4035"/>
    <s v="The Lost Boy"/>
    <s v="&quot;Stories are where you go to look for the truth of your own life.&quot; (Frank Delaney)"/>
    <n v="10000"/>
    <n v="3685"/>
    <n v="37"/>
    <x v="2"/>
    <s v="US"/>
    <s v="USD"/>
    <n v="1413925887"/>
    <n v="1411333887"/>
    <b v="0"/>
    <n v="25"/>
    <b v="0"/>
    <x v="1"/>
    <s v="plays"/>
    <n v="147.4"/>
    <d v="2014-10-21T21:11:27"/>
    <x v="3983"/>
    <x v="3"/>
  </r>
  <r>
    <n v="3869"/>
    <s v="The Masturbation Musical (Canceled)"/>
    <s v="A Musical about 3 women who pursue their Pleasure and end up finding themselves."/>
    <n v="13111"/>
    <n v="452"/>
    <n v="3"/>
    <x v="1"/>
    <s v="US"/>
    <s v="USD"/>
    <n v="1426302660"/>
    <n v="1423761792"/>
    <b v="0"/>
    <n v="15"/>
    <b v="0"/>
    <x v="1"/>
    <s v="musical"/>
    <n v="30.13"/>
    <d v="2015-03-14T03:11:00"/>
    <x v="3984"/>
    <x v="0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s v="US"/>
    <s v="USD"/>
    <n v="1426883220"/>
    <n v="1425067296"/>
    <b v="0"/>
    <n v="33"/>
    <b v="1"/>
    <x v="1"/>
    <s v="plays"/>
    <n v="148.47999999999999"/>
    <d v="2015-03-20T20:27:00"/>
    <x v="3985"/>
    <x v="0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s v="US"/>
    <s v="USD"/>
    <n v="1413442740"/>
    <n v="1410937483"/>
    <b v="1"/>
    <n v="263"/>
    <b v="1"/>
    <x v="1"/>
    <s v="spaces"/>
    <n v="149.44"/>
    <d v="2014-10-16T06:59:00"/>
    <x v="3986"/>
    <x v="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1"/>
    <s v="US"/>
    <s v="USD"/>
    <n v="1404360478"/>
    <n v="1401768478"/>
    <b v="0"/>
    <n v="10"/>
    <b v="0"/>
    <x v="1"/>
    <s v="musical"/>
    <n v="150"/>
    <d v="2014-07-03T04:07:58"/>
    <x v="3987"/>
    <x v="3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s v="GB"/>
    <s v="GBP"/>
    <n v="1449766261"/>
    <n v="1447174261"/>
    <b v="0"/>
    <n v="34"/>
    <b v="1"/>
    <x v="1"/>
    <s v="plays"/>
    <n v="150.15"/>
    <d v="2015-12-10T16:51:01"/>
    <x v="3988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s v="US"/>
    <s v="USD"/>
    <n v="1423456200"/>
    <n v="1421183271"/>
    <b v="1"/>
    <n v="12"/>
    <b v="1"/>
    <x v="1"/>
    <s v="plays"/>
    <n v="150.41999999999999"/>
    <d v="2015-02-09T04:30:00"/>
    <x v="398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s v="AU"/>
    <s v="AUD"/>
    <n v="1437473005"/>
    <n v="1434881005"/>
    <b v="0"/>
    <n v="73"/>
    <b v="1"/>
    <x v="1"/>
    <s v="plays"/>
    <n v="151.46"/>
    <d v="2015-07-21T10:03:25"/>
    <x v="3990"/>
    <x v="0"/>
  </r>
  <r>
    <n v="3586"/>
    <s v="Actors &amp; Musicians who are Blind or Autistic"/>
    <s v="See Theatre In A New Light"/>
    <n v="7500"/>
    <n v="8207"/>
    <n v="109"/>
    <x v="0"/>
    <s v="US"/>
    <s v="USD"/>
    <n v="1474649070"/>
    <n v="1469465070"/>
    <b v="0"/>
    <n v="54"/>
    <b v="1"/>
    <x v="1"/>
    <s v="plays"/>
    <n v="151.97999999999999"/>
    <d v="2016-09-23T16:44:30"/>
    <x v="3991"/>
    <x v="2"/>
  </r>
  <r>
    <n v="3324"/>
    <s v="At Swim, Two Boys"/>
    <s v="The play tells the story of Jim and Doyler and their friendship on the brink of Irish independence."/>
    <n v="1500"/>
    <n v="1525"/>
    <n v="102"/>
    <x v="0"/>
    <s v="IE"/>
    <s v="EUR"/>
    <n v="1465135190"/>
    <n v="1463925590"/>
    <b v="0"/>
    <n v="10"/>
    <b v="1"/>
    <x v="1"/>
    <s v="plays"/>
    <n v="152.5"/>
    <d v="2016-06-05T13:59:50"/>
    <x v="3992"/>
    <x v="2"/>
  </r>
  <r>
    <n v="2996"/>
    <s v="Sea Tea Improv's Comedy Theater in Hartford, CT"/>
    <s v="A permanent home for comedy in Connecticut in the heart of downtown Hartford."/>
    <n v="35000"/>
    <n v="60180"/>
    <n v="172"/>
    <x v="0"/>
    <s v="US"/>
    <s v="USD"/>
    <n v="1432677240"/>
    <n v="1427493240"/>
    <b v="0"/>
    <n v="392"/>
    <b v="1"/>
    <x v="1"/>
    <s v="spaces"/>
    <n v="153.52000000000001"/>
    <d v="2015-05-26T21:54:00"/>
    <x v="3993"/>
    <x v="0"/>
  </r>
  <r>
    <n v="2983"/>
    <s v="Build the House of Dad's!"/>
    <s v="Dad's Garage Theatre Company needs your help buying our new, forever home by hitting our $150,000 STRETCH GOAL!"/>
    <n v="116000"/>
    <n v="169985.91"/>
    <n v="147"/>
    <x v="0"/>
    <s v="US"/>
    <s v="USD"/>
    <n v="1415722236"/>
    <n v="1410534636"/>
    <b v="1"/>
    <n v="1095"/>
    <b v="1"/>
    <x v="1"/>
    <s v="spaces"/>
    <n v="155.24"/>
    <d v="2014-11-11T16:10:36"/>
    <x v="3994"/>
    <x v="3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s v="GB"/>
    <s v="GBP"/>
    <n v="1468191540"/>
    <n v="1464958484"/>
    <b v="0"/>
    <n v="21"/>
    <b v="1"/>
    <x v="1"/>
    <s v="plays"/>
    <n v="155.94999999999999"/>
    <d v="2016-07-10T22:59:00"/>
    <x v="3995"/>
    <x v="2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s v="US"/>
    <s v="USD"/>
    <n v="1424548719"/>
    <n v="1419364719"/>
    <b v="0"/>
    <n v="15"/>
    <b v="1"/>
    <x v="1"/>
    <s v="spaces"/>
    <n v="158"/>
    <d v="2015-02-21T19:58:39"/>
    <x v="3996"/>
    <x v="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s v="GB"/>
    <s v="GBP"/>
    <n v="1429813800"/>
    <n v="1427363645"/>
    <b v="0"/>
    <n v="30"/>
    <b v="1"/>
    <x v="1"/>
    <s v="plays"/>
    <n v="159.47"/>
    <d v="2015-04-23T18:30:00"/>
    <x v="3997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s v="US"/>
    <s v="USD"/>
    <n v="1472338409"/>
    <n v="1468450409"/>
    <b v="0"/>
    <n v="62"/>
    <b v="1"/>
    <x v="1"/>
    <s v="spaces"/>
    <n v="162.71"/>
    <d v="2016-08-27T22:53:29"/>
    <x v="3998"/>
    <x v="2"/>
  </r>
  <r>
    <n v="3871"/>
    <s v="Pocket Monsters: A Musical Parody (Canceled)"/>
    <s v="Our musical is finally ready to come to life, and we're raising funds to help make that happen!"/>
    <n v="1500"/>
    <n v="40"/>
    <n v="3"/>
    <x v="1"/>
    <s v="US"/>
    <s v="USD"/>
    <n v="1490809450"/>
    <n v="1485629050"/>
    <b v="0"/>
    <n v="3"/>
    <b v="0"/>
    <x v="1"/>
    <s v="musical"/>
    <n v="13.33"/>
    <d v="2017-03-29T17:44:10"/>
    <x v="3999"/>
    <x v="1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s v="US"/>
    <s v="USD"/>
    <n v="1416089324"/>
    <n v="1413493724"/>
    <b v="0"/>
    <n v="277"/>
    <b v="1"/>
    <x v="1"/>
    <s v="spaces"/>
    <n v="162.91"/>
    <d v="2014-11-15T22:08:44"/>
    <x v="4000"/>
    <x v="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2"/>
    <s v="US"/>
    <s v="USD"/>
    <n v="1467481468"/>
    <n v="1464889468"/>
    <b v="0"/>
    <n v="3"/>
    <b v="0"/>
    <x v="1"/>
    <s v="plays"/>
    <n v="163.33000000000001"/>
    <d v="2016-07-02T17:44:28"/>
    <x v="4001"/>
    <x v="2"/>
  </r>
  <r>
    <n v="2704"/>
    <s v="Little Red Brick House"/>
    <s v="We plan to rescue, relocate, and repurpose, a historic Little Red Brick House, to be incorporated into a riverfront amphitheater."/>
    <n v="19000"/>
    <n v="1145"/>
    <n v="6"/>
    <x v="3"/>
    <s v="US"/>
    <s v="USD"/>
    <n v="1491421314"/>
    <n v="1487709714"/>
    <b v="0"/>
    <n v="7"/>
    <b v="0"/>
    <x v="1"/>
    <s v="spaces"/>
    <n v="163.57"/>
    <d v="2017-04-05T19:41:54"/>
    <x v="400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s v="US"/>
    <s v="USD"/>
    <n v="1426866851"/>
    <n v="1424278451"/>
    <b v="0"/>
    <n v="320"/>
    <b v="1"/>
    <x v="1"/>
    <s v="spaces"/>
    <n v="164.3"/>
    <d v="2015-03-20T15:54:11"/>
    <x v="4003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s v="US"/>
    <s v="USD"/>
    <n v="1436562000"/>
    <n v="1434440227"/>
    <b v="0"/>
    <n v="13"/>
    <b v="1"/>
    <x v="1"/>
    <s v="plays"/>
    <n v="164.62"/>
    <d v="2015-07-10T21:00:00"/>
    <x v="4004"/>
    <x v="0"/>
  </r>
  <r>
    <n v="3548"/>
    <s v="THE UNDERSTUDY @ WORKING STAGE"/>
    <s v="We're putting together a production of THE UNDERSTUDY by Theresa Rebeck and hope you'll help us share this story."/>
    <n v="2100"/>
    <n v="2140"/>
    <n v="102"/>
    <x v="0"/>
    <s v="US"/>
    <s v="USD"/>
    <n v="1457139600"/>
    <n v="1455230214"/>
    <b v="0"/>
    <n v="13"/>
    <b v="1"/>
    <x v="1"/>
    <s v="plays"/>
    <n v="164.62"/>
    <d v="2016-03-05T01:00:00"/>
    <x v="400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s v="US"/>
    <s v="USD"/>
    <n v="1475553540"/>
    <n v="1472528141"/>
    <b v="1"/>
    <n v="308"/>
    <b v="1"/>
    <x v="1"/>
    <s v="spaces"/>
    <n v="164.94"/>
    <d v="2016-10-04T03:59:00"/>
    <x v="4006"/>
    <x v="2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2"/>
    <s v="US"/>
    <s v="USD"/>
    <n v="1404253800"/>
    <n v="1402784964"/>
    <b v="0"/>
    <n v="17"/>
    <b v="0"/>
    <x v="1"/>
    <s v="plays"/>
    <n v="166.06"/>
    <d v="2014-07-01T22:30:00"/>
    <x v="4007"/>
    <x v="3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s v="US"/>
    <s v="USD"/>
    <n v="1439522996"/>
    <n v="1435202996"/>
    <b v="0"/>
    <n v="0"/>
    <b v="0"/>
    <x v="1"/>
    <s v="musical"/>
    <n v="0"/>
    <d v="2015-08-14T03:29:56"/>
    <x v="4008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s v="US"/>
    <s v="USD"/>
    <n v="1444322535"/>
    <n v="1441730535"/>
    <b v="0"/>
    <n v="0"/>
    <b v="0"/>
    <x v="1"/>
    <s v="musical"/>
    <n v="0"/>
    <d v="2015-10-08T16:42:15"/>
    <x v="4009"/>
    <x v="0"/>
  </r>
  <r>
    <n v="3219"/>
    <s v="Eyes Closed - The First In-Dream Theater Experience"/>
    <s v="Eyes Closed is a collaborative play and docudrama about New Yorkers and their dreams."/>
    <n v="20000"/>
    <n v="20022"/>
    <n v="100"/>
    <x v="0"/>
    <s v="US"/>
    <s v="USD"/>
    <n v="1427063747"/>
    <n v="1424043347"/>
    <b v="1"/>
    <n v="119"/>
    <b v="1"/>
    <x v="1"/>
    <s v="plays"/>
    <n v="168.25"/>
    <d v="2015-03-22T22:35:47"/>
    <x v="4010"/>
    <x v="0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s v="US"/>
    <s v="USD"/>
    <n v="1464807420"/>
    <n v="1461427938"/>
    <b v="0"/>
    <n v="24"/>
    <b v="1"/>
    <x v="1"/>
    <s v="plays"/>
    <n v="168.75"/>
    <d v="2016-06-01T18:57:00"/>
    <x v="4011"/>
    <x v="2"/>
  </r>
  <r>
    <n v="2720"/>
    <s v="The Comedy Project"/>
    <s v="An improv, sketch and experimental comedy and cocktail venue in downtown Grand Rapids, Michigan"/>
    <n v="25000"/>
    <n v="29531"/>
    <n v="118"/>
    <x v="0"/>
    <s v="US"/>
    <s v="USD"/>
    <n v="1478866253"/>
    <n v="1476270653"/>
    <b v="0"/>
    <n v="173"/>
    <b v="1"/>
    <x v="1"/>
    <s v="spaces"/>
    <n v="170.7"/>
    <d v="2016-11-11T12:10:53"/>
    <x v="4012"/>
    <x v="2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s v="IT"/>
    <s v="EUR"/>
    <n v="1479382594"/>
    <n v="1476786994"/>
    <b v="0"/>
    <n v="14"/>
    <b v="1"/>
    <x v="1"/>
    <s v="plays"/>
    <n v="171.43"/>
    <d v="2016-11-17T11:36:34"/>
    <x v="4013"/>
    <x v="2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s v="NZ"/>
    <s v="NZD"/>
    <n v="1422061200"/>
    <n v="1420244622"/>
    <b v="0"/>
    <n v="0"/>
    <b v="0"/>
    <x v="1"/>
    <s v="musical"/>
    <n v="0"/>
    <d v="2015-01-24T01:00:00"/>
    <x v="4014"/>
    <x v="0"/>
  </r>
  <r>
    <n v="3302"/>
    <s v="El muro de BorÃ­s KiÃ©n"/>
    <s v="FilosofÃ­a de los anÃ³nimos"/>
    <n v="8400"/>
    <n v="8685"/>
    <n v="103"/>
    <x v="0"/>
    <s v="ES"/>
    <s v="EUR"/>
    <n v="1481099176"/>
    <n v="1478507176"/>
    <b v="0"/>
    <n v="50"/>
    <b v="1"/>
    <x v="1"/>
    <s v="plays"/>
    <n v="173.7"/>
    <d v="2016-12-07T08:26:16"/>
    <x v="4015"/>
    <x v="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s v="DK"/>
    <s v="DKK"/>
    <n v="1472896800"/>
    <n v="1472804365"/>
    <b v="0"/>
    <n v="0"/>
    <b v="0"/>
    <x v="1"/>
    <s v="musical"/>
    <n v="0"/>
    <d v="2016-09-03T10:00:00"/>
    <x v="4016"/>
    <x v="2"/>
  </r>
  <r>
    <n v="3981"/>
    <s v="BEIRUT, LADY OF LEBANON"/>
    <s v="A Theatrical Production Celebrating the Lebanese Culture and the Human Spirit in Time of War."/>
    <n v="30000"/>
    <n v="1225"/>
    <n v="4"/>
    <x v="2"/>
    <s v="US"/>
    <s v="USD"/>
    <n v="1468729149"/>
    <n v="1463545149"/>
    <b v="0"/>
    <n v="7"/>
    <b v="0"/>
    <x v="1"/>
    <s v="plays"/>
    <n v="175"/>
    <d v="2016-07-17T04:19:09"/>
    <x v="4017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1"/>
    <s v="GB"/>
    <s v="GBP"/>
    <n v="1454425128"/>
    <n v="1451833128"/>
    <b v="0"/>
    <n v="46"/>
    <b v="0"/>
    <x v="1"/>
    <s v="musical"/>
    <n v="44.76"/>
    <d v="2016-02-02T14:58:48"/>
    <x v="4018"/>
    <x v="2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s v="US"/>
    <s v="USD"/>
    <n v="1419181890"/>
    <n v="1416589890"/>
    <b v="0"/>
    <n v="23"/>
    <b v="1"/>
    <x v="1"/>
    <s v="plays"/>
    <n v="176.09"/>
    <d v="2014-12-21T17:11:30"/>
    <x v="4019"/>
    <x v="3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s v="GB"/>
    <s v="GBP"/>
    <n v="1400423973"/>
    <n v="1399387173"/>
    <b v="0"/>
    <n v="17"/>
    <b v="1"/>
    <x v="1"/>
    <s v="plays"/>
    <n v="176.47"/>
    <d v="2014-05-18T14:39:33"/>
    <x v="4020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1"/>
    <s v="US"/>
    <s v="USD"/>
    <n v="1481213752"/>
    <n v="1478621752"/>
    <b v="0"/>
    <n v="14"/>
    <b v="0"/>
    <x v="1"/>
    <s v="musical"/>
    <n v="88.64"/>
    <d v="2016-12-08T16:15:52"/>
    <x v="4021"/>
    <x v="2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s v="US"/>
    <s v="USD"/>
    <n v="1420060920"/>
    <n v="1417556262"/>
    <b v="0"/>
    <n v="47"/>
    <b v="1"/>
    <x v="1"/>
    <s v="spaces"/>
    <n v="177.02"/>
    <d v="2014-12-31T21:22:00"/>
    <x v="4022"/>
    <x v="3"/>
  </r>
  <r>
    <n v="3253"/>
    <s v="EMPATHITRAX, a new play by Ana Nogueira"/>
    <s v="Can you ever truly feel what someone else is feeling?_x000a_Do you want to?"/>
    <n v="20000"/>
    <n v="20365"/>
    <n v="102"/>
    <x v="0"/>
    <s v="US"/>
    <s v="USD"/>
    <n v="1473306300"/>
    <n v="1471701028"/>
    <b v="1"/>
    <n v="115"/>
    <b v="1"/>
    <x v="1"/>
    <s v="plays"/>
    <n v="177.09"/>
    <d v="2016-09-08T03:45:00"/>
    <x v="4023"/>
    <x v="2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s v="US"/>
    <s v="USD"/>
    <n v="1469721518"/>
    <n v="1467129518"/>
    <b v="0"/>
    <n v="47"/>
    <b v="1"/>
    <x v="1"/>
    <s v="plays"/>
    <n v="177.62"/>
    <d v="2016-07-28T15:58:38"/>
    <x v="4024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s v="US"/>
    <s v="USD"/>
    <n v="1456811940"/>
    <n v="1454098976"/>
    <b v="0"/>
    <n v="17"/>
    <b v="1"/>
    <x v="1"/>
    <s v="spaces"/>
    <n v="178.53"/>
    <d v="2016-03-01T05:59:00"/>
    <x v="4025"/>
    <x v="2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s v="US"/>
    <s v="USD"/>
    <n v="1420033187"/>
    <n v="1414845587"/>
    <b v="0"/>
    <n v="28"/>
    <b v="1"/>
    <x v="1"/>
    <s v="plays"/>
    <n v="178.57"/>
    <d v="2014-12-31T13:39:47"/>
    <x v="4026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2"/>
    <s v="US"/>
    <s v="USD"/>
    <n v="1443408550"/>
    <n v="1439952550"/>
    <b v="0"/>
    <n v="17"/>
    <b v="0"/>
    <x v="1"/>
    <s v="plays"/>
    <n v="179.12"/>
    <d v="2015-09-28T02:49:10"/>
    <x v="4027"/>
    <x v="0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s v="US"/>
    <s v="USD"/>
    <n v="1399271911"/>
    <n v="1396334311"/>
    <b v="0"/>
    <n v="558"/>
    <b v="1"/>
    <x v="1"/>
    <s v="plays"/>
    <n v="179.28"/>
    <d v="2014-05-05T06:38:31"/>
    <x v="4028"/>
    <x v="3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s v="US"/>
    <s v="USD"/>
    <n v="1482962433"/>
    <n v="1480370433"/>
    <b v="0"/>
    <n v="110"/>
    <b v="1"/>
    <x v="1"/>
    <s v="plays"/>
    <n v="182.91"/>
    <d v="2016-12-28T22:00:33"/>
    <x v="4029"/>
    <x v="2"/>
  </r>
  <r>
    <n v="2897"/>
    <s v="CAYCE"/>
    <s v="A unique stage play about the epic struggle of psychic Edgar Cayce to deal with his extraordinary abilities and find his place in life."/>
    <n v="12000"/>
    <n v="550"/>
    <n v="5"/>
    <x v="2"/>
    <s v="US"/>
    <s v="USD"/>
    <n v="1444577345"/>
    <n v="1441985458"/>
    <b v="0"/>
    <n v="3"/>
    <b v="0"/>
    <x v="1"/>
    <s v="plays"/>
    <n v="183.33"/>
    <d v="2015-10-11T15:29:05"/>
    <x v="4030"/>
    <x v="0"/>
  </r>
  <r>
    <n v="3389"/>
    <s v="Chimera Ensemble Productions Fund"/>
    <s v="Chimera Ensemble is launching 2 inaugural theater productions, and we need support to do high quality work!"/>
    <n v="10000"/>
    <n v="11450"/>
    <n v="115"/>
    <x v="0"/>
    <s v="US"/>
    <s v="USD"/>
    <n v="1464960682"/>
    <n v="1462368682"/>
    <b v="0"/>
    <n v="62"/>
    <b v="1"/>
    <x v="1"/>
    <s v="plays"/>
    <n v="184.68"/>
    <d v="2016-06-03T13:31:22"/>
    <x v="4031"/>
    <x v="2"/>
  </r>
  <r>
    <n v="3359"/>
    <s v="BEIRUT, LADY OF LEBANON"/>
    <s v="A Theatrical Production Celebrating the Lebanese Culture and the Human Spirit in Time of War."/>
    <n v="4000"/>
    <n v="4250"/>
    <n v="106"/>
    <x v="0"/>
    <s v="US"/>
    <s v="USD"/>
    <n v="1487985734"/>
    <n v="1484097734"/>
    <b v="0"/>
    <n v="23"/>
    <b v="1"/>
    <x v="1"/>
    <s v="plays"/>
    <n v="184.78"/>
    <d v="2017-02-25T01:22:14"/>
    <x v="4032"/>
    <x v="1"/>
  </r>
  <r>
    <n v="3438"/>
    <s v="KLIPPIES"/>
    <s v="Klippies is the debut play from Johannesburg-born writer Jessica SiÃ¢n, premiering at the Southwark Playhouse, London in May 2015."/>
    <n v="2500"/>
    <n v="2605"/>
    <n v="104"/>
    <x v="0"/>
    <s v="GB"/>
    <s v="GBP"/>
    <n v="1430600400"/>
    <n v="1428358567"/>
    <b v="0"/>
    <n v="14"/>
    <b v="1"/>
    <x v="1"/>
    <s v="plays"/>
    <n v="186.07"/>
    <d v="2015-05-02T21:00:00"/>
    <x v="4033"/>
    <x v="0"/>
  </r>
  <r>
    <n v="3691"/>
    <s v="Most Dangerous Man in America (WEB DuBois) by Amiri  Baraka"/>
    <s v="World Premiere of last play written by Amiri Baraka"/>
    <n v="40000"/>
    <n v="51184"/>
    <n v="128"/>
    <x v="0"/>
    <s v="US"/>
    <s v="USD"/>
    <n v="1425272340"/>
    <n v="1421426929"/>
    <b v="0"/>
    <n v="274"/>
    <b v="1"/>
    <x v="1"/>
    <s v="plays"/>
    <n v="186.8"/>
    <d v="2015-03-02T04:59:00"/>
    <x v="4034"/>
    <x v="0"/>
  </r>
  <r>
    <n v="3847"/>
    <s v="Madame X"/>
    <s v="The production of the original play &quot;Madame X&quot; by Amanda Davison. Inspired by the painting by John Singer Sargent."/>
    <n v="10500"/>
    <n v="1697"/>
    <n v="16"/>
    <x v="2"/>
    <s v="US"/>
    <s v="USD"/>
    <n v="1437283391"/>
    <n v="1433395391"/>
    <b v="1"/>
    <n v="9"/>
    <b v="0"/>
    <x v="1"/>
    <s v="plays"/>
    <n v="188.56"/>
    <d v="2015-07-19T05:23:11"/>
    <x v="4035"/>
    <x v="0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s v="US"/>
    <s v="USD"/>
    <n v="1471487925"/>
    <n v="1468895925"/>
    <b v="0"/>
    <n v="23"/>
    <b v="1"/>
    <x v="1"/>
    <s v="spaces"/>
    <n v="191.13"/>
    <d v="2016-08-18T02:38:45"/>
    <x v="4036"/>
    <x v="2"/>
  </r>
  <r>
    <n v="3228"/>
    <s v="Hear Me Roar: A Season of Powerful Women"/>
    <s v="A Season of Powerful Women. A Season of Defiance."/>
    <n v="7000"/>
    <n v="7164"/>
    <n v="102"/>
    <x v="0"/>
    <s v="US"/>
    <s v="USD"/>
    <n v="1450328340"/>
    <n v="1447606884"/>
    <b v="1"/>
    <n v="37"/>
    <b v="1"/>
    <x v="1"/>
    <s v="plays"/>
    <n v="193.62"/>
    <d v="2015-12-17T04:59:00"/>
    <x v="4037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s v="US"/>
    <s v="USD"/>
    <n v="1444264372"/>
    <n v="1442536372"/>
    <b v="0"/>
    <n v="78"/>
    <b v="1"/>
    <x v="1"/>
    <s v="plays"/>
    <n v="199.17"/>
    <d v="2015-10-08T00:32:52"/>
    <x v="4038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s v="CA"/>
    <s v="CAD"/>
    <n v="1433131140"/>
    <n v="1429120908"/>
    <b v="0"/>
    <n v="11"/>
    <b v="1"/>
    <x v="1"/>
    <s v="plays"/>
    <n v="199.18"/>
    <d v="2015-06-01T03:59:00"/>
    <x v="4039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2"/>
    <s v="NZ"/>
    <s v="NZD"/>
    <n v="1441837879"/>
    <n v="1439245879"/>
    <b v="0"/>
    <n v="1"/>
    <b v="0"/>
    <x v="1"/>
    <s v="spaces"/>
    <n v="200"/>
    <d v="2015-09-09T22:31:19"/>
    <x v="404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s v="US"/>
    <s v="USD"/>
    <n v="1403846055"/>
    <n v="1401254055"/>
    <b v="0"/>
    <n v="25"/>
    <b v="1"/>
    <x v="1"/>
    <s v="plays"/>
    <n v="200.49"/>
    <d v="2014-06-27T05:14:15"/>
    <x v="404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1"/>
    <s v="US"/>
    <s v="USD"/>
    <n v="1476676800"/>
    <n v="1473957239"/>
    <b v="0"/>
    <n v="8"/>
    <b v="0"/>
    <x v="1"/>
    <s v="spaces"/>
    <n v="200.63"/>
    <d v="2016-10-17T04:00:00"/>
    <x v="4042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s v="US"/>
    <s v="USD"/>
    <n v="1402855525"/>
    <n v="1400263525"/>
    <b v="1"/>
    <n v="72"/>
    <b v="1"/>
    <x v="1"/>
    <s v="plays"/>
    <n v="200.69"/>
    <d v="2014-06-15T18:05:25"/>
    <x v="4043"/>
    <x v="3"/>
  </r>
  <r>
    <n v="2953"/>
    <s v="Pueblo Underground Theater (Canceled)"/>
    <s v="I want to purchase the former Bread Of Life Church and convert it into a multipurpose theater space for local talent."/>
    <n v="400000"/>
    <n v="605"/>
    <n v="0"/>
    <x v="1"/>
    <s v="US"/>
    <s v="USD"/>
    <n v="1444330821"/>
    <n v="1441738821"/>
    <b v="0"/>
    <n v="3"/>
    <b v="0"/>
    <x v="1"/>
    <s v="spaces"/>
    <n v="201.67"/>
    <d v="2015-10-08T19:00:21"/>
    <x v="4044"/>
    <x v="0"/>
  </r>
  <r>
    <n v="3746"/>
    <s v="Stage Play Production - &quot;I Love You to Death&quot;"/>
    <s v="Generational curses CAN be broken...right?"/>
    <n v="8500"/>
    <n v="202"/>
    <n v="2"/>
    <x v="2"/>
    <s v="US"/>
    <s v="USD"/>
    <n v="1475918439"/>
    <n v="1473326439"/>
    <b v="0"/>
    <n v="1"/>
    <b v="0"/>
    <x v="1"/>
    <s v="plays"/>
    <n v="202"/>
    <d v="2016-10-08T09:20:39"/>
    <x v="4045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2"/>
    <s v="CA"/>
    <s v="CAD"/>
    <n v="1450297080"/>
    <n v="1448565459"/>
    <b v="0"/>
    <n v="202"/>
    <b v="0"/>
    <x v="1"/>
    <s v="spaces"/>
    <n v="202.23"/>
    <d v="2015-12-16T20:18:00"/>
    <x v="4046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s v="CA"/>
    <s v="CAD"/>
    <n v="1427775414"/>
    <n v="1425187014"/>
    <b v="0"/>
    <n v="40"/>
    <b v="1"/>
    <x v="1"/>
    <s v="plays"/>
    <n v="202.85"/>
    <d v="2015-03-31T04:16:54"/>
    <x v="4047"/>
    <x v="0"/>
  </r>
  <r>
    <n v="3284"/>
    <s v="Help fund Black Enough!"/>
    <s v="Black Enough is an LSU student-staged performance exploring the effects of white supremacy on the black community."/>
    <n v="3000"/>
    <n v="3048"/>
    <n v="102"/>
    <x v="0"/>
    <s v="US"/>
    <s v="USD"/>
    <n v="1454047140"/>
    <n v="1452546853"/>
    <b v="0"/>
    <n v="15"/>
    <b v="1"/>
    <x v="1"/>
    <s v="plays"/>
    <n v="203.2"/>
    <d v="2016-01-29T05:59:00"/>
    <x v="4048"/>
    <x v="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s v="US"/>
    <s v="USD"/>
    <n v="1434542702"/>
    <n v="1432814702"/>
    <b v="0"/>
    <n v="3"/>
    <b v="1"/>
    <x v="1"/>
    <s v="plays"/>
    <n v="203.33"/>
    <d v="2015-06-17T12:05:02"/>
    <x v="4049"/>
    <x v="0"/>
  </r>
  <r>
    <n v="2915"/>
    <s v="A Grimm Night for Hans Christian Anderson"/>
    <s v="An inclusive, cross community, multi-cultural theatre production for children aged 3 to 16 and their families"/>
    <n v="1000"/>
    <n v="611"/>
    <n v="61"/>
    <x v="2"/>
    <s v="GB"/>
    <s v="GBP"/>
    <n v="1458117190"/>
    <n v="1455528790"/>
    <b v="0"/>
    <n v="3"/>
    <b v="0"/>
    <x v="1"/>
    <s v="plays"/>
    <n v="203.67"/>
    <d v="2016-03-16T08:33:10"/>
    <x v="4050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s v="US"/>
    <s v="USD"/>
    <n v="1438374748"/>
    <n v="1435782748"/>
    <b v="0"/>
    <n v="20"/>
    <b v="1"/>
    <x v="1"/>
    <s v="plays"/>
    <n v="204.05"/>
    <d v="2015-07-31T20:32:28"/>
    <x v="4051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s v="US"/>
    <s v="USD"/>
    <n v="1473879600"/>
    <n v="1472498042"/>
    <b v="1"/>
    <n v="21"/>
    <b v="1"/>
    <x v="1"/>
    <s v="plays"/>
    <n v="204.57"/>
    <d v="2016-09-14T19:00:00"/>
    <x v="40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1"/>
    <s v="US"/>
    <s v="USD"/>
    <n v="1435636740"/>
    <n v="1433014746"/>
    <b v="0"/>
    <n v="1"/>
    <b v="0"/>
    <x v="1"/>
    <s v="musical"/>
    <n v="10"/>
    <d v="2015-06-30T03:59:00"/>
    <x v="4053"/>
    <x v="0"/>
  </r>
  <r>
    <n v="3310"/>
    <s v="The Island Boys: A New Play"/>
    <s v="A new play about coming coming home, recovery, and trying to find God in the process."/>
    <n v="6500"/>
    <n v="6505"/>
    <n v="100"/>
    <x v="0"/>
    <s v="US"/>
    <s v="USD"/>
    <n v="1444169825"/>
    <n v="1441577825"/>
    <b v="0"/>
    <n v="31"/>
    <b v="1"/>
    <x v="1"/>
    <s v="plays"/>
    <n v="209.84"/>
    <d v="2015-10-06T22:17:05"/>
    <x v="4054"/>
    <x v="0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s v="GB"/>
    <s v="GBP"/>
    <n v="1422218396"/>
    <n v="1419626396"/>
    <b v="0"/>
    <n v="0"/>
    <b v="0"/>
    <x v="1"/>
    <s v="musical"/>
    <n v="0"/>
    <d v="2015-01-25T20:39:56"/>
    <x v="4055"/>
    <x v="3"/>
  </r>
  <r>
    <n v="2705"/>
    <s v="Fischer Theatre Marquee"/>
    <s v="Help light the lights at the historic Fischer Theatre in Danville, IL."/>
    <n v="16500"/>
    <n v="1739"/>
    <n v="11"/>
    <x v="3"/>
    <s v="US"/>
    <s v="USD"/>
    <n v="1490389158"/>
    <n v="1486504758"/>
    <b v="0"/>
    <n v="8"/>
    <b v="0"/>
    <x v="1"/>
    <s v="spaces"/>
    <n v="217.38"/>
    <d v="2017-03-24T20:59:18"/>
    <x v="4056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2"/>
    <s v="US"/>
    <s v="USD"/>
    <n v="1469213732"/>
    <n v="1466621732"/>
    <b v="0"/>
    <n v="6"/>
    <b v="0"/>
    <x v="1"/>
    <s v="plays"/>
    <n v="217.5"/>
    <d v="2016-07-22T18:55:32"/>
    <x v="4057"/>
    <x v="2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2"/>
    <s v="US"/>
    <s v="USD"/>
    <n v="1482339794"/>
    <n v="1479747794"/>
    <b v="0"/>
    <n v="6"/>
    <b v="0"/>
    <x v="1"/>
    <s v="plays"/>
    <n v="222.5"/>
    <d v="2016-12-21T17:03:14"/>
    <x v="4058"/>
    <x v="2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s v="US"/>
    <s v="USD"/>
    <n v="1410145200"/>
    <n v="1407197670"/>
    <b v="0"/>
    <n v="11"/>
    <b v="1"/>
    <x v="1"/>
    <s v="plays"/>
    <n v="227.27"/>
    <d v="2014-09-08T03:00:00"/>
    <x v="405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1"/>
    <s v="GB"/>
    <s v="GBP"/>
    <n v="1406761200"/>
    <n v="1403724820"/>
    <b v="0"/>
    <n v="17"/>
    <b v="0"/>
    <x v="1"/>
    <s v="musical"/>
    <n v="57.65"/>
    <d v="2014-07-30T23:00:00"/>
    <x v="4060"/>
    <x v="3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s v="US"/>
    <s v="USD"/>
    <n v="1417012840"/>
    <n v="1414417240"/>
    <b v="0"/>
    <n v="128"/>
    <b v="1"/>
    <x v="1"/>
    <s v="spaces"/>
    <n v="233.9"/>
    <d v="2014-11-26T14:40:40"/>
    <x v="4061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s v="US"/>
    <s v="USD"/>
    <n v="1439583533"/>
    <n v="1434399533"/>
    <b v="0"/>
    <n v="30"/>
    <b v="1"/>
    <x v="1"/>
    <s v="spaces"/>
    <n v="234.67"/>
    <d v="2015-08-14T20:18:53"/>
    <x v="4062"/>
    <x v="0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s v="US"/>
    <s v="USD"/>
    <n v="1426775940"/>
    <n v="1424414350"/>
    <b v="0"/>
    <n v="13"/>
    <b v="1"/>
    <x v="1"/>
    <s v="plays"/>
    <n v="235.46"/>
    <d v="2015-03-19T14:39:00"/>
    <x v="4063"/>
    <x v="0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2"/>
    <s v="AU"/>
    <s v="AUD"/>
    <n v="1422928800"/>
    <n v="1420235311"/>
    <b v="0"/>
    <n v="5"/>
    <b v="0"/>
    <x v="1"/>
    <s v="spaces"/>
    <n v="237"/>
    <d v="2015-02-03T02:00:00"/>
    <x v="4064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s v="US"/>
    <s v="USD"/>
    <n v="1405688952"/>
    <n v="1400504952"/>
    <b v="0"/>
    <n v="36"/>
    <b v="1"/>
    <x v="1"/>
    <s v="spaces"/>
    <n v="242.28"/>
    <d v="2014-07-18T13:09:12"/>
    <x v="4065"/>
    <x v="3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1"/>
    <s v="US"/>
    <s v="USD"/>
    <n v="1468108198"/>
    <n v="1465516198"/>
    <b v="0"/>
    <n v="348"/>
    <b v="0"/>
    <x v="1"/>
    <s v="spaces"/>
    <n v="244.8"/>
    <d v="2016-07-09T23:49:58"/>
    <x v="4066"/>
    <x v="2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2"/>
    <s v="US"/>
    <s v="USD"/>
    <n v="1468249760"/>
    <n v="1465830560"/>
    <b v="0"/>
    <n v="10"/>
    <b v="0"/>
    <x v="1"/>
    <s v="plays"/>
    <n v="248.5"/>
    <d v="2016-07-11T15:09:20"/>
    <x v="4067"/>
    <x v="2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3"/>
    <s v="US"/>
    <s v="USD"/>
    <n v="1489903200"/>
    <n v="1488459307"/>
    <b v="0"/>
    <n v="30"/>
    <b v="0"/>
    <x v="1"/>
    <s v="plays"/>
    <n v="251.33"/>
    <d v="2017-03-19T06:00:00"/>
    <x v="4068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s v="US"/>
    <s v="USD"/>
    <n v="1475294340"/>
    <n v="1472753745"/>
    <b v="1"/>
    <n v="97"/>
    <b v="1"/>
    <x v="1"/>
    <s v="plays"/>
    <n v="251.74"/>
    <d v="2016-10-01T03:59:00"/>
    <x v="4069"/>
    <x v="2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s v="US"/>
    <s v="USD"/>
    <n v="1463166263"/>
    <n v="1460574263"/>
    <b v="0"/>
    <n v="60"/>
    <b v="1"/>
    <x v="1"/>
    <s v="plays"/>
    <n v="252.02"/>
    <d v="2016-05-13T19:04:23"/>
    <x v="4070"/>
    <x v="2"/>
  </r>
  <r>
    <n v="3881"/>
    <s v="My Real Mother's Name is... (Canceled)"/>
    <s v="A musical journey coming to the Blue Venue at the 2017 Orlando Fringe Festival!"/>
    <n v="500"/>
    <n v="25"/>
    <n v="5"/>
    <x v="1"/>
    <s v="US"/>
    <s v="USD"/>
    <n v="1487550399"/>
    <n v="1484958399"/>
    <b v="0"/>
    <n v="1"/>
    <b v="0"/>
    <x v="1"/>
    <s v="musical"/>
    <n v="25"/>
    <d v="2017-02-20T00:26:39"/>
    <x v="4071"/>
    <x v="1"/>
  </r>
  <r>
    <n v="3220"/>
    <s v="Burners"/>
    <s v="A sci-fi thriller for the stage opening March 10 in Los Angeles."/>
    <n v="15000"/>
    <n v="15126"/>
    <n v="101"/>
    <x v="0"/>
    <s v="US"/>
    <s v="USD"/>
    <n v="1489352400"/>
    <n v="1486411204"/>
    <b v="1"/>
    <n v="59"/>
    <b v="1"/>
    <x v="1"/>
    <s v="plays"/>
    <n v="256.37"/>
    <d v="2017-03-12T21:00:00"/>
    <x v="4072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s v="US"/>
    <s v="USD"/>
    <n v="1410324720"/>
    <n v="1407784586"/>
    <b v="0"/>
    <n v="58"/>
    <b v="1"/>
    <x v="1"/>
    <s v="spaces"/>
    <n v="259.95"/>
    <d v="2014-09-10T04:52:00"/>
    <x v="4073"/>
    <x v="3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s v="US"/>
    <s v="USD"/>
    <n v="1441857540"/>
    <n v="1438617471"/>
    <b v="1"/>
    <n v="134"/>
    <b v="1"/>
    <x v="1"/>
    <s v="plays"/>
    <n v="262.11"/>
    <d v="2015-09-10T03:59:00"/>
    <x v="4074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s v="US"/>
    <s v="USD"/>
    <n v="1451620800"/>
    <n v="1449171508"/>
    <b v="0"/>
    <n v="33"/>
    <b v="1"/>
    <x v="1"/>
    <s v="plays"/>
    <n v="264.85000000000002"/>
    <d v="2016-01-01T04:00:00"/>
    <x v="4075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s v="AU"/>
    <s v="AUD"/>
    <n v="1454281380"/>
    <n v="1451950570"/>
    <b v="0"/>
    <n v="0"/>
    <b v="0"/>
    <x v="1"/>
    <s v="musical"/>
    <n v="0"/>
    <d v="2016-01-31T23:03:00"/>
    <x v="4076"/>
    <x v="2"/>
  </r>
  <r>
    <n v="3107"/>
    <s v="Creating Cabaret"/>
    <s v="When opportunity knocks, we answer!  Help expand the ravishingly talented troupe into a new and exciting market and venue!"/>
    <n v="40000"/>
    <n v="7905"/>
    <n v="20"/>
    <x v="2"/>
    <s v="US"/>
    <s v="USD"/>
    <n v="1431372751"/>
    <n v="1430767951"/>
    <b v="0"/>
    <n v="29"/>
    <b v="0"/>
    <x v="1"/>
    <s v="spaces"/>
    <n v="272.58999999999997"/>
    <d v="2015-05-11T19:32:31"/>
    <x v="4077"/>
    <x v="0"/>
  </r>
  <r>
    <n v="2830"/>
    <s v="Nakhtik and Avalon"/>
    <s v="Avalon is a new South African Township play and Nakhtik is a  danced political lecture."/>
    <n v="3000"/>
    <n v="3000"/>
    <n v="100"/>
    <x v="0"/>
    <s v="US"/>
    <s v="USD"/>
    <n v="1399867140"/>
    <n v="1398802148"/>
    <b v="0"/>
    <n v="11"/>
    <b v="1"/>
    <x v="1"/>
    <s v="plays"/>
    <n v="272.73"/>
    <d v="2014-05-12T03:59:00"/>
    <x v="4078"/>
    <x v="3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s v="GB"/>
    <s v="GBP"/>
    <n v="1409668069"/>
    <n v="1407076069"/>
    <b v="0"/>
    <n v="0"/>
    <b v="0"/>
    <x v="1"/>
    <s v="musical"/>
    <n v="0"/>
    <d v="2014-09-02T14:27:49"/>
    <x v="4079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s v="US"/>
    <s v="USD"/>
    <n v="1404522000"/>
    <n v="1404308883"/>
    <b v="0"/>
    <n v="9"/>
    <b v="1"/>
    <x v="1"/>
    <s v="plays"/>
    <n v="292.77999999999997"/>
    <d v="2014-07-05T01:00:00"/>
    <x v="4080"/>
    <x v="3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s v="US"/>
    <s v="USD"/>
    <n v="1412434136"/>
    <n v="1409669336"/>
    <b v="0"/>
    <n v="104"/>
    <b v="1"/>
    <x v="1"/>
    <s v="plays"/>
    <n v="297.02999999999997"/>
    <d v="2014-10-04T14:48:56"/>
    <x v="4081"/>
    <x v="3"/>
  </r>
  <r>
    <n v="3115"/>
    <s v="spoken word pop-up:"/>
    <s v="We are creating a mobile community devoted to the spreading and sharing of spoken word and other kinds of storytelling."/>
    <n v="10000"/>
    <n v="300"/>
    <n v="3"/>
    <x v="2"/>
    <s v="SE"/>
    <s v="SEK"/>
    <n v="1465123427"/>
    <n v="1462531427"/>
    <b v="0"/>
    <n v="1"/>
    <b v="0"/>
    <x v="1"/>
    <s v="spaces"/>
    <n v="300"/>
    <d v="2016-06-05T10:43:47"/>
    <x v="4082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s v="US"/>
    <s v="USD"/>
    <n v="1427479192"/>
    <n v="1425322792"/>
    <b v="0"/>
    <n v="0"/>
    <b v="0"/>
    <x v="1"/>
    <s v="musical"/>
    <n v="0"/>
    <d v="2015-03-27T17:59:52"/>
    <x v="4083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s v="US"/>
    <s v="USD"/>
    <n v="1408464000"/>
    <n v="1406831445"/>
    <b v="0"/>
    <n v="26"/>
    <b v="1"/>
    <x v="1"/>
    <s v="plays"/>
    <n v="302.31"/>
    <d v="2014-08-19T16:00:00"/>
    <x v="4084"/>
    <x v="3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s v="GB"/>
    <s v="GBP"/>
    <n v="1404471600"/>
    <n v="1401910634"/>
    <b v="0"/>
    <n v="13"/>
    <b v="1"/>
    <x v="1"/>
    <s v="plays"/>
    <n v="307.69"/>
    <d v="2014-07-04T11:00:00"/>
    <x v="4085"/>
    <x v="3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s v="GB"/>
    <s v="GBP"/>
    <n v="1431204449"/>
    <n v="1428526049"/>
    <b v="0"/>
    <n v="13"/>
    <b v="1"/>
    <x v="1"/>
    <s v="plays"/>
    <n v="310"/>
    <d v="2015-05-09T20:47:29"/>
    <x v="4086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2"/>
    <s v="US"/>
    <s v="USD"/>
    <n v="1439662344"/>
    <n v="1434478344"/>
    <b v="0"/>
    <n v="8"/>
    <b v="0"/>
    <x v="1"/>
    <s v="plays"/>
    <n v="315.5"/>
    <d v="2015-08-15T18:12:24"/>
    <x v="4087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s v="NO"/>
    <s v="NOK"/>
    <n v="1446418800"/>
    <n v="1443036470"/>
    <b v="0"/>
    <n v="48"/>
    <b v="1"/>
    <x v="1"/>
    <s v="plays"/>
    <n v="327.08"/>
    <d v="2015-11-01T23:00:00"/>
    <x v="4088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s v="US"/>
    <s v="USD"/>
    <n v="1462834191"/>
    <n v="1460242191"/>
    <b v="0"/>
    <n v="0"/>
    <b v="0"/>
    <x v="1"/>
    <s v="musical"/>
    <n v="0"/>
    <d v="2016-05-09T22:49:51"/>
    <x v="4089"/>
    <x v="2"/>
  </r>
  <r>
    <n v="3886"/>
    <s v="a (Canceled)"/>
    <n v="1"/>
    <n v="10000"/>
    <n v="0"/>
    <n v="0"/>
    <x v="1"/>
    <s v="AU"/>
    <s v="AUD"/>
    <n v="1418275702"/>
    <n v="1415683702"/>
    <b v="0"/>
    <n v="0"/>
    <b v="0"/>
    <x v="1"/>
    <s v="musical"/>
    <n v="0"/>
    <d v="2014-12-11T05:28:22"/>
    <x v="4090"/>
    <x v="3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s v="US"/>
    <s v="USD"/>
    <n v="1406876340"/>
    <n v="1404190567"/>
    <b v="0"/>
    <n v="16"/>
    <b v="1"/>
    <x v="1"/>
    <s v="plays"/>
    <n v="358.69"/>
    <d v="2014-08-01T06:59:00"/>
    <x v="4091"/>
    <x v="3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s v="US"/>
    <s v="USD"/>
    <n v="1452174420"/>
    <n v="1449150420"/>
    <b v="0"/>
    <n v="27"/>
    <b v="1"/>
    <x v="1"/>
    <s v="spaces"/>
    <n v="370.37"/>
    <d v="2016-01-07T13:47:00"/>
    <x v="4092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2"/>
    <s v="US"/>
    <s v="USD"/>
    <n v="1454734740"/>
    <n v="1451684437"/>
    <b v="0"/>
    <n v="5"/>
    <b v="0"/>
    <x v="1"/>
    <s v="plays"/>
    <n v="381.6"/>
    <d v="2016-02-06T04:59:00"/>
    <x v="4093"/>
    <x v="2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2"/>
    <s v="MX"/>
    <s v="MXN"/>
    <n v="1482711309"/>
    <n v="1479860109"/>
    <b v="0"/>
    <n v="6"/>
    <b v="0"/>
    <x v="1"/>
    <s v="plays"/>
    <n v="383.33"/>
    <d v="2016-12-26T00:15:09"/>
    <x v="4094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2"/>
    <s v="US"/>
    <s v="USD"/>
    <n v="1427040435"/>
    <n v="1424452035"/>
    <b v="0"/>
    <n v="27"/>
    <b v="0"/>
    <x v="1"/>
    <s v="spaces"/>
    <n v="415.78"/>
    <d v="2015-03-22T16:07:15"/>
    <x v="4095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2"/>
    <s v="US"/>
    <s v="USD"/>
    <n v="1442722891"/>
    <n v="1440130891"/>
    <b v="0"/>
    <n v="5"/>
    <b v="0"/>
    <x v="1"/>
    <s v="spaces"/>
    <n v="420.6"/>
    <d v="2015-09-20T04:21:31"/>
    <x v="4096"/>
    <x v="0"/>
  </r>
  <r>
    <n v="3376"/>
    <s v="The Tutors"/>
    <s v="3 college grads struggling to fund their social network. 1 bratty blackmailing student. 1 dreamy Asian business man. 1 awesome play."/>
    <n v="8000"/>
    <n v="8001"/>
    <n v="100"/>
    <x v="0"/>
    <s v="US"/>
    <s v="USD"/>
    <n v="1429976994"/>
    <n v="1424796594"/>
    <b v="0"/>
    <n v="19"/>
    <b v="1"/>
    <x v="1"/>
    <s v="plays"/>
    <n v="421.11"/>
    <d v="2015-04-25T15:49:54"/>
    <x v="4097"/>
    <x v="0"/>
  </r>
  <r>
    <n v="3146"/>
    <s v="SoÃ±Ã© una ciudad amurallada"/>
    <s v="Somos... Podemos... Amamos... Nuestra muralla, nuestra utopÃ­a. Que el amor sea el lÃ­mite"/>
    <n v="50000"/>
    <n v="5250"/>
    <n v="11"/>
    <x v="3"/>
    <s v="MX"/>
    <s v="MXN"/>
    <n v="1492356166"/>
    <n v="1488471766"/>
    <b v="0"/>
    <n v="12"/>
    <b v="0"/>
    <x v="1"/>
    <s v="plays"/>
    <n v="437.5"/>
    <d v="2017-04-16T15:22:46"/>
    <x v="409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3"/>
    <s v="MX"/>
    <s v="MXN"/>
    <n v="1490416380"/>
    <n v="1487485760"/>
    <b v="0"/>
    <n v="6"/>
    <b v="0"/>
    <x v="1"/>
    <s v="plays"/>
    <n v="450"/>
    <d v="2017-03-25T04:33:00"/>
    <x v="4099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2"/>
    <s v="US"/>
    <s v="USD"/>
    <n v="1407562632"/>
    <n v="1404970632"/>
    <b v="0"/>
    <n v="7"/>
    <b v="0"/>
    <x v="1"/>
    <s v="plays"/>
    <n v="486.43"/>
    <d v="2014-08-09T05:37:12"/>
    <x v="4100"/>
    <x v="3"/>
  </r>
  <r>
    <n v="2857"/>
    <s v="Los Tradicionales"/>
    <s v="Somos una compaÃ±Ã­a de teatro independiente. Y en el 2017 queremos arrancar con el montaje de 3 obras._x000a_3 elencos, 3 espacios."/>
    <n v="38000"/>
    <n v="7500"/>
    <n v="20"/>
    <x v="2"/>
    <s v="MX"/>
    <s v="MXN"/>
    <n v="1487613600"/>
    <n v="1482444295"/>
    <b v="0"/>
    <n v="15"/>
    <b v="0"/>
    <x v="1"/>
    <s v="plays"/>
    <n v="500"/>
    <d v="2017-02-20T18:00:00"/>
    <x v="4101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1"/>
    <s v="US"/>
    <s v="USD"/>
    <n v="1430517600"/>
    <n v="1426538129"/>
    <b v="0"/>
    <n v="2"/>
    <b v="0"/>
    <x v="1"/>
    <s v="musical"/>
    <n v="17.5"/>
    <d v="2015-05-01T22:00:00"/>
    <x v="4102"/>
    <x v="0"/>
  </r>
  <r>
    <n v="3648"/>
    <s v="Moth Theater Lives"/>
    <s v="Help Moth Live! Support Moth and its artist collective to achieve its 2014/15 season."/>
    <n v="40000"/>
    <n v="40153"/>
    <n v="100"/>
    <x v="0"/>
    <s v="US"/>
    <s v="USD"/>
    <n v="1412492445"/>
    <n v="1409900445"/>
    <b v="0"/>
    <n v="73"/>
    <b v="1"/>
    <x v="1"/>
    <s v="plays"/>
    <n v="550.04"/>
    <d v="2014-10-05T07:00:45"/>
    <x v="4103"/>
    <x v="3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s v="US"/>
    <s v="USD"/>
    <n v="1474426800"/>
    <n v="1471976529"/>
    <b v="0"/>
    <n v="17"/>
    <b v="1"/>
    <x v="1"/>
    <s v="plays"/>
    <n v="716.35"/>
    <d v="2016-09-21T03:00:00"/>
    <x v="4104"/>
    <x v="2"/>
  </r>
  <r>
    <n v="3118"/>
    <s v="Garden Eden, theatre, meeting, culture, music, art"/>
    <s v="a magical place for all kind of people, like a fairytaile in all colours"/>
    <n v="500000"/>
    <n v="1550"/>
    <n v="0"/>
    <x v="2"/>
    <s v="SE"/>
    <s v="SEK"/>
    <n v="1467473723"/>
    <n v="1465832123"/>
    <b v="0"/>
    <n v="2"/>
    <b v="0"/>
    <x v="1"/>
    <s v="spaces"/>
    <n v="775"/>
    <d v="2016-07-02T15:35:23"/>
    <x v="4105"/>
    <x v="2"/>
  </r>
  <r>
    <n v="4095"/>
    <s v="LOPE ENAMORADO"/>
    <s v="Proyecto teatral dirigido por MartÃ­n Acosta que habla y reflexiona sobre el amor y su naturaleza."/>
    <n v="30000"/>
    <n v="800"/>
    <n v="3"/>
    <x v="2"/>
    <s v="MX"/>
    <s v="MXN"/>
    <n v="1482108350"/>
    <n v="1479516350"/>
    <b v="0"/>
    <n v="1"/>
    <b v="0"/>
    <x v="1"/>
    <s v="plays"/>
    <n v="800"/>
    <d v="2016-12-19T00:45:50"/>
    <x v="410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s v="US"/>
    <s v="USD"/>
    <n v="1449973592"/>
    <n v="1447381592"/>
    <b v="0"/>
    <n v="3"/>
    <b v="1"/>
    <x v="1"/>
    <s v="plays"/>
    <n v="866.67"/>
    <d v="2015-12-13T02:26:32"/>
    <x v="4107"/>
    <x v="0"/>
  </r>
  <r>
    <n v="2703"/>
    <s v="Bisagra Teatro: Foro Multidisciplinario"/>
    <s v="Â¡Tu nuevo espacio cultural multidisciplinario en el centro de Pachuca, Hidalgo"/>
    <n v="40000"/>
    <n v="41500"/>
    <n v="104"/>
    <x v="3"/>
    <s v="MX"/>
    <s v="MXN"/>
    <n v="1490196830"/>
    <n v="1485016430"/>
    <b v="0"/>
    <n v="45"/>
    <b v="0"/>
    <x v="1"/>
    <s v="spaces"/>
    <n v="922.22"/>
    <d v="2017-03-22T15:33:50"/>
    <x v="4108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s v="US"/>
    <s v="USD"/>
    <n v="1410601041"/>
    <n v="1406713041"/>
    <b v="0"/>
    <n v="12"/>
    <b v="1"/>
    <x v="1"/>
    <s v="plays"/>
    <n v="1000"/>
    <d v="2014-09-13T09:37:21"/>
    <x v="4109"/>
    <x v="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s v="SE"/>
    <s v="SEK"/>
    <n v="1432314209"/>
    <n v="1429722209"/>
    <b v="0"/>
    <n v="100"/>
    <b v="1"/>
    <x v="1"/>
    <s v="plays"/>
    <n v="1008.24"/>
    <d v="2015-05-22T17:03:29"/>
    <x v="4110"/>
    <x v="0"/>
  </r>
  <r>
    <n v="4040"/>
    <s v="The Last Encore Musical"/>
    <s v="This nationally published book, set in the 70â€™s, tells the untold story of singers and a friendly reunion visit turning bad."/>
    <n v="8000"/>
    <n v="2500"/>
    <n v="31"/>
    <x v="2"/>
    <s v="US"/>
    <s v="USD"/>
    <n v="1437188400"/>
    <n v="1432100004"/>
    <b v="0"/>
    <n v="2"/>
    <b v="0"/>
    <x v="1"/>
    <s v="plays"/>
    <n v="1250"/>
    <d v="2015-07-18T03:00:00"/>
    <x v="4111"/>
    <x v="0"/>
  </r>
  <r>
    <n v="3090"/>
    <s v="Save the Stage"/>
    <s v="To create a space by restoring a historic church in Burlington, Ky where community theater, dance and music and art can be performed."/>
    <n v="225000"/>
    <n v="11432"/>
    <n v="5"/>
    <x v="2"/>
    <s v="US"/>
    <s v="USD"/>
    <n v="1430505545"/>
    <n v="1425325145"/>
    <b v="0"/>
    <n v="9"/>
    <b v="0"/>
    <x v="1"/>
    <s v="spaces"/>
    <n v="1270.22"/>
    <d v="2015-05-01T18:39:05"/>
    <x v="4112"/>
    <x v="0"/>
  </r>
  <r>
    <n v="3066"/>
    <s v="Gold Coast Wake Park"/>
    <s v="Our mission is to offer an innovative family watersports attraction that is fun, safe, economical and a leader in its field."/>
    <n v="350000"/>
    <n v="41950"/>
    <n v="12"/>
    <x v="2"/>
    <s v="AU"/>
    <s v="AUD"/>
    <n v="1468128537"/>
    <n v="1465536537"/>
    <b v="0"/>
    <n v="15"/>
    <b v="0"/>
    <x v="1"/>
    <s v="spaces"/>
    <n v="2796.67"/>
    <d v="2016-07-10T05:28:57"/>
    <x v="411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6C88A-C990-471C-8243-901CD548704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2"/>
    </i>
    <i>
      <x v="3"/>
    </i>
    <i t="grand">
      <x/>
    </i>
  </colItems>
  <pageFields count="2">
    <pageField fld="14" hier="-1"/>
    <pageField fld="19" hier="-1"/>
  </pageFields>
  <dataFields count="1">
    <dataField name="Count of outcomes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7DAF-AB51-46FE-B68A-8CDE56E057F5}">
  <dimension ref="A1:E18"/>
  <sheetViews>
    <sheetView workbookViewId="0">
      <selection activeCell="J21" sqref="J2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8266</v>
      </c>
      <c r="B1" t="s">
        <v>8280</v>
      </c>
    </row>
    <row r="2" spans="1:5" x14ac:dyDescent="0.25">
      <c r="A2" s="14" t="s">
        <v>8337</v>
      </c>
      <c r="B2" t="s">
        <v>8272</v>
      </c>
    </row>
    <row r="4" spans="1:5" x14ac:dyDescent="0.25">
      <c r="A4" s="14" t="s">
        <v>8271</v>
      </c>
      <c r="B4" s="14" t="s">
        <v>8268</v>
      </c>
    </row>
    <row r="5" spans="1:5" x14ac:dyDescent="0.25">
      <c r="A5" s="14" t="s">
        <v>8270</v>
      </c>
      <c r="B5" t="s">
        <v>8218</v>
      </c>
      <c r="C5" t="s">
        <v>8220</v>
      </c>
      <c r="D5" t="s">
        <v>8219</v>
      </c>
      <c r="E5" t="s">
        <v>8269</v>
      </c>
    </row>
    <row r="6" spans="1:5" x14ac:dyDescent="0.25">
      <c r="A6" s="19" t="s">
        <v>8329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5">
      <c r="A7" s="19" t="s">
        <v>8330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5">
      <c r="A8" s="19" t="s">
        <v>8331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5">
      <c r="A9" s="19" t="s">
        <v>8336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5">
      <c r="A10" s="19" t="s">
        <v>8325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5">
      <c r="A11" s="19" t="s">
        <v>8332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5">
      <c r="A12" s="19" t="s">
        <v>8333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5">
      <c r="A13" s="19" t="s">
        <v>8326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5">
      <c r="A14" s="19" t="s">
        <v>8327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5">
      <c r="A15" s="19" t="s">
        <v>8334</v>
      </c>
      <c r="B15" s="11">
        <v>65</v>
      </c>
      <c r="C15" s="11">
        <v>50</v>
      </c>
      <c r="D15" s="11"/>
      <c r="E15" s="11">
        <v>115</v>
      </c>
    </row>
    <row r="16" spans="1:5" x14ac:dyDescent="0.25">
      <c r="A16" s="19" t="s">
        <v>8328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9" t="s">
        <v>8335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9" t="s">
        <v>8269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1973-5CAE-42B9-8D40-8ECC16E332C2}">
  <dimension ref="A1:H13"/>
  <sheetViews>
    <sheetView topLeftCell="A21" zoomScaleNormal="100" workbookViewId="0">
      <selection activeCell="L10" sqref="L10"/>
    </sheetView>
  </sheetViews>
  <sheetFormatPr defaultRowHeight="15" x14ac:dyDescent="0.25"/>
  <cols>
    <col min="1" max="1" width="16" customWidth="1"/>
    <col min="2" max="2" width="19.85546875" customWidth="1"/>
    <col min="3" max="3" width="15.5703125" customWidth="1"/>
    <col min="4" max="4" width="19.85546875" customWidth="1"/>
    <col min="5" max="5" width="16.42578125" customWidth="1"/>
    <col min="6" max="6" width="23.140625" style="21" customWidth="1"/>
    <col min="7" max="7" width="17" style="21" bestFit="1" customWidth="1"/>
    <col min="8" max="8" width="22.140625" style="21" customWidth="1"/>
  </cols>
  <sheetData>
    <row r="1" spans="1:8" s="1" customFormat="1" x14ac:dyDescent="0.25">
      <c r="A1" s="1" t="s">
        <v>8338</v>
      </c>
      <c r="B1" s="1" t="s">
        <v>8339</v>
      </c>
      <c r="C1" s="1" t="s">
        <v>8340</v>
      </c>
      <c r="D1" s="1" t="s">
        <v>8357</v>
      </c>
      <c r="E1" s="1" t="s">
        <v>8341</v>
      </c>
      <c r="F1" s="20" t="s">
        <v>8342</v>
      </c>
      <c r="G1" s="20" t="s">
        <v>8343</v>
      </c>
      <c r="H1" s="20" t="s">
        <v>8344</v>
      </c>
    </row>
    <row r="2" spans="1:8" x14ac:dyDescent="0.25">
      <c r="A2" t="s">
        <v>8345</v>
      </c>
      <c r="B2">
        <f>COUNTIFS(Kickstarter!D:D,"&lt;1000",Kickstarter!G:G,"successful",Kickstarter!P:P,"plays")</f>
        <v>141</v>
      </c>
      <c r="C2">
        <f>COUNTIFS(Kickstarter!D:D,"&lt;1000",Kickstarter!G:G,"failed",Kickstarter!P:P,"plays")</f>
        <v>45</v>
      </c>
      <c r="D2">
        <f>COUNTIFS(Kickstarter!D:D,"&lt;1000",Kickstarter!G:G,"canceled",Kickstarter!P:P,"plays")</f>
        <v>0</v>
      </c>
      <c r="E2">
        <f>SUM(B2:D2)</f>
        <v>186</v>
      </c>
      <c r="F2" s="21">
        <f>B2/E2</f>
        <v>0.75806451612903225</v>
      </c>
      <c r="G2" s="21">
        <f>C2/E2</f>
        <v>0.24193548387096775</v>
      </c>
      <c r="H2" s="21">
        <f>D2/E2</f>
        <v>0</v>
      </c>
    </row>
    <row r="3" spans="1:8" x14ac:dyDescent="0.25">
      <c r="A3" t="s">
        <v>8346</v>
      </c>
      <c r="B3">
        <f>COUNTIFS(Kickstarter!D:D,"&gt;=1000",Kickstarter!D:D,"&lt;5000",Kickstarter!G:G,"successful",Kickstarter!P:P,"plays")</f>
        <v>388</v>
      </c>
      <c r="C3">
        <f>COUNTIFS(Kickstarter!D:D,"&gt;=1000",Kickstarter!D:D,"&lt;5000",Kickstarter!G:G,"failed",Kickstarter!P:P,"plays")</f>
        <v>146</v>
      </c>
      <c r="D3">
        <f>COUNTIFS(Kickstarter!D:D,"&gt;=1000",Kickstarter!D:D,"&lt;5000",Kickstarter!G:G,"canceled",Kickstarter!P:P,"plays")</f>
        <v>0</v>
      </c>
      <c r="E3">
        <f t="shared" ref="E3:E13" si="0">SUM(B3:D3)</f>
        <v>534</v>
      </c>
      <c r="F3" s="21">
        <f t="shared" ref="F3:F13" si="1">B3/E3</f>
        <v>0.72659176029962547</v>
      </c>
      <c r="G3" s="21">
        <f t="shared" ref="G3:G13" si="2">C3/E3</f>
        <v>0.27340823970037453</v>
      </c>
      <c r="H3" s="21">
        <f t="shared" ref="H3:H13" si="3">D3/E3</f>
        <v>0</v>
      </c>
    </row>
    <row r="4" spans="1:8" x14ac:dyDescent="0.25">
      <c r="A4" t="s">
        <v>8347</v>
      </c>
      <c r="B4">
        <f>COUNTIFS(Kickstarter!D:D,"&gt;=5000",Kickstarter!D:D,"&lt;10000",Kickstarter!G:G,"successful",Kickstarter!P:P,"plays")</f>
        <v>93</v>
      </c>
      <c r="C4">
        <f>COUNTIFS(Kickstarter!D:D,"&gt;=5000",Kickstarter!D:D,"&lt;10000",Kickstarter!G:G,"failed",Kickstarter!P:P,"plays")</f>
        <v>76</v>
      </c>
      <c r="D4">
        <f>COUNTIFS(Kickstarter!D:D,"&gt;=5000",Kickstarter!D:D,"&lt;10000",Kickstarter!G:G,"canceled",Kickstarter!P:P,"plays")</f>
        <v>0</v>
      </c>
      <c r="E4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 s="21">
        <f t="shared" si="3"/>
        <v>0</v>
      </c>
    </row>
    <row r="5" spans="1:8" x14ac:dyDescent="0.25">
      <c r="A5" t="s">
        <v>8348</v>
      </c>
      <c r="B5">
        <f>COUNTIFS(Kickstarter!D:D,"&gt;=10000",Kickstarter!D:D,"&lt;15000",Kickstarter!G:G,"successful",Kickstarter!P:P,"plays")</f>
        <v>39</v>
      </c>
      <c r="C5">
        <f>COUNTIFS(Kickstarter!D:D,"&gt;=10000",Kickstarter!D:D,"&lt;15000",Kickstarter!G:G,"failed",Kickstarter!P:P,"plays")</f>
        <v>33</v>
      </c>
      <c r="D5">
        <f>COUNTIFS(Kickstarter!D:D,"&gt;=10000",Kickstarter!D:D,"&lt;15000",Kickstarter!G:G,"canceled",Kickstarter!P:P,"plays")</f>
        <v>0</v>
      </c>
      <c r="E5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 s="21">
        <f t="shared" si="3"/>
        <v>0</v>
      </c>
    </row>
    <row r="6" spans="1:8" x14ac:dyDescent="0.25">
      <c r="A6" t="s">
        <v>8349</v>
      </c>
      <c r="B6">
        <f>COUNTIFS(Kickstarter!D:D,"&gt;=15000",Kickstarter!D:D,"&lt;20000",Kickstarter!G:G,"successful",Kickstarter!P:P,"plays")</f>
        <v>12</v>
      </c>
      <c r="C6">
        <f>COUNTIFS(Kickstarter!D:D,"&gt;=15000",Kickstarter!D:D,"&lt;20000",Kickstarter!G:G,"failed",Kickstarter!P:P,"plays")</f>
        <v>12</v>
      </c>
      <c r="D6">
        <f>COUNTIFS(Kickstarter!D:D,"&gt;=15000",Kickstarter!D:D,"&lt;20000",Kickstarter!G:G,"canceled",Kickstarter!P:P,"plays")</f>
        <v>0</v>
      </c>
      <c r="E6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</row>
    <row r="7" spans="1:8" x14ac:dyDescent="0.25">
      <c r="A7" t="s">
        <v>8350</v>
      </c>
      <c r="B7">
        <f>COUNTIFS(Kickstarter!D:D,"&gt;=20000",Kickstarter!D:D,"&lt;25000",Kickstarter!G:G,"successful",Kickstarter!P:P,"plays")</f>
        <v>9</v>
      </c>
      <c r="C7">
        <f>COUNTIFS(Kickstarter!D:D,"&gt;=20000",Kickstarter!D:D,"&lt;25000",Kickstarter!G:G,"failed",Kickstarter!P:P,"plays")</f>
        <v>11</v>
      </c>
      <c r="D7">
        <f>COUNTIFS(Kickstarter!D:D,"&gt;=20000",Kickstarter!D:D,"&lt;25000",Kickstarter!G:G,"canceled",Kickstarter!P:P,"plays")</f>
        <v>0</v>
      </c>
      <c r="E7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</row>
    <row r="8" spans="1:8" x14ac:dyDescent="0.25">
      <c r="A8" t="s">
        <v>8351</v>
      </c>
      <c r="B8">
        <f>COUNTIFS(Kickstarter!D:D,"&gt;=25000",Kickstarter!D:D,"&lt;30000",Kickstarter!G:G,"successful",Kickstarter!P:P,"plays")</f>
        <v>1</v>
      </c>
      <c r="C8">
        <f>COUNTIFS(Kickstarter!D:D,"&gt;=25000",Kickstarter!D:D,"&lt;30000",Kickstarter!G:G,"failed",Kickstarter!P:P,"plays")</f>
        <v>4</v>
      </c>
      <c r="D8">
        <f>COUNTIFS(Kickstarter!D:D,"&gt;=25000",Kickstarter!D:D,"&lt;30000",Kickstarter!G:G,"canceled",Kickstarter!P:P,"plays")</f>
        <v>0</v>
      </c>
      <c r="E8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</row>
    <row r="9" spans="1:8" x14ac:dyDescent="0.25">
      <c r="A9" t="s">
        <v>8352</v>
      </c>
      <c r="B9">
        <f>COUNTIFS(Kickstarter!D:D,"&gt;=30000",Kickstarter!D:D,"&lt;35000",Kickstarter!G:G,"successful",Kickstarter!P:P,"plays")</f>
        <v>3</v>
      </c>
      <c r="C9">
        <f>COUNTIFS(Kickstarter!D:D,"&gt;=30000",Kickstarter!D:D,"&lt;35000",Kickstarter!G:G,"failed",Kickstarter!P:P,"plays")</f>
        <v>8</v>
      </c>
      <c r="D9">
        <f>COUNTIFS(Kickstarter!D:D,"&gt;=30000",Kickstarter!D:D,"&lt;35000",Kickstarter!G:G,"canceled",Kickstarter!P:P,"plays")</f>
        <v>0</v>
      </c>
      <c r="E9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 s="21">
        <f t="shared" si="3"/>
        <v>0</v>
      </c>
    </row>
    <row r="10" spans="1:8" x14ac:dyDescent="0.25">
      <c r="A10" t="s">
        <v>8353</v>
      </c>
      <c r="B10">
        <f>COUNTIFS(Kickstarter!D:D,"&gt;=35000",Kickstarter!D:D,"&lt;40000",Kickstarter!G:G,"successful",Kickstarter!P:P,"plays")</f>
        <v>4</v>
      </c>
      <c r="C10">
        <f>COUNTIFS(Kickstarter!D:D,"&gt;=35000",Kickstarter!D:D,"&lt;40000",Kickstarter!G:G,"failed",Kickstarter!P:P,"plays")</f>
        <v>2</v>
      </c>
      <c r="D10">
        <f>COUNTIFS(Kickstarter!D:D,"&gt;=35000",Kickstarter!D:D,"&lt;40000",Kickstarter!G:G,"canceled",Kickstarter!P:P,"plays")</f>
        <v>0</v>
      </c>
      <c r="E1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 s="21">
        <f t="shared" si="3"/>
        <v>0</v>
      </c>
    </row>
    <row r="11" spans="1:8" x14ac:dyDescent="0.25">
      <c r="A11" t="s">
        <v>8354</v>
      </c>
      <c r="B11">
        <f>COUNTIFS(Kickstarter!D:D,"&gt;=40000",Kickstarter!D:D,"&lt;45000",Kickstarter!G:G,"successful",Kickstarter!P:P,"plays")</f>
        <v>2</v>
      </c>
      <c r="C11">
        <f>COUNTIFS(Kickstarter!D:D,"&gt;=40000",Kickstarter!D:D,"&lt;45000",Kickstarter!G:G,"failed",Kickstarter!P:P,"plays")</f>
        <v>1</v>
      </c>
      <c r="D11">
        <f>COUNTIFS(Kickstarter!D:D,"&gt;=40000",Kickstarter!D:D,"&lt;45000",Kickstarter!G:G,"canceled",Kickstarter!P:P,"plays")</f>
        <v>0</v>
      </c>
      <c r="E11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 s="21">
        <f t="shared" si="3"/>
        <v>0</v>
      </c>
    </row>
    <row r="12" spans="1:8" x14ac:dyDescent="0.25">
      <c r="A12" t="s">
        <v>8356</v>
      </c>
      <c r="B12">
        <f>COUNTIFS(Kickstarter!D:D,"&gt;=45000",Kickstarter!D:D,"&lt;50000",Kickstarter!G:G,"successful",Kickstarter!P:P,"plays")</f>
        <v>0</v>
      </c>
      <c r="C12">
        <f>COUNTIFS(Kickstarter!D:D,"&gt;=45000",Kickstarter!D:D,"&lt;50000",Kickstarter!G:G,"failed",Kickstarter!P:P,"plays")</f>
        <v>1</v>
      </c>
      <c r="D12">
        <f>COUNTIFS(Kickstarter!D:D,"&gt;=45000",Kickstarter!D:D,"&lt;50000",Kickstarter!G:G,"canceled",Kickstarter!P:P,"plays")</f>
        <v>0</v>
      </c>
      <c r="E12">
        <f t="shared" si="0"/>
        <v>1</v>
      </c>
      <c r="F12" s="21">
        <f t="shared" si="1"/>
        <v>0</v>
      </c>
      <c r="G12" s="21">
        <f t="shared" si="2"/>
        <v>1</v>
      </c>
      <c r="H12" s="21">
        <f t="shared" si="3"/>
        <v>0</v>
      </c>
    </row>
    <row r="13" spans="1:8" x14ac:dyDescent="0.25">
      <c r="A13" t="s">
        <v>8355</v>
      </c>
      <c r="B13">
        <f>COUNTIFS(Kickstarter!D:D,"&gt;=50000",Kickstarter!G:G,"successful",Kickstarter!P:P,"plays")</f>
        <v>2</v>
      </c>
      <c r="C13">
        <f>COUNTIFS(Kickstarter!D:D,"&gt;=50000",Kickstarter!G:G,"failed",Kickstarter!P:P,"plays")</f>
        <v>14</v>
      </c>
      <c r="D13">
        <f>COUNTIFS(Kickstarter!D:D,"&gt;=50000",Kickstarter!G:G,"canceled",Kickstarter!P:P,"plays")</f>
        <v>0</v>
      </c>
      <c r="E13">
        <f t="shared" si="0"/>
        <v>16</v>
      </c>
      <c r="F13" s="21">
        <f t="shared" si="1"/>
        <v>0.125</v>
      </c>
      <c r="G13" s="21">
        <f t="shared" si="2"/>
        <v>0.875</v>
      </c>
      <c r="H13" s="21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85" zoomScaleNormal="85" workbookViewId="0">
      <pane ySplit="1" topLeftCell="A2" activePane="bottomLeft" state="frozen"/>
      <selection pane="bottomLeft" activeCell="P2" sqref="P2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6.85546875" style="5" bestFit="1" customWidth="1"/>
    <col min="5" max="5" width="16.28515625" style="7" customWidth="1"/>
    <col min="6" max="6" width="24.28515625" style="11" bestFit="1" customWidth="1"/>
    <col min="7" max="7" width="21.28515625" customWidth="1"/>
    <col min="8" max="8" width="17.85546875" customWidth="1"/>
    <col min="9" max="9" width="19.85546875" customWidth="1"/>
    <col min="10" max="10" width="19.28515625" customWidth="1"/>
    <col min="11" max="11" width="17.85546875" customWidth="1"/>
    <col min="12" max="12" width="15.42578125" customWidth="1"/>
    <col min="13" max="13" width="24.42578125" customWidth="1"/>
    <col min="14" max="14" width="36.42578125" customWidth="1"/>
    <col min="15" max="15" width="32.28515625" customWidth="1"/>
    <col min="16" max="16" width="27.28515625" customWidth="1"/>
    <col min="17" max="17" width="27.5703125" customWidth="1"/>
    <col min="18" max="18" width="27.7109375" style="18" customWidth="1"/>
    <col min="19" max="19" width="23.28515625" style="18" customWidth="1"/>
  </cols>
  <sheetData>
    <row r="1" spans="1:20" s="16" customFormat="1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0" t="s">
        <v>8264</v>
      </c>
      <c r="G1" s="1" t="s">
        <v>8263</v>
      </c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3" t="s">
        <v>8266</v>
      </c>
      <c r="P1" s="15" t="s">
        <v>8267</v>
      </c>
      <c r="Q1" s="16" t="s">
        <v>8265</v>
      </c>
      <c r="R1" s="17" t="s">
        <v>8324</v>
      </c>
      <c r="S1" s="17" t="s">
        <v>8323</v>
      </c>
      <c r="T1" s="16" t="s">
        <v>8337</v>
      </c>
    </row>
    <row r="2" spans="1:20" ht="60" x14ac:dyDescent="0.2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s="11">
        <f t="shared" ref="F2:F65" si="0">ROUND(E2/D2*100,0)</f>
        <v>137</v>
      </c>
      <c r="G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s="12" t="s">
        <v>8273</v>
      </c>
      <c r="P2" s="12" t="s">
        <v>8274</v>
      </c>
      <c r="Q2">
        <v>63.92</v>
      </c>
      <c r="R2" s="18">
        <f>(((J2/60)/60)/24)+DATE(1970,1,1)</f>
        <v>42208.125</v>
      </c>
      <c r="S2" s="18">
        <f>(((K2/60)/60)/24)+DATE(1970,1,1)</f>
        <v>42177.007071759261</v>
      </c>
      <c r="T2">
        <f>YEAR(S2)</f>
        <v>2015</v>
      </c>
    </row>
    <row r="3" spans="1:20" ht="30" x14ac:dyDescent="0.2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s="11">
        <f t="shared" si="0"/>
        <v>143</v>
      </c>
      <c r="G3" t="s">
        <v>8218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s="12" t="s">
        <v>8273</v>
      </c>
      <c r="P3" s="12" t="s">
        <v>8274</v>
      </c>
      <c r="Q3">
        <v>185.48</v>
      </c>
      <c r="R3" s="18">
        <f t="shared" ref="R3:R66" si="1">(((J3/60)/60)/24)+DATE(1970,1,1)</f>
        <v>42796.600497685184</v>
      </c>
      <c r="S3" s="18">
        <f t="shared" ref="S3:S66" si="2">(((K3/60)/60)/24)+DATE(1970,1,1)</f>
        <v>42766.600497685184</v>
      </c>
      <c r="T3">
        <f t="shared" ref="T3:T66" si="3">YEAR(S3)</f>
        <v>2017</v>
      </c>
    </row>
    <row r="4" spans="1:20" ht="45" x14ac:dyDescent="0.2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s="11">
        <f t="shared" si="0"/>
        <v>105</v>
      </c>
      <c r="G4" t="s">
        <v>8218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s="12" t="s">
        <v>8273</v>
      </c>
      <c r="P4" s="12" t="s">
        <v>8274</v>
      </c>
      <c r="Q4">
        <v>15</v>
      </c>
      <c r="R4" s="18">
        <f t="shared" si="1"/>
        <v>42415.702349537038</v>
      </c>
      <c r="S4" s="18">
        <f t="shared" si="2"/>
        <v>42405.702349537038</v>
      </c>
      <c r="T4">
        <f t="shared" si="3"/>
        <v>2016</v>
      </c>
    </row>
    <row r="5" spans="1:20" ht="30" x14ac:dyDescent="0.2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s="11">
        <f t="shared" si="0"/>
        <v>104</v>
      </c>
      <c r="G5" t="s">
        <v>8218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s="12" t="s">
        <v>8273</v>
      </c>
      <c r="P5" s="12" t="s">
        <v>8274</v>
      </c>
      <c r="Q5">
        <v>69.27</v>
      </c>
      <c r="R5" s="18">
        <f t="shared" si="1"/>
        <v>41858.515127314815</v>
      </c>
      <c r="S5" s="18">
        <f t="shared" si="2"/>
        <v>41828.515127314815</v>
      </c>
      <c r="T5">
        <f t="shared" si="3"/>
        <v>2014</v>
      </c>
    </row>
    <row r="6" spans="1:20" ht="60" x14ac:dyDescent="0.2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s="11">
        <f t="shared" si="0"/>
        <v>123</v>
      </c>
      <c r="G6" t="s">
        <v>8218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s="12" t="s">
        <v>8273</v>
      </c>
      <c r="P6" s="12" t="s">
        <v>8274</v>
      </c>
      <c r="Q6">
        <v>190.55</v>
      </c>
      <c r="R6" s="18">
        <f t="shared" si="1"/>
        <v>42357.834247685183</v>
      </c>
      <c r="S6" s="18">
        <f t="shared" si="2"/>
        <v>42327.834247685183</v>
      </c>
      <c r="T6">
        <f t="shared" si="3"/>
        <v>2015</v>
      </c>
    </row>
    <row r="7" spans="1:20" ht="45" x14ac:dyDescent="0.2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s="11">
        <f t="shared" si="0"/>
        <v>110</v>
      </c>
      <c r="G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s="12" t="s">
        <v>8273</v>
      </c>
      <c r="P7" s="12" t="s">
        <v>8274</v>
      </c>
      <c r="Q7">
        <v>93.4</v>
      </c>
      <c r="R7" s="18">
        <f t="shared" si="1"/>
        <v>42580.232638888891</v>
      </c>
      <c r="S7" s="18">
        <f t="shared" si="2"/>
        <v>42563.932951388888</v>
      </c>
      <c r="T7">
        <f t="shared" si="3"/>
        <v>2016</v>
      </c>
    </row>
    <row r="8" spans="1:20" ht="60" x14ac:dyDescent="0.2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s="11">
        <f t="shared" si="0"/>
        <v>106</v>
      </c>
      <c r="G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s="12" t="s">
        <v>8273</v>
      </c>
      <c r="P8" s="12" t="s">
        <v>8274</v>
      </c>
      <c r="Q8">
        <v>146.88</v>
      </c>
      <c r="R8" s="18">
        <f t="shared" si="1"/>
        <v>41804.072337962964</v>
      </c>
      <c r="S8" s="18">
        <f t="shared" si="2"/>
        <v>41794.072337962964</v>
      </c>
      <c r="T8">
        <f t="shared" si="3"/>
        <v>2014</v>
      </c>
    </row>
    <row r="9" spans="1:20" ht="60" x14ac:dyDescent="0.2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s="11">
        <f t="shared" si="0"/>
        <v>101</v>
      </c>
      <c r="G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s="12" t="s">
        <v>8273</v>
      </c>
      <c r="P9" s="12" t="s">
        <v>8274</v>
      </c>
      <c r="Q9">
        <v>159.82</v>
      </c>
      <c r="R9" s="18">
        <f t="shared" si="1"/>
        <v>42556.047071759262</v>
      </c>
      <c r="S9" s="18">
        <f t="shared" si="2"/>
        <v>42516.047071759262</v>
      </c>
      <c r="T9">
        <f t="shared" si="3"/>
        <v>2016</v>
      </c>
    </row>
    <row r="10" spans="1:20" ht="30" x14ac:dyDescent="0.2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s="11">
        <f t="shared" si="0"/>
        <v>100</v>
      </c>
      <c r="G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s="12" t="s">
        <v>8273</v>
      </c>
      <c r="P10" s="12" t="s">
        <v>8274</v>
      </c>
      <c r="Q10">
        <v>291.79000000000002</v>
      </c>
      <c r="R10" s="18">
        <f t="shared" si="1"/>
        <v>42475.875</v>
      </c>
      <c r="S10" s="18">
        <f t="shared" si="2"/>
        <v>42468.94458333333</v>
      </c>
      <c r="T10">
        <f t="shared" si="3"/>
        <v>2016</v>
      </c>
    </row>
    <row r="11" spans="1:20" ht="45" x14ac:dyDescent="0.2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s="11">
        <f t="shared" si="0"/>
        <v>126</v>
      </c>
      <c r="G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s="12" t="s">
        <v>8273</v>
      </c>
      <c r="P11" s="12" t="s">
        <v>8274</v>
      </c>
      <c r="Q11">
        <v>31.5</v>
      </c>
      <c r="R11" s="18">
        <f t="shared" si="1"/>
        <v>42477.103518518517</v>
      </c>
      <c r="S11" s="18">
        <f t="shared" si="2"/>
        <v>42447.103518518517</v>
      </c>
      <c r="T11">
        <f t="shared" si="3"/>
        <v>2016</v>
      </c>
    </row>
    <row r="12" spans="1:20" ht="60" x14ac:dyDescent="0.2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s="11">
        <f t="shared" si="0"/>
        <v>101</v>
      </c>
      <c r="G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s="12" t="s">
        <v>8273</v>
      </c>
      <c r="P12" s="12" t="s">
        <v>8274</v>
      </c>
      <c r="Q12">
        <v>158.68</v>
      </c>
      <c r="R12" s="18">
        <f t="shared" si="1"/>
        <v>41815.068043981482</v>
      </c>
      <c r="S12" s="18">
        <f t="shared" si="2"/>
        <v>41780.068043981482</v>
      </c>
      <c r="T12">
        <f t="shared" si="3"/>
        <v>2014</v>
      </c>
    </row>
    <row r="13" spans="1:20" ht="60" x14ac:dyDescent="0.2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s="11">
        <f t="shared" si="0"/>
        <v>121</v>
      </c>
      <c r="G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s="12" t="s">
        <v>8273</v>
      </c>
      <c r="P13" s="12" t="s">
        <v>8274</v>
      </c>
      <c r="Q13">
        <v>80.33</v>
      </c>
      <c r="R13" s="18">
        <f t="shared" si="1"/>
        <v>42604.125</v>
      </c>
      <c r="S13" s="18">
        <f t="shared" si="2"/>
        <v>42572.778495370367</v>
      </c>
      <c r="T13">
        <f t="shared" si="3"/>
        <v>2016</v>
      </c>
    </row>
    <row r="14" spans="1:20" ht="60" x14ac:dyDescent="0.2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s="11">
        <f t="shared" si="0"/>
        <v>165</v>
      </c>
      <c r="G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s="12" t="s">
        <v>8273</v>
      </c>
      <c r="P14" s="12" t="s">
        <v>8274</v>
      </c>
      <c r="Q14">
        <v>59.96</v>
      </c>
      <c r="R14" s="18">
        <f t="shared" si="1"/>
        <v>41836.125</v>
      </c>
      <c r="S14" s="18">
        <f t="shared" si="2"/>
        <v>41791.713252314818</v>
      </c>
      <c r="T14">
        <f t="shared" si="3"/>
        <v>2014</v>
      </c>
    </row>
    <row r="15" spans="1:20" ht="45" x14ac:dyDescent="0.2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s="11">
        <f t="shared" si="0"/>
        <v>160</v>
      </c>
      <c r="G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s="12" t="s">
        <v>8273</v>
      </c>
      <c r="P15" s="12" t="s">
        <v>8274</v>
      </c>
      <c r="Q15">
        <v>109.78</v>
      </c>
      <c r="R15" s="18">
        <f t="shared" si="1"/>
        <v>42544.852083333331</v>
      </c>
      <c r="S15" s="18">
        <f t="shared" si="2"/>
        <v>42508.677187499998</v>
      </c>
      <c r="T15">
        <f t="shared" si="3"/>
        <v>2016</v>
      </c>
    </row>
    <row r="16" spans="1:20" ht="30" x14ac:dyDescent="0.2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s="11">
        <f t="shared" si="0"/>
        <v>101</v>
      </c>
      <c r="G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s="12" t="s">
        <v>8273</v>
      </c>
      <c r="P16" s="12" t="s">
        <v>8274</v>
      </c>
      <c r="Q16">
        <v>147.71</v>
      </c>
      <c r="R16" s="18">
        <f t="shared" si="1"/>
        <v>41833.582638888889</v>
      </c>
      <c r="S16" s="18">
        <f t="shared" si="2"/>
        <v>41808.02648148148</v>
      </c>
      <c r="T16">
        <f t="shared" si="3"/>
        <v>2014</v>
      </c>
    </row>
    <row r="17" spans="1:20" ht="45" x14ac:dyDescent="0.2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s="11">
        <f t="shared" si="0"/>
        <v>107</v>
      </c>
      <c r="G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s="12" t="s">
        <v>8273</v>
      </c>
      <c r="P17" s="12" t="s">
        <v>8274</v>
      </c>
      <c r="Q17">
        <v>21.76</v>
      </c>
      <c r="R17" s="18">
        <f t="shared" si="1"/>
        <v>42274.843055555553</v>
      </c>
      <c r="S17" s="18">
        <f t="shared" si="2"/>
        <v>42256.391875000001</v>
      </c>
      <c r="T17">
        <f t="shared" si="3"/>
        <v>2015</v>
      </c>
    </row>
    <row r="18" spans="1:20" ht="60" x14ac:dyDescent="0.2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s="11">
        <f t="shared" si="0"/>
        <v>100</v>
      </c>
      <c r="G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s="12" t="s">
        <v>8273</v>
      </c>
      <c r="P18" s="12" t="s">
        <v>8274</v>
      </c>
      <c r="Q18">
        <v>171.84</v>
      </c>
      <c r="R18" s="18">
        <f t="shared" si="1"/>
        <v>41806.229166666664</v>
      </c>
      <c r="S18" s="18">
        <f t="shared" si="2"/>
        <v>41760.796423611115</v>
      </c>
      <c r="T18">
        <f t="shared" si="3"/>
        <v>2014</v>
      </c>
    </row>
    <row r="19" spans="1:20" ht="60" x14ac:dyDescent="0.2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s="11">
        <f t="shared" si="0"/>
        <v>101</v>
      </c>
      <c r="G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s="12" t="s">
        <v>8273</v>
      </c>
      <c r="P19" s="12" t="s">
        <v>8274</v>
      </c>
      <c r="Q19">
        <v>41.94</v>
      </c>
      <c r="R19" s="18">
        <f t="shared" si="1"/>
        <v>41947.773402777777</v>
      </c>
      <c r="S19" s="18">
        <f t="shared" si="2"/>
        <v>41917.731736111113</v>
      </c>
      <c r="T19">
        <f t="shared" si="3"/>
        <v>2014</v>
      </c>
    </row>
    <row r="20" spans="1:20" ht="45" x14ac:dyDescent="0.2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s="11">
        <f t="shared" si="0"/>
        <v>106</v>
      </c>
      <c r="G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s="12" t="s">
        <v>8273</v>
      </c>
      <c r="P20" s="12" t="s">
        <v>8274</v>
      </c>
      <c r="Q20">
        <v>93.26</v>
      </c>
      <c r="R20" s="18">
        <f t="shared" si="1"/>
        <v>41899.542314814818</v>
      </c>
      <c r="S20" s="18">
        <f t="shared" si="2"/>
        <v>41869.542314814818</v>
      </c>
      <c r="T20">
        <f t="shared" si="3"/>
        <v>2014</v>
      </c>
    </row>
    <row r="21" spans="1:20" ht="60" x14ac:dyDescent="0.2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s="11">
        <f t="shared" si="0"/>
        <v>145</v>
      </c>
      <c r="G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s="12" t="s">
        <v>8273</v>
      </c>
      <c r="P21" s="12" t="s">
        <v>8274</v>
      </c>
      <c r="Q21">
        <v>56.14</v>
      </c>
      <c r="R21" s="18">
        <f t="shared" si="1"/>
        <v>42205.816365740742</v>
      </c>
      <c r="S21" s="18">
        <f t="shared" si="2"/>
        <v>42175.816365740742</v>
      </c>
      <c r="T21">
        <f t="shared" si="3"/>
        <v>2015</v>
      </c>
    </row>
    <row r="22" spans="1:20" ht="45" x14ac:dyDescent="0.2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s="11">
        <f t="shared" si="0"/>
        <v>100</v>
      </c>
      <c r="G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s="12" t="s">
        <v>8273</v>
      </c>
      <c r="P22" s="12" t="s">
        <v>8274</v>
      </c>
      <c r="Q22">
        <v>80.16</v>
      </c>
      <c r="R22" s="18">
        <f t="shared" si="1"/>
        <v>42260.758240740746</v>
      </c>
      <c r="S22" s="18">
        <f t="shared" si="2"/>
        <v>42200.758240740746</v>
      </c>
      <c r="T22">
        <f t="shared" si="3"/>
        <v>2015</v>
      </c>
    </row>
    <row r="23" spans="1:20" ht="45" x14ac:dyDescent="0.2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s="11">
        <f t="shared" si="0"/>
        <v>109</v>
      </c>
      <c r="G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s="12" t="s">
        <v>8273</v>
      </c>
      <c r="P23" s="12" t="s">
        <v>8274</v>
      </c>
      <c r="Q23">
        <v>199.9</v>
      </c>
      <c r="R23" s="18">
        <f t="shared" si="1"/>
        <v>41908.627187500002</v>
      </c>
      <c r="S23" s="18">
        <f t="shared" si="2"/>
        <v>41878.627187500002</v>
      </c>
      <c r="T23">
        <f t="shared" si="3"/>
        <v>2014</v>
      </c>
    </row>
    <row r="24" spans="1:20" ht="30" x14ac:dyDescent="0.2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s="11">
        <f t="shared" si="0"/>
        <v>117</v>
      </c>
      <c r="G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s="12" t="s">
        <v>8273</v>
      </c>
      <c r="P24" s="12" t="s">
        <v>8274</v>
      </c>
      <c r="Q24">
        <v>51.25</v>
      </c>
      <c r="R24" s="18">
        <f t="shared" si="1"/>
        <v>42005.332638888889</v>
      </c>
      <c r="S24" s="18">
        <f t="shared" si="2"/>
        <v>41989.91134259259</v>
      </c>
      <c r="T24">
        <f t="shared" si="3"/>
        <v>2014</v>
      </c>
    </row>
    <row r="25" spans="1:20" ht="45" x14ac:dyDescent="0.2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s="11">
        <f t="shared" si="0"/>
        <v>119</v>
      </c>
      <c r="G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s="12" t="s">
        <v>8273</v>
      </c>
      <c r="P25" s="12" t="s">
        <v>8274</v>
      </c>
      <c r="Q25">
        <v>103.04</v>
      </c>
      <c r="R25" s="18">
        <f t="shared" si="1"/>
        <v>42124.638888888891</v>
      </c>
      <c r="S25" s="18">
        <f t="shared" si="2"/>
        <v>42097.778946759259</v>
      </c>
      <c r="T25">
        <f t="shared" si="3"/>
        <v>2015</v>
      </c>
    </row>
    <row r="26" spans="1:20" ht="30" x14ac:dyDescent="0.2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s="11">
        <f t="shared" si="0"/>
        <v>109</v>
      </c>
      <c r="G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s="12" t="s">
        <v>8273</v>
      </c>
      <c r="P26" s="12" t="s">
        <v>8274</v>
      </c>
      <c r="Q26">
        <v>66.349999999999994</v>
      </c>
      <c r="R26" s="18">
        <f t="shared" si="1"/>
        <v>42262.818750000006</v>
      </c>
      <c r="S26" s="18">
        <f t="shared" si="2"/>
        <v>42229.820173611108</v>
      </c>
      <c r="T26">
        <f t="shared" si="3"/>
        <v>2015</v>
      </c>
    </row>
    <row r="27" spans="1:20" ht="60" x14ac:dyDescent="0.2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s="11">
        <f t="shared" si="0"/>
        <v>133</v>
      </c>
      <c r="G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s="12" t="s">
        <v>8273</v>
      </c>
      <c r="P27" s="12" t="s">
        <v>8274</v>
      </c>
      <c r="Q27">
        <v>57.14</v>
      </c>
      <c r="R27" s="18">
        <f t="shared" si="1"/>
        <v>42378.025011574078</v>
      </c>
      <c r="S27" s="18">
        <f t="shared" si="2"/>
        <v>42318.025011574078</v>
      </c>
      <c r="T27">
        <f t="shared" si="3"/>
        <v>2015</v>
      </c>
    </row>
    <row r="28" spans="1:20" ht="45" x14ac:dyDescent="0.2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s="11">
        <f t="shared" si="0"/>
        <v>155</v>
      </c>
      <c r="G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s="12" t="s">
        <v>8273</v>
      </c>
      <c r="P28" s="12" t="s">
        <v>8274</v>
      </c>
      <c r="Q28">
        <v>102.11</v>
      </c>
      <c r="R28" s="18">
        <f t="shared" si="1"/>
        <v>41868.515555555554</v>
      </c>
      <c r="S28" s="18">
        <f t="shared" si="2"/>
        <v>41828.515555555554</v>
      </c>
      <c r="T28">
        <f t="shared" si="3"/>
        <v>2014</v>
      </c>
    </row>
    <row r="29" spans="1:20" ht="45" x14ac:dyDescent="0.2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s="11">
        <f t="shared" si="0"/>
        <v>112</v>
      </c>
      <c r="G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s="12" t="s">
        <v>8273</v>
      </c>
      <c r="P29" s="12" t="s">
        <v>8274</v>
      </c>
      <c r="Q29">
        <v>148.97</v>
      </c>
      <c r="R29" s="18">
        <f t="shared" si="1"/>
        <v>41959.206400462965</v>
      </c>
      <c r="S29" s="18">
        <f t="shared" si="2"/>
        <v>41929.164733796293</v>
      </c>
      <c r="T29">
        <f t="shared" si="3"/>
        <v>2014</v>
      </c>
    </row>
    <row r="30" spans="1:20" ht="30" x14ac:dyDescent="0.2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s="11">
        <f t="shared" si="0"/>
        <v>100</v>
      </c>
      <c r="G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s="12" t="s">
        <v>8273</v>
      </c>
      <c r="P30" s="12" t="s">
        <v>8274</v>
      </c>
      <c r="Q30">
        <v>169.61</v>
      </c>
      <c r="R30" s="18">
        <f t="shared" si="1"/>
        <v>42354.96393518518</v>
      </c>
      <c r="S30" s="18">
        <f t="shared" si="2"/>
        <v>42324.96393518518</v>
      </c>
      <c r="T30">
        <f t="shared" si="3"/>
        <v>2015</v>
      </c>
    </row>
    <row r="31" spans="1:20" ht="60" x14ac:dyDescent="0.2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s="11">
        <f t="shared" si="0"/>
        <v>123</v>
      </c>
      <c r="G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s="12" t="s">
        <v>8273</v>
      </c>
      <c r="P31" s="12" t="s">
        <v>8274</v>
      </c>
      <c r="Q31">
        <v>31.62</v>
      </c>
      <c r="R31" s="18">
        <f t="shared" si="1"/>
        <v>41842.67324074074</v>
      </c>
      <c r="S31" s="18">
        <f t="shared" si="2"/>
        <v>41812.67324074074</v>
      </c>
      <c r="T31">
        <f t="shared" si="3"/>
        <v>2014</v>
      </c>
    </row>
    <row r="32" spans="1:20" ht="45" x14ac:dyDescent="0.2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s="11">
        <f t="shared" si="0"/>
        <v>101</v>
      </c>
      <c r="G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s="12" t="s">
        <v>8273</v>
      </c>
      <c r="P32" s="12" t="s">
        <v>8274</v>
      </c>
      <c r="Q32">
        <v>76.45</v>
      </c>
      <c r="R32" s="18">
        <f t="shared" si="1"/>
        <v>41872.292997685188</v>
      </c>
      <c r="S32" s="18">
        <f t="shared" si="2"/>
        <v>41842.292997685188</v>
      </c>
      <c r="T32">
        <f t="shared" si="3"/>
        <v>2014</v>
      </c>
    </row>
    <row r="33" spans="1:20" ht="45" x14ac:dyDescent="0.2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s="11">
        <f t="shared" si="0"/>
        <v>100</v>
      </c>
      <c r="G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s="12" t="s">
        <v>8273</v>
      </c>
      <c r="P33" s="12" t="s">
        <v>8274</v>
      </c>
      <c r="Q33">
        <v>13</v>
      </c>
      <c r="R33" s="18">
        <f t="shared" si="1"/>
        <v>42394.79206018518</v>
      </c>
      <c r="S33" s="18">
        <f t="shared" si="2"/>
        <v>42376.79206018518</v>
      </c>
      <c r="T33">
        <f t="shared" si="3"/>
        <v>2016</v>
      </c>
    </row>
    <row r="34" spans="1:20" ht="60" x14ac:dyDescent="0.2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s="11">
        <f t="shared" si="0"/>
        <v>100</v>
      </c>
      <c r="G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s="12" t="s">
        <v>8273</v>
      </c>
      <c r="P34" s="12" t="s">
        <v>8274</v>
      </c>
      <c r="Q34">
        <v>320.45</v>
      </c>
      <c r="R34" s="18">
        <f t="shared" si="1"/>
        <v>42503.165972222225</v>
      </c>
      <c r="S34" s="18">
        <f t="shared" si="2"/>
        <v>42461.627511574072</v>
      </c>
      <c r="T34">
        <f t="shared" si="3"/>
        <v>2016</v>
      </c>
    </row>
    <row r="35" spans="1:20" ht="60" x14ac:dyDescent="0.2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s="11">
        <f t="shared" si="0"/>
        <v>102</v>
      </c>
      <c r="G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s="12" t="s">
        <v>8273</v>
      </c>
      <c r="P35" s="12" t="s">
        <v>8274</v>
      </c>
      <c r="Q35">
        <v>83.75</v>
      </c>
      <c r="R35" s="18">
        <f t="shared" si="1"/>
        <v>42316.702557870376</v>
      </c>
      <c r="S35" s="18">
        <f t="shared" si="2"/>
        <v>42286.660891203705</v>
      </c>
      <c r="T35">
        <f t="shared" si="3"/>
        <v>2015</v>
      </c>
    </row>
    <row r="36" spans="1:20" ht="60" x14ac:dyDescent="0.2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s="11">
        <f t="shared" si="0"/>
        <v>130</v>
      </c>
      <c r="G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s="12" t="s">
        <v>8273</v>
      </c>
      <c r="P36" s="12" t="s">
        <v>8274</v>
      </c>
      <c r="Q36">
        <v>49.88</v>
      </c>
      <c r="R36" s="18">
        <f t="shared" si="1"/>
        <v>41856.321770833332</v>
      </c>
      <c r="S36" s="18">
        <f t="shared" si="2"/>
        <v>41841.321770833332</v>
      </c>
      <c r="T36">
        <f t="shared" si="3"/>
        <v>2014</v>
      </c>
    </row>
    <row r="37" spans="1:20" ht="45" x14ac:dyDescent="0.2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s="11">
        <f t="shared" si="0"/>
        <v>167</v>
      </c>
      <c r="G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s="12" t="s">
        <v>8273</v>
      </c>
      <c r="P37" s="12" t="s">
        <v>8274</v>
      </c>
      <c r="Q37">
        <v>59.46</v>
      </c>
      <c r="R37" s="18">
        <f t="shared" si="1"/>
        <v>42122</v>
      </c>
      <c r="S37" s="18">
        <f t="shared" si="2"/>
        <v>42098.291828703703</v>
      </c>
      <c r="T37">
        <f t="shared" si="3"/>
        <v>2015</v>
      </c>
    </row>
    <row r="38" spans="1:20" ht="30" x14ac:dyDescent="0.2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s="11">
        <f t="shared" si="0"/>
        <v>142</v>
      </c>
      <c r="G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s="12" t="s">
        <v>8273</v>
      </c>
      <c r="P38" s="12" t="s">
        <v>8274</v>
      </c>
      <c r="Q38">
        <v>193.84</v>
      </c>
      <c r="R38" s="18">
        <f t="shared" si="1"/>
        <v>42098.265335648146</v>
      </c>
      <c r="S38" s="18">
        <f t="shared" si="2"/>
        <v>42068.307002314818</v>
      </c>
      <c r="T38">
        <f t="shared" si="3"/>
        <v>2015</v>
      </c>
    </row>
    <row r="39" spans="1:20" ht="60" x14ac:dyDescent="0.2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s="11">
        <f t="shared" si="0"/>
        <v>183</v>
      </c>
      <c r="G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s="12" t="s">
        <v>8273</v>
      </c>
      <c r="P39" s="12" t="s">
        <v>8274</v>
      </c>
      <c r="Q39">
        <v>159.51</v>
      </c>
      <c r="R39" s="18">
        <f t="shared" si="1"/>
        <v>42062.693043981482</v>
      </c>
      <c r="S39" s="18">
        <f t="shared" si="2"/>
        <v>42032.693043981482</v>
      </c>
      <c r="T39">
        <f t="shared" si="3"/>
        <v>2015</v>
      </c>
    </row>
    <row r="40" spans="1:20" ht="45" x14ac:dyDescent="0.2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s="11">
        <f t="shared" si="0"/>
        <v>110</v>
      </c>
      <c r="G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s="12" t="s">
        <v>8273</v>
      </c>
      <c r="P40" s="12" t="s">
        <v>8274</v>
      </c>
      <c r="Q40">
        <v>41.68</v>
      </c>
      <c r="R40" s="18">
        <f t="shared" si="1"/>
        <v>41405.057222222218</v>
      </c>
      <c r="S40" s="18">
        <f t="shared" si="2"/>
        <v>41375.057222222218</v>
      </c>
      <c r="T40">
        <f t="shared" si="3"/>
        <v>2013</v>
      </c>
    </row>
    <row r="41" spans="1:20" ht="60" x14ac:dyDescent="0.2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s="11">
        <f t="shared" si="0"/>
        <v>131</v>
      </c>
      <c r="G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s="12" t="s">
        <v>8273</v>
      </c>
      <c r="P41" s="12" t="s">
        <v>8274</v>
      </c>
      <c r="Q41">
        <v>150.9</v>
      </c>
      <c r="R41" s="18">
        <f t="shared" si="1"/>
        <v>41784.957638888889</v>
      </c>
      <c r="S41" s="18">
        <f t="shared" si="2"/>
        <v>41754.047083333331</v>
      </c>
      <c r="T41">
        <f t="shared" si="3"/>
        <v>2014</v>
      </c>
    </row>
    <row r="42" spans="1:20" ht="60" x14ac:dyDescent="0.2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s="11">
        <f t="shared" si="0"/>
        <v>101</v>
      </c>
      <c r="G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s="12" t="s">
        <v>8273</v>
      </c>
      <c r="P42" s="12" t="s">
        <v>8274</v>
      </c>
      <c r="Q42">
        <v>126.69</v>
      </c>
      <c r="R42" s="18">
        <f t="shared" si="1"/>
        <v>41809.166666666664</v>
      </c>
      <c r="S42" s="18">
        <f t="shared" si="2"/>
        <v>41789.21398148148</v>
      </c>
      <c r="T42">
        <f t="shared" si="3"/>
        <v>2014</v>
      </c>
    </row>
    <row r="43" spans="1:20" ht="60" x14ac:dyDescent="0.2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s="11">
        <f t="shared" si="0"/>
        <v>100</v>
      </c>
      <c r="G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s="12" t="s">
        <v>8273</v>
      </c>
      <c r="P43" s="12" t="s">
        <v>8274</v>
      </c>
      <c r="Q43">
        <v>105.26</v>
      </c>
      <c r="R43" s="18">
        <f t="shared" si="1"/>
        <v>41917.568912037037</v>
      </c>
      <c r="S43" s="18">
        <f t="shared" si="2"/>
        <v>41887.568912037037</v>
      </c>
      <c r="T43">
        <f t="shared" si="3"/>
        <v>2014</v>
      </c>
    </row>
    <row r="44" spans="1:20" ht="60" x14ac:dyDescent="0.2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s="11">
        <f t="shared" si="0"/>
        <v>142</v>
      </c>
      <c r="G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s="12" t="s">
        <v>8273</v>
      </c>
      <c r="P44" s="12" t="s">
        <v>8274</v>
      </c>
      <c r="Q44">
        <v>117.51</v>
      </c>
      <c r="R44" s="18">
        <f t="shared" si="1"/>
        <v>42001.639189814814</v>
      </c>
      <c r="S44" s="18">
        <f t="shared" si="2"/>
        <v>41971.639189814814</v>
      </c>
      <c r="T44">
        <f t="shared" si="3"/>
        <v>2014</v>
      </c>
    </row>
    <row r="45" spans="1:20" ht="60" x14ac:dyDescent="0.2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s="11">
        <f t="shared" si="0"/>
        <v>309</v>
      </c>
      <c r="G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s="12" t="s">
        <v>8273</v>
      </c>
      <c r="P45" s="12" t="s">
        <v>8274</v>
      </c>
      <c r="Q45">
        <v>117.36</v>
      </c>
      <c r="R45" s="18">
        <f t="shared" si="1"/>
        <v>41833</v>
      </c>
      <c r="S45" s="18">
        <f t="shared" si="2"/>
        <v>41802.790347222224</v>
      </c>
      <c r="T45">
        <f t="shared" si="3"/>
        <v>2014</v>
      </c>
    </row>
    <row r="46" spans="1:20" ht="60" x14ac:dyDescent="0.2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s="11">
        <f t="shared" si="0"/>
        <v>100</v>
      </c>
      <c r="G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s="12" t="s">
        <v>8273</v>
      </c>
      <c r="P46" s="12" t="s">
        <v>8274</v>
      </c>
      <c r="Q46">
        <v>133.33000000000001</v>
      </c>
      <c r="R46" s="18">
        <f t="shared" si="1"/>
        <v>41919.098807870374</v>
      </c>
      <c r="S46" s="18">
        <f t="shared" si="2"/>
        <v>41874.098807870374</v>
      </c>
      <c r="T46">
        <f t="shared" si="3"/>
        <v>2014</v>
      </c>
    </row>
    <row r="47" spans="1:20" ht="45" x14ac:dyDescent="0.2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s="11">
        <f t="shared" si="0"/>
        <v>120</v>
      </c>
      <c r="G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s="12" t="s">
        <v>8273</v>
      </c>
      <c r="P47" s="12" t="s">
        <v>8274</v>
      </c>
      <c r="Q47">
        <v>98.36</v>
      </c>
      <c r="R47" s="18">
        <f t="shared" si="1"/>
        <v>42487.623923611114</v>
      </c>
      <c r="S47" s="18">
        <f t="shared" si="2"/>
        <v>42457.623923611114</v>
      </c>
      <c r="T47">
        <f t="shared" si="3"/>
        <v>2016</v>
      </c>
    </row>
    <row r="48" spans="1:20" ht="45" x14ac:dyDescent="0.2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s="11">
        <f t="shared" si="0"/>
        <v>104</v>
      </c>
      <c r="G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s="12" t="s">
        <v>8273</v>
      </c>
      <c r="P48" s="12" t="s">
        <v>8274</v>
      </c>
      <c r="Q48">
        <v>194.44</v>
      </c>
      <c r="R48" s="18">
        <f t="shared" si="1"/>
        <v>42353.964976851858</v>
      </c>
      <c r="S48" s="18">
        <f t="shared" si="2"/>
        <v>42323.964976851858</v>
      </c>
      <c r="T48">
        <f t="shared" si="3"/>
        <v>2015</v>
      </c>
    </row>
    <row r="49" spans="1:20" ht="60" x14ac:dyDescent="0.2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s="11">
        <f t="shared" si="0"/>
        <v>108</v>
      </c>
      <c r="G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s="12" t="s">
        <v>8273</v>
      </c>
      <c r="P49" s="12" t="s">
        <v>8274</v>
      </c>
      <c r="Q49">
        <v>76.87</v>
      </c>
      <c r="R49" s="18">
        <f t="shared" si="1"/>
        <v>41992.861192129625</v>
      </c>
      <c r="S49" s="18">
        <f t="shared" si="2"/>
        <v>41932.819525462961</v>
      </c>
      <c r="T49">
        <f t="shared" si="3"/>
        <v>2014</v>
      </c>
    </row>
    <row r="50" spans="1:20" ht="60" x14ac:dyDescent="0.2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s="11">
        <f t="shared" si="0"/>
        <v>108</v>
      </c>
      <c r="G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s="12" t="s">
        <v>8273</v>
      </c>
      <c r="P50" s="12" t="s">
        <v>8274</v>
      </c>
      <c r="Q50">
        <v>56.82</v>
      </c>
      <c r="R50" s="18">
        <f t="shared" si="1"/>
        <v>42064.5</v>
      </c>
      <c r="S50" s="18">
        <f t="shared" si="2"/>
        <v>42033.516898148147</v>
      </c>
      <c r="T50">
        <f t="shared" si="3"/>
        <v>2015</v>
      </c>
    </row>
    <row r="51" spans="1:20" ht="30" x14ac:dyDescent="0.2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s="11">
        <f t="shared" si="0"/>
        <v>100</v>
      </c>
      <c r="G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s="12" t="s">
        <v>8273</v>
      </c>
      <c r="P51" s="12" t="s">
        <v>8274</v>
      </c>
      <c r="Q51">
        <v>137.93</v>
      </c>
      <c r="R51" s="18">
        <f t="shared" si="1"/>
        <v>42301.176446759258</v>
      </c>
      <c r="S51" s="18">
        <f t="shared" si="2"/>
        <v>42271.176446759258</v>
      </c>
      <c r="T51">
        <f t="shared" si="3"/>
        <v>2015</v>
      </c>
    </row>
    <row r="52" spans="1:20" ht="45" x14ac:dyDescent="0.2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s="11">
        <f t="shared" si="0"/>
        <v>100</v>
      </c>
      <c r="G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s="12" t="s">
        <v>8273</v>
      </c>
      <c r="P52" s="12" t="s">
        <v>8274</v>
      </c>
      <c r="Q52">
        <v>27.27</v>
      </c>
      <c r="R52" s="18">
        <f t="shared" si="1"/>
        <v>42034.708333333328</v>
      </c>
      <c r="S52" s="18">
        <f t="shared" si="2"/>
        <v>41995.752986111111</v>
      </c>
      <c r="T52">
        <f t="shared" si="3"/>
        <v>2014</v>
      </c>
    </row>
    <row r="53" spans="1:20" ht="60" x14ac:dyDescent="0.2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s="11">
        <f t="shared" si="0"/>
        <v>128</v>
      </c>
      <c r="G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s="12" t="s">
        <v>8273</v>
      </c>
      <c r="P53" s="12" t="s">
        <v>8274</v>
      </c>
      <c r="Q53">
        <v>118.34</v>
      </c>
      <c r="R53" s="18">
        <f t="shared" si="1"/>
        <v>42226.928668981483</v>
      </c>
      <c r="S53" s="18">
        <f t="shared" si="2"/>
        <v>42196.928668981483</v>
      </c>
      <c r="T53">
        <f t="shared" si="3"/>
        <v>2015</v>
      </c>
    </row>
    <row r="54" spans="1:20" ht="45" x14ac:dyDescent="0.2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s="11">
        <f t="shared" si="0"/>
        <v>116</v>
      </c>
      <c r="G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s="12" t="s">
        <v>8273</v>
      </c>
      <c r="P54" s="12" t="s">
        <v>8274</v>
      </c>
      <c r="Q54">
        <v>223.48</v>
      </c>
      <c r="R54" s="18">
        <f t="shared" si="1"/>
        <v>41837.701921296299</v>
      </c>
      <c r="S54" s="18">
        <f t="shared" si="2"/>
        <v>41807.701921296299</v>
      </c>
      <c r="T54">
        <f t="shared" si="3"/>
        <v>2014</v>
      </c>
    </row>
    <row r="55" spans="1:20" ht="30" x14ac:dyDescent="0.2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s="11">
        <f t="shared" si="0"/>
        <v>110</v>
      </c>
      <c r="G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s="12" t="s">
        <v>8273</v>
      </c>
      <c r="P55" s="12" t="s">
        <v>8274</v>
      </c>
      <c r="Q55">
        <v>28.11</v>
      </c>
      <c r="R55" s="18">
        <f t="shared" si="1"/>
        <v>41733.916666666664</v>
      </c>
      <c r="S55" s="18">
        <f t="shared" si="2"/>
        <v>41719.549131944441</v>
      </c>
      <c r="T55">
        <f t="shared" si="3"/>
        <v>2014</v>
      </c>
    </row>
    <row r="56" spans="1:20" ht="60" x14ac:dyDescent="0.2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s="11">
        <f t="shared" si="0"/>
        <v>101</v>
      </c>
      <c r="G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s="12" t="s">
        <v>8273</v>
      </c>
      <c r="P56" s="12" t="s">
        <v>8274</v>
      </c>
      <c r="Q56">
        <v>194.23</v>
      </c>
      <c r="R56" s="18">
        <f t="shared" si="1"/>
        <v>42363.713206018518</v>
      </c>
      <c r="S56" s="18">
        <f t="shared" si="2"/>
        <v>42333.713206018518</v>
      </c>
      <c r="T56">
        <f t="shared" si="3"/>
        <v>2015</v>
      </c>
    </row>
    <row r="57" spans="1:20" ht="45" x14ac:dyDescent="0.2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s="11">
        <f t="shared" si="0"/>
        <v>129</v>
      </c>
      <c r="G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s="12" t="s">
        <v>8273</v>
      </c>
      <c r="P57" s="12" t="s">
        <v>8274</v>
      </c>
      <c r="Q57">
        <v>128.94999999999999</v>
      </c>
      <c r="R57" s="18">
        <f t="shared" si="1"/>
        <v>42517.968935185185</v>
      </c>
      <c r="S57" s="18">
        <f t="shared" si="2"/>
        <v>42496.968935185185</v>
      </c>
      <c r="T57">
        <f t="shared" si="3"/>
        <v>2016</v>
      </c>
    </row>
    <row r="58" spans="1:20" ht="45" x14ac:dyDescent="0.2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s="11">
        <f t="shared" si="0"/>
        <v>107</v>
      </c>
      <c r="G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s="12" t="s">
        <v>8273</v>
      </c>
      <c r="P58" s="12" t="s">
        <v>8274</v>
      </c>
      <c r="Q58">
        <v>49.32</v>
      </c>
      <c r="R58" s="18">
        <f t="shared" si="1"/>
        <v>42163.666666666672</v>
      </c>
      <c r="S58" s="18">
        <f t="shared" si="2"/>
        <v>42149.548888888887</v>
      </c>
      <c r="T58">
        <f t="shared" si="3"/>
        <v>2015</v>
      </c>
    </row>
    <row r="59" spans="1:20" ht="60" x14ac:dyDescent="0.2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s="11">
        <f t="shared" si="0"/>
        <v>102</v>
      </c>
      <c r="G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s="12" t="s">
        <v>8273</v>
      </c>
      <c r="P59" s="12" t="s">
        <v>8274</v>
      </c>
      <c r="Q59">
        <v>221.52</v>
      </c>
      <c r="R59" s="18">
        <f t="shared" si="1"/>
        <v>42119.83289351852</v>
      </c>
      <c r="S59" s="18">
        <f t="shared" si="2"/>
        <v>42089.83289351852</v>
      </c>
      <c r="T59">
        <f t="shared" si="3"/>
        <v>2015</v>
      </c>
    </row>
    <row r="60" spans="1:20" ht="45" x14ac:dyDescent="0.2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s="11">
        <f t="shared" si="0"/>
        <v>103</v>
      </c>
      <c r="G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s="12" t="s">
        <v>8273</v>
      </c>
      <c r="P60" s="12" t="s">
        <v>8274</v>
      </c>
      <c r="Q60">
        <v>137.21</v>
      </c>
      <c r="R60" s="18">
        <f t="shared" si="1"/>
        <v>41962.786712962959</v>
      </c>
      <c r="S60" s="18">
        <f t="shared" si="2"/>
        <v>41932.745046296295</v>
      </c>
      <c r="T60">
        <f t="shared" si="3"/>
        <v>2014</v>
      </c>
    </row>
    <row r="61" spans="1:20" ht="60" x14ac:dyDescent="0.2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s="11">
        <f t="shared" si="0"/>
        <v>100</v>
      </c>
      <c r="G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s="12" t="s">
        <v>8273</v>
      </c>
      <c r="P61" s="12" t="s">
        <v>8274</v>
      </c>
      <c r="Q61">
        <v>606.82000000000005</v>
      </c>
      <c r="R61" s="18">
        <f t="shared" si="1"/>
        <v>42261.875</v>
      </c>
      <c r="S61" s="18">
        <f t="shared" si="2"/>
        <v>42230.23583333334</v>
      </c>
      <c r="T61">
        <f t="shared" si="3"/>
        <v>2015</v>
      </c>
    </row>
    <row r="62" spans="1:20" ht="45" x14ac:dyDescent="0.2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s="11">
        <f t="shared" si="0"/>
        <v>103</v>
      </c>
      <c r="G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s="12" t="s">
        <v>8273</v>
      </c>
      <c r="P62" s="12" t="s">
        <v>8275</v>
      </c>
      <c r="Q62">
        <v>43.04</v>
      </c>
      <c r="R62" s="18">
        <f t="shared" si="1"/>
        <v>41721</v>
      </c>
      <c r="S62" s="18">
        <f t="shared" si="2"/>
        <v>41701.901817129627</v>
      </c>
      <c r="T62">
        <f t="shared" si="3"/>
        <v>2014</v>
      </c>
    </row>
    <row r="63" spans="1:20" ht="60" x14ac:dyDescent="0.2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s="11">
        <f t="shared" si="0"/>
        <v>148</v>
      </c>
      <c r="G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s="12" t="s">
        <v>8273</v>
      </c>
      <c r="P63" s="12" t="s">
        <v>8275</v>
      </c>
      <c r="Q63">
        <v>322.39</v>
      </c>
      <c r="R63" s="18">
        <f t="shared" si="1"/>
        <v>41431.814317129632</v>
      </c>
      <c r="S63" s="18">
        <f t="shared" si="2"/>
        <v>41409.814317129632</v>
      </c>
      <c r="T63">
        <f t="shared" si="3"/>
        <v>2013</v>
      </c>
    </row>
    <row r="64" spans="1:20" ht="60" x14ac:dyDescent="0.2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s="11">
        <f t="shared" si="0"/>
        <v>155</v>
      </c>
      <c r="G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s="12" t="s">
        <v>8273</v>
      </c>
      <c r="P64" s="12" t="s">
        <v>8275</v>
      </c>
      <c r="Q64">
        <v>96.71</v>
      </c>
      <c r="R64" s="18">
        <f t="shared" si="1"/>
        <v>41336.799513888887</v>
      </c>
      <c r="S64" s="18">
        <f t="shared" si="2"/>
        <v>41311.799513888887</v>
      </c>
      <c r="T64">
        <f t="shared" si="3"/>
        <v>2013</v>
      </c>
    </row>
    <row r="65" spans="1:20" ht="45" x14ac:dyDescent="0.2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s="11">
        <f t="shared" si="0"/>
        <v>114</v>
      </c>
      <c r="G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s="12" t="s">
        <v>8273</v>
      </c>
      <c r="P65" s="12" t="s">
        <v>8275</v>
      </c>
      <c r="Q65">
        <v>35.47</v>
      </c>
      <c r="R65" s="18">
        <f t="shared" si="1"/>
        <v>41636.207638888889</v>
      </c>
      <c r="S65" s="18">
        <f t="shared" si="2"/>
        <v>41612.912187499998</v>
      </c>
      <c r="T65">
        <f t="shared" si="3"/>
        <v>2013</v>
      </c>
    </row>
    <row r="66" spans="1:20" ht="60" x14ac:dyDescent="0.2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s="11">
        <f t="shared" ref="F66:F129" si="4">ROUND(E66/D66*100,0)</f>
        <v>173</v>
      </c>
      <c r="G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s="12" t="s">
        <v>8273</v>
      </c>
      <c r="P66" s="12" t="s">
        <v>8275</v>
      </c>
      <c r="Q66">
        <v>86.67</v>
      </c>
      <c r="R66" s="18">
        <f t="shared" si="1"/>
        <v>41463.01829861111</v>
      </c>
      <c r="S66" s="18">
        <f t="shared" si="2"/>
        <v>41433.01829861111</v>
      </c>
      <c r="T66">
        <f t="shared" si="3"/>
        <v>2013</v>
      </c>
    </row>
    <row r="67" spans="1:20" ht="45" x14ac:dyDescent="0.2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s="11">
        <f t="shared" si="4"/>
        <v>108</v>
      </c>
      <c r="G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s="12" t="s">
        <v>8273</v>
      </c>
      <c r="P67" s="12" t="s">
        <v>8275</v>
      </c>
      <c r="Q67">
        <v>132.05000000000001</v>
      </c>
      <c r="R67" s="18">
        <f t="shared" ref="R67:R130" si="5">(((J67/60)/60)/24)+DATE(1970,1,1)</f>
        <v>41862.249305555553</v>
      </c>
      <c r="S67" s="18">
        <f t="shared" ref="S67:S130" si="6">(((K67/60)/60)/24)+DATE(1970,1,1)</f>
        <v>41835.821226851855</v>
      </c>
      <c r="T67">
        <f t="shared" ref="T67:T130" si="7">YEAR(S67)</f>
        <v>2014</v>
      </c>
    </row>
    <row r="68" spans="1:20" ht="30" x14ac:dyDescent="0.2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s="11">
        <f t="shared" si="4"/>
        <v>119</v>
      </c>
      <c r="G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s="12" t="s">
        <v>8273</v>
      </c>
      <c r="P68" s="12" t="s">
        <v>8275</v>
      </c>
      <c r="Q68">
        <v>91.23</v>
      </c>
      <c r="R68" s="18">
        <f t="shared" si="5"/>
        <v>42569.849768518514</v>
      </c>
      <c r="S68" s="18">
        <f t="shared" si="6"/>
        <v>42539.849768518514</v>
      </c>
      <c r="T68">
        <f t="shared" si="7"/>
        <v>2016</v>
      </c>
    </row>
    <row r="69" spans="1:20" ht="45" x14ac:dyDescent="0.2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s="11">
        <f t="shared" si="4"/>
        <v>116</v>
      </c>
      <c r="G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s="12" t="s">
        <v>8273</v>
      </c>
      <c r="P69" s="12" t="s">
        <v>8275</v>
      </c>
      <c r="Q69">
        <v>116.25</v>
      </c>
      <c r="R69" s="18">
        <f t="shared" si="5"/>
        <v>41105.583379629628</v>
      </c>
      <c r="S69" s="18">
        <f t="shared" si="6"/>
        <v>41075.583379629628</v>
      </c>
      <c r="T69">
        <f t="shared" si="7"/>
        <v>2012</v>
      </c>
    </row>
    <row r="70" spans="1:20" ht="60" x14ac:dyDescent="0.2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s="11">
        <f t="shared" si="4"/>
        <v>127</v>
      </c>
      <c r="G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s="12" t="s">
        <v>8273</v>
      </c>
      <c r="P70" s="12" t="s">
        <v>8275</v>
      </c>
      <c r="Q70">
        <v>21.19</v>
      </c>
      <c r="R70" s="18">
        <f t="shared" si="5"/>
        <v>41693.569340277776</v>
      </c>
      <c r="S70" s="18">
        <f t="shared" si="6"/>
        <v>41663.569340277776</v>
      </c>
      <c r="T70">
        <f t="shared" si="7"/>
        <v>2014</v>
      </c>
    </row>
    <row r="71" spans="1:20" ht="60" x14ac:dyDescent="0.2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s="11">
        <f t="shared" si="4"/>
        <v>111</v>
      </c>
      <c r="G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s="12" t="s">
        <v>8273</v>
      </c>
      <c r="P71" s="12" t="s">
        <v>8275</v>
      </c>
      <c r="Q71">
        <v>62.33</v>
      </c>
      <c r="R71" s="18">
        <f t="shared" si="5"/>
        <v>40818.290972222225</v>
      </c>
      <c r="S71" s="18">
        <f t="shared" si="6"/>
        <v>40786.187789351854</v>
      </c>
      <c r="T71">
        <f t="shared" si="7"/>
        <v>2011</v>
      </c>
    </row>
    <row r="72" spans="1:20" ht="60" x14ac:dyDescent="0.2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s="11">
        <f t="shared" si="4"/>
        <v>127</v>
      </c>
      <c r="G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s="12" t="s">
        <v>8273</v>
      </c>
      <c r="P72" s="12" t="s">
        <v>8275</v>
      </c>
      <c r="Q72">
        <v>37.409999999999997</v>
      </c>
      <c r="R72" s="18">
        <f t="shared" si="5"/>
        <v>40790.896354166667</v>
      </c>
      <c r="S72" s="18">
        <f t="shared" si="6"/>
        <v>40730.896354166667</v>
      </c>
      <c r="T72">
        <f t="shared" si="7"/>
        <v>2011</v>
      </c>
    </row>
    <row r="73" spans="1:20" ht="45" x14ac:dyDescent="0.2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s="11">
        <f t="shared" si="4"/>
        <v>124</v>
      </c>
      <c r="G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s="12" t="s">
        <v>8273</v>
      </c>
      <c r="P73" s="12" t="s">
        <v>8275</v>
      </c>
      <c r="Q73">
        <v>69.72</v>
      </c>
      <c r="R73" s="18">
        <f t="shared" si="5"/>
        <v>41057.271493055552</v>
      </c>
      <c r="S73" s="18">
        <f t="shared" si="6"/>
        <v>40997.271493055552</v>
      </c>
      <c r="T73">
        <f t="shared" si="7"/>
        <v>2012</v>
      </c>
    </row>
    <row r="74" spans="1:20" ht="60" x14ac:dyDescent="0.2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s="11">
        <f t="shared" si="4"/>
        <v>108</v>
      </c>
      <c r="G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s="12" t="s">
        <v>8273</v>
      </c>
      <c r="P74" s="12" t="s">
        <v>8275</v>
      </c>
      <c r="Q74">
        <v>58.17</v>
      </c>
      <c r="R74" s="18">
        <f t="shared" si="5"/>
        <v>41228</v>
      </c>
      <c r="S74" s="18">
        <f t="shared" si="6"/>
        <v>41208.010196759256</v>
      </c>
      <c r="T74">
        <f t="shared" si="7"/>
        <v>2012</v>
      </c>
    </row>
    <row r="75" spans="1:20" ht="60" x14ac:dyDescent="0.2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s="11">
        <f t="shared" si="4"/>
        <v>100</v>
      </c>
      <c r="G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s="12" t="s">
        <v>8273</v>
      </c>
      <c r="P75" s="12" t="s">
        <v>8275</v>
      </c>
      <c r="Q75">
        <v>50</v>
      </c>
      <c r="R75" s="18">
        <f t="shared" si="5"/>
        <v>40666.165972222225</v>
      </c>
      <c r="S75" s="18">
        <f t="shared" si="6"/>
        <v>40587.75675925926</v>
      </c>
      <c r="T75">
        <f t="shared" si="7"/>
        <v>2011</v>
      </c>
    </row>
    <row r="76" spans="1:20" ht="60" x14ac:dyDescent="0.2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s="11">
        <f t="shared" si="4"/>
        <v>113</v>
      </c>
      <c r="G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s="12" t="s">
        <v>8273</v>
      </c>
      <c r="P76" s="12" t="s">
        <v>8275</v>
      </c>
      <c r="Q76">
        <v>19.47</v>
      </c>
      <c r="R76" s="18">
        <f t="shared" si="5"/>
        <v>42390.487210648149</v>
      </c>
      <c r="S76" s="18">
        <f t="shared" si="6"/>
        <v>42360.487210648149</v>
      </c>
      <c r="T76">
        <f t="shared" si="7"/>
        <v>2015</v>
      </c>
    </row>
    <row r="77" spans="1:20" ht="45" x14ac:dyDescent="0.2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s="11">
        <f t="shared" si="4"/>
        <v>115</v>
      </c>
      <c r="G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s="12" t="s">
        <v>8273</v>
      </c>
      <c r="P77" s="12" t="s">
        <v>8275</v>
      </c>
      <c r="Q77">
        <v>85.96</v>
      </c>
      <c r="R77" s="18">
        <f t="shared" si="5"/>
        <v>41387.209166666667</v>
      </c>
      <c r="S77" s="18">
        <f t="shared" si="6"/>
        <v>41357.209166666667</v>
      </c>
      <c r="T77">
        <f t="shared" si="7"/>
        <v>2013</v>
      </c>
    </row>
    <row r="78" spans="1:20" ht="60" x14ac:dyDescent="0.2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s="11">
        <f t="shared" si="4"/>
        <v>153</v>
      </c>
      <c r="G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s="12" t="s">
        <v>8273</v>
      </c>
      <c r="P78" s="12" t="s">
        <v>8275</v>
      </c>
      <c r="Q78">
        <v>30.67</v>
      </c>
      <c r="R78" s="18">
        <f t="shared" si="5"/>
        <v>40904.733310185184</v>
      </c>
      <c r="S78" s="18">
        <f t="shared" si="6"/>
        <v>40844.691643518519</v>
      </c>
      <c r="T78">
        <f t="shared" si="7"/>
        <v>2011</v>
      </c>
    </row>
    <row r="79" spans="1:20" ht="45" x14ac:dyDescent="0.2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s="11">
        <f t="shared" si="4"/>
        <v>393</v>
      </c>
      <c r="G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s="12" t="s">
        <v>8273</v>
      </c>
      <c r="P79" s="12" t="s">
        <v>8275</v>
      </c>
      <c r="Q79">
        <v>60.38</v>
      </c>
      <c r="R79" s="18">
        <f t="shared" si="5"/>
        <v>41050.124305555553</v>
      </c>
      <c r="S79" s="18">
        <f t="shared" si="6"/>
        <v>40997.144872685189</v>
      </c>
      <c r="T79">
        <f t="shared" si="7"/>
        <v>2012</v>
      </c>
    </row>
    <row r="80" spans="1:20" ht="105" x14ac:dyDescent="0.2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s="11">
        <f t="shared" si="4"/>
        <v>2702</v>
      </c>
      <c r="G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s="12" t="s">
        <v>8273</v>
      </c>
      <c r="P80" s="12" t="s">
        <v>8275</v>
      </c>
      <c r="Q80">
        <v>38.6</v>
      </c>
      <c r="R80" s="18">
        <f t="shared" si="5"/>
        <v>42614.730567129634</v>
      </c>
      <c r="S80" s="18">
        <f t="shared" si="6"/>
        <v>42604.730567129634</v>
      </c>
      <c r="T80">
        <f t="shared" si="7"/>
        <v>2016</v>
      </c>
    </row>
    <row r="81" spans="1:20" ht="45" x14ac:dyDescent="0.2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s="11">
        <f t="shared" si="4"/>
        <v>127</v>
      </c>
      <c r="G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s="12" t="s">
        <v>8273</v>
      </c>
      <c r="P81" s="12" t="s">
        <v>8275</v>
      </c>
      <c r="Q81">
        <v>40.270000000000003</v>
      </c>
      <c r="R81" s="18">
        <f t="shared" si="5"/>
        <v>41754.776539351849</v>
      </c>
      <c r="S81" s="18">
        <f t="shared" si="6"/>
        <v>41724.776539351849</v>
      </c>
      <c r="T81">
        <f t="shared" si="7"/>
        <v>2014</v>
      </c>
    </row>
    <row r="82" spans="1:20" ht="45" x14ac:dyDescent="0.2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s="11">
        <f t="shared" si="4"/>
        <v>107</v>
      </c>
      <c r="G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s="12" t="s">
        <v>8273</v>
      </c>
      <c r="P82" s="12" t="s">
        <v>8275</v>
      </c>
      <c r="Q82">
        <v>273.83</v>
      </c>
      <c r="R82" s="18">
        <f t="shared" si="5"/>
        <v>41618.083981481483</v>
      </c>
      <c r="S82" s="18">
        <f t="shared" si="6"/>
        <v>41583.083981481483</v>
      </c>
      <c r="T82">
        <f t="shared" si="7"/>
        <v>2013</v>
      </c>
    </row>
    <row r="83" spans="1:20" ht="60" x14ac:dyDescent="0.2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s="11">
        <f t="shared" si="4"/>
        <v>198</v>
      </c>
      <c r="G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s="12" t="s">
        <v>8273</v>
      </c>
      <c r="P83" s="12" t="s">
        <v>8275</v>
      </c>
      <c r="Q83">
        <v>53.04</v>
      </c>
      <c r="R83" s="18">
        <f t="shared" si="5"/>
        <v>41104.126388888886</v>
      </c>
      <c r="S83" s="18">
        <f t="shared" si="6"/>
        <v>41100.158877314818</v>
      </c>
      <c r="T83">
        <f t="shared" si="7"/>
        <v>2012</v>
      </c>
    </row>
    <row r="84" spans="1:20" ht="60" x14ac:dyDescent="0.2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s="11">
        <f t="shared" si="4"/>
        <v>100</v>
      </c>
      <c r="G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s="12" t="s">
        <v>8273</v>
      </c>
      <c r="P84" s="12" t="s">
        <v>8275</v>
      </c>
      <c r="Q84">
        <v>40.01</v>
      </c>
      <c r="R84" s="18">
        <f t="shared" si="5"/>
        <v>40825.820150462961</v>
      </c>
      <c r="S84" s="18">
        <f t="shared" si="6"/>
        <v>40795.820150462961</v>
      </c>
      <c r="T84">
        <f t="shared" si="7"/>
        <v>2011</v>
      </c>
    </row>
    <row r="85" spans="1:20" ht="60" x14ac:dyDescent="0.2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s="11">
        <f t="shared" si="4"/>
        <v>103</v>
      </c>
      <c r="G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s="12" t="s">
        <v>8273</v>
      </c>
      <c r="P85" s="12" t="s">
        <v>8275</v>
      </c>
      <c r="Q85">
        <v>15.77</v>
      </c>
      <c r="R85" s="18">
        <f t="shared" si="5"/>
        <v>42057.479166666672</v>
      </c>
      <c r="S85" s="18">
        <f t="shared" si="6"/>
        <v>42042.615613425922</v>
      </c>
      <c r="T85">
        <f t="shared" si="7"/>
        <v>2015</v>
      </c>
    </row>
    <row r="86" spans="1:20" ht="45" x14ac:dyDescent="0.2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s="11">
        <f t="shared" si="4"/>
        <v>100</v>
      </c>
      <c r="G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s="12" t="s">
        <v>8273</v>
      </c>
      <c r="P86" s="12" t="s">
        <v>8275</v>
      </c>
      <c r="Q86">
        <v>71.430000000000007</v>
      </c>
      <c r="R86" s="18">
        <f t="shared" si="5"/>
        <v>40678.757939814815</v>
      </c>
      <c r="S86" s="18">
        <f t="shared" si="6"/>
        <v>40648.757939814815</v>
      </c>
      <c r="T86">
        <f t="shared" si="7"/>
        <v>2011</v>
      </c>
    </row>
    <row r="87" spans="1:20" ht="60" x14ac:dyDescent="0.2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s="11">
        <f t="shared" si="4"/>
        <v>126</v>
      </c>
      <c r="G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s="12" t="s">
        <v>8273</v>
      </c>
      <c r="P87" s="12" t="s">
        <v>8275</v>
      </c>
      <c r="Q87">
        <v>71.709999999999994</v>
      </c>
      <c r="R87" s="18">
        <f t="shared" si="5"/>
        <v>40809.125428240739</v>
      </c>
      <c r="S87" s="18">
        <f t="shared" si="6"/>
        <v>40779.125428240739</v>
      </c>
      <c r="T87">
        <f t="shared" si="7"/>
        <v>2011</v>
      </c>
    </row>
    <row r="88" spans="1:20" ht="75" x14ac:dyDescent="0.2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s="11">
        <f t="shared" si="4"/>
        <v>106</v>
      </c>
      <c r="G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s="12" t="s">
        <v>8273</v>
      </c>
      <c r="P88" s="12" t="s">
        <v>8275</v>
      </c>
      <c r="Q88">
        <v>375.76</v>
      </c>
      <c r="R88" s="18">
        <f t="shared" si="5"/>
        <v>42365.59774305555</v>
      </c>
      <c r="S88" s="18">
        <f t="shared" si="6"/>
        <v>42291.556076388893</v>
      </c>
      <c r="T88">
        <f t="shared" si="7"/>
        <v>2015</v>
      </c>
    </row>
    <row r="89" spans="1:20" ht="45" x14ac:dyDescent="0.2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s="11">
        <f t="shared" si="4"/>
        <v>105</v>
      </c>
      <c r="G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s="12" t="s">
        <v>8273</v>
      </c>
      <c r="P89" s="12" t="s">
        <v>8275</v>
      </c>
      <c r="Q89">
        <v>104.6</v>
      </c>
      <c r="R89" s="18">
        <f t="shared" si="5"/>
        <v>40332.070138888892</v>
      </c>
      <c r="S89" s="18">
        <f t="shared" si="6"/>
        <v>40322.53938657407</v>
      </c>
      <c r="T89">
        <f t="shared" si="7"/>
        <v>2010</v>
      </c>
    </row>
    <row r="90" spans="1:20" ht="60" x14ac:dyDescent="0.2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s="11">
        <f t="shared" si="4"/>
        <v>103</v>
      </c>
      <c r="G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s="12" t="s">
        <v>8273</v>
      </c>
      <c r="P90" s="12" t="s">
        <v>8275</v>
      </c>
      <c r="Q90">
        <v>60</v>
      </c>
      <c r="R90" s="18">
        <f t="shared" si="5"/>
        <v>41812.65892361111</v>
      </c>
      <c r="S90" s="18">
        <f t="shared" si="6"/>
        <v>41786.65892361111</v>
      </c>
      <c r="T90">
        <f t="shared" si="7"/>
        <v>2014</v>
      </c>
    </row>
    <row r="91" spans="1:20" ht="45" x14ac:dyDescent="0.2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s="11">
        <f t="shared" si="4"/>
        <v>115</v>
      </c>
      <c r="G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s="12" t="s">
        <v>8273</v>
      </c>
      <c r="P91" s="12" t="s">
        <v>8275</v>
      </c>
      <c r="Q91">
        <v>123.29</v>
      </c>
      <c r="R91" s="18">
        <f t="shared" si="5"/>
        <v>41427.752222222225</v>
      </c>
      <c r="S91" s="18">
        <f t="shared" si="6"/>
        <v>41402.752222222225</v>
      </c>
      <c r="T91">
        <f t="shared" si="7"/>
        <v>2013</v>
      </c>
    </row>
    <row r="92" spans="1:20" ht="30" x14ac:dyDescent="0.2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s="11">
        <f t="shared" si="4"/>
        <v>100</v>
      </c>
      <c r="G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s="12" t="s">
        <v>8273</v>
      </c>
      <c r="P92" s="12" t="s">
        <v>8275</v>
      </c>
      <c r="Q92">
        <v>31.38</v>
      </c>
      <c r="R92" s="18">
        <f t="shared" si="5"/>
        <v>40736.297442129631</v>
      </c>
      <c r="S92" s="18">
        <f t="shared" si="6"/>
        <v>40706.297442129631</v>
      </c>
      <c r="T92">
        <f t="shared" si="7"/>
        <v>2011</v>
      </c>
    </row>
    <row r="93" spans="1:20" ht="45" x14ac:dyDescent="0.2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s="11">
        <f t="shared" si="4"/>
        <v>120</v>
      </c>
      <c r="G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s="12" t="s">
        <v>8273</v>
      </c>
      <c r="P93" s="12" t="s">
        <v>8275</v>
      </c>
      <c r="Q93">
        <v>78.260000000000005</v>
      </c>
      <c r="R93" s="18">
        <f t="shared" si="5"/>
        <v>40680.402361111112</v>
      </c>
      <c r="S93" s="18">
        <f t="shared" si="6"/>
        <v>40619.402361111112</v>
      </c>
      <c r="T93">
        <f t="shared" si="7"/>
        <v>2011</v>
      </c>
    </row>
    <row r="94" spans="1:20" ht="60" x14ac:dyDescent="0.2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s="11">
        <f t="shared" si="4"/>
        <v>105</v>
      </c>
      <c r="G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s="12" t="s">
        <v>8273</v>
      </c>
      <c r="P94" s="12" t="s">
        <v>8275</v>
      </c>
      <c r="Q94">
        <v>122.33</v>
      </c>
      <c r="R94" s="18">
        <f t="shared" si="5"/>
        <v>42767.333333333328</v>
      </c>
      <c r="S94" s="18">
        <f t="shared" si="6"/>
        <v>42721.198877314819</v>
      </c>
      <c r="T94">
        <f t="shared" si="7"/>
        <v>2016</v>
      </c>
    </row>
    <row r="95" spans="1:20" ht="60" x14ac:dyDescent="0.2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s="11">
        <f t="shared" si="4"/>
        <v>111</v>
      </c>
      <c r="G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s="12" t="s">
        <v>8273</v>
      </c>
      <c r="P95" s="12" t="s">
        <v>8275</v>
      </c>
      <c r="Q95">
        <v>73.73</v>
      </c>
      <c r="R95" s="18">
        <f t="shared" si="5"/>
        <v>41093.875</v>
      </c>
      <c r="S95" s="18">
        <f t="shared" si="6"/>
        <v>41065.858067129629</v>
      </c>
      <c r="T95">
        <f t="shared" si="7"/>
        <v>2012</v>
      </c>
    </row>
    <row r="96" spans="1:20" ht="45" x14ac:dyDescent="0.2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s="11">
        <f t="shared" si="4"/>
        <v>104</v>
      </c>
      <c r="G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s="12" t="s">
        <v>8273</v>
      </c>
      <c r="P96" s="12" t="s">
        <v>8275</v>
      </c>
      <c r="Q96">
        <v>21.67</v>
      </c>
      <c r="R96" s="18">
        <f t="shared" si="5"/>
        <v>41736.717847222222</v>
      </c>
      <c r="S96" s="18">
        <f t="shared" si="6"/>
        <v>41716.717847222222</v>
      </c>
      <c r="T96">
        <f t="shared" si="7"/>
        <v>2014</v>
      </c>
    </row>
    <row r="97" spans="1:20" ht="60" x14ac:dyDescent="0.2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s="11">
        <f t="shared" si="4"/>
        <v>131</v>
      </c>
      <c r="G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s="12" t="s">
        <v>8273</v>
      </c>
      <c r="P97" s="12" t="s">
        <v>8275</v>
      </c>
      <c r="Q97">
        <v>21.9</v>
      </c>
      <c r="R97" s="18">
        <f t="shared" si="5"/>
        <v>40965.005104166667</v>
      </c>
      <c r="S97" s="18">
        <f t="shared" si="6"/>
        <v>40935.005104166667</v>
      </c>
      <c r="T97">
        <f t="shared" si="7"/>
        <v>2012</v>
      </c>
    </row>
    <row r="98" spans="1:20" ht="60" x14ac:dyDescent="0.2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s="11">
        <f t="shared" si="4"/>
        <v>115</v>
      </c>
      <c r="G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s="12" t="s">
        <v>8273</v>
      </c>
      <c r="P98" s="12" t="s">
        <v>8275</v>
      </c>
      <c r="Q98">
        <v>50.59</v>
      </c>
      <c r="R98" s="18">
        <f t="shared" si="5"/>
        <v>40391.125</v>
      </c>
      <c r="S98" s="18">
        <f t="shared" si="6"/>
        <v>40324.662511574075</v>
      </c>
      <c r="T98">
        <f t="shared" si="7"/>
        <v>2010</v>
      </c>
    </row>
    <row r="99" spans="1:20" ht="45" x14ac:dyDescent="0.2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s="11">
        <f t="shared" si="4"/>
        <v>106</v>
      </c>
      <c r="G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s="12" t="s">
        <v>8273</v>
      </c>
      <c r="P99" s="12" t="s">
        <v>8275</v>
      </c>
      <c r="Q99">
        <v>53.13</v>
      </c>
      <c r="R99" s="18">
        <f t="shared" si="5"/>
        <v>40736.135208333333</v>
      </c>
      <c r="S99" s="18">
        <f t="shared" si="6"/>
        <v>40706.135208333333</v>
      </c>
      <c r="T99">
        <f t="shared" si="7"/>
        <v>2011</v>
      </c>
    </row>
    <row r="100" spans="1:20" ht="45" x14ac:dyDescent="0.2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s="11">
        <f t="shared" si="4"/>
        <v>106</v>
      </c>
      <c r="G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s="12" t="s">
        <v>8273</v>
      </c>
      <c r="P100" s="12" t="s">
        <v>8275</v>
      </c>
      <c r="Q100">
        <v>56.67</v>
      </c>
      <c r="R100" s="18">
        <f t="shared" si="5"/>
        <v>41250.979166666664</v>
      </c>
      <c r="S100" s="18">
        <f t="shared" si="6"/>
        <v>41214.79483796296</v>
      </c>
      <c r="T100">
        <f t="shared" si="7"/>
        <v>2012</v>
      </c>
    </row>
    <row r="101" spans="1:20" ht="45" x14ac:dyDescent="0.2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s="11">
        <f t="shared" si="4"/>
        <v>106</v>
      </c>
      <c r="G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s="12" t="s">
        <v>8273</v>
      </c>
      <c r="P101" s="12" t="s">
        <v>8275</v>
      </c>
      <c r="Q101">
        <v>40.78</v>
      </c>
      <c r="R101" s="18">
        <f t="shared" si="5"/>
        <v>41661.902766203704</v>
      </c>
      <c r="S101" s="18">
        <f t="shared" si="6"/>
        <v>41631.902766203704</v>
      </c>
      <c r="T101">
        <f t="shared" si="7"/>
        <v>2013</v>
      </c>
    </row>
    <row r="102" spans="1:20" ht="60" x14ac:dyDescent="0.2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s="11">
        <f t="shared" si="4"/>
        <v>100</v>
      </c>
      <c r="G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s="12" t="s">
        <v>8273</v>
      </c>
      <c r="P102" s="12" t="s">
        <v>8275</v>
      </c>
      <c r="Q102">
        <v>192.31</v>
      </c>
      <c r="R102" s="18">
        <f t="shared" si="5"/>
        <v>41217.794976851852</v>
      </c>
      <c r="S102" s="18">
        <f t="shared" si="6"/>
        <v>41197.753310185188</v>
      </c>
      <c r="T102">
        <f t="shared" si="7"/>
        <v>2012</v>
      </c>
    </row>
    <row r="103" spans="1:20" ht="60" x14ac:dyDescent="0.2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s="11">
        <f t="shared" si="4"/>
        <v>100</v>
      </c>
      <c r="G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s="12" t="s">
        <v>8273</v>
      </c>
      <c r="P103" s="12" t="s">
        <v>8275</v>
      </c>
      <c r="Q103">
        <v>100</v>
      </c>
      <c r="R103" s="18">
        <f t="shared" si="5"/>
        <v>41298.776736111111</v>
      </c>
      <c r="S103" s="18">
        <f t="shared" si="6"/>
        <v>41274.776736111111</v>
      </c>
      <c r="T103">
        <f t="shared" si="7"/>
        <v>2012</v>
      </c>
    </row>
    <row r="104" spans="1:20" ht="60" x14ac:dyDescent="0.2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s="11">
        <f t="shared" si="4"/>
        <v>128</v>
      </c>
      <c r="G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s="12" t="s">
        <v>8273</v>
      </c>
      <c r="P104" s="12" t="s">
        <v>8275</v>
      </c>
      <c r="Q104">
        <v>117.92</v>
      </c>
      <c r="R104" s="18">
        <f t="shared" si="5"/>
        <v>40535.131168981483</v>
      </c>
      <c r="S104" s="18">
        <f t="shared" si="6"/>
        <v>40505.131168981483</v>
      </c>
      <c r="T104">
        <f t="shared" si="7"/>
        <v>2010</v>
      </c>
    </row>
    <row r="105" spans="1:20" ht="45" x14ac:dyDescent="0.2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s="11">
        <f t="shared" si="4"/>
        <v>105</v>
      </c>
      <c r="G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s="12" t="s">
        <v>8273</v>
      </c>
      <c r="P105" s="12" t="s">
        <v>8275</v>
      </c>
      <c r="Q105">
        <v>27.9</v>
      </c>
      <c r="R105" s="18">
        <f t="shared" si="5"/>
        <v>41705.805902777778</v>
      </c>
      <c r="S105" s="18">
        <f t="shared" si="6"/>
        <v>41682.805902777778</v>
      </c>
      <c r="T105">
        <f t="shared" si="7"/>
        <v>2014</v>
      </c>
    </row>
    <row r="106" spans="1:20" ht="30" x14ac:dyDescent="0.2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s="11">
        <f t="shared" si="4"/>
        <v>120</v>
      </c>
      <c r="G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s="12" t="s">
        <v>8273</v>
      </c>
      <c r="P106" s="12" t="s">
        <v>8275</v>
      </c>
      <c r="Q106">
        <v>60</v>
      </c>
      <c r="R106" s="18">
        <f t="shared" si="5"/>
        <v>40636.041666666664</v>
      </c>
      <c r="S106" s="18">
        <f t="shared" si="6"/>
        <v>40612.695208333331</v>
      </c>
      <c r="T106">
        <f t="shared" si="7"/>
        <v>2011</v>
      </c>
    </row>
    <row r="107" spans="1:20" ht="45" x14ac:dyDescent="0.2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s="11">
        <f t="shared" si="4"/>
        <v>107</v>
      </c>
      <c r="G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s="12" t="s">
        <v>8273</v>
      </c>
      <c r="P107" s="12" t="s">
        <v>8275</v>
      </c>
      <c r="Q107">
        <v>39.380000000000003</v>
      </c>
      <c r="R107" s="18">
        <f t="shared" si="5"/>
        <v>42504</v>
      </c>
      <c r="S107" s="18">
        <f t="shared" si="6"/>
        <v>42485.724768518514</v>
      </c>
      <c r="T107">
        <f t="shared" si="7"/>
        <v>2016</v>
      </c>
    </row>
    <row r="108" spans="1:20" x14ac:dyDescent="0.2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s="11">
        <f t="shared" si="4"/>
        <v>101</v>
      </c>
      <c r="G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s="12" t="s">
        <v>8273</v>
      </c>
      <c r="P108" s="12" t="s">
        <v>8275</v>
      </c>
      <c r="Q108">
        <v>186.11</v>
      </c>
      <c r="R108" s="18">
        <f t="shared" si="5"/>
        <v>41001.776631944449</v>
      </c>
      <c r="S108" s="18">
        <f t="shared" si="6"/>
        <v>40987.776631944449</v>
      </c>
      <c r="T108">
        <f t="shared" si="7"/>
        <v>2012</v>
      </c>
    </row>
    <row r="109" spans="1:20" ht="60" x14ac:dyDescent="0.2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s="11">
        <f t="shared" si="4"/>
        <v>102</v>
      </c>
      <c r="G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s="12" t="s">
        <v>8273</v>
      </c>
      <c r="P109" s="12" t="s">
        <v>8275</v>
      </c>
      <c r="Q109">
        <v>111.38</v>
      </c>
      <c r="R109" s="18">
        <f t="shared" si="5"/>
        <v>40657.982488425929</v>
      </c>
      <c r="S109" s="18">
        <f t="shared" si="6"/>
        <v>40635.982488425929</v>
      </c>
      <c r="T109">
        <f t="shared" si="7"/>
        <v>2011</v>
      </c>
    </row>
    <row r="110" spans="1:20" ht="45" x14ac:dyDescent="0.2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s="11">
        <f t="shared" si="4"/>
        <v>247</v>
      </c>
      <c r="G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s="12" t="s">
        <v>8273</v>
      </c>
      <c r="P110" s="12" t="s">
        <v>8275</v>
      </c>
      <c r="Q110">
        <v>78.72</v>
      </c>
      <c r="R110" s="18">
        <f t="shared" si="5"/>
        <v>41425.613078703704</v>
      </c>
      <c r="S110" s="18">
        <f t="shared" si="6"/>
        <v>41365.613078703704</v>
      </c>
      <c r="T110">
        <f t="shared" si="7"/>
        <v>2013</v>
      </c>
    </row>
    <row r="111" spans="1:20" ht="45" x14ac:dyDescent="0.2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s="11">
        <f t="shared" si="4"/>
        <v>220</v>
      </c>
      <c r="G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s="12" t="s">
        <v>8273</v>
      </c>
      <c r="P111" s="12" t="s">
        <v>8275</v>
      </c>
      <c r="Q111">
        <v>46.7</v>
      </c>
      <c r="R111" s="18">
        <f t="shared" si="5"/>
        <v>40600.025810185187</v>
      </c>
      <c r="S111" s="18">
        <f t="shared" si="6"/>
        <v>40570.025810185187</v>
      </c>
      <c r="T111">
        <f t="shared" si="7"/>
        <v>2011</v>
      </c>
    </row>
    <row r="112" spans="1:20" ht="45" x14ac:dyDescent="0.2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s="11">
        <f t="shared" si="4"/>
        <v>131</v>
      </c>
      <c r="G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s="12" t="s">
        <v>8273</v>
      </c>
      <c r="P112" s="12" t="s">
        <v>8275</v>
      </c>
      <c r="Q112">
        <v>65.38</v>
      </c>
      <c r="R112" s="18">
        <f t="shared" si="5"/>
        <v>41592.249305555553</v>
      </c>
      <c r="S112" s="18">
        <f t="shared" si="6"/>
        <v>41557.949687500004</v>
      </c>
      <c r="T112">
        <f t="shared" si="7"/>
        <v>2013</v>
      </c>
    </row>
    <row r="113" spans="1:20" ht="45" x14ac:dyDescent="0.2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s="11">
        <f t="shared" si="4"/>
        <v>155</v>
      </c>
      <c r="G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s="12" t="s">
        <v>8273</v>
      </c>
      <c r="P113" s="12" t="s">
        <v>8275</v>
      </c>
      <c r="Q113">
        <v>102.08</v>
      </c>
      <c r="R113" s="18">
        <f t="shared" si="5"/>
        <v>42155.333182870367</v>
      </c>
      <c r="S113" s="18">
        <f t="shared" si="6"/>
        <v>42125.333182870367</v>
      </c>
      <c r="T113">
        <f t="shared" si="7"/>
        <v>2015</v>
      </c>
    </row>
    <row r="114" spans="1:20" ht="60" x14ac:dyDescent="0.2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s="11">
        <f t="shared" si="4"/>
        <v>104</v>
      </c>
      <c r="G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s="12" t="s">
        <v>8273</v>
      </c>
      <c r="P114" s="12" t="s">
        <v>8275</v>
      </c>
      <c r="Q114">
        <v>64.2</v>
      </c>
      <c r="R114" s="18">
        <f t="shared" si="5"/>
        <v>41742.083333333336</v>
      </c>
      <c r="S114" s="18">
        <f t="shared" si="6"/>
        <v>41718.043032407404</v>
      </c>
      <c r="T114">
        <f t="shared" si="7"/>
        <v>2014</v>
      </c>
    </row>
    <row r="115" spans="1:20" ht="30" x14ac:dyDescent="0.2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s="11">
        <f t="shared" si="4"/>
        <v>141</v>
      </c>
      <c r="G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s="12" t="s">
        <v>8273</v>
      </c>
      <c r="P115" s="12" t="s">
        <v>8275</v>
      </c>
      <c r="Q115">
        <v>90.38</v>
      </c>
      <c r="R115" s="18">
        <f t="shared" si="5"/>
        <v>40761.625</v>
      </c>
      <c r="S115" s="18">
        <f t="shared" si="6"/>
        <v>40753.758425925924</v>
      </c>
      <c r="T115">
        <f t="shared" si="7"/>
        <v>2011</v>
      </c>
    </row>
    <row r="116" spans="1:20" ht="60" x14ac:dyDescent="0.2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s="11">
        <f t="shared" si="4"/>
        <v>103</v>
      </c>
      <c r="G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s="12" t="s">
        <v>8273</v>
      </c>
      <c r="P116" s="12" t="s">
        <v>8275</v>
      </c>
      <c r="Q116">
        <v>88.57</v>
      </c>
      <c r="R116" s="18">
        <f t="shared" si="5"/>
        <v>40921.27416666667</v>
      </c>
      <c r="S116" s="18">
        <f t="shared" si="6"/>
        <v>40861.27416666667</v>
      </c>
      <c r="T116">
        <f t="shared" si="7"/>
        <v>2011</v>
      </c>
    </row>
    <row r="117" spans="1:20" ht="30" x14ac:dyDescent="0.2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s="11">
        <f t="shared" si="4"/>
        <v>140</v>
      </c>
      <c r="G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s="12" t="s">
        <v>8273</v>
      </c>
      <c r="P117" s="12" t="s">
        <v>8275</v>
      </c>
      <c r="Q117">
        <v>28.73</v>
      </c>
      <c r="R117" s="18">
        <f t="shared" si="5"/>
        <v>40943.738935185182</v>
      </c>
      <c r="S117" s="18">
        <f t="shared" si="6"/>
        <v>40918.738935185182</v>
      </c>
      <c r="T117">
        <f t="shared" si="7"/>
        <v>2012</v>
      </c>
    </row>
    <row r="118" spans="1:20" ht="60" x14ac:dyDescent="0.2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s="11">
        <f t="shared" si="4"/>
        <v>114</v>
      </c>
      <c r="G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s="12" t="s">
        <v>8273</v>
      </c>
      <c r="P118" s="12" t="s">
        <v>8275</v>
      </c>
      <c r="Q118">
        <v>69.790000000000006</v>
      </c>
      <c r="R118" s="18">
        <f t="shared" si="5"/>
        <v>40641.455497685187</v>
      </c>
      <c r="S118" s="18">
        <f t="shared" si="6"/>
        <v>40595.497164351851</v>
      </c>
      <c r="T118">
        <f t="shared" si="7"/>
        <v>2011</v>
      </c>
    </row>
    <row r="119" spans="1:20" ht="60" x14ac:dyDescent="0.2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s="11">
        <f t="shared" si="4"/>
        <v>100</v>
      </c>
      <c r="G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s="12" t="s">
        <v>8273</v>
      </c>
      <c r="P119" s="12" t="s">
        <v>8275</v>
      </c>
      <c r="Q119">
        <v>167.49</v>
      </c>
      <c r="R119" s="18">
        <f t="shared" si="5"/>
        <v>40338.791666666664</v>
      </c>
      <c r="S119" s="18">
        <f t="shared" si="6"/>
        <v>40248.834999999999</v>
      </c>
      <c r="T119">
        <f t="shared" si="7"/>
        <v>2010</v>
      </c>
    </row>
    <row r="120" spans="1:20" ht="45" x14ac:dyDescent="0.2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s="11">
        <f t="shared" si="4"/>
        <v>113</v>
      </c>
      <c r="G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s="12" t="s">
        <v>8273</v>
      </c>
      <c r="P120" s="12" t="s">
        <v>8275</v>
      </c>
      <c r="Q120">
        <v>144.91</v>
      </c>
      <c r="R120" s="18">
        <f t="shared" si="5"/>
        <v>40753.053657407407</v>
      </c>
      <c r="S120" s="18">
        <f t="shared" si="6"/>
        <v>40723.053657407407</v>
      </c>
      <c r="T120">
        <f t="shared" si="7"/>
        <v>2011</v>
      </c>
    </row>
    <row r="121" spans="1:20" ht="60" x14ac:dyDescent="0.2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s="11">
        <f t="shared" si="4"/>
        <v>105</v>
      </c>
      <c r="G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s="12" t="s">
        <v>8273</v>
      </c>
      <c r="P121" s="12" t="s">
        <v>8275</v>
      </c>
      <c r="Q121">
        <v>91.84</v>
      </c>
      <c r="R121" s="18">
        <f t="shared" si="5"/>
        <v>40768.958333333336</v>
      </c>
      <c r="S121" s="18">
        <f t="shared" si="6"/>
        <v>40739.069282407407</v>
      </c>
      <c r="T121">
        <f t="shared" si="7"/>
        <v>2011</v>
      </c>
    </row>
    <row r="122" spans="1:20" ht="60" x14ac:dyDescent="0.2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s="11">
        <f t="shared" si="4"/>
        <v>0</v>
      </c>
      <c r="G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s="12" t="s">
        <v>8273</v>
      </c>
      <c r="P122" s="12" t="s">
        <v>8276</v>
      </c>
      <c r="Q122">
        <v>10</v>
      </c>
      <c r="R122" s="18">
        <f t="shared" si="5"/>
        <v>42646.049849537041</v>
      </c>
      <c r="S122" s="18">
        <f t="shared" si="6"/>
        <v>42616.049849537041</v>
      </c>
      <c r="T122">
        <f t="shared" si="7"/>
        <v>2016</v>
      </c>
    </row>
    <row r="123" spans="1:20" ht="60" x14ac:dyDescent="0.2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s="11">
        <f t="shared" si="4"/>
        <v>0</v>
      </c>
      <c r="G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s="12" t="s">
        <v>8273</v>
      </c>
      <c r="P123" s="12" t="s">
        <v>8276</v>
      </c>
      <c r="Q123">
        <v>1</v>
      </c>
      <c r="R123" s="18">
        <f t="shared" si="5"/>
        <v>42112.427777777775</v>
      </c>
      <c r="S123" s="18">
        <f t="shared" si="6"/>
        <v>42096.704976851848</v>
      </c>
      <c r="T123">
        <f t="shared" si="7"/>
        <v>2015</v>
      </c>
    </row>
    <row r="124" spans="1:20" ht="45" x14ac:dyDescent="0.2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s="11">
        <f t="shared" si="4"/>
        <v>0</v>
      </c>
      <c r="G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s="12" t="s">
        <v>8273</v>
      </c>
      <c r="P124" s="12" t="s">
        <v>8276</v>
      </c>
      <c r="Q124">
        <v>0</v>
      </c>
      <c r="R124" s="18">
        <f t="shared" si="5"/>
        <v>42653.431793981479</v>
      </c>
      <c r="S124" s="18">
        <f t="shared" si="6"/>
        <v>42593.431793981479</v>
      </c>
      <c r="T124">
        <f t="shared" si="7"/>
        <v>2016</v>
      </c>
    </row>
    <row r="125" spans="1:20" ht="60" x14ac:dyDescent="0.2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s="11">
        <f t="shared" si="4"/>
        <v>0</v>
      </c>
      <c r="G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s="12" t="s">
        <v>8273</v>
      </c>
      <c r="P125" s="12" t="s">
        <v>8276</v>
      </c>
      <c r="Q125">
        <v>25.17</v>
      </c>
      <c r="R125" s="18">
        <f t="shared" si="5"/>
        <v>41940.916666666664</v>
      </c>
      <c r="S125" s="18">
        <f t="shared" si="6"/>
        <v>41904.781990740739</v>
      </c>
      <c r="T125">
        <f t="shared" si="7"/>
        <v>2014</v>
      </c>
    </row>
    <row r="126" spans="1:20" ht="45" x14ac:dyDescent="0.2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s="11">
        <f t="shared" si="4"/>
        <v>0</v>
      </c>
      <c r="G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s="12" t="s">
        <v>8273</v>
      </c>
      <c r="P126" s="12" t="s">
        <v>8276</v>
      </c>
      <c r="Q126">
        <v>0</v>
      </c>
      <c r="R126" s="18">
        <f t="shared" si="5"/>
        <v>42139.928726851853</v>
      </c>
      <c r="S126" s="18">
        <f t="shared" si="6"/>
        <v>42114.928726851853</v>
      </c>
      <c r="T126">
        <f t="shared" si="7"/>
        <v>2015</v>
      </c>
    </row>
    <row r="127" spans="1:20" ht="60" x14ac:dyDescent="0.2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s="11">
        <f t="shared" si="4"/>
        <v>14</v>
      </c>
      <c r="G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s="12" t="s">
        <v>8273</v>
      </c>
      <c r="P127" s="12" t="s">
        <v>8276</v>
      </c>
      <c r="Q127">
        <v>11.67</v>
      </c>
      <c r="R127" s="18">
        <f t="shared" si="5"/>
        <v>42769.993981481486</v>
      </c>
      <c r="S127" s="18">
        <f t="shared" si="6"/>
        <v>42709.993981481486</v>
      </c>
      <c r="T127">
        <f t="shared" si="7"/>
        <v>2016</v>
      </c>
    </row>
    <row r="128" spans="1:20" ht="60" x14ac:dyDescent="0.2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s="11">
        <f t="shared" si="4"/>
        <v>6</v>
      </c>
      <c r="G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s="12" t="s">
        <v>8273</v>
      </c>
      <c r="P128" s="12" t="s">
        <v>8276</v>
      </c>
      <c r="Q128">
        <v>106.69</v>
      </c>
      <c r="R128" s="18">
        <f t="shared" si="5"/>
        <v>42166.083333333328</v>
      </c>
      <c r="S128" s="18">
        <f t="shared" si="6"/>
        <v>42135.589548611111</v>
      </c>
      <c r="T128">
        <f t="shared" si="7"/>
        <v>2015</v>
      </c>
    </row>
    <row r="129" spans="1:20" ht="60" x14ac:dyDescent="0.2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s="11">
        <f t="shared" si="4"/>
        <v>2</v>
      </c>
      <c r="G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s="12" t="s">
        <v>8273</v>
      </c>
      <c r="P129" s="12" t="s">
        <v>8276</v>
      </c>
      <c r="Q129">
        <v>47.5</v>
      </c>
      <c r="R129" s="18">
        <f t="shared" si="5"/>
        <v>42097.582650462966</v>
      </c>
      <c r="S129" s="18">
        <f t="shared" si="6"/>
        <v>42067.62431712963</v>
      </c>
      <c r="T129">
        <f t="shared" si="7"/>
        <v>2015</v>
      </c>
    </row>
    <row r="130" spans="1:20" ht="30" x14ac:dyDescent="0.2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s="11">
        <f t="shared" ref="F130:F193" si="8">ROUND(E130/D130*100,0)</f>
        <v>2</v>
      </c>
      <c r="G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s="12" t="s">
        <v>8273</v>
      </c>
      <c r="P130" s="12" t="s">
        <v>8276</v>
      </c>
      <c r="Q130">
        <v>311.17</v>
      </c>
      <c r="R130" s="18">
        <f t="shared" si="5"/>
        <v>42663.22792824074</v>
      </c>
      <c r="S130" s="18">
        <f t="shared" si="6"/>
        <v>42628.22792824074</v>
      </c>
      <c r="T130">
        <f t="shared" si="7"/>
        <v>2016</v>
      </c>
    </row>
    <row r="131" spans="1:20" ht="60" x14ac:dyDescent="0.2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s="11">
        <f t="shared" si="8"/>
        <v>0</v>
      </c>
      <c r="G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s="12" t="s">
        <v>8273</v>
      </c>
      <c r="P131" s="12" t="s">
        <v>8276</v>
      </c>
      <c r="Q131">
        <v>0</v>
      </c>
      <c r="R131" s="18">
        <f t="shared" ref="R131:R194" si="9">(((J131/60)/60)/24)+DATE(1970,1,1)</f>
        <v>41942.937303240738</v>
      </c>
      <c r="S131" s="18">
        <f t="shared" ref="S131:S194" si="10">(((K131/60)/60)/24)+DATE(1970,1,1)</f>
        <v>41882.937303240738</v>
      </c>
      <c r="T131">
        <f t="shared" ref="T131:T194" si="11">YEAR(S131)</f>
        <v>2014</v>
      </c>
    </row>
    <row r="132" spans="1:20" ht="60" x14ac:dyDescent="0.2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s="11">
        <f t="shared" si="8"/>
        <v>0</v>
      </c>
      <c r="G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s="12" t="s">
        <v>8273</v>
      </c>
      <c r="P132" s="12" t="s">
        <v>8276</v>
      </c>
      <c r="Q132">
        <v>0</v>
      </c>
      <c r="R132" s="18">
        <f t="shared" si="9"/>
        <v>41806.844444444447</v>
      </c>
      <c r="S132" s="18">
        <f t="shared" si="10"/>
        <v>41778.915416666663</v>
      </c>
      <c r="T132">
        <f t="shared" si="11"/>
        <v>2014</v>
      </c>
    </row>
    <row r="133" spans="1:20" x14ac:dyDescent="0.2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s="11">
        <f t="shared" si="8"/>
        <v>0</v>
      </c>
      <c r="G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s="12" t="s">
        <v>8273</v>
      </c>
      <c r="P133" s="12" t="s">
        <v>8276</v>
      </c>
      <c r="Q133">
        <v>0</v>
      </c>
      <c r="R133" s="18">
        <f t="shared" si="9"/>
        <v>42557</v>
      </c>
      <c r="S133" s="18">
        <f t="shared" si="10"/>
        <v>42541.837511574078</v>
      </c>
      <c r="T133">
        <f t="shared" si="11"/>
        <v>2016</v>
      </c>
    </row>
    <row r="134" spans="1:20" ht="60" x14ac:dyDescent="0.2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s="11">
        <f t="shared" si="8"/>
        <v>10</v>
      </c>
      <c r="G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s="12" t="s">
        <v>8273</v>
      </c>
      <c r="P134" s="12" t="s">
        <v>8276</v>
      </c>
      <c r="Q134">
        <v>94.51</v>
      </c>
      <c r="R134" s="18">
        <f t="shared" si="9"/>
        <v>41950.854247685187</v>
      </c>
      <c r="S134" s="18">
        <f t="shared" si="10"/>
        <v>41905.812581018516</v>
      </c>
      <c r="T134">
        <f t="shared" si="11"/>
        <v>2014</v>
      </c>
    </row>
    <row r="135" spans="1:20" ht="45" x14ac:dyDescent="0.2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s="11">
        <f t="shared" si="8"/>
        <v>0</v>
      </c>
      <c r="G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s="12" t="s">
        <v>8273</v>
      </c>
      <c r="P135" s="12" t="s">
        <v>8276</v>
      </c>
      <c r="Q135">
        <v>0</v>
      </c>
      <c r="R135" s="18">
        <f t="shared" si="9"/>
        <v>42521.729861111111</v>
      </c>
      <c r="S135" s="18">
        <f t="shared" si="10"/>
        <v>42491.80768518518</v>
      </c>
      <c r="T135">
        <f t="shared" si="11"/>
        <v>2016</v>
      </c>
    </row>
    <row r="136" spans="1:20" ht="30" x14ac:dyDescent="0.2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s="11">
        <f t="shared" si="8"/>
        <v>0</v>
      </c>
      <c r="G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s="12" t="s">
        <v>8273</v>
      </c>
      <c r="P136" s="12" t="s">
        <v>8276</v>
      </c>
      <c r="Q136">
        <v>0</v>
      </c>
      <c r="R136" s="18">
        <f t="shared" si="9"/>
        <v>42251.708333333328</v>
      </c>
      <c r="S136" s="18">
        <f t="shared" si="10"/>
        <v>42221.909930555557</v>
      </c>
      <c r="T136">
        <f t="shared" si="11"/>
        <v>2015</v>
      </c>
    </row>
    <row r="137" spans="1:20" ht="45" x14ac:dyDescent="0.2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s="11">
        <f t="shared" si="8"/>
        <v>13</v>
      </c>
      <c r="G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s="12" t="s">
        <v>8273</v>
      </c>
      <c r="P137" s="12" t="s">
        <v>8276</v>
      </c>
      <c r="Q137">
        <v>80.599999999999994</v>
      </c>
      <c r="R137" s="18">
        <f t="shared" si="9"/>
        <v>41821.791666666664</v>
      </c>
      <c r="S137" s="18">
        <f t="shared" si="10"/>
        <v>41788.381909722222</v>
      </c>
      <c r="T137">
        <f t="shared" si="11"/>
        <v>2014</v>
      </c>
    </row>
    <row r="138" spans="1:20" ht="60" x14ac:dyDescent="0.2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s="11">
        <f t="shared" si="8"/>
        <v>0</v>
      </c>
      <c r="G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s="12" t="s">
        <v>8273</v>
      </c>
      <c r="P138" s="12" t="s">
        <v>8276</v>
      </c>
      <c r="Q138">
        <v>0</v>
      </c>
      <c r="R138" s="18">
        <f t="shared" si="9"/>
        <v>42140.427777777775</v>
      </c>
      <c r="S138" s="18">
        <f t="shared" si="10"/>
        <v>42096.410115740742</v>
      </c>
      <c r="T138">
        <f t="shared" si="11"/>
        <v>2015</v>
      </c>
    </row>
    <row r="139" spans="1:20" ht="60" x14ac:dyDescent="0.2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s="11">
        <f t="shared" si="8"/>
        <v>0</v>
      </c>
      <c r="G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s="12" t="s">
        <v>8273</v>
      </c>
      <c r="P139" s="12" t="s">
        <v>8276</v>
      </c>
      <c r="Q139">
        <v>0</v>
      </c>
      <c r="R139" s="18">
        <f t="shared" si="9"/>
        <v>42289.573993055557</v>
      </c>
      <c r="S139" s="18">
        <f t="shared" si="10"/>
        <v>42239.573993055557</v>
      </c>
      <c r="T139">
        <f t="shared" si="11"/>
        <v>2015</v>
      </c>
    </row>
    <row r="140" spans="1:20" ht="60" x14ac:dyDescent="0.2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s="11">
        <f t="shared" si="8"/>
        <v>3</v>
      </c>
      <c r="G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s="12" t="s">
        <v>8273</v>
      </c>
      <c r="P140" s="12" t="s">
        <v>8276</v>
      </c>
      <c r="Q140">
        <v>81.239999999999995</v>
      </c>
      <c r="R140" s="18">
        <f t="shared" si="9"/>
        <v>42217.207638888889</v>
      </c>
      <c r="S140" s="18">
        <f t="shared" si="10"/>
        <v>42186.257418981477</v>
      </c>
      <c r="T140">
        <f t="shared" si="11"/>
        <v>2015</v>
      </c>
    </row>
    <row r="141" spans="1:20" ht="45" x14ac:dyDescent="0.2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s="11">
        <f t="shared" si="8"/>
        <v>100</v>
      </c>
      <c r="G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s="12" t="s">
        <v>8273</v>
      </c>
      <c r="P141" s="12" t="s">
        <v>8276</v>
      </c>
      <c r="Q141">
        <v>500</v>
      </c>
      <c r="R141" s="18">
        <f t="shared" si="9"/>
        <v>42197.920972222222</v>
      </c>
      <c r="S141" s="18">
        <f t="shared" si="10"/>
        <v>42187.920972222222</v>
      </c>
      <c r="T141">
        <f t="shared" si="11"/>
        <v>2015</v>
      </c>
    </row>
    <row r="142" spans="1:20" ht="60" x14ac:dyDescent="0.2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s="11">
        <f t="shared" si="8"/>
        <v>0</v>
      </c>
      <c r="G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s="12" t="s">
        <v>8273</v>
      </c>
      <c r="P142" s="12" t="s">
        <v>8276</v>
      </c>
      <c r="Q142">
        <v>0</v>
      </c>
      <c r="R142" s="18">
        <f t="shared" si="9"/>
        <v>42083.15662037037</v>
      </c>
      <c r="S142" s="18">
        <f t="shared" si="10"/>
        <v>42053.198287037041</v>
      </c>
      <c r="T142">
        <f t="shared" si="11"/>
        <v>2015</v>
      </c>
    </row>
    <row r="143" spans="1:20" ht="45" x14ac:dyDescent="0.2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s="11">
        <f t="shared" si="8"/>
        <v>11</v>
      </c>
      <c r="G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s="12" t="s">
        <v>8273</v>
      </c>
      <c r="P143" s="12" t="s">
        <v>8276</v>
      </c>
      <c r="Q143">
        <v>46.18</v>
      </c>
      <c r="R143" s="18">
        <f t="shared" si="9"/>
        <v>42155.153043981481</v>
      </c>
      <c r="S143" s="18">
        <f t="shared" si="10"/>
        <v>42110.153043981481</v>
      </c>
      <c r="T143">
        <f t="shared" si="11"/>
        <v>2015</v>
      </c>
    </row>
    <row r="144" spans="1:20" ht="60" x14ac:dyDescent="0.2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s="11">
        <f t="shared" si="8"/>
        <v>0</v>
      </c>
      <c r="G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s="12" t="s">
        <v>8273</v>
      </c>
      <c r="P144" s="12" t="s">
        <v>8276</v>
      </c>
      <c r="Q144">
        <v>10</v>
      </c>
      <c r="R144" s="18">
        <f t="shared" si="9"/>
        <v>41959.934930555552</v>
      </c>
      <c r="S144" s="18">
        <f t="shared" si="10"/>
        <v>41938.893263888887</v>
      </c>
      <c r="T144">
        <f t="shared" si="11"/>
        <v>2014</v>
      </c>
    </row>
    <row r="145" spans="1:20" ht="60" x14ac:dyDescent="0.2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s="11">
        <f t="shared" si="8"/>
        <v>0</v>
      </c>
      <c r="G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s="12" t="s">
        <v>8273</v>
      </c>
      <c r="P145" s="12" t="s">
        <v>8276</v>
      </c>
      <c r="Q145">
        <v>0</v>
      </c>
      <c r="R145" s="18">
        <f t="shared" si="9"/>
        <v>42616.246527777781</v>
      </c>
      <c r="S145" s="18">
        <f t="shared" si="10"/>
        <v>42559.064143518524</v>
      </c>
      <c r="T145">
        <f t="shared" si="11"/>
        <v>2016</v>
      </c>
    </row>
    <row r="146" spans="1:20" ht="45" x14ac:dyDescent="0.2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s="11">
        <f t="shared" si="8"/>
        <v>28</v>
      </c>
      <c r="G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s="12" t="s">
        <v>8273</v>
      </c>
      <c r="P146" s="12" t="s">
        <v>8276</v>
      </c>
      <c r="Q146">
        <v>55.95</v>
      </c>
      <c r="R146" s="18">
        <f t="shared" si="9"/>
        <v>42107.72074074074</v>
      </c>
      <c r="S146" s="18">
        <f t="shared" si="10"/>
        <v>42047.762407407412</v>
      </c>
      <c r="T146">
        <f t="shared" si="11"/>
        <v>2015</v>
      </c>
    </row>
    <row r="147" spans="1:20" ht="60" x14ac:dyDescent="0.2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s="11">
        <f t="shared" si="8"/>
        <v>8</v>
      </c>
      <c r="G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s="12" t="s">
        <v>8273</v>
      </c>
      <c r="P147" s="12" t="s">
        <v>8276</v>
      </c>
      <c r="Q147">
        <v>37.56</v>
      </c>
      <c r="R147" s="18">
        <f t="shared" si="9"/>
        <v>42227.542268518519</v>
      </c>
      <c r="S147" s="18">
        <f t="shared" si="10"/>
        <v>42200.542268518519</v>
      </c>
      <c r="T147">
        <f t="shared" si="11"/>
        <v>2015</v>
      </c>
    </row>
    <row r="148" spans="1:20" ht="60" x14ac:dyDescent="0.2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s="11">
        <f t="shared" si="8"/>
        <v>1</v>
      </c>
      <c r="G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s="12" t="s">
        <v>8273</v>
      </c>
      <c r="P148" s="12" t="s">
        <v>8276</v>
      </c>
      <c r="Q148">
        <v>38.33</v>
      </c>
      <c r="R148" s="18">
        <f t="shared" si="9"/>
        <v>42753.016180555554</v>
      </c>
      <c r="S148" s="18">
        <f t="shared" si="10"/>
        <v>42693.016180555554</v>
      </c>
      <c r="T148">
        <f t="shared" si="11"/>
        <v>2016</v>
      </c>
    </row>
    <row r="149" spans="1:20" ht="30" x14ac:dyDescent="0.2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s="11">
        <f t="shared" si="8"/>
        <v>0</v>
      </c>
      <c r="G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s="12" t="s">
        <v>8273</v>
      </c>
      <c r="P149" s="12" t="s">
        <v>8276</v>
      </c>
      <c r="Q149">
        <v>0</v>
      </c>
      <c r="R149" s="18">
        <f t="shared" si="9"/>
        <v>42012.762499999997</v>
      </c>
      <c r="S149" s="18">
        <f t="shared" si="10"/>
        <v>41969.767824074079</v>
      </c>
      <c r="T149">
        <f t="shared" si="11"/>
        <v>2014</v>
      </c>
    </row>
    <row r="150" spans="1:20" ht="60" x14ac:dyDescent="0.2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s="11">
        <f t="shared" si="8"/>
        <v>0</v>
      </c>
      <c r="G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s="12" t="s">
        <v>8273</v>
      </c>
      <c r="P150" s="12" t="s">
        <v>8276</v>
      </c>
      <c r="Q150">
        <v>20</v>
      </c>
      <c r="R150" s="18">
        <f t="shared" si="9"/>
        <v>42427.281666666662</v>
      </c>
      <c r="S150" s="18">
        <f t="shared" si="10"/>
        <v>42397.281666666662</v>
      </c>
      <c r="T150">
        <f t="shared" si="11"/>
        <v>2016</v>
      </c>
    </row>
    <row r="151" spans="1:20" ht="60" x14ac:dyDescent="0.2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s="11">
        <f t="shared" si="8"/>
        <v>1</v>
      </c>
      <c r="G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s="12" t="s">
        <v>8273</v>
      </c>
      <c r="P151" s="12" t="s">
        <v>8276</v>
      </c>
      <c r="Q151">
        <v>15.33</v>
      </c>
      <c r="R151" s="18">
        <f t="shared" si="9"/>
        <v>41998.333333333328</v>
      </c>
      <c r="S151" s="18">
        <f t="shared" si="10"/>
        <v>41968.172106481477</v>
      </c>
      <c r="T151">
        <f t="shared" si="11"/>
        <v>2014</v>
      </c>
    </row>
    <row r="152" spans="1:20" ht="45" x14ac:dyDescent="0.2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s="11">
        <f t="shared" si="8"/>
        <v>23</v>
      </c>
      <c r="G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s="12" t="s">
        <v>8273</v>
      </c>
      <c r="P152" s="12" t="s">
        <v>8276</v>
      </c>
      <c r="Q152">
        <v>449.43</v>
      </c>
      <c r="R152" s="18">
        <f t="shared" si="9"/>
        <v>42150.161828703705</v>
      </c>
      <c r="S152" s="18">
        <f t="shared" si="10"/>
        <v>42090.161828703705</v>
      </c>
      <c r="T152">
        <f t="shared" si="11"/>
        <v>2015</v>
      </c>
    </row>
    <row r="153" spans="1:20" ht="60" x14ac:dyDescent="0.2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s="11">
        <f t="shared" si="8"/>
        <v>0</v>
      </c>
      <c r="G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s="12" t="s">
        <v>8273</v>
      </c>
      <c r="P153" s="12" t="s">
        <v>8276</v>
      </c>
      <c r="Q153">
        <v>28</v>
      </c>
      <c r="R153" s="18">
        <f t="shared" si="9"/>
        <v>42173.550821759258</v>
      </c>
      <c r="S153" s="18">
        <f t="shared" si="10"/>
        <v>42113.550821759258</v>
      </c>
      <c r="T153">
        <f t="shared" si="11"/>
        <v>2015</v>
      </c>
    </row>
    <row r="154" spans="1:20" ht="30" x14ac:dyDescent="0.2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s="11">
        <f t="shared" si="8"/>
        <v>0</v>
      </c>
      <c r="G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s="12" t="s">
        <v>8273</v>
      </c>
      <c r="P154" s="12" t="s">
        <v>8276</v>
      </c>
      <c r="Q154">
        <v>15</v>
      </c>
      <c r="R154" s="18">
        <f t="shared" si="9"/>
        <v>41905.077546296299</v>
      </c>
      <c r="S154" s="18">
        <f t="shared" si="10"/>
        <v>41875.077546296299</v>
      </c>
      <c r="T154">
        <f t="shared" si="11"/>
        <v>2014</v>
      </c>
    </row>
    <row r="155" spans="1:20" ht="45" x14ac:dyDescent="0.2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s="11">
        <f t="shared" si="8"/>
        <v>1</v>
      </c>
      <c r="G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s="12" t="s">
        <v>8273</v>
      </c>
      <c r="P155" s="12" t="s">
        <v>8276</v>
      </c>
      <c r="Q155">
        <v>35.9</v>
      </c>
      <c r="R155" s="18">
        <f t="shared" si="9"/>
        <v>41975.627824074079</v>
      </c>
      <c r="S155" s="18">
        <f t="shared" si="10"/>
        <v>41933.586157407408</v>
      </c>
      <c r="T155">
        <f t="shared" si="11"/>
        <v>2014</v>
      </c>
    </row>
    <row r="156" spans="1:20" ht="45" x14ac:dyDescent="0.2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s="11">
        <f t="shared" si="8"/>
        <v>3</v>
      </c>
      <c r="G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s="12" t="s">
        <v>8273</v>
      </c>
      <c r="P156" s="12" t="s">
        <v>8276</v>
      </c>
      <c r="Q156">
        <v>13.33</v>
      </c>
      <c r="R156" s="18">
        <f t="shared" si="9"/>
        <v>42158.547395833331</v>
      </c>
      <c r="S156" s="18">
        <f t="shared" si="10"/>
        <v>42115.547395833331</v>
      </c>
      <c r="T156">
        <f t="shared" si="11"/>
        <v>2015</v>
      </c>
    </row>
    <row r="157" spans="1:20" ht="60" x14ac:dyDescent="0.2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s="11">
        <f t="shared" si="8"/>
        <v>0</v>
      </c>
      <c r="G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s="12" t="s">
        <v>8273</v>
      </c>
      <c r="P157" s="12" t="s">
        <v>8276</v>
      </c>
      <c r="Q157">
        <v>20.25</v>
      </c>
      <c r="R157" s="18">
        <f t="shared" si="9"/>
        <v>42208.559432870374</v>
      </c>
      <c r="S157" s="18">
        <f t="shared" si="10"/>
        <v>42168.559432870374</v>
      </c>
      <c r="T157">
        <f t="shared" si="11"/>
        <v>2015</v>
      </c>
    </row>
    <row r="158" spans="1:20" ht="60" x14ac:dyDescent="0.2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s="11">
        <f t="shared" si="8"/>
        <v>5</v>
      </c>
      <c r="G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s="12" t="s">
        <v>8273</v>
      </c>
      <c r="P158" s="12" t="s">
        <v>8276</v>
      </c>
      <c r="Q158">
        <v>119</v>
      </c>
      <c r="R158" s="18">
        <f t="shared" si="9"/>
        <v>41854.124953703707</v>
      </c>
      <c r="S158" s="18">
        <f t="shared" si="10"/>
        <v>41794.124953703707</v>
      </c>
      <c r="T158">
        <f t="shared" si="11"/>
        <v>2014</v>
      </c>
    </row>
    <row r="159" spans="1:20" ht="45" x14ac:dyDescent="0.2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s="11">
        <f t="shared" si="8"/>
        <v>0</v>
      </c>
      <c r="G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s="12" t="s">
        <v>8273</v>
      </c>
      <c r="P159" s="12" t="s">
        <v>8276</v>
      </c>
      <c r="Q159">
        <v>4</v>
      </c>
      <c r="R159" s="18">
        <f t="shared" si="9"/>
        <v>42426.911712962959</v>
      </c>
      <c r="S159" s="18">
        <f t="shared" si="10"/>
        <v>42396.911712962959</v>
      </c>
      <c r="T159">
        <f t="shared" si="11"/>
        <v>2016</v>
      </c>
    </row>
    <row r="160" spans="1:20" ht="60" x14ac:dyDescent="0.2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s="11">
        <f t="shared" si="8"/>
        <v>0</v>
      </c>
      <c r="G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s="12" t="s">
        <v>8273</v>
      </c>
      <c r="P160" s="12" t="s">
        <v>8276</v>
      </c>
      <c r="Q160">
        <v>0</v>
      </c>
      <c r="R160" s="18">
        <f t="shared" si="9"/>
        <v>41934.07671296296</v>
      </c>
      <c r="S160" s="18">
        <f t="shared" si="10"/>
        <v>41904.07671296296</v>
      </c>
      <c r="T160">
        <f t="shared" si="11"/>
        <v>2014</v>
      </c>
    </row>
    <row r="161" spans="1:20" ht="60" x14ac:dyDescent="0.2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s="11">
        <f t="shared" si="8"/>
        <v>0</v>
      </c>
      <c r="G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s="12" t="s">
        <v>8273</v>
      </c>
      <c r="P161" s="12" t="s">
        <v>8276</v>
      </c>
      <c r="Q161">
        <v>10</v>
      </c>
      <c r="R161" s="18">
        <f t="shared" si="9"/>
        <v>42554.434548611112</v>
      </c>
      <c r="S161" s="18">
        <f t="shared" si="10"/>
        <v>42514.434548611112</v>
      </c>
      <c r="T161">
        <f t="shared" si="11"/>
        <v>2016</v>
      </c>
    </row>
    <row r="162" spans="1:20" ht="60" x14ac:dyDescent="0.2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s="11">
        <f t="shared" si="8"/>
        <v>0</v>
      </c>
      <c r="G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s="12" t="s">
        <v>8273</v>
      </c>
      <c r="P162" s="12" t="s">
        <v>8277</v>
      </c>
      <c r="Q162">
        <v>0</v>
      </c>
      <c r="R162" s="18">
        <f t="shared" si="9"/>
        <v>42231.913090277783</v>
      </c>
      <c r="S162" s="18">
        <f t="shared" si="10"/>
        <v>42171.913090277783</v>
      </c>
      <c r="T162">
        <f t="shared" si="11"/>
        <v>2015</v>
      </c>
    </row>
    <row r="163" spans="1:20" ht="60" x14ac:dyDescent="0.2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s="11">
        <f t="shared" si="8"/>
        <v>0</v>
      </c>
      <c r="G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s="12" t="s">
        <v>8273</v>
      </c>
      <c r="P163" s="12" t="s">
        <v>8277</v>
      </c>
      <c r="Q163">
        <v>5</v>
      </c>
      <c r="R163" s="18">
        <f t="shared" si="9"/>
        <v>41822.687442129631</v>
      </c>
      <c r="S163" s="18">
        <f t="shared" si="10"/>
        <v>41792.687442129631</v>
      </c>
      <c r="T163">
        <f t="shared" si="11"/>
        <v>2014</v>
      </c>
    </row>
    <row r="164" spans="1:20" ht="45" x14ac:dyDescent="0.2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s="11">
        <f t="shared" si="8"/>
        <v>16</v>
      </c>
      <c r="G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s="12" t="s">
        <v>8273</v>
      </c>
      <c r="P164" s="12" t="s">
        <v>8277</v>
      </c>
      <c r="Q164">
        <v>43.5</v>
      </c>
      <c r="R164" s="18">
        <f t="shared" si="9"/>
        <v>41867.987500000003</v>
      </c>
      <c r="S164" s="18">
        <f t="shared" si="10"/>
        <v>41835.126805555556</v>
      </c>
      <c r="T164">
        <f t="shared" si="11"/>
        <v>2014</v>
      </c>
    </row>
    <row r="165" spans="1:20" ht="60" x14ac:dyDescent="0.2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s="11">
        <f t="shared" si="8"/>
        <v>0</v>
      </c>
      <c r="G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s="12" t="s">
        <v>8273</v>
      </c>
      <c r="P165" s="12" t="s">
        <v>8277</v>
      </c>
      <c r="Q165">
        <v>0</v>
      </c>
      <c r="R165" s="18">
        <f t="shared" si="9"/>
        <v>42278</v>
      </c>
      <c r="S165" s="18">
        <f t="shared" si="10"/>
        <v>42243.961273148147</v>
      </c>
      <c r="T165">
        <f t="shared" si="11"/>
        <v>2015</v>
      </c>
    </row>
    <row r="166" spans="1:20" ht="60" x14ac:dyDescent="0.2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s="11">
        <f t="shared" si="8"/>
        <v>1</v>
      </c>
      <c r="G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s="12" t="s">
        <v>8273</v>
      </c>
      <c r="P166" s="12" t="s">
        <v>8277</v>
      </c>
      <c r="Q166">
        <v>91.43</v>
      </c>
      <c r="R166" s="18">
        <f t="shared" si="9"/>
        <v>41901.762743055559</v>
      </c>
      <c r="S166" s="18">
        <f t="shared" si="10"/>
        <v>41841.762743055559</v>
      </c>
      <c r="T166">
        <f t="shared" si="11"/>
        <v>2014</v>
      </c>
    </row>
    <row r="167" spans="1:20" ht="30" x14ac:dyDescent="0.2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s="11">
        <f t="shared" si="8"/>
        <v>0</v>
      </c>
      <c r="G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s="12" t="s">
        <v>8273</v>
      </c>
      <c r="P167" s="12" t="s">
        <v>8277</v>
      </c>
      <c r="Q167">
        <v>0</v>
      </c>
      <c r="R167" s="18">
        <f t="shared" si="9"/>
        <v>42381.658842592587</v>
      </c>
      <c r="S167" s="18">
        <f t="shared" si="10"/>
        <v>42351.658842592587</v>
      </c>
      <c r="T167">
        <f t="shared" si="11"/>
        <v>2015</v>
      </c>
    </row>
    <row r="168" spans="1:20" ht="45" x14ac:dyDescent="0.2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s="11">
        <f t="shared" si="8"/>
        <v>60</v>
      </c>
      <c r="G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s="12" t="s">
        <v>8273</v>
      </c>
      <c r="P168" s="12" t="s">
        <v>8277</v>
      </c>
      <c r="Q168">
        <v>3000</v>
      </c>
      <c r="R168" s="18">
        <f t="shared" si="9"/>
        <v>42751.075949074075</v>
      </c>
      <c r="S168" s="18">
        <f t="shared" si="10"/>
        <v>42721.075949074075</v>
      </c>
      <c r="T168">
        <f t="shared" si="11"/>
        <v>2016</v>
      </c>
    </row>
    <row r="169" spans="1:20" ht="45" x14ac:dyDescent="0.2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s="11">
        <f t="shared" si="8"/>
        <v>0</v>
      </c>
      <c r="G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s="12" t="s">
        <v>8273</v>
      </c>
      <c r="P169" s="12" t="s">
        <v>8277</v>
      </c>
      <c r="Q169">
        <v>5.5</v>
      </c>
      <c r="R169" s="18">
        <f t="shared" si="9"/>
        <v>42220.927488425921</v>
      </c>
      <c r="S169" s="18">
        <f t="shared" si="10"/>
        <v>42160.927488425921</v>
      </c>
      <c r="T169">
        <f t="shared" si="11"/>
        <v>2015</v>
      </c>
    </row>
    <row r="170" spans="1:20" ht="60" x14ac:dyDescent="0.2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s="11">
        <f t="shared" si="8"/>
        <v>4</v>
      </c>
      <c r="G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s="12" t="s">
        <v>8273</v>
      </c>
      <c r="P170" s="12" t="s">
        <v>8277</v>
      </c>
      <c r="Q170">
        <v>108.33</v>
      </c>
      <c r="R170" s="18">
        <f t="shared" si="9"/>
        <v>42082.793634259258</v>
      </c>
      <c r="S170" s="18">
        <f t="shared" si="10"/>
        <v>42052.83530092593</v>
      </c>
      <c r="T170">
        <f t="shared" si="11"/>
        <v>2015</v>
      </c>
    </row>
    <row r="171" spans="1:20" ht="60" x14ac:dyDescent="0.2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s="11">
        <f t="shared" si="8"/>
        <v>22</v>
      </c>
      <c r="G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s="12" t="s">
        <v>8273</v>
      </c>
      <c r="P171" s="12" t="s">
        <v>8277</v>
      </c>
      <c r="Q171">
        <v>56</v>
      </c>
      <c r="R171" s="18">
        <f t="shared" si="9"/>
        <v>41930.505312499998</v>
      </c>
      <c r="S171" s="18">
        <f t="shared" si="10"/>
        <v>41900.505312499998</v>
      </c>
      <c r="T171">
        <f t="shared" si="11"/>
        <v>2014</v>
      </c>
    </row>
    <row r="172" spans="1:20" ht="60" x14ac:dyDescent="0.2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s="11">
        <f t="shared" si="8"/>
        <v>3</v>
      </c>
      <c r="G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s="12" t="s">
        <v>8273</v>
      </c>
      <c r="P172" s="12" t="s">
        <v>8277</v>
      </c>
      <c r="Q172">
        <v>32.5</v>
      </c>
      <c r="R172" s="18">
        <f t="shared" si="9"/>
        <v>42246.227777777778</v>
      </c>
      <c r="S172" s="18">
        <f t="shared" si="10"/>
        <v>42216.977812500001</v>
      </c>
      <c r="T172">
        <f t="shared" si="11"/>
        <v>2015</v>
      </c>
    </row>
    <row r="173" spans="1:20" ht="45" x14ac:dyDescent="0.2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s="11">
        <f t="shared" si="8"/>
        <v>0</v>
      </c>
      <c r="G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s="12" t="s">
        <v>8273</v>
      </c>
      <c r="P173" s="12" t="s">
        <v>8277</v>
      </c>
      <c r="Q173">
        <v>1</v>
      </c>
      <c r="R173" s="18">
        <f t="shared" si="9"/>
        <v>42594.180717592593</v>
      </c>
      <c r="S173" s="18">
        <f t="shared" si="10"/>
        <v>42534.180717592593</v>
      </c>
      <c r="T173">
        <f t="shared" si="11"/>
        <v>2016</v>
      </c>
    </row>
    <row r="174" spans="1:20" ht="45" x14ac:dyDescent="0.2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s="11">
        <f t="shared" si="8"/>
        <v>0</v>
      </c>
      <c r="G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s="12" t="s">
        <v>8273</v>
      </c>
      <c r="P174" s="12" t="s">
        <v>8277</v>
      </c>
      <c r="Q174">
        <v>0</v>
      </c>
      <c r="R174" s="18">
        <f t="shared" si="9"/>
        <v>42082.353275462956</v>
      </c>
      <c r="S174" s="18">
        <f t="shared" si="10"/>
        <v>42047.394942129627</v>
      </c>
      <c r="T174">
        <f t="shared" si="11"/>
        <v>2015</v>
      </c>
    </row>
    <row r="175" spans="1:20" ht="45" x14ac:dyDescent="0.2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s="11">
        <f t="shared" si="8"/>
        <v>0</v>
      </c>
      <c r="G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s="12" t="s">
        <v>8273</v>
      </c>
      <c r="P175" s="12" t="s">
        <v>8277</v>
      </c>
      <c r="Q175">
        <v>0</v>
      </c>
      <c r="R175" s="18">
        <f t="shared" si="9"/>
        <v>42063.573009259257</v>
      </c>
      <c r="S175" s="18">
        <f t="shared" si="10"/>
        <v>42033.573009259257</v>
      </c>
      <c r="T175">
        <f t="shared" si="11"/>
        <v>2015</v>
      </c>
    </row>
    <row r="176" spans="1:20" ht="60" x14ac:dyDescent="0.2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s="11">
        <f t="shared" si="8"/>
        <v>0</v>
      </c>
      <c r="G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s="12" t="s">
        <v>8273</v>
      </c>
      <c r="P176" s="12" t="s">
        <v>8277</v>
      </c>
      <c r="Q176">
        <v>0</v>
      </c>
      <c r="R176" s="18">
        <f t="shared" si="9"/>
        <v>42132.758981481486</v>
      </c>
      <c r="S176" s="18">
        <f t="shared" si="10"/>
        <v>42072.758981481486</v>
      </c>
      <c r="T176">
        <f t="shared" si="11"/>
        <v>2015</v>
      </c>
    </row>
    <row r="177" spans="1:20" ht="60" x14ac:dyDescent="0.2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s="11">
        <f t="shared" si="8"/>
        <v>6</v>
      </c>
      <c r="G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s="12" t="s">
        <v>8273</v>
      </c>
      <c r="P177" s="12" t="s">
        <v>8277</v>
      </c>
      <c r="Q177">
        <v>49.88</v>
      </c>
      <c r="R177" s="18">
        <f t="shared" si="9"/>
        <v>41880.777905092589</v>
      </c>
      <c r="S177" s="18">
        <f t="shared" si="10"/>
        <v>41855.777905092589</v>
      </c>
      <c r="T177">
        <f t="shared" si="11"/>
        <v>2014</v>
      </c>
    </row>
    <row r="178" spans="1:20" ht="60" x14ac:dyDescent="0.2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s="11">
        <f t="shared" si="8"/>
        <v>0</v>
      </c>
      <c r="G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s="12" t="s">
        <v>8273</v>
      </c>
      <c r="P178" s="12" t="s">
        <v>8277</v>
      </c>
      <c r="Q178">
        <v>0</v>
      </c>
      <c r="R178" s="18">
        <f t="shared" si="9"/>
        <v>42221.824062500003</v>
      </c>
      <c r="S178" s="18">
        <f t="shared" si="10"/>
        <v>42191.824062500003</v>
      </c>
      <c r="T178">
        <f t="shared" si="11"/>
        <v>2015</v>
      </c>
    </row>
    <row r="179" spans="1:20" ht="30" x14ac:dyDescent="0.2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s="11">
        <f t="shared" si="8"/>
        <v>40</v>
      </c>
      <c r="G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s="12" t="s">
        <v>8273</v>
      </c>
      <c r="P179" s="12" t="s">
        <v>8277</v>
      </c>
      <c r="Q179">
        <v>25.71</v>
      </c>
      <c r="R179" s="18">
        <f t="shared" si="9"/>
        <v>42087.00608796296</v>
      </c>
      <c r="S179" s="18">
        <f t="shared" si="10"/>
        <v>42070.047754629632</v>
      </c>
      <c r="T179">
        <f t="shared" si="11"/>
        <v>2015</v>
      </c>
    </row>
    <row r="180" spans="1:20" ht="45" x14ac:dyDescent="0.2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s="11">
        <f t="shared" si="8"/>
        <v>0</v>
      </c>
      <c r="G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s="12" t="s">
        <v>8273</v>
      </c>
      <c r="P180" s="12" t="s">
        <v>8277</v>
      </c>
      <c r="Q180">
        <v>0</v>
      </c>
      <c r="R180" s="18">
        <f t="shared" si="9"/>
        <v>42334.997048611112</v>
      </c>
      <c r="S180" s="18">
        <f t="shared" si="10"/>
        <v>42304.955381944441</v>
      </c>
      <c r="T180">
        <f t="shared" si="11"/>
        <v>2015</v>
      </c>
    </row>
    <row r="181" spans="1:20" ht="30" x14ac:dyDescent="0.2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s="11">
        <f t="shared" si="8"/>
        <v>20</v>
      </c>
      <c r="G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s="12" t="s">
        <v>8273</v>
      </c>
      <c r="P181" s="12" t="s">
        <v>8277</v>
      </c>
      <c r="Q181">
        <v>100</v>
      </c>
      <c r="R181" s="18">
        <f t="shared" si="9"/>
        <v>42433.080497685187</v>
      </c>
      <c r="S181" s="18">
        <f t="shared" si="10"/>
        <v>42403.080497685187</v>
      </c>
      <c r="T181">
        <f t="shared" si="11"/>
        <v>2016</v>
      </c>
    </row>
    <row r="182" spans="1:20" ht="45" x14ac:dyDescent="0.2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s="11">
        <f t="shared" si="8"/>
        <v>33</v>
      </c>
      <c r="G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s="12" t="s">
        <v>8273</v>
      </c>
      <c r="P182" s="12" t="s">
        <v>8277</v>
      </c>
      <c r="Q182">
        <v>30.85</v>
      </c>
      <c r="R182" s="18">
        <f t="shared" si="9"/>
        <v>42107.791666666672</v>
      </c>
      <c r="S182" s="18">
        <f t="shared" si="10"/>
        <v>42067.991238425922</v>
      </c>
      <c r="T182">
        <f t="shared" si="11"/>
        <v>2015</v>
      </c>
    </row>
    <row r="183" spans="1:20" ht="60" x14ac:dyDescent="0.2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s="11">
        <f t="shared" si="8"/>
        <v>21</v>
      </c>
      <c r="G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s="12" t="s">
        <v>8273</v>
      </c>
      <c r="P183" s="12" t="s">
        <v>8277</v>
      </c>
      <c r="Q183">
        <v>180.5</v>
      </c>
      <c r="R183" s="18">
        <f t="shared" si="9"/>
        <v>42177.741840277777</v>
      </c>
      <c r="S183" s="18">
        <f t="shared" si="10"/>
        <v>42147.741840277777</v>
      </c>
      <c r="T183">
        <f t="shared" si="11"/>
        <v>2015</v>
      </c>
    </row>
    <row r="184" spans="1:20" ht="60" x14ac:dyDescent="0.2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s="11">
        <f t="shared" si="8"/>
        <v>0</v>
      </c>
      <c r="G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s="12" t="s">
        <v>8273</v>
      </c>
      <c r="P184" s="12" t="s">
        <v>8277</v>
      </c>
      <c r="Q184">
        <v>0</v>
      </c>
      <c r="R184" s="18">
        <f t="shared" si="9"/>
        <v>42742.011944444443</v>
      </c>
      <c r="S184" s="18">
        <f t="shared" si="10"/>
        <v>42712.011944444443</v>
      </c>
      <c r="T184">
        <f t="shared" si="11"/>
        <v>2016</v>
      </c>
    </row>
    <row r="185" spans="1:20" x14ac:dyDescent="0.2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s="11">
        <f t="shared" si="8"/>
        <v>36</v>
      </c>
      <c r="G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s="12" t="s">
        <v>8273</v>
      </c>
      <c r="P185" s="12" t="s">
        <v>8277</v>
      </c>
      <c r="Q185">
        <v>373.5</v>
      </c>
      <c r="R185" s="18">
        <f t="shared" si="9"/>
        <v>41969.851967592593</v>
      </c>
      <c r="S185" s="18">
        <f t="shared" si="10"/>
        <v>41939.810300925928</v>
      </c>
      <c r="T185">
        <f t="shared" si="11"/>
        <v>2014</v>
      </c>
    </row>
    <row r="186" spans="1:20" ht="60" x14ac:dyDescent="0.2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s="11">
        <f t="shared" si="8"/>
        <v>3</v>
      </c>
      <c r="G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s="12" t="s">
        <v>8273</v>
      </c>
      <c r="P186" s="12" t="s">
        <v>8277</v>
      </c>
      <c r="Q186">
        <v>25.5</v>
      </c>
      <c r="R186" s="18">
        <f t="shared" si="9"/>
        <v>41883.165972222225</v>
      </c>
      <c r="S186" s="18">
        <f t="shared" si="10"/>
        <v>41825.791226851856</v>
      </c>
      <c r="T186">
        <f t="shared" si="11"/>
        <v>2014</v>
      </c>
    </row>
    <row r="187" spans="1:20" x14ac:dyDescent="0.2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s="11">
        <f t="shared" si="8"/>
        <v>6</v>
      </c>
      <c r="G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s="12" t="s">
        <v>8273</v>
      </c>
      <c r="P187" s="12" t="s">
        <v>8277</v>
      </c>
      <c r="Q187">
        <v>220</v>
      </c>
      <c r="R187" s="18">
        <f t="shared" si="9"/>
        <v>42600.91133101852</v>
      </c>
      <c r="S187" s="18">
        <f t="shared" si="10"/>
        <v>42570.91133101852</v>
      </c>
      <c r="T187">
        <f t="shared" si="11"/>
        <v>2016</v>
      </c>
    </row>
    <row r="188" spans="1:20" ht="60" x14ac:dyDescent="0.2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s="11">
        <f t="shared" si="8"/>
        <v>0</v>
      </c>
      <c r="G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s="12" t="s">
        <v>8273</v>
      </c>
      <c r="P188" s="12" t="s">
        <v>8277</v>
      </c>
      <c r="Q188">
        <v>0</v>
      </c>
      <c r="R188" s="18">
        <f t="shared" si="9"/>
        <v>42797.833333333328</v>
      </c>
      <c r="S188" s="18">
        <f t="shared" si="10"/>
        <v>42767.812893518523</v>
      </c>
      <c r="T188">
        <f t="shared" si="11"/>
        <v>2017</v>
      </c>
    </row>
    <row r="189" spans="1:20" ht="45" x14ac:dyDescent="0.2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s="11">
        <f t="shared" si="8"/>
        <v>16</v>
      </c>
      <c r="G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s="12" t="s">
        <v>8273</v>
      </c>
      <c r="P189" s="12" t="s">
        <v>8277</v>
      </c>
      <c r="Q189">
        <v>160</v>
      </c>
      <c r="R189" s="18">
        <f t="shared" si="9"/>
        <v>42206.290972222225</v>
      </c>
      <c r="S189" s="18">
        <f t="shared" si="10"/>
        <v>42182.234456018516</v>
      </c>
      <c r="T189">
        <f t="shared" si="11"/>
        <v>2015</v>
      </c>
    </row>
    <row r="190" spans="1:20" ht="60" x14ac:dyDescent="0.2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s="11">
        <f t="shared" si="8"/>
        <v>0</v>
      </c>
      <c r="G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s="12" t="s">
        <v>8273</v>
      </c>
      <c r="P190" s="12" t="s">
        <v>8277</v>
      </c>
      <c r="Q190">
        <v>0</v>
      </c>
      <c r="R190" s="18">
        <f t="shared" si="9"/>
        <v>41887.18304398148</v>
      </c>
      <c r="S190" s="18">
        <f t="shared" si="10"/>
        <v>41857.18304398148</v>
      </c>
      <c r="T190">
        <f t="shared" si="11"/>
        <v>2014</v>
      </c>
    </row>
    <row r="191" spans="1:20" ht="60" x14ac:dyDescent="0.2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s="11">
        <f t="shared" si="8"/>
        <v>0</v>
      </c>
      <c r="G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s="12" t="s">
        <v>8273</v>
      </c>
      <c r="P191" s="12" t="s">
        <v>8277</v>
      </c>
      <c r="Q191">
        <v>69</v>
      </c>
      <c r="R191" s="18">
        <f t="shared" si="9"/>
        <v>42616.690706018519</v>
      </c>
      <c r="S191" s="18">
        <f t="shared" si="10"/>
        <v>42556.690706018519</v>
      </c>
      <c r="T191">
        <f t="shared" si="11"/>
        <v>2016</v>
      </c>
    </row>
    <row r="192" spans="1:20" x14ac:dyDescent="0.2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s="11">
        <f t="shared" si="8"/>
        <v>0</v>
      </c>
      <c r="G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s="12" t="s">
        <v>8273</v>
      </c>
      <c r="P192" s="12" t="s">
        <v>8277</v>
      </c>
      <c r="Q192">
        <v>50</v>
      </c>
      <c r="R192" s="18">
        <f t="shared" si="9"/>
        <v>42537.650995370372</v>
      </c>
      <c r="S192" s="18">
        <f t="shared" si="10"/>
        <v>42527.650995370372</v>
      </c>
      <c r="T192">
        <f t="shared" si="11"/>
        <v>2016</v>
      </c>
    </row>
    <row r="193" spans="1:20" ht="45" x14ac:dyDescent="0.2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s="11">
        <f t="shared" si="8"/>
        <v>5</v>
      </c>
      <c r="G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s="12" t="s">
        <v>8273</v>
      </c>
      <c r="P193" s="12" t="s">
        <v>8277</v>
      </c>
      <c r="Q193">
        <v>83.33</v>
      </c>
      <c r="R193" s="18">
        <f t="shared" si="9"/>
        <v>42279.441412037035</v>
      </c>
      <c r="S193" s="18">
        <f t="shared" si="10"/>
        <v>42239.441412037035</v>
      </c>
      <c r="T193">
        <f t="shared" si="11"/>
        <v>2015</v>
      </c>
    </row>
    <row r="194" spans="1:20" ht="60" x14ac:dyDescent="0.2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s="11">
        <f t="shared" ref="F194:F257" si="12">ROUND(E194/D194*100,0)</f>
        <v>0</v>
      </c>
      <c r="G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s="12" t="s">
        <v>8273</v>
      </c>
      <c r="P194" s="12" t="s">
        <v>8277</v>
      </c>
      <c r="Q194">
        <v>5.67</v>
      </c>
      <c r="R194" s="18">
        <f t="shared" si="9"/>
        <v>41929.792037037041</v>
      </c>
      <c r="S194" s="18">
        <f t="shared" si="10"/>
        <v>41899.792037037041</v>
      </c>
      <c r="T194">
        <f t="shared" si="11"/>
        <v>2014</v>
      </c>
    </row>
    <row r="195" spans="1:20" ht="60" x14ac:dyDescent="0.2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s="11">
        <f t="shared" si="12"/>
        <v>0</v>
      </c>
      <c r="G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s="12" t="s">
        <v>8273</v>
      </c>
      <c r="P195" s="12" t="s">
        <v>8277</v>
      </c>
      <c r="Q195">
        <v>0</v>
      </c>
      <c r="R195" s="18">
        <f t="shared" ref="R195:R258" si="13">(((J195/60)/60)/24)+DATE(1970,1,1)</f>
        <v>41971.976458333331</v>
      </c>
      <c r="S195" s="18">
        <f t="shared" ref="S195:S258" si="14">(((K195/60)/60)/24)+DATE(1970,1,1)</f>
        <v>41911.934791666667</v>
      </c>
      <c r="T195">
        <f t="shared" ref="T195:T258" si="15">YEAR(S195)</f>
        <v>2014</v>
      </c>
    </row>
    <row r="196" spans="1:20" ht="45" x14ac:dyDescent="0.2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s="11">
        <f t="shared" si="12"/>
        <v>0</v>
      </c>
      <c r="G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s="12" t="s">
        <v>8273</v>
      </c>
      <c r="P196" s="12" t="s">
        <v>8277</v>
      </c>
      <c r="Q196">
        <v>1</v>
      </c>
      <c r="R196" s="18">
        <f t="shared" si="13"/>
        <v>42435.996886574074</v>
      </c>
      <c r="S196" s="18">
        <f t="shared" si="14"/>
        <v>42375.996886574074</v>
      </c>
      <c r="T196">
        <f t="shared" si="15"/>
        <v>2016</v>
      </c>
    </row>
    <row r="197" spans="1:20" ht="45" x14ac:dyDescent="0.2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s="11">
        <f t="shared" si="12"/>
        <v>0</v>
      </c>
      <c r="G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s="12" t="s">
        <v>8273</v>
      </c>
      <c r="P197" s="12" t="s">
        <v>8277</v>
      </c>
      <c r="Q197">
        <v>0</v>
      </c>
      <c r="R197" s="18">
        <f t="shared" si="13"/>
        <v>42195.67050925926</v>
      </c>
      <c r="S197" s="18">
        <f t="shared" si="14"/>
        <v>42135.67050925926</v>
      </c>
      <c r="T197">
        <f t="shared" si="15"/>
        <v>2015</v>
      </c>
    </row>
    <row r="198" spans="1:20" ht="45" x14ac:dyDescent="0.2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s="11">
        <f t="shared" si="12"/>
        <v>42</v>
      </c>
      <c r="G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s="12" t="s">
        <v>8273</v>
      </c>
      <c r="P198" s="12" t="s">
        <v>8277</v>
      </c>
      <c r="Q198">
        <v>77.11</v>
      </c>
      <c r="R198" s="18">
        <f t="shared" si="13"/>
        <v>42287.875</v>
      </c>
      <c r="S198" s="18">
        <f t="shared" si="14"/>
        <v>42259.542800925927</v>
      </c>
      <c r="T198">
        <f t="shared" si="15"/>
        <v>2015</v>
      </c>
    </row>
    <row r="199" spans="1:20" ht="60" x14ac:dyDescent="0.2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s="11">
        <f t="shared" si="12"/>
        <v>10</v>
      </c>
      <c r="G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s="12" t="s">
        <v>8273</v>
      </c>
      <c r="P199" s="12" t="s">
        <v>8277</v>
      </c>
      <c r="Q199">
        <v>32.75</v>
      </c>
      <c r="R199" s="18">
        <f t="shared" si="13"/>
        <v>42783.875</v>
      </c>
      <c r="S199" s="18">
        <f t="shared" si="14"/>
        <v>42741.848379629635</v>
      </c>
      <c r="T199">
        <f t="shared" si="15"/>
        <v>2017</v>
      </c>
    </row>
    <row r="200" spans="1:20" ht="60" x14ac:dyDescent="0.2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s="11">
        <f t="shared" si="12"/>
        <v>1</v>
      </c>
      <c r="G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s="12" t="s">
        <v>8273</v>
      </c>
      <c r="P200" s="12" t="s">
        <v>8277</v>
      </c>
      <c r="Q200">
        <v>46.5</v>
      </c>
      <c r="R200" s="18">
        <f t="shared" si="13"/>
        <v>41917.383356481485</v>
      </c>
      <c r="S200" s="18">
        <f t="shared" si="14"/>
        <v>41887.383356481485</v>
      </c>
      <c r="T200">
        <f t="shared" si="15"/>
        <v>2014</v>
      </c>
    </row>
    <row r="201" spans="1:20" ht="60" x14ac:dyDescent="0.2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s="11">
        <f t="shared" si="12"/>
        <v>0</v>
      </c>
      <c r="G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s="12" t="s">
        <v>8273</v>
      </c>
      <c r="P201" s="12" t="s">
        <v>8277</v>
      </c>
      <c r="Q201">
        <v>0</v>
      </c>
      <c r="R201" s="18">
        <f t="shared" si="13"/>
        <v>42614.123865740738</v>
      </c>
      <c r="S201" s="18">
        <f t="shared" si="14"/>
        <v>42584.123865740738</v>
      </c>
      <c r="T201">
        <f t="shared" si="15"/>
        <v>2016</v>
      </c>
    </row>
    <row r="202" spans="1:20" ht="45" x14ac:dyDescent="0.2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s="11">
        <f t="shared" si="12"/>
        <v>26</v>
      </c>
      <c r="G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s="12" t="s">
        <v>8273</v>
      </c>
      <c r="P202" s="12" t="s">
        <v>8277</v>
      </c>
      <c r="Q202">
        <v>87.31</v>
      </c>
      <c r="R202" s="18">
        <f t="shared" si="13"/>
        <v>41897.083368055559</v>
      </c>
      <c r="S202" s="18">
        <f t="shared" si="14"/>
        <v>41867.083368055559</v>
      </c>
      <c r="T202">
        <f t="shared" si="15"/>
        <v>2014</v>
      </c>
    </row>
    <row r="203" spans="1:20" ht="60" x14ac:dyDescent="0.2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s="11">
        <f t="shared" si="12"/>
        <v>58</v>
      </c>
      <c r="G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s="12" t="s">
        <v>8273</v>
      </c>
      <c r="P203" s="12" t="s">
        <v>8277</v>
      </c>
      <c r="Q203">
        <v>54.29</v>
      </c>
      <c r="R203" s="18">
        <f t="shared" si="13"/>
        <v>42043.818622685183</v>
      </c>
      <c r="S203" s="18">
        <f t="shared" si="14"/>
        <v>42023.818622685183</v>
      </c>
      <c r="T203">
        <f t="shared" si="15"/>
        <v>2015</v>
      </c>
    </row>
    <row r="204" spans="1:20" x14ac:dyDescent="0.2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s="11">
        <f t="shared" si="12"/>
        <v>0</v>
      </c>
      <c r="G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s="12" t="s">
        <v>8273</v>
      </c>
      <c r="P204" s="12" t="s">
        <v>8277</v>
      </c>
      <c r="Q204">
        <v>0</v>
      </c>
      <c r="R204" s="18">
        <f t="shared" si="13"/>
        <v>42285.874305555553</v>
      </c>
      <c r="S204" s="18">
        <f t="shared" si="14"/>
        <v>42255.927824074075</v>
      </c>
      <c r="T204">
        <f t="shared" si="15"/>
        <v>2015</v>
      </c>
    </row>
    <row r="205" spans="1:20" ht="60" x14ac:dyDescent="0.2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s="11">
        <f t="shared" si="12"/>
        <v>30</v>
      </c>
      <c r="G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s="12" t="s">
        <v>8273</v>
      </c>
      <c r="P205" s="12" t="s">
        <v>8277</v>
      </c>
      <c r="Q205">
        <v>93.25</v>
      </c>
      <c r="R205" s="18">
        <f t="shared" si="13"/>
        <v>42033.847962962958</v>
      </c>
      <c r="S205" s="18">
        <f t="shared" si="14"/>
        <v>41973.847962962958</v>
      </c>
      <c r="T205">
        <f t="shared" si="15"/>
        <v>2014</v>
      </c>
    </row>
    <row r="206" spans="1:20" ht="60" x14ac:dyDescent="0.2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s="11">
        <f t="shared" si="12"/>
        <v>51</v>
      </c>
      <c r="G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s="12" t="s">
        <v>8273</v>
      </c>
      <c r="P206" s="12" t="s">
        <v>8277</v>
      </c>
      <c r="Q206">
        <v>117.68</v>
      </c>
      <c r="R206" s="18">
        <f t="shared" si="13"/>
        <v>42586.583368055552</v>
      </c>
      <c r="S206" s="18">
        <f t="shared" si="14"/>
        <v>42556.583368055552</v>
      </c>
      <c r="T206">
        <f t="shared" si="15"/>
        <v>2016</v>
      </c>
    </row>
    <row r="207" spans="1:20" ht="45" x14ac:dyDescent="0.2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s="11">
        <f t="shared" si="12"/>
        <v>16</v>
      </c>
      <c r="G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s="12" t="s">
        <v>8273</v>
      </c>
      <c r="P207" s="12" t="s">
        <v>8277</v>
      </c>
      <c r="Q207">
        <v>76.47</v>
      </c>
      <c r="R207" s="18">
        <f t="shared" si="13"/>
        <v>42283.632199074069</v>
      </c>
      <c r="S207" s="18">
        <f t="shared" si="14"/>
        <v>42248.632199074069</v>
      </c>
      <c r="T207">
        <f t="shared" si="15"/>
        <v>2015</v>
      </c>
    </row>
    <row r="208" spans="1:20" ht="45" x14ac:dyDescent="0.2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s="11">
        <f t="shared" si="12"/>
        <v>0</v>
      </c>
      <c r="G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s="12" t="s">
        <v>8273</v>
      </c>
      <c r="P208" s="12" t="s">
        <v>8277</v>
      </c>
      <c r="Q208">
        <v>0</v>
      </c>
      <c r="R208" s="18">
        <f t="shared" si="13"/>
        <v>42588.004432870366</v>
      </c>
      <c r="S208" s="18">
        <f t="shared" si="14"/>
        <v>42567.004432870366</v>
      </c>
      <c r="T208">
        <f t="shared" si="15"/>
        <v>2016</v>
      </c>
    </row>
    <row r="209" spans="1:20" ht="45" x14ac:dyDescent="0.2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s="11">
        <f t="shared" si="12"/>
        <v>15</v>
      </c>
      <c r="G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s="12" t="s">
        <v>8273</v>
      </c>
      <c r="P209" s="12" t="s">
        <v>8277</v>
      </c>
      <c r="Q209">
        <v>163.85</v>
      </c>
      <c r="R209" s="18">
        <f t="shared" si="13"/>
        <v>42008.197199074071</v>
      </c>
      <c r="S209" s="18">
        <f t="shared" si="14"/>
        <v>41978.197199074071</v>
      </c>
      <c r="T209">
        <f t="shared" si="15"/>
        <v>2014</v>
      </c>
    </row>
    <row r="210" spans="1:20" ht="60" x14ac:dyDescent="0.2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s="11">
        <f t="shared" si="12"/>
        <v>0</v>
      </c>
      <c r="G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s="12" t="s">
        <v>8273</v>
      </c>
      <c r="P210" s="12" t="s">
        <v>8277</v>
      </c>
      <c r="Q210">
        <v>0</v>
      </c>
      <c r="R210" s="18">
        <f t="shared" si="13"/>
        <v>41989.369988425926</v>
      </c>
      <c r="S210" s="18">
        <f t="shared" si="14"/>
        <v>41959.369988425926</v>
      </c>
      <c r="T210">
        <f t="shared" si="15"/>
        <v>2014</v>
      </c>
    </row>
    <row r="211" spans="1:20" ht="60" x14ac:dyDescent="0.2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s="11">
        <f t="shared" si="12"/>
        <v>0</v>
      </c>
      <c r="G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s="12" t="s">
        <v>8273</v>
      </c>
      <c r="P211" s="12" t="s">
        <v>8277</v>
      </c>
      <c r="Q211">
        <v>0</v>
      </c>
      <c r="R211" s="18">
        <f t="shared" si="13"/>
        <v>42195.922858796301</v>
      </c>
      <c r="S211" s="18">
        <f t="shared" si="14"/>
        <v>42165.922858796301</v>
      </c>
      <c r="T211">
        <f t="shared" si="15"/>
        <v>2015</v>
      </c>
    </row>
    <row r="212" spans="1:20" ht="60" x14ac:dyDescent="0.2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s="11">
        <f t="shared" si="12"/>
        <v>25</v>
      </c>
      <c r="G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s="12" t="s">
        <v>8273</v>
      </c>
      <c r="P212" s="12" t="s">
        <v>8277</v>
      </c>
      <c r="Q212">
        <v>91.82</v>
      </c>
      <c r="R212" s="18">
        <f t="shared" si="13"/>
        <v>42278.208333333328</v>
      </c>
      <c r="S212" s="18">
        <f t="shared" si="14"/>
        <v>42249.064722222218</v>
      </c>
      <c r="T212">
        <f t="shared" si="15"/>
        <v>2015</v>
      </c>
    </row>
    <row r="213" spans="1:20" ht="60" x14ac:dyDescent="0.2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s="11">
        <f t="shared" si="12"/>
        <v>45</v>
      </c>
      <c r="G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s="12" t="s">
        <v>8273</v>
      </c>
      <c r="P213" s="12" t="s">
        <v>8277</v>
      </c>
      <c r="Q213">
        <v>185.83</v>
      </c>
      <c r="R213" s="18">
        <f t="shared" si="13"/>
        <v>42266.159918981488</v>
      </c>
      <c r="S213" s="18">
        <f t="shared" si="14"/>
        <v>42236.159918981488</v>
      </c>
      <c r="T213">
        <f t="shared" si="15"/>
        <v>2015</v>
      </c>
    </row>
    <row r="214" spans="1:20" ht="45" x14ac:dyDescent="0.2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s="11">
        <f t="shared" si="12"/>
        <v>0</v>
      </c>
      <c r="G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s="12" t="s">
        <v>8273</v>
      </c>
      <c r="P214" s="12" t="s">
        <v>8277</v>
      </c>
      <c r="Q214">
        <v>1</v>
      </c>
      <c r="R214" s="18">
        <f t="shared" si="13"/>
        <v>42476.839351851857</v>
      </c>
      <c r="S214" s="18">
        <f t="shared" si="14"/>
        <v>42416.881018518514</v>
      </c>
      <c r="T214">
        <f t="shared" si="15"/>
        <v>2016</v>
      </c>
    </row>
    <row r="215" spans="1:20" ht="45" x14ac:dyDescent="0.2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s="11">
        <f t="shared" si="12"/>
        <v>0</v>
      </c>
      <c r="G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s="12" t="s">
        <v>8273</v>
      </c>
      <c r="P215" s="12" t="s">
        <v>8277</v>
      </c>
      <c r="Q215">
        <v>20</v>
      </c>
      <c r="R215" s="18">
        <f t="shared" si="13"/>
        <v>42232.587974537033</v>
      </c>
      <c r="S215" s="18">
        <f t="shared" si="14"/>
        <v>42202.594293981485</v>
      </c>
      <c r="T215">
        <f t="shared" si="15"/>
        <v>2015</v>
      </c>
    </row>
    <row r="216" spans="1:20" ht="60" x14ac:dyDescent="0.2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s="11">
        <f t="shared" si="12"/>
        <v>0</v>
      </c>
      <c r="G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s="12" t="s">
        <v>8273</v>
      </c>
      <c r="P216" s="12" t="s">
        <v>8277</v>
      </c>
      <c r="Q216">
        <v>1</v>
      </c>
      <c r="R216" s="18">
        <f t="shared" si="13"/>
        <v>42069.64061342593</v>
      </c>
      <c r="S216" s="18">
        <f t="shared" si="14"/>
        <v>42009.64061342593</v>
      </c>
      <c r="T216">
        <f t="shared" si="15"/>
        <v>2015</v>
      </c>
    </row>
    <row r="217" spans="1:20" ht="60" x14ac:dyDescent="0.2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s="11">
        <f t="shared" si="12"/>
        <v>0</v>
      </c>
      <c r="G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s="12" t="s">
        <v>8273</v>
      </c>
      <c r="P217" s="12" t="s">
        <v>8277</v>
      </c>
      <c r="Q217">
        <v>10</v>
      </c>
      <c r="R217" s="18">
        <f t="shared" si="13"/>
        <v>42417.999305555553</v>
      </c>
      <c r="S217" s="18">
        <f t="shared" si="14"/>
        <v>42375.230115740742</v>
      </c>
      <c r="T217">
        <f t="shared" si="15"/>
        <v>2016</v>
      </c>
    </row>
    <row r="218" spans="1:20" ht="60" x14ac:dyDescent="0.2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s="11">
        <f t="shared" si="12"/>
        <v>56</v>
      </c>
      <c r="G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s="12" t="s">
        <v>8273</v>
      </c>
      <c r="P218" s="12" t="s">
        <v>8277</v>
      </c>
      <c r="Q218">
        <v>331.54</v>
      </c>
      <c r="R218" s="18">
        <f t="shared" si="13"/>
        <v>42116.917094907403</v>
      </c>
      <c r="S218" s="18">
        <f t="shared" si="14"/>
        <v>42066.958761574075</v>
      </c>
      <c r="T218">
        <f t="shared" si="15"/>
        <v>2015</v>
      </c>
    </row>
    <row r="219" spans="1:20" x14ac:dyDescent="0.2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s="11">
        <f t="shared" si="12"/>
        <v>12</v>
      </c>
      <c r="G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s="12" t="s">
        <v>8273</v>
      </c>
      <c r="P219" s="12" t="s">
        <v>8277</v>
      </c>
      <c r="Q219">
        <v>314.29000000000002</v>
      </c>
      <c r="R219" s="18">
        <f t="shared" si="13"/>
        <v>42001.64061342593</v>
      </c>
      <c r="S219" s="18">
        <f t="shared" si="14"/>
        <v>41970.64061342593</v>
      </c>
      <c r="T219">
        <f t="shared" si="15"/>
        <v>2014</v>
      </c>
    </row>
    <row r="220" spans="1:20" ht="60" x14ac:dyDescent="0.2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s="11">
        <f t="shared" si="12"/>
        <v>2</v>
      </c>
      <c r="G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s="12" t="s">
        <v>8273</v>
      </c>
      <c r="P220" s="12" t="s">
        <v>8277</v>
      </c>
      <c r="Q220">
        <v>100</v>
      </c>
      <c r="R220" s="18">
        <f t="shared" si="13"/>
        <v>42139.628344907411</v>
      </c>
      <c r="S220" s="18">
        <f t="shared" si="14"/>
        <v>42079.628344907411</v>
      </c>
      <c r="T220">
        <f t="shared" si="15"/>
        <v>2015</v>
      </c>
    </row>
    <row r="221" spans="1:20" ht="45" x14ac:dyDescent="0.2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s="11">
        <f t="shared" si="12"/>
        <v>18</v>
      </c>
      <c r="G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s="12" t="s">
        <v>8273</v>
      </c>
      <c r="P221" s="12" t="s">
        <v>8277</v>
      </c>
      <c r="Q221">
        <v>115.99</v>
      </c>
      <c r="R221" s="18">
        <f t="shared" si="13"/>
        <v>42461.290972222225</v>
      </c>
      <c r="S221" s="18">
        <f t="shared" si="14"/>
        <v>42429.326678240745</v>
      </c>
      <c r="T221">
        <f t="shared" si="15"/>
        <v>2016</v>
      </c>
    </row>
    <row r="222" spans="1:20" ht="45" x14ac:dyDescent="0.2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s="11">
        <f t="shared" si="12"/>
        <v>1</v>
      </c>
      <c r="G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s="12" t="s">
        <v>8273</v>
      </c>
      <c r="P222" s="12" t="s">
        <v>8277</v>
      </c>
      <c r="Q222">
        <v>120</v>
      </c>
      <c r="R222" s="18">
        <f t="shared" si="13"/>
        <v>42236.837499999994</v>
      </c>
      <c r="S222" s="18">
        <f t="shared" si="14"/>
        <v>42195.643865740742</v>
      </c>
      <c r="T222">
        <f t="shared" si="15"/>
        <v>2015</v>
      </c>
    </row>
    <row r="223" spans="1:20" ht="30" x14ac:dyDescent="0.2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s="11">
        <f t="shared" si="12"/>
        <v>0</v>
      </c>
      <c r="G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s="12" t="s">
        <v>8273</v>
      </c>
      <c r="P223" s="12" t="s">
        <v>8277</v>
      </c>
      <c r="Q223">
        <v>0</v>
      </c>
      <c r="R223" s="18">
        <f t="shared" si="13"/>
        <v>42091.79587962963</v>
      </c>
      <c r="S223" s="18">
        <f t="shared" si="14"/>
        <v>42031.837546296301</v>
      </c>
      <c r="T223">
        <f t="shared" si="15"/>
        <v>2015</v>
      </c>
    </row>
    <row r="224" spans="1:20" ht="60" x14ac:dyDescent="0.2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s="11">
        <f t="shared" si="12"/>
        <v>13</v>
      </c>
      <c r="G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s="12" t="s">
        <v>8273</v>
      </c>
      <c r="P224" s="12" t="s">
        <v>8277</v>
      </c>
      <c r="Q224">
        <v>65</v>
      </c>
      <c r="R224" s="18">
        <f t="shared" si="13"/>
        <v>42090.110416666663</v>
      </c>
      <c r="S224" s="18">
        <f t="shared" si="14"/>
        <v>42031.769884259258</v>
      </c>
      <c r="T224">
        <f t="shared" si="15"/>
        <v>2015</v>
      </c>
    </row>
    <row r="225" spans="1:20" ht="60" x14ac:dyDescent="0.2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s="11">
        <f t="shared" si="12"/>
        <v>0</v>
      </c>
      <c r="G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s="12" t="s">
        <v>8273</v>
      </c>
      <c r="P225" s="12" t="s">
        <v>8277</v>
      </c>
      <c r="Q225">
        <v>0</v>
      </c>
      <c r="R225" s="18">
        <f t="shared" si="13"/>
        <v>42512.045138888891</v>
      </c>
      <c r="S225" s="18">
        <f t="shared" si="14"/>
        <v>42482.048032407409</v>
      </c>
      <c r="T225">
        <f t="shared" si="15"/>
        <v>2016</v>
      </c>
    </row>
    <row r="226" spans="1:20" ht="60" x14ac:dyDescent="0.2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s="11">
        <f t="shared" si="12"/>
        <v>0</v>
      </c>
      <c r="G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s="12" t="s">
        <v>8273</v>
      </c>
      <c r="P226" s="12" t="s">
        <v>8277</v>
      </c>
      <c r="Q226">
        <v>0</v>
      </c>
      <c r="R226" s="18">
        <f t="shared" si="13"/>
        <v>42195.235254629632</v>
      </c>
      <c r="S226" s="18">
        <f t="shared" si="14"/>
        <v>42135.235254629632</v>
      </c>
      <c r="T226">
        <f t="shared" si="15"/>
        <v>2015</v>
      </c>
    </row>
    <row r="227" spans="1:20" ht="45" x14ac:dyDescent="0.2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s="11">
        <f t="shared" si="12"/>
        <v>0</v>
      </c>
      <c r="G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s="12" t="s">
        <v>8273</v>
      </c>
      <c r="P227" s="12" t="s">
        <v>8277</v>
      </c>
      <c r="Q227">
        <v>0</v>
      </c>
      <c r="R227" s="18">
        <f t="shared" si="13"/>
        <v>42468.919606481482</v>
      </c>
      <c r="S227" s="18">
        <f t="shared" si="14"/>
        <v>42438.961273148147</v>
      </c>
      <c r="T227">
        <f t="shared" si="15"/>
        <v>2016</v>
      </c>
    </row>
    <row r="228" spans="1:20" ht="45" x14ac:dyDescent="0.2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s="11">
        <f t="shared" si="12"/>
        <v>1</v>
      </c>
      <c r="G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s="12" t="s">
        <v>8273</v>
      </c>
      <c r="P228" s="12" t="s">
        <v>8277</v>
      </c>
      <c r="Q228">
        <v>125</v>
      </c>
      <c r="R228" s="18">
        <f t="shared" si="13"/>
        <v>42155.395138888889</v>
      </c>
      <c r="S228" s="18">
        <f t="shared" si="14"/>
        <v>42106.666018518517</v>
      </c>
      <c r="T228">
        <f t="shared" si="15"/>
        <v>2015</v>
      </c>
    </row>
    <row r="229" spans="1:20" ht="45" x14ac:dyDescent="0.2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s="11">
        <f t="shared" si="12"/>
        <v>0</v>
      </c>
      <c r="G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s="12" t="s">
        <v>8273</v>
      </c>
      <c r="P229" s="12" t="s">
        <v>8277</v>
      </c>
      <c r="Q229">
        <v>0</v>
      </c>
      <c r="R229" s="18">
        <f t="shared" si="13"/>
        <v>42194.893993055557</v>
      </c>
      <c r="S229" s="18">
        <f t="shared" si="14"/>
        <v>42164.893993055557</v>
      </c>
      <c r="T229">
        <f t="shared" si="15"/>
        <v>2015</v>
      </c>
    </row>
    <row r="230" spans="1:20" ht="30" x14ac:dyDescent="0.2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s="11">
        <f t="shared" si="12"/>
        <v>0</v>
      </c>
      <c r="G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s="12" t="s">
        <v>8273</v>
      </c>
      <c r="P230" s="12" t="s">
        <v>8277</v>
      </c>
      <c r="Q230">
        <v>0</v>
      </c>
      <c r="R230" s="18">
        <f t="shared" si="13"/>
        <v>42156.686400462961</v>
      </c>
      <c r="S230" s="18">
        <f t="shared" si="14"/>
        <v>42096.686400462961</v>
      </c>
      <c r="T230">
        <f t="shared" si="15"/>
        <v>2015</v>
      </c>
    </row>
    <row r="231" spans="1:20" ht="60" x14ac:dyDescent="0.2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s="11">
        <f t="shared" si="12"/>
        <v>0</v>
      </c>
      <c r="G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s="12" t="s">
        <v>8273</v>
      </c>
      <c r="P231" s="12" t="s">
        <v>8277</v>
      </c>
      <c r="Q231">
        <v>0</v>
      </c>
      <c r="R231" s="18">
        <f t="shared" si="13"/>
        <v>42413.933993055558</v>
      </c>
      <c r="S231" s="18">
        <f t="shared" si="14"/>
        <v>42383.933993055558</v>
      </c>
      <c r="T231">
        <f t="shared" si="15"/>
        <v>2016</v>
      </c>
    </row>
    <row r="232" spans="1:20" ht="60" x14ac:dyDescent="0.2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s="11">
        <f t="shared" si="12"/>
        <v>0</v>
      </c>
      <c r="G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s="12" t="s">
        <v>8273</v>
      </c>
      <c r="P232" s="12" t="s">
        <v>8277</v>
      </c>
      <c r="Q232">
        <v>30</v>
      </c>
      <c r="R232" s="18">
        <f t="shared" si="13"/>
        <v>42159.777210648142</v>
      </c>
      <c r="S232" s="18">
        <f t="shared" si="14"/>
        <v>42129.777210648142</v>
      </c>
      <c r="T232">
        <f t="shared" si="15"/>
        <v>2015</v>
      </c>
    </row>
    <row r="233" spans="1:20" ht="60" x14ac:dyDescent="0.2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s="11">
        <f t="shared" si="12"/>
        <v>0</v>
      </c>
      <c r="G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s="12" t="s">
        <v>8273</v>
      </c>
      <c r="P233" s="12" t="s">
        <v>8277</v>
      </c>
      <c r="Q233">
        <v>0</v>
      </c>
      <c r="R233" s="18">
        <f t="shared" si="13"/>
        <v>42371.958923611113</v>
      </c>
      <c r="S233" s="18">
        <f t="shared" si="14"/>
        <v>42341.958923611113</v>
      </c>
      <c r="T233">
        <f t="shared" si="15"/>
        <v>2015</v>
      </c>
    </row>
    <row r="234" spans="1:20" ht="60" x14ac:dyDescent="0.2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s="11">
        <f t="shared" si="12"/>
        <v>3</v>
      </c>
      <c r="G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s="12" t="s">
        <v>8273</v>
      </c>
      <c r="P234" s="12" t="s">
        <v>8277</v>
      </c>
      <c r="Q234">
        <v>15.71</v>
      </c>
      <c r="R234" s="18">
        <f t="shared" si="13"/>
        <v>42062.82576388889</v>
      </c>
      <c r="S234" s="18">
        <f t="shared" si="14"/>
        <v>42032.82576388889</v>
      </c>
      <c r="T234">
        <f t="shared" si="15"/>
        <v>2015</v>
      </c>
    </row>
    <row r="235" spans="1:20" ht="45" x14ac:dyDescent="0.2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s="11">
        <f t="shared" si="12"/>
        <v>0</v>
      </c>
      <c r="G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s="12" t="s">
        <v>8273</v>
      </c>
      <c r="P235" s="12" t="s">
        <v>8277</v>
      </c>
      <c r="Q235">
        <v>0</v>
      </c>
      <c r="R235" s="18">
        <f t="shared" si="13"/>
        <v>42642.911712962959</v>
      </c>
      <c r="S235" s="18">
        <f t="shared" si="14"/>
        <v>42612.911712962959</v>
      </c>
      <c r="T235">
        <f t="shared" si="15"/>
        <v>2016</v>
      </c>
    </row>
    <row r="236" spans="1:20" ht="60" x14ac:dyDescent="0.2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s="11">
        <f t="shared" si="12"/>
        <v>40</v>
      </c>
      <c r="G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s="12" t="s">
        <v>8273</v>
      </c>
      <c r="P236" s="12" t="s">
        <v>8277</v>
      </c>
      <c r="Q236">
        <v>80.2</v>
      </c>
      <c r="R236" s="18">
        <f t="shared" si="13"/>
        <v>42176.035405092596</v>
      </c>
      <c r="S236" s="18">
        <f t="shared" si="14"/>
        <v>42136.035405092596</v>
      </c>
      <c r="T236">
        <f t="shared" si="15"/>
        <v>2015</v>
      </c>
    </row>
    <row r="237" spans="1:20" ht="45" x14ac:dyDescent="0.2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s="11">
        <f t="shared" si="12"/>
        <v>0</v>
      </c>
      <c r="G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s="12" t="s">
        <v>8273</v>
      </c>
      <c r="P237" s="12" t="s">
        <v>8277</v>
      </c>
      <c r="Q237">
        <v>0</v>
      </c>
      <c r="R237" s="18">
        <f t="shared" si="13"/>
        <v>42194.908530092594</v>
      </c>
      <c r="S237" s="18">
        <f t="shared" si="14"/>
        <v>42164.908530092594</v>
      </c>
      <c r="T237">
        <f t="shared" si="15"/>
        <v>2015</v>
      </c>
    </row>
    <row r="238" spans="1:20" ht="60" x14ac:dyDescent="0.2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s="11">
        <f t="shared" si="12"/>
        <v>0</v>
      </c>
      <c r="G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s="12" t="s">
        <v>8273</v>
      </c>
      <c r="P238" s="12" t="s">
        <v>8277</v>
      </c>
      <c r="Q238">
        <v>0</v>
      </c>
      <c r="R238" s="18">
        <f t="shared" si="13"/>
        <v>42374</v>
      </c>
      <c r="S238" s="18">
        <f t="shared" si="14"/>
        <v>42321.08447916666</v>
      </c>
      <c r="T238">
        <f t="shared" si="15"/>
        <v>2015</v>
      </c>
    </row>
    <row r="239" spans="1:20" ht="30" x14ac:dyDescent="0.2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s="11">
        <f t="shared" si="12"/>
        <v>0</v>
      </c>
      <c r="G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s="12" t="s">
        <v>8273</v>
      </c>
      <c r="P239" s="12" t="s">
        <v>8277</v>
      </c>
      <c r="Q239">
        <v>50</v>
      </c>
      <c r="R239" s="18">
        <f t="shared" si="13"/>
        <v>42437.577187499999</v>
      </c>
      <c r="S239" s="18">
        <f t="shared" si="14"/>
        <v>42377.577187499999</v>
      </c>
      <c r="T239">
        <f t="shared" si="15"/>
        <v>2016</v>
      </c>
    </row>
    <row r="240" spans="1:20" ht="60" x14ac:dyDescent="0.2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s="11">
        <f t="shared" si="12"/>
        <v>0</v>
      </c>
      <c r="G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s="12" t="s">
        <v>8273</v>
      </c>
      <c r="P240" s="12" t="s">
        <v>8277</v>
      </c>
      <c r="Q240">
        <v>0</v>
      </c>
      <c r="R240" s="18">
        <f t="shared" si="13"/>
        <v>42734.375</v>
      </c>
      <c r="S240" s="18">
        <f t="shared" si="14"/>
        <v>42713.962499999994</v>
      </c>
      <c r="T240">
        <f t="shared" si="15"/>
        <v>2016</v>
      </c>
    </row>
    <row r="241" spans="1:20" ht="45" x14ac:dyDescent="0.2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s="11">
        <f t="shared" si="12"/>
        <v>25</v>
      </c>
      <c r="G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s="12" t="s">
        <v>8273</v>
      </c>
      <c r="P241" s="12" t="s">
        <v>8277</v>
      </c>
      <c r="Q241">
        <v>50</v>
      </c>
      <c r="R241" s="18">
        <f t="shared" si="13"/>
        <v>42316.5</v>
      </c>
      <c r="S241" s="18">
        <f t="shared" si="14"/>
        <v>42297.110300925924</v>
      </c>
      <c r="T241">
        <f t="shared" si="15"/>
        <v>2015</v>
      </c>
    </row>
    <row r="242" spans="1:20" ht="60" x14ac:dyDescent="0.2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s="11">
        <f t="shared" si="12"/>
        <v>108</v>
      </c>
      <c r="G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s="12" t="s">
        <v>8273</v>
      </c>
      <c r="P242" s="12" t="s">
        <v>8278</v>
      </c>
      <c r="Q242">
        <v>117.85</v>
      </c>
      <c r="R242" s="18">
        <f t="shared" si="13"/>
        <v>41399.708460648151</v>
      </c>
      <c r="S242" s="18">
        <f t="shared" si="14"/>
        <v>41354.708460648151</v>
      </c>
      <c r="T242">
        <f t="shared" si="15"/>
        <v>2013</v>
      </c>
    </row>
    <row r="243" spans="1:20" ht="60" x14ac:dyDescent="0.2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s="11">
        <f t="shared" si="12"/>
        <v>113</v>
      </c>
      <c r="G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s="12" t="s">
        <v>8273</v>
      </c>
      <c r="P243" s="12" t="s">
        <v>8278</v>
      </c>
      <c r="Q243">
        <v>109.04</v>
      </c>
      <c r="R243" s="18">
        <f t="shared" si="13"/>
        <v>41994.697962962964</v>
      </c>
      <c r="S243" s="18">
        <f t="shared" si="14"/>
        <v>41949.697962962964</v>
      </c>
      <c r="T243">
        <f t="shared" si="15"/>
        <v>2014</v>
      </c>
    </row>
    <row r="244" spans="1:20" ht="45" x14ac:dyDescent="0.2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s="11">
        <f t="shared" si="12"/>
        <v>113</v>
      </c>
      <c r="G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s="12" t="s">
        <v>8273</v>
      </c>
      <c r="P244" s="12" t="s">
        <v>8278</v>
      </c>
      <c r="Q244">
        <v>73.02</v>
      </c>
      <c r="R244" s="18">
        <f t="shared" si="13"/>
        <v>40897.492939814816</v>
      </c>
      <c r="S244" s="18">
        <f t="shared" si="14"/>
        <v>40862.492939814816</v>
      </c>
      <c r="T244">
        <f t="shared" si="15"/>
        <v>2011</v>
      </c>
    </row>
    <row r="245" spans="1:20" ht="45" x14ac:dyDescent="0.2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s="11">
        <f t="shared" si="12"/>
        <v>103</v>
      </c>
      <c r="G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s="12" t="s">
        <v>8273</v>
      </c>
      <c r="P245" s="12" t="s">
        <v>8278</v>
      </c>
      <c r="Q245">
        <v>78.2</v>
      </c>
      <c r="R245" s="18">
        <f t="shared" si="13"/>
        <v>41692.047500000001</v>
      </c>
      <c r="S245" s="18">
        <f t="shared" si="14"/>
        <v>41662.047500000001</v>
      </c>
      <c r="T245">
        <f t="shared" si="15"/>
        <v>2014</v>
      </c>
    </row>
    <row r="246" spans="1:20" ht="60" x14ac:dyDescent="0.2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s="11">
        <f t="shared" si="12"/>
        <v>114</v>
      </c>
      <c r="G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s="12" t="s">
        <v>8273</v>
      </c>
      <c r="P246" s="12" t="s">
        <v>8278</v>
      </c>
      <c r="Q246">
        <v>47.4</v>
      </c>
      <c r="R246" s="18">
        <f t="shared" si="13"/>
        <v>40253.29583333333</v>
      </c>
      <c r="S246" s="18">
        <f t="shared" si="14"/>
        <v>40213.323599537034</v>
      </c>
      <c r="T246">
        <f t="shared" si="15"/>
        <v>2010</v>
      </c>
    </row>
    <row r="247" spans="1:20" ht="60" x14ac:dyDescent="0.2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s="11">
        <f t="shared" si="12"/>
        <v>104</v>
      </c>
      <c r="G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s="12" t="s">
        <v>8273</v>
      </c>
      <c r="P247" s="12" t="s">
        <v>8278</v>
      </c>
      <c r="Q247">
        <v>54.02</v>
      </c>
      <c r="R247" s="18">
        <f t="shared" si="13"/>
        <v>41137.053067129629</v>
      </c>
      <c r="S247" s="18">
        <f t="shared" si="14"/>
        <v>41107.053067129629</v>
      </c>
      <c r="T247">
        <f t="shared" si="15"/>
        <v>2012</v>
      </c>
    </row>
    <row r="248" spans="1:20" ht="45" x14ac:dyDescent="0.2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s="11">
        <f t="shared" si="12"/>
        <v>305</v>
      </c>
      <c r="G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s="12" t="s">
        <v>8273</v>
      </c>
      <c r="P248" s="12" t="s">
        <v>8278</v>
      </c>
      <c r="Q248">
        <v>68.489999999999995</v>
      </c>
      <c r="R248" s="18">
        <f t="shared" si="13"/>
        <v>40530.405150462961</v>
      </c>
      <c r="S248" s="18">
        <f t="shared" si="14"/>
        <v>40480.363483796296</v>
      </c>
      <c r="T248">
        <f t="shared" si="15"/>
        <v>2010</v>
      </c>
    </row>
    <row r="249" spans="1:20" ht="60" x14ac:dyDescent="0.2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s="11">
        <f t="shared" si="12"/>
        <v>134</v>
      </c>
      <c r="G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s="12" t="s">
        <v>8273</v>
      </c>
      <c r="P249" s="12" t="s">
        <v>8278</v>
      </c>
      <c r="Q249">
        <v>108.15</v>
      </c>
      <c r="R249" s="18">
        <f t="shared" si="13"/>
        <v>40467.152083333334</v>
      </c>
      <c r="S249" s="18">
        <f t="shared" si="14"/>
        <v>40430.604328703703</v>
      </c>
      <c r="T249">
        <f t="shared" si="15"/>
        <v>2010</v>
      </c>
    </row>
    <row r="250" spans="1:20" ht="60" x14ac:dyDescent="0.2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s="11">
        <f t="shared" si="12"/>
        <v>101</v>
      </c>
      <c r="G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s="12" t="s">
        <v>8273</v>
      </c>
      <c r="P250" s="12" t="s">
        <v>8278</v>
      </c>
      <c r="Q250">
        <v>589.95000000000005</v>
      </c>
      <c r="R250" s="18">
        <f t="shared" si="13"/>
        <v>40915.774409722224</v>
      </c>
      <c r="S250" s="18">
        <f t="shared" si="14"/>
        <v>40870.774409722224</v>
      </c>
      <c r="T250">
        <f t="shared" si="15"/>
        <v>2011</v>
      </c>
    </row>
    <row r="251" spans="1:20" ht="60" x14ac:dyDescent="0.2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s="11">
        <f t="shared" si="12"/>
        <v>113</v>
      </c>
      <c r="G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s="12" t="s">
        <v>8273</v>
      </c>
      <c r="P251" s="12" t="s">
        <v>8278</v>
      </c>
      <c r="Q251">
        <v>48.05</v>
      </c>
      <c r="R251" s="18">
        <f t="shared" si="13"/>
        <v>40412.736111111109</v>
      </c>
      <c r="S251" s="18">
        <f t="shared" si="14"/>
        <v>40332.923842592594</v>
      </c>
      <c r="T251">
        <f t="shared" si="15"/>
        <v>2010</v>
      </c>
    </row>
    <row r="252" spans="1:20" ht="60" x14ac:dyDescent="0.2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s="11">
        <f t="shared" si="12"/>
        <v>106</v>
      </c>
      <c r="G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s="12" t="s">
        <v>8273</v>
      </c>
      <c r="P252" s="12" t="s">
        <v>8278</v>
      </c>
      <c r="Q252">
        <v>72.48</v>
      </c>
      <c r="R252" s="18">
        <f t="shared" si="13"/>
        <v>41431.565868055557</v>
      </c>
      <c r="S252" s="18">
        <f t="shared" si="14"/>
        <v>41401.565868055557</v>
      </c>
      <c r="T252">
        <f t="shared" si="15"/>
        <v>2013</v>
      </c>
    </row>
    <row r="253" spans="1:20" ht="45" x14ac:dyDescent="0.2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s="11">
        <f t="shared" si="12"/>
        <v>126</v>
      </c>
      <c r="G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s="12" t="s">
        <v>8273</v>
      </c>
      <c r="P253" s="12" t="s">
        <v>8278</v>
      </c>
      <c r="Q253">
        <v>57.08</v>
      </c>
      <c r="R253" s="18">
        <f t="shared" si="13"/>
        <v>41045.791666666664</v>
      </c>
      <c r="S253" s="18">
        <f t="shared" si="14"/>
        <v>41013.787569444445</v>
      </c>
      <c r="T253">
        <f t="shared" si="15"/>
        <v>2012</v>
      </c>
    </row>
    <row r="254" spans="1:20" ht="45" x14ac:dyDescent="0.2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s="11">
        <f t="shared" si="12"/>
        <v>185</v>
      </c>
      <c r="G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s="12" t="s">
        <v>8273</v>
      </c>
      <c r="P254" s="12" t="s">
        <v>8278</v>
      </c>
      <c r="Q254">
        <v>85.44</v>
      </c>
      <c r="R254" s="18">
        <f t="shared" si="13"/>
        <v>40330.165972222225</v>
      </c>
      <c r="S254" s="18">
        <f t="shared" si="14"/>
        <v>40266.662708333337</v>
      </c>
      <c r="T254">
        <f t="shared" si="15"/>
        <v>2010</v>
      </c>
    </row>
    <row r="255" spans="1:20" ht="60" x14ac:dyDescent="0.2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s="11">
        <f t="shared" si="12"/>
        <v>101</v>
      </c>
      <c r="G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s="12" t="s">
        <v>8273</v>
      </c>
      <c r="P255" s="12" t="s">
        <v>8278</v>
      </c>
      <c r="Q255">
        <v>215.86</v>
      </c>
      <c r="R255" s="18">
        <f t="shared" si="13"/>
        <v>40954.650868055556</v>
      </c>
      <c r="S255" s="18">
        <f t="shared" si="14"/>
        <v>40924.650868055556</v>
      </c>
      <c r="T255">
        <f t="shared" si="15"/>
        <v>2012</v>
      </c>
    </row>
    <row r="256" spans="1:20" ht="45" x14ac:dyDescent="0.2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s="11">
        <f t="shared" si="12"/>
        <v>117</v>
      </c>
      <c r="G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s="12" t="s">
        <v>8273</v>
      </c>
      <c r="P256" s="12" t="s">
        <v>8278</v>
      </c>
      <c r="Q256">
        <v>89.39</v>
      </c>
      <c r="R256" s="18">
        <f t="shared" si="13"/>
        <v>42294.083333333328</v>
      </c>
      <c r="S256" s="18">
        <f t="shared" si="14"/>
        <v>42263.952662037031</v>
      </c>
      <c r="T256">
        <f t="shared" si="15"/>
        <v>2015</v>
      </c>
    </row>
    <row r="257" spans="1:20" ht="30" x14ac:dyDescent="0.2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s="11">
        <f t="shared" si="12"/>
        <v>107</v>
      </c>
      <c r="G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s="12" t="s">
        <v>8273</v>
      </c>
      <c r="P257" s="12" t="s">
        <v>8278</v>
      </c>
      <c r="Q257">
        <v>45.42</v>
      </c>
      <c r="R257" s="18">
        <f t="shared" si="13"/>
        <v>40618.48474537037</v>
      </c>
      <c r="S257" s="18">
        <f t="shared" si="14"/>
        <v>40588.526412037041</v>
      </c>
      <c r="T257">
        <f t="shared" si="15"/>
        <v>2011</v>
      </c>
    </row>
    <row r="258" spans="1:20" ht="60" x14ac:dyDescent="0.2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s="11">
        <f t="shared" ref="F258:F321" si="16">ROUND(E258/D258*100,0)</f>
        <v>139</v>
      </c>
      <c r="G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s="12" t="s">
        <v>8273</v>
      </c>
      <c r="P258" s="12" t="s">
        <v>8278</v>
      </c>
      <c r="Q258">
        <v>65.760000000000005</v>
      </c>
      <c r="R258" s="18">
        <f t="shared" si="13"/>
        <v>41349.769293981481</v>
      </c>
      <c r="S258" s="18">
        <f t="shared" si="14"/>
        <v>41319.769293981481</v>
      </c>
      <c r="T258">
        <f t="shared" si="15"/>
        <v>2013</v>
      </c>
    </row>
    <row r="259" spans="1:20" ht="60" x14ac:dyDescent="0.2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s="11">
        <f t="shared" si="16"/>
        <v>107</v>
      </c>
      <c r="G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s="12" t="s">
        <v>8273</v>
      </c>
      <c r="P259" s="12" t="s">
        <v>8278</v>
      </c>
      <c r="Q259">
        <v>66.7</v>
      </c>
      <c r="R259" s="18">
        <f t="shared" ref="R259:R322" si="17">(((J259/60)/60)/24)+DATE(1970,1,1)</f>
        <v>42509.626875000002</v>
      </c>
      <c r="S259" s="18">
        <f t="shared" ref="S259:S322" si="18">(((K259/60)/60)/24)+DATE(1970,1,1)</f>
        <v>42479.626875000002</v>
      </c>
      <c r="T259">
        <f t="shared" ref="T259:T322" si="19">YEAR(S259)</f>
        <v>2016</v>
      </c>
    </row>
    <row r="260" spans="1:20" ht="60" x14ac:dyDescent="0.2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s="11">
        <f t="shared" si="16"/>
        <v>191</v>
      </c>
      <c r="G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s="12" t="s">
        <v>8273</v>
      </c>
      <c r="P260" s="12" t="s">
        <v>8278</v>
      </c>
      <c r="Q260">
        <v>83.35</v>
      </c>
      <c r="R260" s="18">
        <f t="shared" si="17"/>
        <v>40712.051689814813</v>
      </c>
      <c r="S260" s="18">
        <f t="shared" si="18"/>
        <v>40682.051689814813</v>
      </c>
      <c r="T260">
        <f t="shared" si="19"/>
        <v>2011</v>
      </c>
    </row>
    <row r="261" spans="1:20" ht="60" x14ac:dyDescent="0.2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s="11">
        <f t="shared" si="16"/>
        <v>132</v>
      </c>
      <c r="G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s="12" t="s">
        <v>8273</v>
      </c>
      <c r="P261" s="12" t="s">
        <v>8278</v>
      </c>
      <c r="Q261">
        <v>105.05</v>
      </c>
      <c r="R261" s="18">
        <f t="shared" si="17"/>
        <v>42102.738067129627</v>
      </c>
      <c r="S261" s="18">
        <f t="shared" si="18"/>
        <v>42072.738067129627</v>
      </c>
      <c r="T261">
        <f t="shared" si="19"/>
        <v>2015</v>
      </c>
    </row>
    <row r="262" spans="1:20" ht="45" x14ac:dyDescent="0.2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s="11">
        <f t="shared" si="16"/>
        <v>106</v>
      </c>
      <c r="G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s="12" t="s">
        <v>8273</v>
      </c>
      <c r="P262" s="12" t="s">
        <v>8278</v>
      </c>
      <c r="Q262">
        <v>120.91</v>
      </c>
      <c r="R262" s="18">
        <f t="shared" si="17"/>
        <v>40376.415972222225</v>
      </c>
      <c r="S262" s="18">
        <f t="shared" si="18"/>
        <v>40330.755543981482</v>
      </c>
      <c r="T262">
        <f t="shared" si="19"/>
        <v>2010</v>
      </c>
    </row>
    <row r="263" spans="1:20" ht="45" x14ac:dyDescent="0.2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s="11">
        <f t="shared" si="16"/>
        <v>107</v>
      </c>
      <c r="G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s="12" t="s">
        <v>8273</v>
      </c>
      <c r="P263" s="12" t="s">
        <v>8278</v>
      </c>
      <c r="Q263">
        <v>97.64</v>
      </c>
      <c r="R263" s="18">
        <f t="shared" si="17"/>
        <v>41067.621527777781</v>
      </c>
      <c r="S263" s="18">
        <f t="shared" si="18"/>
        <v>41017.885462962964</v>
      </c>
      <c r="T263">
        <f t="shared" si="19"/>
        <v>2012</v>
      </c>
    </row>
    <row r="264" spans="1:20" ht="30" x14ac:dyDescent="0.2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s="11">
        <f t="shared" si="16"/>
        <v>240</v>
      </c>
      <c r="G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s="12" t="s">
        <v>8273</v>
      </c>
      <c r="P264" s="12" t="s">
        <v>8278</v>
      </c>
      <c r="Q264">
        <v>41.38</v>
      </c>
      <c r="R264" s="18">
        <f t="shared" si="17"/>
        <v>40600.24800925926</v>
      </c>
      <c r="S264" s="18">
        <f t="shared" si="18"/>
        <v>40555.24800925926</v>
      </c>
      <c r="T264">
        <f t="shared" si="19"/>
        <v>2011</v>
      </c>
    </row>
    <row r="265" spans="1:20" ht="60" x14ac:dyDescent="0.2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s="11">
        <f t="shared" si="16"/>
        <v>118</v>
      </c>
      <c r="G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s="12" t="s">
        <v>8273</v>
      </c>
      <c r="P265" s="12" t="s">
        <v>8278</v>
      </c>
      <c r="Q265">
        <v>30.65</v>
      </c>
      <c r="R265" s="18">
        <f t="shared" si="17"/>
        <v>41179.954791666663</v>
      </c>
      <c r="S265" s="18">
        <f t="shared" si="18"/>
        <v>41149.954791666663</v>
      </c>
      <c r="T265">
        <f t="shared" si="19"/>
        <v>2012</v>
      </c>
    </row>
    <row r="266" spans="1:20" ht="60" x14ac:dyDescent="0.2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s="11">
        <f t="shared" si="16"/>
        <v>118</v>
      </c>
      <c r="G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s="12" t="s">
        <v>8273</v>
      </c>
      <c r="P266" s="12" t="s">
        <v>8278</v>
      </c>
      <c r="Q266">
        <v>64.95</v>
      </c>
      <c r="R266" s="18">
        <f t="shared" si="17"/>
        <v>41040.620312500003</v>
      </c>
      <c r="S266" s="18">
        <f t="shared" si="18"/>
        <v>41010.620312500003</v>
      </c>
      <c r="T266">
        <f t="shared" si="19"/>
        <v>2012</v>
      </c>
    </row>
    <row r="267" spans="1:20" ht="60" x14ac:dyDescent="0.2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s="11">
        <f t="shared" si="16"/>
        <v>111</v>
      </c>
      <c r="G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s="12" t="s">
        <v>8273</v>
      </c>
      <c r="P267" s="12" t="s">
        <v>8278</v>
      </c>
      <c r="Q267">
        <v>95.78</v>
      </c>
      <c r="R267" s="18">
        <f t="shared" si="17"/>
        <v>40308.844444444447</v>
      </c>
      <c r="S267" s="18">
        <f t="shared" si="18"/>
        <v>40267.245717592588</v>
      </c>
      <c r="T267">
        <f t="shared" si="19"/>
        <v>2010</v>
      </c>
    </row>
    <row r="268" spans="1:20" ht="60" x14ac:dyDescent="0.2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s="11">
        <f t="shared" si="16"/>
        <v>146</v>
      </c>
      <c r="G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s="12" t="s">
        <v>8273</v>
      </c>
      <c r="P268" s="12" t="s">
        <v>8278</v>
      </c>
      <c r="Q268">
        <v>40.42</v>
      </c>
      <c r="R268" s="18">
        <f t="shared" si="17"/>
        <v>40291.160416666666</v>
      </c>
      <c r="S268" s="18">
        <f t="shared" si="18"/>
        <v>40205.174849537041</v>
      </c>
      <c r="T268">
        <f t="shared" si="19"/>
        <v>2010</v>
      </c>
    </row>
    <row r="269" spans="1:20" ht="45" x14ac:dyDescent="0.2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s="11">
        <f t="shared" si="16"/>
        <v>132</v>
      </c>
      <c r="G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s="12" t="s">
        <v>8273</v>
      </c>
      <c r="P269" s="12" t="s">
        <v>8278</v>
      </c>
      <c r="Q269">
        <v>78.58</v>
      </c>
      <c r="R269" s="18">
        <f t="shared" si="17"/>
        <v>41815.452534722222</v>
      </c>
      <c r="S269" s="18">
        <f t="shared" si="18"/>
        <v>41785.452534722222</v>
      </c>
      <c r="T269">
        <f t="shared" si="19"/>
        <v>2014</v>
      </c>
    </row>
    <row r="270" spans="1:20" ht="60" x14ac:dyDescent="0.2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s="11">
        <f t="shared" si="16"/>
        <v>111</v>
      </c>
      <c r="G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s="12" t="s">
        <v>8273</v>
      </c>
      <c r="P270" s="12" t="s">
        <v>8278</v>
      </c>
      <c r="Q270">
        <v>50.18</v>
      </c>
      <c r="R270" s="18">
        <f t="shared" si="17"/>
        <v>40854.194189814814</v>
      </c>
      <c r="S270" s="18">
        <f t="shared" si="18"/>
        <v>40809.15252314815</v>
      </c>
      <c r="T270">
        <f t="shared" si="19"/>
        <v>2011</v>
      </c>
    </row>
    <row r="271" spans="1:20" ht="60" x14ac:dyDescent="0.2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s="11">
        <f t="shared" si="16"/>
        <v>147</v>
      </c>
      <c r="G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s="12" t="s">
        <v>8273</v>
      </c>
      <c r="P271" s="12" t="s">
        <v>8278</v>
      </c>
      <c r="Q271">
        <v>92.25</v>
      </c>
      <c r="R271" s="18">
        <f t="shared" si="17"/>
        <v>42788.197013888886</v>
      </c>
      <c r="S271" s="18">
        <f t="shared" si="18"/>
        <v>42758.197013888886</v>
      </c>
      <c r="T271">
        <f t="shared" si="19"/>
        <v>2017</v>
      </c>
    </row>
    <row r="272" spans="1:20" ht="45" x14ac:dyDescent="0.2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s="11">
        <f t="shared" si="16"/>
        <v>153</v>
      </c>
      <c r="G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s="12" t="s">
        <v>8273</v>
      </c>
      <c r="P272" s="12" t="s">
        <v>8278</v>
      </c>
      <c r="Q272">
        <v>57.54</v>
      </c>
      <c r="R272" s="18">
        <f t="shared" si="17"/>
        <v>40688.166666666664</v>
      </c>
      <c r="S272" s="18">
        <f t="shared" si="18"/>
        <v>40637.866550925923</v>
      </c>
      <c r="T272">
        <f t="shared" si="19"/>
        <v>2011</v>
      </c>
    </row>
    <row r="273" spans="1:20" ht="60" x14ac:dyDescent="0.2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s="11">
        <f t="shared" si="16"/>
        <v>105</v>
      </c>
      <c r="G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s="12" t="s">
        <v>8273</v>
      </c>
      <c r="P273" s="12" t="s">
        <v>8278</v>
      </c>
      <c r="Q273">
        <v>109.42</v>
      </c>
      <c r="R273" s="18">
        <f t="shared" si="17"/>
        <v>41641.333333333336</v>
      </c>
      <c r="S273" s="18">
        <f t="shared" si="18"/>
        <v>41612.10024305556</v>
      </c>
      <c r="T273">
        <f t="shared" si="19"/>
        <v>2013</v>
      </c>
    </row>
    <row r="274" spans="1:20" ht="60" x14ac:dyDescent="0.2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s="11">
        <f t="shared" si="16"/>
        <v>177</v>
      </c>
      <c r="G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s="12" t="s">
        <v>8273</v>
      </c>
      <c r="P274" s="12" t="s">
        <v>8278</v>
      </c>
      <c r="Q274">
        <v>81.89</v>
      </c>
      <c r="R274" s="18">
        <f t="shared" si="17"/>
        <v>40296.78402777778</v>
      </c>
      <c r="S274" s="18">
        <f t="shared" si="18"/>
        <v>40235.900358796294</v>
      </c>
      <c r="T274">
        <f t="shared" si="19"/>
        <v>2010</v>
      </c>
    </row>
    <row r="275" spans="1:20" ht="60" x14ac:dyDescent="0.2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s="11">
        <f t="shared" si="16"/>
        <v>108</v>
      </c>
      <c r="G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s="12" t="s">
        <v>8273</v>
      </c>
      <c r="P275" s="12" t="s">
        <v>8278</v>
      </c>
      <c r="Q275">
        <v>45.67</v>
      </c>
      <c r="R275" s="18">
        <f t="shared" si="17"/>
        <v>40727.498449074075</v>
      </c>
      <c r="S275" s="18">
        <f t="shared" si="18"/>
        <v>40697.498449074075</v>
      </c>
      <c r="T275">
        <f t="shared" si="19"/>
        <v>2011</v>
      </c>
    </row>
    <row r="276" spans="1:20" ht="60" x14ac:dyDescent="0.2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s="11">
        <f t="shared" si="16"/>
        <v>156</v>
      </c>
      <c r="G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s="12" t="s">
        <v>8273</v>
      </c>
      <c r="P276" s="12" t="s">
        <v>8278</v>
      </c>
      <c r="Q276">
        <v>55.22</v>
      </c>
      <c r="R276" s="18">
        <f t="shared" si="17"/>
        <v>41004.290972222225</v>
      </c>
      <c r="S276" s="18">
        <f t="shared" si="18"/>
        <v>40969.912372685183</v>
      </c>
      <c r="T276">
        <f t="shared" si="19"/>
        <v>2012</v>
      </c>
    </row>
    <row r="277" spans="1:20" ht="45" x14ac:dyDescent="0.2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s="11">
        <f t="shared" si="16"/>
        <v>108</v>
      </c>
      <c r="G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s="12" t="s">
        <v>8273</v>
      </c>
      <c r="P277" s="12" t="s">
        <v>8278</v>
      </c>
      <c r="Q277">
        <v>65.3</v>
      </c>
      <c r="R277" s="18">
        <f t="shared" si="17"/>
        <v>41223.073680555557</v>
      </c>
      <c r="S277" s="18">
        <f t="shared" si="18"/>
        <v>41193.032013888893</v>
      </c>
      <c r="T277">
        <f t="shared" si="19"/>
        <v>2012</v>
      </c>
    </row>
    <row r="278" spans="1:20" ht="60" x14ac:dyDescent="0.2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s="11">
        <f t="shared" si="16"/>
        <v>148</v>
      </c>
      <c r="G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s="12" t="s">
        <v>8273</v>
      </c>
      <c r="P278" s="12" t="s">
        <v>8278</v>
      </c>
      <c r="Q278">
        <v>95.23</v>
      </c>
      <c r="R278" s="18">
        <f t="shared" si="17"/>
        <v>41027.040208333332</v>
      </c>
      <c r="S278" s="18">
        <f t="shared" si="18"/>
        <v>40967.081874999996</v>
      </c>
      <c r="T278">
        <f t="shared" si="19"/>
        <v>2012</v>
      </c>
    </row>
    <row r="279" spans="1:20" ht="60" x14ac:dyDescent="0.2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s="11">
        <f t="shared" si="16"/>
        <v>110</v>
      </c>
      <c r="G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s="12" t="s">
        <v>8273</v>
      </c>
      <c r="P279" s="12" t="s">
        <v>8278</v>
      </c>
      <c r="Q279">
        <v>75.44</v>
      </c>
      <c r="R279" s="18">
        <f t="shared" si="17"/>
        <v>42147.891423611116</v>
      </c>
      <c r="S279" s="18">
        <f t="shared" si="18"/>
        <v>42117.891423611116</v>
      </c>
      <c r="T279">
        <f t="shared" si="19"/>
        <v>2015</v>
      </c>
    </row>
    <row r="280" spans="1:20" ht="45" x14ac:dyDescent="0.2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s="11">
        <f t="shared" si="16"/>
        <v>150</v>
      </c>
      <c r="G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s="12" t="s">
        <v>8273</v>
      </c>
      <c r="P280" s="12" t="s">
        <v>8278</v>
      </c>
      <c r="Q280">
        <v>97.82</v>
      </c>
      <c r="R280" s="18">
        <f t="shared" si="17"/>
        <v>41194.040960648148</v>
      </c>
      <c r="S280" s="18">
        <f t="shared" si="18"/>
        <v>41164.040960648148</v>
      </c>
      <c r="T280">
        <f t="shared" si="19"/>
        <v>2012</v>
      </c>
    </row>
    <row r="281" spans="1:20" ht="60" x14ac:dyDescent="0.2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s="11">
        <f t="shared" si="16"/>
        <v>157</v>
      </c>
      <c r="G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s="12" t="s">
        <v>8273</v>
      </c>
      <c r="P281" s="12" t="s">
        <v>8278</v>
      </c>
      <c r="Q281">
        <v>87.69</v>
      </c>
      <c r="R281" s="18">
        <f t="shared" si="17"/>
        <v>42793.084027777775</v>
      </c>
      <c r="S281" s="18">
        <f t="shared" si="18"/>
        <v>42759.244166666671</v>
      </c>
      <c r="T281">
        <f t="shared" si="19"/>
        <v>2017</v>
      </c>
    </row>
    <row r="282" spans="1:20" ht="60" x14ac:dyDescent="0.2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s="11">
        <f t="shared" si="16"/>
        <v>156</v>
      </c>
      <c r="G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s="12" t="s">
        <v>8273</v>
      </c>
      <c r="P282" s="12" t="s">
        <v>8278</v>
      </c>
      <c r="Q282">
        <v>54.75</v>
      </c>
      <c r="R282" s="18">
        <f t="shared" si="17"/>
        <v>41789.590682870366</v>
      </c>
      <c r="S282" s="18">
        <f t="shared" si="18"/>
        <v>41744.590682870366</v>
      </c>
      <c r="T282">
        <f t="shared" si="19"/>
        <v>2014</v>
      </c>
    </row>
    <row r="283" spans="1:20" ht="60" x14ac:dyDescent="0.2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s="11">
        <f t="shared" si="16"/>
        <v>121</v>
      </c>
      <c r="G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s="12" t="s">
        <v>8273</v>
      </c>
      <c r="P283" s="12" t="s">
        <v>8278</v>
      </c>
      <c r="Q283">
        <v>83.95</v>
      </c>
      <c r="R283" s="18">
        <f t="shared" si="17"/>
        <v>40035.80972222222</v>
      </c>
      <c r="S283" s="18">
        <f t="shared" si="18"/>
        <v>39950.163344907407</v>
      </c>
      <c r="T283">
        <f t="shared" si="19"/>
        <v>2009</v>
      </c>
    </row>
    <row r="284" spans="1:20" ht="45" x14ac:dyDescent="0.2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s="11">
        <f t="shared" si="16"/>
        <v>101</v>
      </c>
      <c r="G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s="12" t="s">
        <v>8273</v>
      </c>
      <c r="P284" s="12" t="s">
        <v>8278</v>
      </c>
      <c r="Q284">
        <v>254.39</v>
      </c>
      <c r="R284" s="18">
        <f t="shared" si="17"/>
        <v>40231.916666666664</v>
      </c>
      <c r="S284" s="18">
        <f t="shared" si="18"/>
        <v>40194.920046296298</v>
      </c>
      <c r="T284">
        <f t="shared" si="19"/>
        <v>2010</v>
      </c>
    </row>
    <row r="285" spans="1:20" ht="30" x14ac:dyDescent="0.2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s="11">
        <f t="shared" si="16"/>
        <v>114</v>
      </c>
      <c r="G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s="12" t="s">
        <v>8273</v>
      </c>
      <c r="P285" s="12" t="s">
        <v>8278</v>
      </c>
      <c r="Q285">
        <v>101.83</v>
      </c>
      <c r="R285" s="18">
        <f t="shared" si="17"/>
        <v>40695.207638888889</v>
      </c>
      <c r="S285" s="18">
        <f t="shared" si="18"/>
        <v>40675.71</v>
      </c>
      <c r="T285">
        <f t="shared" si="19"/>
        <v>2011</v>
      </c>
    </row>
    <row r="286" spans="1:20" ht="60" x14ac:dyDescent="0.2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s="11">
        <f t="shared" si="16"/>
        <v>105</v>
      </c>
      <c r="G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s="12" t="s">
        <v>8273</v>
      </c>
      <c r="P286" s="12" t="s">
        <v>8278</v>
      </c>
      <c r="Q286">
        <v>55.07</v>
      </c>
      <c r="R286" s="18">
        <f t="shared" si="17"/>
        <v>40929.738194444442</v>
      </c>
      <c r="S286" s="18">
        <f t="shared" si="18"/>
        <v>40904.738194444442</v>
      </c>
      <c r="T286">
        <f t="shared" si="19"/>
        <v>2011</v>
      </c>
    </row>
    <row r="287" spans="1:20" ht="45" x14ac:dyDescent="0.2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s="11">
        <f t="shared" si="16"/>
        <v>229</v>
      </c>
      <c r="G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s="12" t="s">
        <v>8273</v>
      </c>
      <c r="P287" s="12" t="s">
        <v>8278</v>
      </c>
      <c r="Q287">
        <v>56.9</v>
      </c>
      <c r="R287" s="18">
        <f t="shared" si="17"/>
        <v>41536.756111111114</v>
      </c>
      <c r="S287" s="18">
        <f t="shared" si="18"/>
        <v>41506.756111111114</v>
      </c>
      <c r="T287">
        <f t="shared" si="19"/>
        <v>2013</v>
      </c>
    </row>
    <row r="288" spans="1:20" ht="60" x14ac:dyDescent="0.2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s="11">
        <f t="shared" si="16"/>
        <v>109</v>
      </c>
      <c r="G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s="12" t="s">
        <v>8273</v>
      </c>
      <c r="P288" s="12" t="s">
        <v>8278</v>
      </c>
      <c r="Q288">
        <v>121.28</v>
      </c>
      <c r="R288" s="18">
        <f t="shared" si="17"/>
        <v>41358.774583333332</v>
      </c>
      <c r="S288" s="18">
        <f t="shared" si="18"/>
        <v>41313.816249999996</v>
      </c>
      <c r="T288">
        <f t="shared" si="19"/>
        <v>2013</v>
      </c>
    </row>
    <row r="289" spans="1:20" ht="30" x14ac:dyDescent="0.2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s="11">
        <f t="shared" si="16"/>
        <v>176</v>
      </c>
      <c r="G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s="12" t="s">
        <v>8273</v>
      </c>
      <c r="P289" s="12" t="s">
        <v>8278</v>
      </c>
      <c r="Q289">
        <v>91.19</v>
      </c>
      <c r="R289" s="18">
        <f t="shared" si="17"/>
        <v>41215.166666666664</v>
      </c>
      <c r="S289" s="18">
        <f t="shared" si="18"/>
        <v>41184.277986111112</v>
      </c>
      <c r="T289">
        <f t="shared" si="19"/>
        <v>2012</v>
      </c>
    </row>
    <row r="290" spans="1:20" ht="60" x14ac:dyDescent="0.2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s="11">
        <f t="shared" si="16"/>
        <v>103</v>
      </c>
      <c r="G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s="12" t="s">
        <v>8273</v>
      </c>
      <c r="P290" s="12" t="s">
        <v>8278</v>
      </c>
      <c r="Q290">
        <v>115.45</v>
      </c>
      <c r="R290" s="18">
        <f t="shared" si="17"/>
        <v>41086.168900462959</v>
      </c>
      <c r="S290" s="18">
        <f t="shared" si="18"/>
        <v>41051.168900462959</v>
      </c>
      <c r="T290">
        <f t="shared" si="19"/>
        <v>2012</v>
      </c>
    </row>
    <row r="291" spans="1:20" ht="60" x14ac:dyDescent="0.2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s="11">
        <f t="shared" si="16"/>
        <v>105</v>
      </c>
      <c r="G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s="12" t="s">
        <v>8273</v>
      </c>
      <c r="P291" s="12" t="s">
        <v>8278</v>
      </c>
      <c r="Q291">
        <v>67.77</v>
      </c>
      <c r="R291" s="18">
        <f t="shared" si="17"/>
        <v>41580.456412037034</v>
      </c>
      <c r="S291" s="18">
        <f t="shared" si="18"/>
        <v>41550.456412037034</v>
      </c>
      <c r="T291">
        <f t="shared" si="19"/>
        <v>2013</v>
      </c>
    </row>
    <row r="292" spans="1:20" ht="45" x14ac:dyDescent="0.2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s="11">
        <f t="shared" si="16"/>
        <v>107</v>
      </c>
      <c r="G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s="12" t="s">
        <v>8273</v>
      </c>
      <c r="P292" s="12" t="s">
        <v>8278</v>
      </c>
      <c r="Q292">
        <v>28.58</v>
      </c>
      <c r="R292" s="18">
        <f t="shared" si="17"/>
        <v>40576.332638888889</v>
      </c>
      <c r="S292" s="18">
        <f t="shared" si="18"/>
        <v>40526.36917824074</v>
      </c>
      <c r="T292">
        <f t="shared" si="19"/>
        <v>2010</v>
      </c>
    </row>
    <row r="293" spans="1:20" ht="45" x14ac:dyDescent="0.2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s="11">
        <f t="shared" si="16"/>
        <v>120</v>
      </c>
      <c r="G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s="12" t="s">
        <v>8273</v>
      </c>
      <c r="P293" s="12" t="s">
        <v>8278</v>
      </c>
      <c r="Q293">
        <v>46.88</v>
      </c>
      <c r="R293" s="18">
        <f t="shared" si="17"/>
        <v>41395.000694444447</v>
      </c>
      <c r="S293" s="18">
        <f t="shared" si="18"/>
        <v>41376.769050925926</v>
      </c>
      <c r="T293">
        <f t="shared" si="19"/>
        <v>2013</v>
      </c>
    </row>
    <row r="294" spans="1:20" ht="60" x14ac:dyDescent="0.2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s="11">
        <f t="shared" si="16"/>
        <v>102</v>
      </c>
      <c r="G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s="12" t="s">
        <v>8273</v>
      </c>
      <c r="P294" s="12" t="s">
        <v>8278</v>
      </c>
      <c r="Q294">
        <v>154.41999999999999</v>
      </c>
      <c r="R294" s="18">
        <f t="shared" si="17"/>
        <v>40845.165972222225</v>
      </c>
      <c r="S294" s="18">
        <f t="shared" si="18"/>
        <v>40812.803229166668</v>
      </c>
      <c r="T294">
        <f t="shared" si="19"/>
        <v>2011</v>
      </c>
    </row>
    <row r="295" spans="1:20" ht="60" x14ac:dyDescent="0.2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s="11">
        <f t="shared" si="16"/>
        <v>101</v>
      </c>
      <c r="G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s="12" t="s">
        <v>8273</v>
      </c>
      <c r="P295" s="12" t="s">
        <v>8278</v>
      </c>
      <c r="Q295">
        <v>201.22</v>
      </c>
      <c r="R295" s="18">
        <f t="shared" si="17"/>
        <v>41749.667986111112</v>
      </c>
      <c r="S295" s="18">
        <f t="shared" si="18"/>
        <v>41719.667986111112</v>
      </c>
      <c r="T295">
        <f t="shared" si="19"/>
        <v>2014</v>
      </c>
    </row>
    <row r="296" spans="1:20" ht="90" x14ac:dyDescent="0.2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s="11">
        <f t="shared" si="16"/>
        <v>100</v>
      </c>
      <c r="G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s="12" t="s">
        <v>8273</v>
      </c>
      <c r="P296" s="12" t="s">
        <v>8278</v>
      </c>
      <c r="Q296">
        <v>100</v>
      </c>
      <c r="R296" s="18">
        <f t="shared" si="17"/>
        <v>40378.666666666664</v>
      </c>
      <c r="S296" s="18">
        <f t="shared" si="18"/>
        <v>40343.084421296298</v>
      </c>
      <c r="T296">
        <f t="shared" si="19"/>
        <v>2010</v>
      </c>
    </row>
    <row r="297" spans="1:20" ht="60" x14ac:dyDescent="0.2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s="11">
        <f t="shared" si="16"/>
        <v>133</v>
      </c>
      <c r="G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s="12" t="s">
        <v>8273</v>
      </c>
      <c r="P297" s="12" t="s">
        <v>8278</v>
      </c>
      <c r="Q297">
        <v>100.08</v>
      </c>
      <c r="R297" s="18">
        <f t="shared" si="17"/>
        <v>41579</v>
      </c>
      <c r="S297" s="18">
        <f t="shared" si="18"/>
        <v>41519.004733796297</v>
      </c>
      <c r="T297">
        <f t="shared" si="19"/>
        <v>2013</v>
      </c>
    </row>
    <row r="298" spans="1:20" ht="45" x14ac:dyDescent="0.2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s="11">
        <f t="shared" si="16"/>
        <v>119</v>
      </c>
      <c r="G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s="12" t="s">
        <v>8273</v>
      </c>
      <c r="P298" s="12" t="s">
        <v>8278</v>
      </c>
      <c r="Q298">
        <v>230.09</v>
      </c>
      <c r="R298" s="18">
        <f t="shared" si="17"/>
        <v>41159.475497685184</v>
      </c>
      <c r="S298" s="18">
        <f t="shared" si="18"/>
        <v>41134.475497685184</v>
      </c>
      <c r="T298">
        <f t="shared" si="19"/>
        <v>2012</v>
      </c>
    </row>
    <row r="299" spans="1:20" ht="60" x14ac:dyDescent="0.2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s="11">
        <f t="shared" si="16"/>
        <v>101</v>
      </c>
      <c r="G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s="12" t="s">
        <v>8273</v>
      </c>
      <c r="P299" s="12" t="s">
        <v>8278</v>
      </c>
      <c r="Q299">
        <v>141.75</v>
      </c>
      <c r="R299" s="18">
        <f t="shared" si="17"/>
        <v>42125.165972222225</v>
      </c>
      <c r="S299" s="18">
        <f t="shared" si="18"/>
        <v>42089.72802083334</v>
      </c>
      <c r="T299">
        <f t="shared" si="19"/>
        <v>2015</v>
      </c>
    </row>
    <row r="300" spans="1:20" ht="30" x14ac:dyDescent="0.2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s="11">
        <f t="shared" si="16"/>
        <v>109</v>
      </c>
      <c r="G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s="12" t="s">
        <v>8273</v>
      </c>
      <c r="P300" s="12" t="s">
        <v>8278</v>
      </c>
      <c r="Q300">
        <v>56.34</v>
      </c>
      <c r="R300" s="18">
        <f t="shared" si="17"/>
        <v>41768.875</v>
      </c>
      <c r="S300" s="18">
        <f t="shared" si="18"/>
        <v>41709.463518518518</v>
      </c>
      <c r="T300">
        <f t="shared" si="19"/>
        <v>2014</v>
      </c>
    </row>
    <row r="301" spans="1:20" ht="60" x14ac:dyDescent="0.2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s="11">
        <f t="shared" si="16"/>
        <v>179</v>
      </c>
      <c r="G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s="12" t="s">
        <v>8273</v>
      </c>
      <c r="P301" s="12" t="s">
        <v>8278</v>
      </c>
      <c r="Q301">
        <v>73.34</v>
      </c>
      <c r="R301" s="18">
        <f t="shared" si="17"/>
        <v>40499.266898148147</v>
      </c>
      <c r="S301" s="18">
        <f t="shared" si="18"/>
        <v>40469.225231481483</v>
      </c>
      <c r="T301">
        <f t="shared" si="19"/>
        <v>2010</v>
      </c>
    </row>
    <row r="302" spans="1:20" ht="60" x14ac:dyDescent="0.2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s="11">
        <f t="shared" si="16"/>
        <v>102</v>
      </c>
      <c r="G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s="12" t="s">
        <v>8273</v>
      </c>
      <c r="P302" s="12" t="s">
        <v>8278</v>
      </c>
      <c r="Q302">
        <v>85.34</v>
      </c>
      <c r="R302" s="18">
        <f t="shared" si="17"/>
        <v>40657.959930555553</v>
      </c>
      <c r="S302" s="18">
        <f t="shared" si="18"/>
        <v>40626.959930555553</v>
      </c>
      <c r="T302">
        <f t="shared" si="19"/>
        <v>2011</v>
      </c>
    </row>
    <row r="303" spans="1:20" ht="45" x14ac:dyDescent="0.2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s="11">
        <f t="shared" si="16"/>
        <v>119</v>
      </c>
      <c r="G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s="12" t="s">
        <v>8273</v>
      </c>
      <c r="P303" s="12" t="s">
        <v>8278</v>
      </c>
      <c r="Q303">
        <v>61.5</v>
      </c>
      <c r="R303" s="18">
        <f t="shared" si="17"/>
        <v>41352.696006944447</v>
      </c>
      <c r="S303" s="18">
        <f t="shared" si="18"/>
        <v>41312.737673611111</v>
      </c>
      <c r="T303">
        <f t="shared" si="19"/>
        <v>2013</v>
      </c>
    </row>
    <row r="304" spans="1:20" ht="60" x14ac:dyDescent="0.2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s="11">
        <f t="shared" si="16"/>
        <v>100</v>
      </c>
      <c r="G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s="12" t="s">
        <v>8273</v>
      </c>
      <c r="P304" s="12" t="s">
        <v>8278</v>
      </c>
      <c r="Q304">
        <v>93.02</v>
      </c>
      <c r="R304" s="18">
        <f t="shared" si="17"/>
        <v>40963.856921296298</v>
      </c>
      <c r="S304" s="18">
        <f t="shared" si="18"/>
        <v>40933.856921296298</v>
      </c>
      <c r="T304">
        <f t="shared" si="19"/>
        <v>2012</v>
      </c>
    </row>
    <row r="305" spans="1:20" ht="45" x14ac:dyDescent="0.2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s="11">
        <f t="shared" si="16"/>
        <v>137</v>
      </c>
      <c r="G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s="12" t="s">
        <v>8273</v>
      </c>
      <c r="P305" s="12" t="s">
        <v>8278</v>
      </c>
      <c r="Q305">
        <v>50.29</v>
      </c>
      <c r="R305" s="18">
        <f t="shared" si="17"/>
        <v>41062.071134259262</v>
      </c>
      <c r="S305" s="18">
        <f t="shared" si="18"/>
        <v>41032.071134259262</v>
      </c>
      <c r="T305">
        <f t="shared" si="19"/>
        <v>2012</v>
      </c>
    </row>
    <row r="306" spans="1:20" ht="30" x14ac:dyDescent="0.2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s="11">
        <f t="shared" si="16"/>
        <v>232</v>
      </c>
      <c r="G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s="12" t="s">
        <v>8273</v>
      </c>
      <c r="P306" s="12" t="s">
        <v>8278</v>
      </c>
      <c r="Q306">
        <v>106.43</v>
      </c>
      <c r="R306" s="18">
        <f t="shared" si="17"/>
        <v>41153.083333333336</v>
      </c>
      <c r="S306" s="18">
        <f t="shared" si="18"/>
        <v>41114.094872685186</v>
      </c>
      <c r="T306">
        <f t="shared" si="19"/>
        <v>2012</v>
      </c>
    </row>
    <row r="307" spans="1:20" ht="45" x14ac:dyDescent="0.2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s="11">
        <f t="shared" si="16"/>
        <v>130</v>
      </c>
      <c r="G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s="12" t="s">
        <v>8273</v>
      </c>
      <c r="P307" s="12" t="s">
        <v>8278</v>
      </c>
      <c r="Q307">
        <v>51.72</v>
      </c>
      <c r="R307" s="18">
        <f t="shared" si="17"/>
        <v>40978.630196759259</v>
      </c>
      <c r="S307" s="18">
        <f t="shared" si="18"/>
        <v>40948.630196759259</v>
      </c>
      <c r="T307">
        <f t="shared" si="19"/>
        <v>2012</v>
      </c>
    </row>
    <row r="308" spans="1:20" ht="30" x14ac:dyDescent="0.2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s="11">
        <f t="shared" si="16"/>
        <v>293</v>
      </c>
      <c r="G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s="12" t="s">
        <v>8273</v>
      </c>
      <c r="P308" s="12" t="s">
        <v>8278</v>
      </c>
      <c r="Q308">
        <v>36.61</v>
      </c>
      <c r="R308" s="18">
        <f t="shared" si="17"/>
        <v>41353.795520833337</v>
      </c>
      <c r="S308" s="18">
        <f t="shared" si="18"/>
        <v>41333.837187500001</v>
      </c>
      <c r="T308">
        <f t="shared" si="19"/>
        <v>2013</v>
      </c>
    </row>
    <row r="309" spans="1:20" x14ac:dyDescent="0.2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s="11">
        <f t="shared" si="16"/>
        <v>111</v>
      </c>
      <c r="G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s="12" t="s">
        <v>8273</v>
      </c>
      <c r="P309" s="12" t="s">
        <v>8278</v>
      </c>
      <c r="Q309">
        <v>42.52</v>
      </c>
      <c r="R309" s="18">
        <f t="shared" si="17"/>
        <v>41312.944456018515</v>
      </c>
      <c r="S309" s="18">
        <f t="shared" si="18"/>
        <v>41282.944456018515</v>
      </c>
      <c r="T309">
        <f t="shared" si="19"/>
        <v>2013</v>
      </c>
    </row>
    <row r="310" spans="1:20" ht="60" x14ac:dyDescent="0.2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s="11">
        <f t="shared" si="16"/>
        <v>106</v>
      </c>
      <c r="G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s="12" t="s">
        <v>8273</v>
      </c>
      <c r="P310" s="12" t="s">
        <v>8278</v>
      </c>
      <c r="Q310">
        <v>62.71</v>
      </c>
      <c r="R310" s="18">
        <f t="shared" si="17"/>
        <v>40612.694560185184</v>
      </c>
      <c r="S310" s="18">
        <f t="shared" si="18"/>
        <v>40567.694560185184</v>
      </c>
      <c r="T310">
        <f t="shared" si="19"/>
        <v>2011</v>
      </c>
    </row>
    <row r="311" spans="1:20" ht="60" x14ac:dyDescent="0.2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s="11">
        <f t="shared" si="16"/>
        <v>119</v>
      </c>
      <c r="G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s="12" t="s">
        <v>8273</v>
      </c>
      <c r="P311" s="12" t="s">
        <v>8278</v>
      </c>
      <c r="Q311">
        <v>89.96</v>
      </c>
      <c r="R311" s="18">
        <f t="shared" si="17"/>
        <v>41155.751550925925</v>
      </c>
      <c r="S311" s="18">
        <f t="shared" si="18"/>
        <v>41134.751550925925</v>
      </c>
      <c r="T311">
        <f t="shared" si="19"/>
        <v>2012</v>
      </c>
    </row>
    <row r="312" spans="1:20" ht="45" x14ac:dyDescent="0.2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s="11">
        <f t="shared" si="16"/>
        <v>104</v>
      </c>
      <c r="G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s="12" t="s">
        <v>8273</v>
      </c>
      <c r="P312" s="12" t="s">
        <v>8278</v>
      </c>
      <c r="Q312">
        <v>28.92</v>
      </c>
      <c r="R312" s="18">
        <f t="shared" si="17"/>
        <v>40836.083333333336</v>
      </c>
      <c r="S312" s="18">
        <f t="shared" si="18"/>
        <v>40821.183136574073</v>
      </c>
      <c r="T312">
        <f t="shared" si="19"/>
        <v>2011</v>
      </c>
    </row>
    <row r="313" spans="1:20" ht="45" x14ac:dyDescent="0.2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s="11">
        <f t="shared" si="16"/>
        <v>104</v>
      </c>
      <c r="G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s="12" t="s">
        <v>8273</v>
      </c>
      <c r="P313" s="12" t="s">
        <v>8278</v>
      </c>
      <c r="Q313">
        <v>138.80000000000001</v>
      </c>
      <c r="R313" s="18">
        <f t="shared" si="17"/>
        <v>40909.332638888889</v>
      </c>
      <c r="S313" s="18">
        <f t="shared" si="18"/>
        <v>40868.219814814816</v>
      </c>
      <c r="T313">
        <f t="shared" si="19"/>
        <v>2011</v>
      </c>
    </row>
    <row r="314" spans="1:20" ht="60" x14ac:dyDescent="0.2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s="11">
        <f t="shared" si="16"/>
        <v>112</v>
      </c>
      <c r="G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s="12" t="s">
        <v>8273</v>
      </c>
      <c r="P314" s="12" t="s">
        <v>8278</v>
      </c>
      <c r="Q314">
        <v>61.3</v>
      </c>
      <c r="R314" s="18">
        <f t="shared" si="17"/>
        <v>41378.877685185187</v>
      </c>
      <c r="S314" s="18">
        <f t="shared" si="18"/>
        <v>41348.877685185187</v>
      </c>
      <c r="T314">
        <f t="shared" si="19"/>
        <v>2013</v>
      </c>
    </row>
    <row r="315" spans="1:20" ht="60" x14ac:dyDescent="0.2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s="11">
        <f t="shared" si="16"/>
        <v>105</v>
      </c>
      <c r="G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s="12" t="s">
        <v>8273</v>
      </c>
      <c r="P315" s="12" t="s">
        <v>8278</v>
      </c>
      <c r="Q315">
        <v>80.2</v>
      </c>
      <c r="R315" s="18">
        <f t="shared" si="17"/>
        <v>40401.665972222225</v>
      </c>
      <c r="S315" s="18">
        <f t="shared" si="18"/>
        <v>40357.227939814817</v>
      </c>
      <c r="T315">
        <f t="shared" si="19"/>
        <v>2010</v>
      </c>
    </row>
    <row r="316" spans="1:20" ht="60" x14ac:dyDescent="0.2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s="11">
        <f t="shared" si="16"/>
        <v>385</v>
      </c>
      <c r="G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s="12" t="s">
        <v>8273</v>
      </c>
      <c r="P316" s="12" t="s">
        <v>8278</v>
      </c>
      <c r="Q316">
        <v>32.1</v>
      </c>
      <c r="R316" s="18">
        <f t="shared" si="17"/>
        <v>41334.833194444444</v>
      </c>
      <c r="S316" s="18">
        <f t="shared" si="18"/>
        <v>41304.833194444444</v>
      </c>
      <c r="T316">
        <f t="shared" si="19"/>
        <v>2013</v>
      </c>
    </row>
    <row r="317" spans="1:20" ht="45" x14ac:dyDescent="0.2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s="11">
        <f t="shared" si="16"/>
        <v>101</v>
      </c>
      <c r="G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s="12" t="s">
        <v>8273</v>
      </c>
      <c r="P317" s="12" t="s">
        <v>8278</v>
      </c>
      <c r="Q317">
        <v>200.89</v>
      </c>
      <c r="R317" s="18">
        <f t="shared" si="17"/>
        <v>41143.77238425926</v>
      </c>
      <c r="S317" s="18">
        <f t="shared" si="18"/>
        <v>41113.77238425926</v>
      </c>
      <c r="T317">
        <f t="shared" si="19"/>
        <v>2012</v>
      </c>
    </row>
    <row r="318" spans="1:20" ht="45" x14ac:dyDescent="0.2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s="11">
        <f t="shared" si="16"/>
        <v>114</v>
      </c>
      <c r="G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s="12" t="s">
        <v>8273</v>
      </c>
      <c r="P318" s="12" t="s">
        <v>8278</v>
      </c>
      <c r="Q318">
        <v>108.01</v>
      </c>
      <c r="R318" s="18">
        <f t="shared" si="17"/>
        <v>41984.207638888889</v>
      </c>
      <c r="S318" s="18">
        <f t="shared" si="18"/>
        <v>41950.923576388886</v>
      </c>
      <c r="T318">
        <f t="shared" si="19"/>
        <v>2014</v>
      </c>
    </row>
    <row r="319" spans="1:20" ht="45" x14ac:dyDescent="0.2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s="11">
        <f t="shared" si="16"/>
        <v>101</v>
      </c>
      <c r="G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s="12" t="s">
        <v>8273</v>
      </c>
      <c r="P319" s="12" t="s">
        <v>8278</v>
      </c>
      <c r="Q319">
        <v>95.7</v>
      </c>
      <c r="R319" s="18">
        <f t="shared" si="17"/>
        <v>41619.676886574074</v>
      </c>
      <c r="S319" s="18">
        <f t="shared" si="18"/>
        <v>41589.676886574074</v>
      </c>
      <c r="T319">
        <f t="shared" si="19"/>
        <v>2013</v>
      </c>
    </row>
    <row r="320" spans="1:20" ht="45" x14ac:dyDescent="0.2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s="11">
        <f t="shared" si="16"/>
        <v>283</v>
      </c>
      <c r="G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s="12" t="s">
        <v>8273</v>
      </c>
      <c r="P320" s="12" t="s">
        <v>8278</v>
      </c>
      <c r="Q320">
        <v>49.88</v>
      </c>
      <c r="R320" s="18">
        <f t="shared" si="17"/>
        <v>41359.997118055559</v>
      </c>
      <c r="S320" s="18">
        <f t="shared" si="18"/>
        <v>41330.038784722223</v>
      </c>
      <c r="T320">
        <f t="shared" si="19"/>
        <v>2013</v>
      </c>
    </row>
    <row r="321" spans="1:20" ht="60" x14ac:dyDescent="0.2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s="11">
        <f t="shared" si="16"/>
        <v>113</v>
      </c>
      <c r="G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s="12" t="s">
        <v>8273</v>
      </c>
      <c r="P321" s="12" t="s">
        <v>8278</v>
      </c>
      <c r="Q321">
        <v>110.47</v>
      </c>
      <c r="R321" s="18">
        <f t="shared" si="17"/>
        <v>40211.332638888889</v>
      </c>
      <c r="S321" s="18">
        <f t="shared" si="18"/>
        <v>40123.83829861111</v>
      </c>
      <c r="T321">
        <f t="shared" si="19"/>
        <v>2009</v>
      </c>
    </row>
    <row r="322" spans="1:20" ht="60" x14ac:dyDescent="0.2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s="11">
        <f t="shared" ref="F322:F385" si="20">ROUND(E322/D322*100,0)</f>
        <v>107</v>
      </c>
      <c r="G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s="12" t="s">
        <v>8273</v>
      </c>
      <c r="P322" s="12" t="s">
        <v>8278</v>
      </c>
      <c r="Q322">
        <v>134.91</v>
      </c>
      <c r="R322" s="18">
        <f t="shared" si="17"/>
        <v>42360.958333333328</v>
      </c>
      <c r="S322" s="18">
        <f t="shared" si="18"/>
        <v>42331.551307870366</v>
      </c>
      <c r="T322">
        <f t="shared" si="19"/>
        <v>2015</v>
      </c>
    </row>
    <row r="323" spans="1:20" ht="45" x14ac:dyDescent="0.2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s="11">
        <f t="shared" si="20"/>
        <v>103</v>
      </c>
      <c r="G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s="12" t="s">
        <v>8273</v>
      </c>
      <c r="P323" s="12" t="s">
        <v>8278</v>
      </c>
      <c r="Q323">
        <v>106.62</v>
      </c>
      <c r="R323" s="18">
        <f t="shared" ref="R323:R386" si="21">(((J323/60)/60)/24)+DATE(1970,1,1)</f>
        <v>42682.488263888896</v>
      </c>
      <c r="S323" s="18">
        <f t="shared" ref="S323:S386" si="22">(((K323/60)/60)/24)+DATE(1970,1,1)</f>
        <v>42647.446597222224</v>
      </c>
      <c r="T323">
        <f t="shared" ref="T323:T386" si="23">YEAR(S323)</f>
        <v>2016</v>
      </c>
    </row>
    <row r="324" spans="1:20" ht="45" x14ac:dyDescent="0.2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s="11">
        <f t="shared" si="20"/>
        <v>108</v>
      </c>
      <c r="G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s="12" t="s">
        <v>8273</v>
      </c>
      <c r="P324" s="12" t="s">
        <v>8278</v>
      </c>
      <c r="Q324">
        <v>145.04</v>
      </c>
      <c r="R324" s="18">
        <f t="shared" si="21"/>
        <v>42503.57</v>
      </c>
      <c r="S324" s="18">
        <f t="shared" si="22"/>
        <v>42473.57</v>
      </c>
      <c r="T324">
        <f t="shared" si="23"/>
        <v>2016</v>
      </c>
    </row>
    <row r="325" spans="1:20" ht="60" x14ac:dyDescent="0.2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s="11">
        <f t="shared" si="20"/>
        <v>123</v>
      </c>
      <c r="G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s="12" t="s">
        <v>8273</v>
      </c>
      <c r="P325" s="12" t="s">
        <v>8278</v>
      </c>
      <c r="Q325">
        <v>114.59</v>
      </c>
      <c r="R325" s="18">
        <f t="shared" si="21"/>
        <v>42725.332638888889</v>
      </c>
      <c r="S325" s="18">
        <f t="shared" si="22"/>
        <v>42697.32136574074</v>
      </c>
      <c r="T325">
        <f t="shared" si="23"/>
        <v>2016</v>
      </c>
    </row>
    <row r="326" spans="1:20" ht="45" x14ac:dyDescent="0.2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s="11">
        <f t="shared" si="20"/>
        <v>102</v>
      </c>
      <c r="G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s="12" t="s">
        <v>8273</v>
      </c>
      <c r="P326" s="12" t="s">
        <v>8278</v>
      </c>
      <c r="Q326">
        <v>105.32</v>
      </c>
      <c r="R326" s="18">
        <f t="shared" si="21"/>
        <v>42217.626250000001</v>
      </c>
      <c r="S326" s="18">
        <f t="shared" si="22"/>
        <v>42184.626250000001</v>
      </c>
      <c r="T326">
        <f t="shared" si="23"/>
        <v>2015</v>
      </c>
    </row>
    <row r="327" spans="1:20" ht="45" x14ac:dyDescent="0.2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s="11">
        <f t="shared" si="20"/>
        <v>104</v>
      </c>
      <c r="G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s="12" t="s">
        <v>8273</v>
      </c>
      <c r="P327" s="12" t="s">
        <v>8278</v>
      </c>
      <c r="Q327">
        <v>70.92</v>
      </c>
      <c r="R327" s="18">
        <f t="shared" si="21"/>
        <v>42724.187881944439</v>
      </c>
      <c r="S327" s="18">
        <f t="shared" si="22"/>
        <v>42689.187881944439</v>
      </c>
      <c r="T327">
        <f t="shared" si="23"/>
        <v>2016</v>
      </c>
    </row>
    <row r="328" spans="1:20" ht="45" x14ac:dyDescent="0.2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s="11">
        <f t="shared" si="20"/>
        <v>113</v>
      </c>
      <c r="G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s="12" t="s">
        <v>8273</v>
      </c>
      <c r="P328" s="12" t="s">
        <v>8278</v>
      </c>
      <c r="Q328">
        <v>147.16999999999999</v>
      </c>
      <c r="R328" s="18">
        <f t="shared" si="21"/>
        <v>42808.956250000003</v>
      </c>
      <c r="S328" s="18">
        <f t="shared" si="22"/>
        <v>42775.314884259264</v>
      </c>
      <c r="T328">
        <f t="shared" si="23"/>
        <v>2017</v>
      </c>
    </row>
    <row r="329" spans="1:20" ht="60" x14ac:dyDescent="0.2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s="11">
        <f t="shared" si="20"/>
        <v>136</v>
      </c>
      <c r="G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s="12" t="s">
        <v>8273</v>
      </c>
      <c r="P329" s="12" t="s">
        <v>8278</v>
      </c>
      <c r="Q329">
        <v>160.47</v>
      </c>
      <c r="R329" s="18">
        <f t="shared" si="21"/>
        <v>42085.333333333328</v>
      </c>
      <c r="S329" s="18">
        <f t="shared" si="22"/>
        <v>42058.235289351855</v>
      </c>
      <c r="T329">
        <f t="shared" si="23"/>
        <v>2015</v>
      </c>
    </row>
    <row r="330" spans="1:20" ht="45" x14ac:dyDescent="0.2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s="11">
        <f t="shared" si="20"/>
        <v>104</v>
      </c>
      <c r="G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s="12" t="s">
        <v>8273</v>
      </c>
      <c r="P330" s="12" t="s">
        <v>8278</v>
      </c>
      <c r="Q330">
        <v>156.05000000000001</v>
      </c>
      <c r="R330" s="18">
        <f t="shared" si="21"/>
        <v>42309.166666666672</v>
      </c>
      <c r="S330" s="18">
        <f t="shared" si="22"/>
        <v>42278.946620370371</v>
      </c>
      <c r="T330">
        <f t="shared" si="23"/>
        <v>2015</v>
      </c>
    </row>
    <row r="331" spans="1:20" ht="45" x14ac:dyDescent="0.2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s="11">
        <f t="shared" si="20"/>
        <v>106</v>
      </c>
      <c r="G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s="12" t="s">
        <v>8273</v>
      </c>
      <c r="P331" s="12" t="s">
        <v>8278</v>
      </c>
      <c r="Q331">
        <v>63.17</v>
      </c>
      <c r="R331" s="18">
        <f t="shared" si="21"/>
        <v>42315.166666666672</v>
      </c>
      <c r="S331" s="18">
        <f t="shared" si="22"/>
        <v>42291.46674768519</v>
      </c>
      <c r="T331">
        <f t="shared" si="23"/>
        <v>2015</v>
      </c>
    </row>
    <row r="332" spans="1:20" ht="60" x14ac:dyDescent="0.2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s="11">
        <f t="shared" si="20"/>
        <v>102</v>
      </c>
      <c r="G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s="12" t="s">
        <v>8273</v>
      </c>
      <c r="P332" s="12" t="s">
        <v>8278</v>
      </c>
      <c r="Q332">
        <v>104.82</v>
      </c>
      <c r="R332" s="18">
        <f t="shared" si="21"/>
        <v>41411.165972222225</v>
      </c>
      <c r="S332" s="18">
        <f t="shared" si="22"/>
        <v>41379.515775462962</v>
      </c>
      <c r="T332">
        <f t="shared" si="23"/>
        <v>2013</v>
      </c>
    </row>
    <row r="333" spans="1:20" ht="45" x14ac:dyDescent="0.2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s="11">
        <f t="shared" si="20"/>
        <v>107</v>
      </c>
      <c r="G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s="12" t="s">
        <v>8273</v>
      </c>
      <c r="P333" s="12" t="s">
        <v>8278</v>
      </c>
      <c r="Q333">
        <v>97.36</v>
      </c>
      <c r="R333" s="18">
        <f t="shared" si="21"/>
        <v>42538.581412037034</v>
      </c>
      <c r="S333" s="18">
        <f t="shared" si="22"/>
        <v>42507.581412037034</v>
      </c>
      <c r="T333">
        <f t="shared" si="23"/>
        <v>2016</v>
      </c>
    </row>
    <row r="334" spans="1:20" ht="60" x14ac:dyDescent="0.2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s="11">
        <f t="shared" si="20"/>
        <v>113</v>
      </c>
      <c r="G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s="12" t="s">
        <v>8273</v>
      </c>
      <c r="P334" s="12" t="s">
        <v>8278</v>
      </c>
      <c r="Q334">
        <v>203.63</v>
      </c>
      <c r="R334" s="18">
        <f t="shared" si="21"/>
        <v>42305.333333333328</v>
      </c>
      <c r="S334" s="18">
        <f t="shared" si="22"/>
        <v>42263.680289351847</v>
      </c>
      <c r="T334">
        <f t="shared" si="23"/>
        <v>2015</v>
      </c>
    </row>
    <row r="335" spans="1:20" ht="60" x14ac:dyDescent="0.2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s="11">
        <f t="shared" si="20"/>
        <v>125</v>
      </c>
      <c r="G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s="12" t="s">
        <v>8273</v>
      </c>
      <c r="P335" s="12" t="s">
        <v>8278</v>
      </c>
      <c r="Q335">
        <v>188.31</v>
      </c>
      <c r="R335" s="18">
        <f t="shared" si="21"/>
        <v>42467.59480324074</v>
      </c>
      <c r="S335" s="18">
        <f t="shared" si="22"/>
        <v>42437.636469907404</v>
      </c>
      <c r="T335">
        <f t="shared" si="23"/>
        <v>2016</v>
      </c>
    </row>
    <row r="336" spans="1:20" ht="60" x14ac:dyDescent="0.2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s="11">
        <f t="shared" si="20"/>
        <v>101</v>
      </c>
      <c r="G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s="12" t="s">
        <v>8273</v>
      </c>
      <c r="P336" s="12" t="s">
        <v>8278</v>
      </c>
      <c r="Q336">
        <v>146.65</v>
      </c>
      <c r="R336" s="18">
        <f t="shared" si="21"/>
        <v>42139.791666666672</v>
      </c>
      <c r="S336" s="18">
        <f t="shared" si="22"/>
        <v>42101.682372685187</v>
      </c>
      <c r="T336">
        <f t="shared" si="23"/>
        <v>2015</v>
      </c>
    </row>
    <row r="337" spans="1:20" ht="60" x14ac:dyDescent="0.2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s="11">
        <f t="shared" si="20"/>
        <v>103</v>
      </c>
      <c r="G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s="12" t="s">
        <v>8273</v>
      </c>
      <c r="P337" s="12" t="s">
        <v>8278</v>
      </c>
      <c r="Q337">
        <v>109.19</v>
      </c>
      <c r="R337" s="18">
        <f t="shared" si="21"/>
        <v>42132.916666666672</v>
      </c>
      <c r="S337" s="18">
        <f t="shared" si="22"/>
        <v>42101.737442129626</v>
      </c>
      <c r="T337">
        <f t="shared" si="23"/>
        <v>2015</v>
      </c>
    </row>
    <row r="338" spans="1:20" ht="45" x14ac:dyDescent="0.2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s="11">
        <f t="shared" si="20"/>
        <v>117</v>
      </c>
      <c r="G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s="12" t="s">
        <v>8273</v>
      </c>
      <c r="P338" s="12" t="s">
        <v>8278</v>
      </c>
      <c r="Q338">
        <v>59.25</v>
      </c>
      <c r="R338" s="18">
        <f t="shared" si="21"/>
        <v>42321.637939814813</v>
      </c>
      <c r="S338" s="18">
        <f t="shared" si="22"/>
        <v>42291.596273148149</v>
      </c>
      <c r="T338">
        <f t="shared" si="23"/>
        <v>2015</v>
      </c>
    </row>
    <row r="339" spans="1:20" ht="60" x14ac:dyDescent="0.2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s="11">
        <f t="shared" si="20"/>
        <v>101</v>
      </c>
      <c r="G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s="12" t="s">
        <v>8273</v>
      </c>
      <c r="P339" s="12" t="s">
        <v>8278</v>
      </c>
      <c r="Q339">
        <v>97.9</v>
      </c>
      <c r="R339" s="18">
        <f t="shared" si="21"/>
        <v>42077.086898148147</v>
      </c>
      <c r="S339" s="18">
        <f t="shared" si="22"/>
        <v>42047.128564814819</v>
      </c>
      <c r="T339">
        <f t="shared" si="23"/>
        <v>2015</v>
      </c>
    </row>
    <row r="340" spans="1:20" ht="60" x14ac:dyDescent="0.2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s="11">
        <f t="shared" si="20"/>
        <v>110</v>
      </c>
      <c r="G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s="12" t="s">
        <v>8273</v>
      </c>
      <c r="P340" s="12" t="s">
        <v>8278</v>
      </c>
      <c r="Q340">
        <v>70</v>
      </c>
      <c r="R340" s="18">
        <f t="shared" si="21"/>
        <v>42616.041666666672</v>
      </c>
      <c r="S340" s="18">
        <f t="shared" si="22"/>
        <v>42559.755671296298</v>
      </c>
      <c r="T340">
        <f t="shared" si="23"/>
        <v>2016</v>
      </c>
    </row>
    <row r="341" spans="1:20" ht="45" x14ac:dyDescent="0.2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s="11">
        <f t="shared" si="20"/>
        <v>108</v>
      </c>
      <c r="G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s="12" t="s">
        <v>8273</v>
      </c>
      <c r="P341" s="12" t="s">
        <v>8278</v>
      </c>
      <c r="Q341">
        <v>72.87</v>
      </c>
      <c r="R341" s="18">
        <f t="shared" si="21"/>
        <v>42123.760046296295</v>
      </c>
      <c r="S341" s="18">
        <f t="shared" si="22"/>
        <v>42093.760046296295</v>
      </c>
      <c r="T341">
        <f t="shared" si="23"/>
        <v>2015</v>
      </c>
    </row>
    <row r="342" spans="1:20" ht="45" x14ac:dyDescent="0.2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s="11">
        <f t="shared" si="20"/>
        <v>125</v>
      </c>
      <c r="G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s="12" t="s">
        <v>8273</v>
      </c>
      <c r="P342" s="12" t="s">
        <v>8278</v>
      </c>
      <c r="Q342">
        <v>146.35</v>
      </c>
      <c r="R342" s="18">
        <f t="shared" si="21"/>
        <v>42802.875</v>
      </c>
      <c r="S342" s="18">
        <f t="shared" si="22"/>
        <v>42772.669062500005</v>
      </c>
      <c r="T342">
        <f t="shared" si="23"/>
        <v>2017</v>
      </c>
    </row>
    <row r="343" spans="1:20" ht="60" x14ac:dyDescent="0.2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s="11">
        <f t="shared" si="20"/>
        <v>107</v>
      </c>
      <c r="G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s="12" t="s">
        <v>8273</v>
      </c>
      <c r="P343" s="12" t="s">
        <v>8278</v>
      </c>
      <c r="Q343">
        <v>67.91</v>
      </c>
      <c r="R343" s="18">
        <f t="shared" si="21"/>
        <v>41913.165972222225</v>
      </c>
      <c r="S343" s="18">
        <f t="shared" si="22"/>
        <v>41894.879606481481</v>
      </c>
      <c r="T343">
        <f t="shared" si="23"/>
        <v>2014</v>
      </c>
    </row>
    <row r="344" spans="1:20" ht="30" x14ac:dyDescent="0.2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s="11">
        <f t="shared" si="20"/>
        <v>100</v>
      </c>
      <c r="G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s="12" t="s">
        <v>8273</v>
      </c>
      <c r="P344" s="12" t="s">
        <v>8278</v>
      </c>
      <c r="Q344">
        <v>169.85</v>
      </c>
      <c r="R344" s="18">
        <f t="shared" si="21"/>
        <v>42489.780844907407</v>
      </c>
      <c r="S344" s="18">
        <f t="shared" si="22"/>
        <v>42459.780844907407</v>
      </c>
      <c r="T344">
        <f t="shared" si="23"/>
        <v>2016</v>
      </c>
    </row>
    <row r="345" spans="1:20" ht="60" x14ac:dyDescent="0.2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s="11">
        <f t="shared" si="20"/>
        <v>102</v>
      </c>
      <c r="G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s="12" t="s">
        <v>8273</v>
      </c>
      <c r="P345" s="12" t="s">
        <v>8278</v>
      </c>
      <c r="Q345">
        <v>58.41</v>
      </c>
      <c r="R345" s="18">
        <f t="shared" si="21"/>
        <v>41957.125</v>
      </c>
      <c r="S345" s="18">
        <f t="shared" si="22"/>
        <v>41926.73778935185</v>
      </c>
      <c r="T345">
        <f t="shared" si="23"/>
        <v>2014</v>
      </c>
    </row>
    <row r="346" spans="1:20" ht="60" x14ac:dyDescent="0.2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s="11">
        <f t="shared" si="20"/>
        <v>102</v>
      </c>
      <c r="G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s="12" t="s">
        <v>8273</v>
      </c>
      <c r="P346" s="12" t="s">
        <v>8278</v>
      </c>
      <c r="Q346">
        <v>119.99</v>
      </c>
      <c r="R346" s="18">
        <f t="shared" si="21"/>
        <v>42156.097222222219</v>
      </c>
      <c r="S346" s="18">
        <f t="shared" si="22"/>
        <v>42111.970995370371</v>
      </c>
      <c r="T346">
        <f t="shared" si="23"/>
        <v>2015</v>
      </c>
    </row>
    <row r="347" spans="1:20" ht="45" x14ac:dyDescent="0.2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s="11">
        <f t="shared" si="20"/>
        <v>123</v>
      </c>
      <c r="G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s="12" t="s">
        <v>8273</v>
      </c>
      <c r="P347" s="12" t="s">
        <v>8278</v>
      </c>
      <c r="Q347">
        <v>99.86</v>
      </c>
      <c r="R347" s="18">
        <f t="shared" si="21"/>
        <v>42144.944328703699</v>
      </c>
      <c r="S347" s="18">
        <f t="shared" si="22"/>
        <v>42114.944328703699</v>
      </c>
      <c r="T347">
        <f t="shared" si="23"/>
        <v>2015</v>
      </c>
    </row>
    <row r="348" spans="1:20" ht="60" x14ac:dyDescent="0.2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s="11">
        <f t="shared" si="20"/>
        <v>170</v>
      </c>
      <c r="G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s="12" t="s">
        <v>8273</v>
      </c>
      <c r="P348" s="12" t="s">
        <v>8278</v>
      </c>
      <c r="Q348">
        <v>90.58</v>
      </c>
      <c r="R348" s="18">
        <f t="shared" si="21"/>
        <v>42291.500243055561</v>
      </c>
      <c r="S348" s="18">
        <f t="shared" si="22"/>
        <v>42261.500243055561</v>
      </c>
      <c r="T348">
        <f t="shared" si="23"/>
        <v>2015</v>
      </c>
    </row>
    <row r="349" spans="1:20" ht="60" x14ac:dyDescent="0.2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s="11">
        <f t="shared" si="20"/>
        <v>112</v>
      </c>
      <c r="G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s="12" t="s">
        <v>8273</v>
      </c>
      <c r="P349" s="12" t="s">
        <v>8278</v>
      </c>
      <c r="Q349">
        <v>117.77</v>
      </c>
      <c r="R349" s="18">
        <f t="shared" si="21"/>
        <v>42322.537141203706</v>
      </c>
      <c r="S349" s="18">
        <f t="shared" si="22"/>
        <v>42292.495474537034</v>
      </c>
      <c r="T349">
        <f t="shared" si="23"/>
        <v>2015</v>
      </c>
    </row>
    <row r="350" spans="1:20" ht="60" x14ac:dyDescent="0.2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s="11">
        <f t="shared" si="20"/>
        <v>103</v>
      </c>
      <c r="G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s="12" t="s">
        <v>8273</v>
      </c>
      <c r="P350" s="12" t="s">
        <v>8278</v>
      </c>
      <c r="Q350">
        <v>86.55</v>
      </c>
      <c r="R350" s="18">
        <f t="shared" si="21"/>
        <v>42237.58699074074</v>
      </c>
      <c r="S350" s="18">
        <f t="shared" si="22"/>
        <v>42207.58699074074</v>
      </c>
      <c r="T350">
        <f t="shared" si="23"/>
        <v>2015</v>
      </c>
    </row>
    <row r="351" spans="1:20" ht="45" x14ac:dyDescent="0.2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s="11">
        <f t="shared" si="20"/>
        <v>107</v>
      </c>
      <c r="G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s="12" t="s">
        <v>8273</v>
      </c>
      <c r="P351" s="12" t="s">
        <v>8278</v>
      </c>
      <c r="Q351">
        <v>71.900000000000006</v>
      </c>
      <c r="R351" s="18">
        <f t="shared" si="21"/>
        <v>42790.498935185184</v>
      </c>
      <c r="S351" s="18">
        <f t="shared" si="22"/>
        <v>42760.498935185184</v>
      </c>
      <c r="T351">
        <f t="shared" si="23"/>
        <v>2017</v>
      </c>
    </row>
    <row r="352" spans="1:20" ht="45" x14ac:dyDescent="0.2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s="11">
        <f t="shared" si="20"/>
        <v>115</v>
      </c>
      <c r="G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s="12" t="s">
        <v>8273</v>
      </c>
      <c r="P352" s="12" t="s">
        <v>8278</v>
      </c>
      <c r="Q352">
        <v>129.82</v>
      </c>
      <c r="R352" s="18">
        <f t="shared" si="21"/>
        <v>42624.165972222225</v>
      </c>
      <c r="S352" s="18">
        <f t="shared" si="22"/>
        <v>42586.066076388888</v>
      </c>
      <c r="T352">
        <f t="shared" si="23"/>
        <v>2016</v>
      </c>
    </row>
    <row r="353" spans="1:20" ht="60" x14ac:dyDescent="0.2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s="11">
        <f t="shared" si="20"/>
        <v>127</v>
      </c>
      <c r="G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s="12" t="s">
        <v>8273</v>
      </c>
      <c r="P353" s="12" t="s">
        <v>8278</v>
      </c>
      <c r="Q353">
        <v>44.91</v>
      </c>
      <c r="R353" s="18">
        <f t="shared" si="21"/>
        <v>42467.923078703709</v>
      </c>
      <c r="S353" s="18">
        <f t="shared" si="22"/>
        <v>42427.964745370366</v>
      </c>
      <c r="T353">
        <f t="shared" si="23"/>
        <v>2016</v>
      </c>
    </row>
    <row r="354" spans="1:20" ht="60" x14ac:dyDescent="0.2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s="11">
        <f t="shared" si="20"/>
        <v>117</v>
      </c>
      <c r="G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s="12" t="s">
        <v>8273</v>
      </c>
      <c r="P354" s="12" t="s">
        <v>8278</v>
      </c>
      <c r="Q354">
        <v>40.76</v>
      </c>
      <c r="R354" s="18">
        <f t="shared" si="21"/>
        <v>41920.167453703703</v>
      </c>
      <c r="S354" s="18">
        <f t="shared" si="22"/>
        <v>41890.167453703703</v>
      </c>
      <c r="T354">
        <f t="shared" si="23"/>
        <v>2014</v>
      </c>
    </row>
    <row r="355" spans="1:20" ht="60" x14ac:dyDescent="0.2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s="11">
        <f t="shared" si="20"/>
        <v>109</v>
      </c>
      <c r="G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s="12" t="s">
        <v>8273</v>
      </c>
      <c r="P355" s="12" t="s">
        <v>8278</v>
      </c>
      <c r="Q355">
        <v>103.52</v>
      </c>
      <c r="R355" s="18">
        <f t="shared" si="21"/>
        <v>42327.833553240736</v>
      </c>
      <c r="S355" s="18">
        <f t="shared" si="22"/>
        <v>42297.791886574079</v>
      </c>
      <c r="T355">
        <f t="shared" si="23"/>
        <v>2015</v>
      </c>
    </row>
    <row r="356" spans="1:20" ht="60" x14ac:dyDescent="0.2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s="11">
        <f t="shared" si="20"/>
        <v>104</v>
      </c>
      <c r="G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s="12" t="s">
        <v>8273</v>
      </c>
      <c r="P356" s="12" t="s">
        <v>8278</v>
      </c>
      <c r="Q356">
        <v>125.45</v>
      </c>
      <c r="R356" s="18">
        <f t="shared" si="21"/>
        <v>42468.786122685182</v>
      </c>
      <c r="S356" s="18">
        <f t="shared" si="22"/>
        <v>42438.827789351853</v>
      </c>
      <c r="T356">
        <f t="shared" si="23"/>
        <v>2016</v>
      </c>
    </row>
    <row r="357" spans="1:20" ht="45" x14ac:dyDescent="0.2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s="11">
        <f t="shared" si="20"/>
        <v>116</v>
      </c>
      <c r="G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s="12" t="s">
        <v>8273</v>
      </c>
      <c r="P357" s="12" t="s">
        <v>8278</v>
      </c>
      <c r="Q357">
        <v>246.61</v>
      </c>
      <c r="R357" s="18">
        <f t="shared" si="21"/>
        <v>41974.3355787037</v>
      </c>
      <c r="S357" s="18">
        <f t="shared" si="22"/>
        <v>41943.293912037036</v>
      </c>
      <c r="T357">
        <f t="shared" si="23"/>
        <v>2014</v>
      </c>
    </row>
    <row r="358" spans="1:20" ht="45" x14ac:dyDescent="0.2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s="11">
        <f t="shared" si="20"/>
        <v>103</v>
      </c>
      <c r="G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s="12" t="s">
        <v>8273</v>
      </c>
      <c r="P358" s="12" t="s">
        <v>8278</v>
      </c>
      <c r="Q358">
        <v>79.400000000000006</v>
      </c>
      <c r="R358" s="18">
        <f t="shared" si="21"/>
        <v>42445.761493055557</v>
      </c>
      <c r="S358" s="18">
        <f t="shared" si="22"/>
        <v>42415.803159722222</v>
      </c>
      <c r="T358">
        <f t="shared" si="23"/>
        <v>2016</v>
      </c>
    </row>
    <row r="359" spans="1:20" ht="60" x14ac:dyDescent="0.2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s="11">
        <f t="shared" si="20"/>
        <v>174</v>
      </c>
      <c r="G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s="12" t="s">
        <v>8273</v>
      </c>
      <c r="P359" s="12" t="s">
        <v>8278</v>
      </c>
      <c r="Q359">
        <v>86.14</v>
      </c>
      <c r="R359" s="18">
        <f t="shared" si="21"/>
        <v>42118.222187499996</v>
      </c>
      <c r="S359" s="18">
        <f t="shared" si="22"/>
        <v>42078.222187499996</v>
      </c>
      <c r="T359">
        <f t="shared" si="23"/>
        <v>2015</v>
      </c>
    </row>
    <row r="360" spans="1:20" ht="45" x14ac:dyDescent="0.2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s="11">
        <f t="shared" si="20"/>
        <v>103</v>
      </c>
      <c r="G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s="12" t="s">
        <v>8273</v>
      </c>
      <c r="P360" s="12" t="s">
        <v>8278</v>
      </c>
      <c r="Q360">
        <v>193.05</v>
      </c>
      <c r="R360" s="18">
        <f t="shared" si="21"/>
        <v>42536.625</v>
      </c>
      <c r="S360" s="18">
        <f t="shared" si="22"/>
        <v>42507.860196759255</v>
      </c>
      <c r="T360">
        <f t="shared" si="23"/>
        <v>2016</v>
      </c>
    </row>
    <row r="361" spans="1:20" ht="45" x14ac:dyDescent="0.2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s="11">
        <f t="shared" si="20"/>
        <v>105</v>
      </c>
      <c r="G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s="12" t="s">
        <v>8273</v>
      </c>
      <c r="P361" s="12" t="s">
        <v>8278</v>
      </c>
      <c r="Q361">
        <v>84.02</v>
      </c>
      <c r="R361" s="18">
        <f t="shared" si="21"/>
        <v>41957.216666666667</v>
      </c>
      <c r="S361" s="18">
        <f t="shared" si="22"/>
        <v>41935.070486111108</v>
      </c>
      <c r="T361">
        <f t="shared" si="23"/>
        <v>2014</v>
      </c>
    </row>
    <row r="362" spans="1:20" ht="60" x14ac:dyDescent="0.2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s="11">
        <f t="shared" si="20"/>
        <v>101</v>
      </c>
      <c r="G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s="12" t="s">
        <v>8273</v>
      </c>
      <c r="P362" s="12" t="s">
        <v>8278</v>
      </c>
      <c r="Q362">
        <v>139.83000000000001</v>
      </c>
      <c r="R362" s="18">
        <f t="shared" si="21"/>
        <v>42208.132638888885</v>
      </c>
      <c r="S362" s="18">
        <f t="shared" si="22"/>
        <v>42163.897916666669</v>
      </c>
      <c r="T362">
        <f t="shared" si="23"/>
        <v>2015</v>
      </c>
    </row>
    <row r="363" spans="1:20" ht="60" x14ac:dyDescent="0.2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s="11">
        <f t="shared" si="20"/>
        <v>111</v>
      </c>
      <c r="G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s="12" t="s">
        <v>8273</v>
      </c>
      <c r="P363" s="12" t="s">
        <v>8278</v>
      </c>
      <c r="Q363">
        <v>109.82</v>
      </c>
      <c r="R363" s="18">
        <f t="shared" si="21"/>
        <v>41966.042893518519</v>
      </c>
      <c r="S363" s="18">
        <f t="shared" si="22"/>
        <v>41936.001226851848</v>
      </c>
      <c r="T363">
        <f t="shared" si="23"/>
        <v>2014</v>
      </c>
    </row>
    <row r="364" spans="1:20" ht="60" x14ac:dyDescent="0.2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s="11">
        <f t="shared" si="20"/>
        <v>124</v>
      </c>
      <c r="G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s="12" t="s">
        <v>8273</v>
      </c>
      <c r="P364" s="12" t="s">
        <v>8278</v>
      </c>
      <c r="Q364">
        <v>139.53</v>
      </c>
      <c r="R364" s="18">
        <f t="shared" si="21"/>
        <v>41859</v>
      </c>
      <c r="S364" s="18">
        <f t="shared" si="22"/>
        <v>41837.210543981484</v>
      </c>
      <c r="T364">
        <f t="shared" si="23"/>
        <v>2014</v>
      </c>
    </row>
    <row r="365" spans="1:20" ht="60" x14ac:dyDescent="0.2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s="11">
        <f t="shared" si="20"/>
        <v>101</v>
      </c>
      <c r="G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s="12" t="s">
        <v>8273</v>
      </c>
      <c r="P365" s="12" t="s">
        <v>8278</v>
      </c>
      <c r="Q365">
        <v>347.85</v>
      </c>
      <c r="R365" s="18">
        <f t="shared" si="21"/>
        <v>40300.806944444441</v>
      </c>
      <c r="S365" s="18">
        <f t="shared" si="22"/>
        <v>40255.744629629626</v>
      </c>
      <c r="T365">
        <f t="shared" si="23"/>
        <v>2010</v>
      </c>
    </row>
    <row r="366" spans="1:20" ht="60" x14ac:dyDescent="0.2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s="11">
        <f t="shared" si="20"/>
        <v>110</v>
      </c>
      <c r="G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s="12" t="s">
        <v>8273</v>
      </c>
      <c r="P366" s="12" t="s">
        <v>8278</v>
      </c>
      <c r="Q366">
        <v>68.239999999999995</v>
      </c>
      <c r="R366" s="18">
        <f t="shared" si="21"/>
        <v>41811.165972222225</v>
      </c>
      <c r="S366" s="18">
        <f t="shared" si="22"/>
        <v>41780.859629629631</v>
      </c>
      <c r="T366">
        <f t="shared" si="23"/>
        <v>2014</v>
      </c>
    </row>
    <row r="367" spans="1:20" ht="45" x14ac:dyDescent="0.2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s="11">
        <f t="shared" si="20"/>
        <v>104</v>
      </c>
      <c r="G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s="12" t="s">
        <v>8273</v>
      </c>
      <c r="P367" s="12" t="s">
        <v>8278</v>
      </c>
      <c r="Q367">
        <v>239.94</v>
      </c>
      <c r="R367" s="18">
        <f t="shared" si="21"/>
        <v>41698.606469907405</v>
      </c>
      <c r="S367" s="18">
        <f t="shared" si="22"/>
        <v>41668.606469907405</v>
      </c>
      <c r="T367">
        <f t="shared" si="23"/>
        <v>2014</v>
      </c>
    </row>
    <row r="368" spans="1:20" ht="45" x14ac:dyDescent="0.2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s="11">
        <f t="shared" si="20"/>
        <v>101</v>
      </c>
      <c r="G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s="12" t="s">
        <v>8273</v>
      </c>
      <c r="P368" s="12" t="s">
        <v>8278</v>
      </c>
      <c r="Q368">
        <v>287.31</v>
      </c>
      <c r="R368" s="18">
        <f t="shared" si="21"/>
        <v>41049.793032407404</v>
      </c>
      <c r="S368" s="18">
        <f t="shared" si="22"/>
        <v>41019.793032407404</v>
      </c>
      <c r="T368">
        <f t="shared" si="23"/>
        <v>2012</v>
      </c>
    </row>
    <row r="369" spans="1:20" ht="60" x14ac:dyDescent="0.2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s="11">
        <f t="shared" si="20"/>
        <v>103</v>
      </c>
      <c r="G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s="12" t="s">
        <v>8273</v>
      </c>
      <c r="P369" s="12" t="s">
        <v>8278</v>
      </c>
      <c r="Q369">
        <v>86.85</v>
      </c>
      <c r="R369" s="18">
        <f t="shared" si="21"/>
        <v>41395.207638888889</v>
      </c>
      <c r="S369" s="18">
        <f t="shared" si="22"/>
        <v>41355.577291666668</v>
      </c>
      <c r="T369">
        <f t="shared" si="23"/>
        <v>2013</v>
      </c>
    </row>
    <row r="370" spans="1:20" ht="60" x14ac:dyDescent="0.2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s="11">
        <f t="shared" si="20"/>
        <v>104</v>
      </c>
      <c r="G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s="12" t="s">
        <v>8273</v>
      </c>
      <c r="P370" s="12" t="s">
        <v>8278</v>
      </c>
      <c r="Q370">
        <v>81.849999999999994</v>
      </c>
      <c r="R370" s="18">
        <f t="shared" si="21"/>
        <v>42078.563912037032</v>
      </c>
      <c r="S370" s="18">
        <f t="shared" si="22"/>
        <v>42043.605578703704</v>
      </c>
      <c r="T370">
        <f t="shared" si="23"/>
        <v>2015</v>
      </c>
    </row>
    <row r="371" spans="1:20" ht="60" x14ac:dyDescent="0.2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s="11">
        <f t="shared" si="20"/>
        <v>110</v>
      </c>
      <c r="G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s="12" t="s">
        <v>8273</v>
      </c>
      <c r="P371" s="12" t="s">
        <v>8278</v>
      </c>
      <c r="Q371">
        <v>42.87</v>
      </c>
      <c r="R371" s="18">
        <f t="shared" si="21"/>
        <v>40923.551724537036</v>
      </c>
      <c r="S371" s="18">
        <f t="shared" si="22"/>
        <v>40893.551724537036</v>
      </c>
      <c r="T371">
        <f t="shared" si="23"/>
        <v>2011</v>
      </c>
    </row>
    <row r="372" spans="1:20" ht="60" x14ac:dyDescent="0.2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s="11">
        <f t="shared" si="20"/>
        <v>122</v>
      </c>
      <c r="G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s="12" t="s">
        <v>8273</v>
      </c>
      <c r="P372" s="12" t="s">
        <v>8278</v>
      </c>
      <c r="Q372">
        <v>709.42</v>
      </c>
      <c r="R372" s="18">
        <f t="shared" si="21"/>
        <v>42741.795138888891</v>
      </c>
      <c r="S372" s="18">
        <f t="shared" si="22"/>
        <v>42711.795138888891</v>
      </c>
      <c r="T372">
        <f t="shared" si="23"/>
        <v>2016</v>
      </c>
    </row>
    <row r="373" spans="1:20" ht="60" x14ac:dyDescent="0.2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s="11">
        <f t="shared" si="20"/>
        <v>114</v>
      </c>
      <c r="G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s="12" t="s">
        <v>8273</v>
      </c>
      <c r="P373" s="12" t="s">
        <v>8278</v>
      </c>
      <c r="Q373">
        <v>161.26</v>
      </c>
      <c r="R373" s="18">
        <f t="shared" si="21"/>
        <v>41306.767812500002</v>
      </c>
      <c r="S373" s="18">
        <f t="shared" si="22"/>
        <v>41261.767812500002</v>
      </c>
      <c r="T373">
        <f t="shared" si="23"/>
        <v>2012</v>
      </c>
    </row>
    <row r="374" spans="1:20" ht="30" x14ac:dyDescent="0.2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s="11">
        <f t="shared" si="20"/>
        <v>125</v>
      </c>
      <c r="G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s="12" t="s">
        <v>8273</v>
      </c>
      <c r="P374" s="12" t="s">
        <v>8278</v>
      </c>
      <c r="Q374">
        <v>41.78</v>
      </c>
      <c r="R374" s="18">
        <f t="shared" si="21"/>
        <v>42465.666666666672</v>
      </c>
      <c r="S374" s="18">
        <f t="shared" si="22"/>
        <v>42425.576898148152</v>
      </c>
      <c r="T374">
        <f t="shared" si="23"/>
        <v>2016</v>
      </c>
    </row>
    <row r="375" spans="1:20" ht="45" x14ac:dyDescent="0.2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s="11">
        <f t="shared" si="20"/>
        <v>107</v>
      </c>
      <c r="G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s="12" t="s">
        <v>8273</v>
      </c>
      <c r="P375" s="12" t="s">
        <v>8278</v>
      </c>
      <c r="Q375">
        <v>89.89</v>
      </c>
      <c r="R375" s="18">
        <f t="shared" si="21"/>
        <v>41108.91201388889</v>
      </c>
      <c r="S375" s="18">
        <f t="shared" si="22"/>
        <v>41078.91201388889</v>
      </c>
      <c r="T375">
        <f t="shared" si="23"/>
        <v>2012</v>
      </c>
    </row>
    <row r="376" spans="1:20" ht="60" x14ac:dyDescent="0.2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s="11">
        <f t="shared" si="20"/>
        <v>131</v>
      </c>
      <c r="G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s="12" t="s">
        <v>8273</v>
      </c>
      <c r="P376" s="12" t="s">
        <v>8278</v>
      </c>
      <c r="Q376">
        <v>45.05</v>
      </c>
      <c r="R376" s="18">
        <f t="shared" si="21"/>
        <v>40802.889247685183</v>
      </c>
      <c r="S376" s="18">
        <f t="shared" si="22"/>
        <v>40757.889247685183</v>
      </c>
      <c r="T376">
        <f t="shared" si="23"/>
        <v>2011</v>
      </c>
    </row>
    <row r="377" spans="1:20" ht="60" x14ac:dyDescent="0.2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s="11">
        <f t="shared" si="20"/>
        <v>120</v>
      </c>
      <c r="G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s="12" t="s">
        <v>8273</v>
      </c>
      <c r="P377" s="12" t="s">
        <v>8278</v>
      </c>
      <c r="Q377">
        <v>42.86</v>
      </c>
      <c r="R377" s="18">
        <f t="shared" si="21"/>
        <v>41699.720833333333</v>
      </c>
      <c r="S377" s="18">
        <f t="shared" si="22"/>
        <v>41657.985081018516</v>
      </c>
      <c r="T377">
        <f t="shared" si="23"/>
        <v>2014</v>
      </c>
    </row>
    <row r="378" spans="1:20" ht="60" x14ac:dyDescent="0.2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s="11">
        <f t="shared" si="20"/>
        <v>106</v>
      </c>
      <c r="G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s="12" t="s">
        <v>8273</v>
      </c>
      <c r="P378" s="12" t="s">
        <v>8278</v>
      </c>
      <c r="Q378">
        <v>54.08</v>
      </c>
      <c r="R378" s="18">
        <f t="shared" si="21"/>
        <v>42607.452731481477</v>
      </c>
      <c r="S378" s="18">
        <f t="shared" si="22"/>
        <v>42576.452731481477</v>
      </c>
      <c r="T378">
        <f t="shared" si="23"/>
        <v>2016</v>
      </c>
    </row>
    <row r="379" spans="1:20" ht="45" x14ac:dyDescent="0.2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s="11">
        <f t="shared" si="20"/>
        <v>114</v>
      </c>
      <c r="G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s="12" t="s">
        <v>8273</v>
      </c>
      <c r="P379" s="12" t="s">
        <v>8278</v>
      </c>
      <c r="Q379">
        <v>103.22</v>
      </c>
      <c r="R379" s="18">
        <f t="shared" si="21"/>
        <v>42322.292361111111</v>
      </c>
      <c r="S379" s="18">
        <f t="shared" si="22"/>
        <v>42292.250787037032</v>
      </c>
      <c r="T379">
        <f t="shared" si="23"/>
        <v>2015</v>
      </c>
    </row>
    <row r="380" spans="1:20" ht="60" x14ac:dyDescent="0.2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s="11">
        <f t="shared" si="20"/>
        <v>112</v>
      </c>
      <c r="G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s="12" t="s">
        <v>8273</v>
      </c>
      <c r="P380" s="12" t="s">
        <v>8278</v>
      </c>
      <c r="Q380">
        <v>40.4</v>
      </c>
      <c r="R380" s="18">
        <f t="shared" si="21"/>
        <v>42394.994444444441</v>
      </c>
      <c r="S380" s="18">
        <f t="shared" si="22"/>
        <v>42370.571851851855</v>
      </c>
      <c r="T380">
        <f t="shared" si="23"/>
        <v>2016</v>
      </c>
    </row>
    <row r="381" spans="1:20" ht="60" x14ac:dyDescent="0.2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s="11">
        <f t="shared" si="20"/>
        <v>116</v>
      </c>
      <c r="G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s="12" t="s">
        <v>8273</v>
      </c>
      <c r="P381" s="12" t="s">
        <v>8278</v>
      </c>
      <c r="Q381">
        <v>116.86</v>
      </c>
      <c r="R381" s="18">
        <f t="shared" si="21"/>
        <v>41032.688333333332</v>
      </c>
      <c r="S381" s="18">
        <f t="shared" si="22"/>
        <v>40987.688333333332</v>
      </c>
      <c r="T381">
        <f t="shared" si="23"/>
        <v>2012</v>
      </c>
    </row>
    <row r="382" spans="1:20" ht="60" x14ac:dyDescent="0.2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s="11">
        <f t="shared" si="20"/>
        <v>142</v>
      </c>
      <c r="G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s="12" t="s">
        <v>8273</v>
      </c>
      <c r="P382" s="12" t="s">
        <v>8278</v>
      </c>
      <c r="Q382">
        <v>115.51</v>
      </c>
      <c r="R382" s="18">
        <f t="shared" si="21"/>
        <v>42392.719814814816</v>
      </c>
      <c r="S382" s="18">
        <f t="shared" si="22"/>
        <v>42367.719814814816</v>
      </c>
      <c r="T382">
        <f t="shared" si="23"/>
        <v>2015</v>
      </c>
    </row>
    <row r="383" spans="1:20" ht="45" x14ac:dyDescent="0.2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s="11">
        <f t="shared" si="20"/>
        <v>105</v>
      </c>
      <c r="G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s="12" t="s">
        <v>8273</v>
      </c>
      <c r="P383" s="12" t="s">
        <v>8278</v>
      </c>
      <c r="Q383">
        <v>104.31</v>
      </c>
      <c r="R383" s="18">
        <f t="shared" si="21"/>
        <v>41120.208333333336</v>
      </c>
      <c r="S383" s="18">
        <f t="shared" si="22"/>
        <v>41085.698113425926</v>
      </c>
      <c r="T383">
        <f t="shared" si="23"/>
        <v>2012</v>
      </c>
    </row>
    <row r="384" spans="1:20" ht="60" x14ac:dyDescent="0.2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s="11">
        <f t="shared" si="20"/>
        <v>256</v>
      </c>
      <c r="G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s="12" t="s">
        <v>8273</v>
      </c>
      <c r="P384" s="12" t="s">
        <v>8278</v>
      </c>
      <c r="Q384">
        <v>69.77</v>
      </c>
      <c r="R384" s="18">
        <f t="shared" si="21"/>
        <v>41158.709490740745</v>
      </c>
      <c r="S384" s="18">
        <f t="shared" si="22"/>
        <v>41144.709490740745</v>
      </c>
      <c r="T384">
        <f t="shared" si="23"/>
        <v>2012</v>
      </c>
    </row>
    <row r="385" spans="1:20" ht="60" x14ac:dyDescent="0.2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s="11">
        <f t="shared" si="20"/>
        <v>207</v>
      </c>
      <c r="G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s="12" t="s">
        <v>8273</v>
      </c>
      <c r="P385" s="12" t="s">
        <v>8278</v>
      </c>
      <c r="Q385">
        <v>43.02</v>
      </c>
      <c r="R385" s="18">
        <f t="shared" si="21"/>
        <v>41778.117581018516</v>
      </c>
      <c r="S385" s="18">
        <f t="shared" si="22"/>
        <v>41755.117581018516</v>
      </c>
      <c r="T385">
        <f t="shared" si="23"/>
        <v>2014</v>
      </c>
    </row>
    <row r="386" spans="1:20" ht="60" x14ac:dyDescent="0.2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s="11">
        <f t="shared" ref="F386:F449" si="24">ROUND(E386/D386*100,0)</f>
        <v>112</v>
      </c>
      <c r="G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s="12" t="s">
        <v>8273</v>
      </c>
      <c r="P386" s="12" t="s">
        <v>8278</v>
      </c>
      <c r="Q386">
        <v>58.54</v>
      </c>
      <c r="R386" s="18">
        <f t="shared" si="21"/>
        <v>42010.781793981485</v>
      </c>
      <c r="S386" s="18">
        <f t="shared" si="22"/>
        <v>41980.781793981485</v>
      </c>
      <c r="T386">
        <f t="shared" si="23"/>
        <v>2014</v>
      </c>
    </row>
    <row r="387" spans="1:20" ht="60" x14ac:dyDescent="0.2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s="11">
        <f t="shared" si="24"/>
        <v>106</v>
      </c>
      <c r="G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s="12" t="s">
        <v>8273</v>
      </c>
      <c r="P387" s="12" t="s">
        <v>8278</v>
      </c>
      <c r="Q387">
        <v>111.8</v>
      </c>
      <c r="R387" s="18">
        <f t="shared" ref="R387:R450" si="25">(((J387/60)/60)/24)+DATE(1970,1,1)</f>
        <v>41964.626168981486</v>
      </c>
      <c r="S387" s="18">
        <f t="shared" ref="S387:S450" si="26">(((K387/60)/60)/24)+DATE(1970,1,1)</f>
        <v>41934.584502314814</v>
      </c>
      <c r="T387">
        <f t="shared" ref="T387:T450" si="27">YEAR(S387)</f>
        <v>2014</v>
      </c>
    </row>
    <row r="388" spans="1:20" ht="60" x14ac:dyDescent="0.2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s="11">
        <f t="shared" si="24"/>
        <v>100</v>
      </c>
      <c r="G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s="12" t="s">
        <v>8273</v>
      </c>
      <c r="P388" s="12" t="s">
        <v>8278</v>
      </c>
      <c r="Q388">
        <v>46.23</v>
      </c>
      <c r="R388" s="18">
        <f t="shared" si="25"/>
        <v>42226.951284722221</v>
      </c>
      <c r="S388" s="18">
        <f t="shared" si="26"/>
        <v>42211.951284722221</v>
      </c>
      <c r="T388">
        <f t="shared" si="27"/>
        <v>2015</v>
      </c>
    </row>
    <row r="389" spans="1:20" ht="60" x14ac:dyDescent="0.2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s="11">
        <f t="shared" si="24"/>
        <v>214</v>
      </c>
      <c r="G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s="12" t="s">
        <v>8273</v>
      </c>
      <c r="P389" s="12" t="s">
        <v>8278</v>
      </c>
      <c r="Q389">
        <v>144.69</v>
      </c>
      <c r="R389" s="18">
        <f t="shared" si="25"/>
        <v>42231.25</v>
      </c>
      <c r="S389" s="18">
        <f t="shared" si="26"/>
        <v>42200.67659722222</v>
      </c>
      <c r="T389">
        <f t="shared" si="27"/>
        <v>2015</v>
      </c>
    </row>
    <row r="390" spans="1:20" ht="45" x14ac:dyDescent="0.2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s="11">
        <f t="shared" si="24"/>
        <v>126</v>
      </c>
      <c r="G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s="12" t="s">
        <v>8273</v>
      </c>
      <c r="P390" s="12" t="s">
        <v>8278</v>
      </c>
      <c r="Q390">
        <v>88.85</v>
      </c>
      <c r="R390" s="18">
        <f t="shared" si="25"/>
        <v>42579.076157407413</v>
      </c>
      <c r="S390" s="18">
        <f t="shared" si="26"/>
        <v>42549.076157407413</v>
      </c>
      <c r="T390">
        <f t="shared" si="27"/>
        <v>2016</v>
      </c>
    </row>
    <row r="391" spans="1:20" ht="60" x14ac:dyDescent="0.2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s="11">
        <f t="shared" si="24"/>
        <v>182</v>
      </c>
      <c r="G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s="12" t="s">
        <v>8273</v>
      </c>
      <c r="P391" s="12" t="s">
        <v>8278</v>
      </c>
      <c r="Q391">
        <v>81.75</v>
      </c>
      <c r="R391" s="18">
        <f t="shared" si="25"/>
        <v>41705.957638888889</v>
      </c>
      <c r="S391" s="18">
        <f t="shared" si="26"/>
        <v>41674.063078703701</v>
      </c>
      <c r="T391">
        <f t="shared" si="27"/>
        <v>2014</v>
      </c>
    </row>
    <row r="392" spans="1:20" ht="45" x14ac:dyDescent="0.2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s="11">
        <f t="shared" si="24"/>
        <v>100</v>
      </c>
      <c r="G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s="12" t="s">
        <v>8273</v>
      </c>
      <c r="P392" s="12" t="s">
        <v>8278</v>
      </c>
      <c r="Q392">
        <v>71.430000000000007</v>
      </c>
      <c r="R392" s="18">
        <f t="shared" si="25"/>
        <v>42132.036712962959</v>
      </c>
      <c r="S392" s="18">
        <f t="shared" si="26"/>
        <v>42112.036712962959</v>
      </c>
      <c r="T392">
        <f t="shared" si="27"/>
        <v>2015</v>
      </c>
    </row>
    <row r="393" spans="1:20" ht="45" x14ac:dyDescent="0.2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s="11">
        <f t="shared" si="24"/>
        <v>101</v>
      </c>
      <c r="G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s="12" t="s">
        <v>8273</v>
      </c>
      <c r="P393" s="12" t="s">
        <v>8278</v>
      </c>
      <c r="Q393">
        <v>104.26</v>
      </c>
      <c r="R393" s="18">
        <f t="shared" si="25"/>
        <v>40895.040972222225</v>
      </c>
      <c r="S393" s="18">
        <f t="shared" si="26"/>
        <v>40865.042256944449</v>
      </c>
      <c r="T393">
        <f t="shared" si="27"/>
        <v>2011</v>
      </c>
    </row>
    <row r="394" spans="1:20" ht="60" x14ac:dyDescent="0.2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s="11">
        <f t="shared" si="24"/>
        <v>101</v>
      </c>
      <c r="G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s="12" t="s">
        <v>8273</v>
      </c>
      <c r="P394" s="12" t="s">
        <v>8278</v>
      </c>
      <c r="Q394">
        <v>90.62</v>
      </c>
      <c r="R394" s="18">
        <f t="shared" si="25"/>
        <v>40794.125</v>
      </c>
      <c r="S394" s="18">
        <f t="shared" si="26"/>
        <v>40763.717256944445</v>
      </c>
      <c r="T394">
        <f t="shared" si="27"/>
        <v>2011</v>
      </c>
    </row>
    <row r="395" spans="1:20" ht="45" x14ac:dyDescent="0.2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s="11">
        <f t="shared" si="24"/>
        <v>110</v>
      </c>
      <c r="G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s="12" t="s">
        <v>8273</v>
      </c>
      <c r="P395" s="12" t="s">
        <v>8278</v>
      </c>
      <c r="Q395">
        <v>157.33000000000001</v>
      </c>
      <c r="R395" s="18">
        <f t="shared" si="25"/>
        <v>41557.708935185183</v>
      </c>
      <c r="S395" s="18">
        <f t="shared" si="26"/>
        <v>41526.708935185183</v>
      </c>
      <c r="T395">
        <f t="shared" si="27"/>
        <v>2013</v>
      </c>
    </row>
    <row r="396" spans="1:20" ht="60" x14ac:dyDescent="0.2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s="11">
        <f t="shared" si="24"/>
        <v>112</v>
      </c>
      <c r="G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s="12" t="s">
        <v>8273</v>
      </c>
      <c r="P396" s="12" t="s">
        <v>8278</v>
      </c>
      <c r="Q396">
        <v>105.18</v>
      </c>
      <c r="R396" s="18">
        <f t="shared" si="25"/>
        <v>42477.776412037041</v>
      </c>
      <c r="S396" s="18">
        <f t="shared" si="26"/>
        <v>42417.818078703705</v>
      </c>
      <c r="T396">
        <f t="shared" si="27"/>
        <v>2016</v>
      </c>
    </row>
    <row r="397" spans="1:20" ht="45" x14ac:dyDescent="0.2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s="11">
        <f t="shared" si="24"/>
        <v>108</v>
      </c>
      <c r="G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s="12" t="s">
        <v>8273</v>
      </c>
      <c r="P397" s="12" t="s">
        <v>8278</v>
      </c>
      <c r="Q397">
        <v>58.72</v>
      </c>
      <c r="R397" s="18">
        <f t="shared" si="25"/>
        <v>41026.897222222222</v>
      </c>
      <c r="S397" s="18">
        <f t="shared" si="26"/>
        <v>40990.909259259257</v>
      </c>
      <c r="T397">
        <f t="shared" si="27"/>
        <v>2012</v>
      </c>
    </row>
    <row r="398" spans="1:20" ht="45" x14ac:dyDescent="0.2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s="11">
        <f t="shared" si="24"/>
        <v>107</v>
      </c>
      <c r="G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s="12" t="s">
        <v>8273</v>
      </c>
      <c r="P398" s="12" t="s">
        <v>8278</v>
      </c>
      <c r="Q398">
        <v>81.63</v>
      </c>
      <c r="R398" s="18">
        <f t="shared" si="25"/>
        <v>41097.564884259256</v>
      </c>
      <c r="S398" s="18">
        <f t="shared" si="26"/>
        <v>41082.564884259256</v>
      </c>
      <c r="T398">
        <f t="shared" si="27"/>
        <v>2012</v>
      </c>
    </row>
    <row r="399" spans="1:20" ht="60" x14ac:dyDescent="0.2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s="11">
        <f t="shared" si="24"/>
        <v>104</v>
      </c>
      <c r="G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s="12" t="s">
        <v>8273</v>
      </c>
      <c r="P399" s="12" t="s">
        <v>8278</v>
      </c>
      <c r="Q399">
        <v>56.46</v>
      </c>
      <c r="R399" s="18">
        <f t="shared" si="25"/>
        <v>40422.155555555553</v>
      </c>
      <c r="S399" s="18">
        <f t="shared" si="26"/>
        <v>40379.776435185187</v>
      </c>
      <c r="T399">
        <f t="shared" si="27"/>
        <v>2010</v>
      </c>
    </row>
    <row r="400" spans="1:20" ht="45" x14ac:dyDescent="0.2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s="11">
        <f t="shared" si="24"/>
        <v>125</v>
      </c>
      <c r="G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s="12" t="s">
        <v>8273</v>
      </c>
      <c r="P400" s="12" t="s">
        <v>8278</v>
      </c>
      <c r="Q400">
        <v>140.1</v>
      </c>
      <c r="R400" s="18">
        <f t="shared" si="25"/>
        <v>42123.793124999997</v>
      </c>
      <c r="S400" s="18">
        <f t="shared" si="26"/>
        <v>42078.793124999997</v>
      </c>
      <c r="T400">
        <f t="shared" si="27"/>
        <v>2015</v>
      </c>
    </row>
    <row r="401" spans="1:20" ht="60" x14ac:dyDescent="0.2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s="11">
        <f t="shared" si="24"/>
        <v>107</v>
      </c>
      <c r="G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s="12" t="s">
        <v>8273</v>
      </c>
      <c r="P401" s="12" t="s">
        <v>8278</v>
      </c>
      <c r="Q401">
        <v>224.85</v>
      </c>
      <c r="R401" s="18">
        <f t="shared" si="25"/>
        <v>42718.5</v>
      </c>
      <c r="S401" s="18">
        <f t="shared" si="26"/>
        <v>42687.875775462962</v>
      </c>
      <c r="T401">
        <f t="shared" si="27"/>
        <v>2016</v>
      </c>
    </row>
    <row r="402" spans="1:20" ht="45" x14ac:dyDescent="0.2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s="11">
        <f t="shared" si="24"/>
        <v>112</v>
      </c>
      <c r="G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s="12" t="s">
        <v>8273</v>
      </c>
      <c r="P402" s="12" t="s">
        <v>8278</v>
      </c>
      <c r="Q402">
        <v>181.13</v>
      </c>
      <c r="R402" s="18">
        <f t="shared" si="25"/>
        <v>41776.145833333336</v>
      </c>
      <c r="S402" s="18">
        <f t="shared" si="26"/>
        <v>41745.635960648149</v>
      </c>
      <c r="T402">
        <f t="shared" si="27"/>
        <v>2014</v>
      </c>
    </row>
    <row r="403" spans="1:20" ht="60" x14ac:dyDescent="0.2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s="11">
        <f t="shared" si="24"/>
        <v>104</v>
      </c>
      <c r="G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s="12" t="s">
        <v>8273</v>
      </c>
      <c r="P403" s="12" t="s">
        <v>8278</v>
      </c>
      <c r="Q403">
        <v>711.04</v>
      </c>
      <c r="R403" s="18">
        <f t="shared" si="25"/>
        <v>40762.842245370368</v>
      </c>
      <c r="S403" s="18">
        <f t="shared" si="26"/>
        <v>40732.842245370368</v>
      </c>
      <c r="T403">
        <f t="shared" si="27"/>
        <v>2011</v>
      </c>
    </row>
    <row r="404" spans="1:20" ht="60" x14ac:dyDescent="0.2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s="11">
        <f t="shared" si="24"/>
        <v>142</v>
      </c>
      <c r="G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s="12" t="s">
        <v>8273</v>
      </c>
      <c r="P404" s="12" t="s">
        <v>8278</v>
      </c>
      <c r="Q404">
        <v>65.88</v>
      </c>
      <c r="R404" s="18">
        <f t="shared" si="25"/>
        <v>42313.58121527778</v>
      </c>
      <c r="S404" s="18">
        <f t="shared" si="26"/>
        <v>42292.539548611108</v>
      </c>
      <c r="T404">
        <f t="shared" si="27"/>
        <v>2015</v>
      </c>
    </row>
    <row r="405" spans="1:20" ht="45" x14ac:dyDescent="0.2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s="11">
        <f t="shared" si="24"/>
        <v>105</v>
      </c>
      <c r="G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s="12" t="s">
        <v>8273</v>
      </c>
      <c r="P405" s="12" t="s">
        <v>8278</v>
      </c>
      <c r="Q405">
        <v>75.19</v>
      </c>
      <c r="R405" s="18">
        <f t="shared" si="25"/>
        <v>40765.297222222223</v>
      </c>
      <c r="S405" s="18">
        <f t="shared" si="26"/>
        <v>40718.310659722221</v>
      </c>
      <c r="T405">
        <f t="shared" si="27"/>
        <v>2011</v>
      </c>
    </row>
    <row r="406" spans="1:20" ht="45" x14ac:dyDescent="0.2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s="11">
        <f t="shared" si="24"/>
        <v>103</v>
      </c>
      <c r="G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s="12" t="s">
        <v>8273</v>
      </c>
      <c r="P406" s="12" t="s">
        <v>8278</v>
      </c>
      <c r="Q406">
        <v>133.13999999999999</v>
      </c>
      <c r="R406" s="18">
        <f t="shared" si="25"/>
        <v>41675.961111111108</v>
      </c>
      <c r="S406" s="18">
        <f t="shared" si="26"/>
        <v>41646.628032407411</v>
      </c>
      <c r="T406">
        <f t="shared" si="27"/>
        <v>2014</v>
      </c>
    </row>
    <row r="407" spans="1:20" ht="45" x14ac:dyDescent="0.2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s="11">
        <f t="shared" si="24"/>
        <v>108</v>
      </c>
      <c r="G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s="12" t="s">
        <v>8273</v>
      </c>
      <c r="P407" s="12" t="s">
        <v>8278</v>
      </c>
      <c r="Q407">
        <v>55.2</v>
      </c>
      <c r="R407" s="18">
        <f t="shared" si="25"/>
        <v>41704.08494212963</v>
      </c>
      <c r="S407" s="18">
        <f t="shared" si="26"/>
        <v>41674.08494212963</v>
      </c>
      <c r="T407">
        <f t="shared" si="27"/>
        <v>2014</v>
      </c>
    </row>
    <row r="408" spans="1:20" ht="60" x14ac:dyDescent="0.2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s="11">
        <f t="shared" si="24"/>
        <v>108</v>
      </c>
      <c r="G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s="12" t="s">
        <v>8273</v>
      </c>
      <c r="P408" s="12" t="s">
        <v>8278</v>
      </c>
      <c r="Q408">
        <v>86.16</v>
      </c>
      <c r="R408" s="18">
        <f t="shared" si="25"/>
        <v>40672.249305555553</v>
      </c>
      <c r="S408" s="18">
        <f t="shared" si="26"/>
        <v>40638.162465277775</v>
      </c>
      <c r="T408">
        <f t="shared" si="27"/>
        <v>2011</v>
      </c>
    </row>
    <row r="409" spans="1:20" ht="45" x14ac:dyDescent="0.2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s="11">
        <f t="shared" si="24"/>
        <v>102</v>
      </c>
      <c r="G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s="12" t="s">
        <v>8273</v>
      </c>
      <c r="P409" s="12" t="s">
        <v>8278</v>
      </c>
      <c r="Q409">
        <v>92.32</v>
      </c>
      <c r="R409" s="18">
        <f t="shared" si="25"/>
        <v>40866.912615740745</v>
      </c>
      <c r="S409" s="18">
        <f t="shared" si="26"/>
        <v>40806.870949074073</v>
      </c>
      <c r="T409">
        <f t="shared" si="27"/>
        <v>2011</v>
      </c>
    </row>
    <row r="410" spans="1:20" ht="45" x14ac:dyDescent="0.2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s="11">
        <f t="shared" si="24"/>
        <v>101</v>
      </c>
      <c r="G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s="12" t="s">
        <v>8273</v>
      </c>
      <c r="P410" s="12" t="s">
        <v>8278</v>
      </c>
      <c r="Q410">
        <v>160.16</v>
      </c>
      <c r="R410" s="18">
        <f t="shared" si="25"/>
        <v>41583.777662037035</v>
      </c>
      <c r="S410" s="18">
        <f t="shared" si="26"/>
        <v>41543.735995370371</v>
      </c>
      <c r="T410">
        <f t="shared" si="27"/>
        <v>2013</v>
      </c>
    </row>
    <row r="411" spans="1:20" ht="45" x14ac:dyDescent="0.2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s="11">
        <f t="shared" si="24"/>
        <v>137</v>
      </c>
      <c r="G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s="12" t="s">
        <v>8273</v>
      </c>
      <c r="P411" s="12" t="s">
        <v>8278</v>
      </c>
      <c r="Q411">
        <v>45.6</v>
      </c>
      <c r="R411" s="18">
        <f t="shared" si="25"/>
        <v>42573.862777777773</v>
      </c>
      <c r="S411" s="18">
        <f t="shared" si="26"/>
        <v>42543.862777777773</v>
      </c>
      <c r="T411">
        <f t="shared" si="27"/>
        <v>2016</v>
      </c>
    </row>
    <row r="412" spans="1:20" ht="45" x14ac:dyDescent="0.2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s="11">
        <f t="shared" si="24"/>
        <v>128</v>
      </c>
      <c r="G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s="12" t="s">
        <v>8273</v>
      </c>
      <c r="P412" s="12" t="s">
        <v>8278</v>
      </c>
      <c r="Q412">
        <v>183.29</v>
      </c>
      <c r="R412" s="18">
        <f t="shared" si="25"/>
        <v>42173.981446759266</v>
      </c>
      <c r="S412" s="18">
        <f t="shared" si="26"/>
        <v>42113.981446759266</v>
      </c>
      <c r="T412">
        <f t="shared" si="27"/>
        <v>2015</v>
      </c>
    </row>
    <row r="413" spans="1:20" ht="60" x14ac:dyDescent="0.2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s="11">
        <f t="shared" si="24"/>
        <v>101</v>
      </c>
      <c r="G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s="12" t="s">
        <v>8273</v>
      </c>
      <c r="P413" s="12" t="s">
        <v>8278</v>
      </c>
      <c r="Q413">
        <v>125.79</v>
      </c>
      <c r="R413" s="18">
        <f t="shared" si="25"/>
        <v>41630.208333333336</v>
      </c>
      <c r="S413" s="18">
        <f t="shared" si="26"/>
        <v>41598.17597222222</v>
      </c>
      <c r="T413">
        <f t="shared" si="27"/>
        <v>2013</v>
      </c>
    </row>
    <row r="414" spans="1:20" ht="60" x14ac:dyDescent="0.2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s="11">
        <f t="shared" si="24"/>
        <v>127</v>
      </c>
      <c r="G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s="12" t="s">
        <v>8273</v>
      </c>
      <c r="P414" s="12" t="s">
        <v>8278</v>
      </c>
      <c r="Q414">
        <v>57.65</v>
      </c>
      <c r="R414" s="18">
        <f t="shared" si="25"/>
        <v>41115.742800925924</v>
      </c>
      <c r="S414" s="18">
        <f t="shared" si="26"/>
        <v>41099.742800925924</v>
      </c>
      <c r="T414">
        <f t="shared" si="27"/>
        <v>2012</v>
      </c>
    </row>
    <row r="415" spans="1:20" ht="45" x14ac:dyDescent="0.2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s="11">
        <f t="shared" si="24"/>
        <v>105</v>
      </c>
      <c r="G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s="12" t="s">
        <v>8273</v>
      </c>
      <c r="P415" s="12" t="s">
        <v>8278</v>
      </c>
      <c r="Q415">
        <v>78.66</v>
      </c>
      <c r="R415" s="18">
        <f t="shared" si="25"/>
        <v>41109.877442129626</v>
      </c>
      <c r="S415" s="18">
        <f t="shared" si="26"/>
        <v>41079.877442129626</v>
      </c>
      <c r="T415">
        <f t="shared" si="27"/>
        <v>2012</v>
      </c>
    </row>
    <row r="416" spans="1:20" ht="60" x14ac:dyDescent="0.2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s="11">
        <f t="shared" si="24"/>
        <v>103</v>
      </c>
      <c r="G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s="12" t="s">
        <v>8273</v>
      </c>
      <c r="P416" s="12" t="s">
        <v>8278</v>
      </c>
      <c r="Q416">
        <v>91.48</v>
      </c>
      <c r="R416" s="18">
        <f t="shared" si="25"/>
        <v>41559.063252314816</v>
      </c>
      <c r="S416" s="18">
        <f t="shared" si="26"/>
        <v>41529.063252314816</v>
      </c>
      <c r="T416">
        <f t="shared" si="27"/>
        <v>2013</v>
      </c>
    </row>
    <row r="417" spans="1:20" ht="60" x14ac:dyDescent="0.2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s="11">
        <f t="shared" si="24"/>
        <v>102</v>
      </c>
      <c r="G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s="12" t="s">
        <v>8273</v>
      </c>
      <c r="P417" s="12" t="s">
        <v>8278</v>
      </c>
      <c r="Q417">
        <v>68.099999999999994</v>
      </c>
      <c r="R417" s="18">
        <f t="shared" si="25"/>
        <v>41929.5</v>
      </c>
      <c r="S417" s="18">
        <f t="shared" si="26"/>
        <v>41904.851875</v>
      </c>
      <c r="T417">
        <f t="shared" si="27"/>
        <v>2014</v>
      </c>
    </row>
    <row r="418" spans="1:20" ht="45" x14ac:dyDescent="0.2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s="11">
        <f t="shared" si="24"/>
        <v>120</v>
      </c>
      <c r="G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s="12" t="s">
        <v>8273</v>
      </c>
      <c r="P418" s="12" t="s">
        <v>8278</v>
      </c>
      <c r="Q418">
        <v>48.09</v>
      </c>
      <c r="R418" s="18">
        <f t="shared" si="25"/>
        <v>41678.396192129629</v>
      </c>
      <c r="S418" s="18">
        <f t="shared" si="26"/>
        <v>41648.396192129629</v>
      </c>
      <c r="T418">
        <f t="shared" si="27"/>
        <v>2014</v>
      </c>
    </row>
    <row r="419" spans="1:20" ht="60" x14ac:dyDescent="0.2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s="11">
        <f t="shared" si="24"/>
        <v>100</v>
      </c>
      <c r="G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s="12" t="s">
        <v>8273</v>
      </c>
      <c r="P419" s="12" t="s">
        <v>8278</v>
      </c>
      <c r="Q419">
        <v>202.42</v>
      </c>
      <c r="R419" s="18">
        <f t="shared" si="25"/>
        <v>41372.189583333333</v>
      </c>
      <c r="S419" s="18">
        <f t="shared" si="26"/>
        <v>41360.970601851855</v>
      </c>
      <c r="T419">
        <f t="shared" si="27"/>
        <v>2013</v>
      </c>
    </row>
    <row r="420" spans="1:20" ht="60" x14ac:dyDescent="0.2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s="11">
        <f t="shared" si="24"/>
        <v>101</v>
      </c>
      <c r="G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s="12" t="s">
        <v>8273</v>
      </c>
      <c r="P420" s="12" t="s">
        <v>8278</v>
      </c>
      <c r="Q420">
        <v>216.75</v>
      </c>
      <c r="R420" s="18">
        <f t="shared" si="25"/>
        <v>42208.282372685186</v>
      </c>
      <c r="S420" s="18">
        <f t="shared" si="26"/>
        <v>42178.282372685186</v>
      </c>
      <c r="T420">
        <f t="shared" si="27"/>
        <v>2015</v>
      </c>
    </row>
    <row r="421" spans="1:20" ht="45" x14ac:dyDescent="0.2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s="11">
        <f t="shared" si="24"/>
        <v>100</v>
      </c>
      <c r="G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s="12" t="s">
        <v>8273</v>
      </c>
      <c r="P421" s="12" t="s">
        <v>8278</v>
      </c>
      <c r="Q421">
        <v>110.07</v>
      </c>
      <c r="R421" s="18">
        <f t="shared" si="25"/>
        <v>41454.842442129629</v>
      </c>
      <c r="S421" s="18">
        <f t="shared" si="26"/>
        <v>41394.842442129629</v>
      </c>
      <c r="T421">
        <f t="shared" si="27"/>
        <v>2013</v>
      </c>
    </row>
    <row r="422" spans="1:20" ht="60" x14ac:dyDescent="0.2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s="11">
        <f t="shared" si="24"/>
        <v>0</v>
      </c>
      <c r="G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s="12" t="s">
        <v>8273</v>
      </c>
      <c r="P422" s="12" t="s">
        <v>8279</v>
      </c>
      <c r="Q422">
        <v>4.83</v>
      </c>
      <c r="R422" s="18">
        <f t="shared" si="25"/>
        <v>41712.194803240738</v>
      </c>
      <c r="S422" s="18">
        <f t="shared" si="26"/>
        <v>41682.23646990741</v>
      </c>
      <c r="T422">
        <f t="shared" si="27"/>
        <v>2014</v>
      </c>
    </row>
    <row r="423" spans="1:20" ht="60" x14ac:dyDescent="0.2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s="11">
        <f t="shared" si="24"/>
        <v>2</v>
      </c>
      <c r="G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s="12" t="s">
        <v>8273</v>
      </c>
      <c r="P423" s="12" t="s">
        <v>8279</v>
      </c>
      <c r="Q423">
        <v>50.17</v>
      </c>
      <c r="R423" s="18">
        <f t="shared" si="25"/>
        <v>42237.491388888884</v>
      </c>
      <c r="S423" s="18">
        <f t="shared" si="26"/>
        <v>42177.491388888884</v>
      </c>
      <c r="T423">
        <f t="shared" si="27"/>
        <v>2015</v>
      </c>
    </row>
    <row r="424" spans="1:20" ht="60" x14ac:dyDescent="0.2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s="11">
        <f t="shared" si="24"/>
        <v>1</v>
      </c>
      <c r="G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s="12" t="s">
        <v>8273</v>
      </c>
      <c r="P424" s="12" t="s">
        <v>8279</v>
      </c>
      <c r="Q424">
        <v>35.83</v>
      </c>
      <c r="R424" s="18">
        <f t="shared" si="25"/>
        <v>41893.260381944441</v>
      </c>
      <c r="S424" s="18">
        <f t="shared" si="26"/>
        <v>41863.260381944441</v>
      </c>
      <c r="T424">
        <f t="shared" si="27"/>
        <v>2014</v>
      </c>
    </row>
    <row r="425" spans="1:20" ht="45" x14ac:dyDescent="0.2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s="11">
        <f t="shared" si="24"/>
        <v>1</v>
      </c>
      <c r="G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s="12" t="s">
        <v>8273</v>
      </c>
      <c r="P425" s="12" t="s">
        <v>8279</v>
      </c>
      <c r="Q425">
        <v>11.77</v>
      </c>
      <c r="R425" s="18">
        <f t="shared" si="25"/>
        <v>41430.92627314815</v>
      </c>
      <c r="S425" s="18">
        <f t="shared" si="26"/>
        <v>41400.92627314815</v>
      </c>
      <c r="T425">
        <f t="shared" si="27"/>
        <v>2013</v>
      </c>
    </row>
    <row r="426" spans="1:20" ht="45" x14ac:dyDescent="0.2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s="11">
        <f t="shared" si="24"/>
        <v>7</v>
      </c>
      <c r="G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s="12" t="s">
        <v>8273</v>
      </c>
      <c r="P426" s="12" t="s">
        <v>8279</v>
      </c>
      <c r="Q426">
        <v>40.78</v>
      </c>
      <c r="R426" s="18">
        <f t="shared" si="25"/>
        <v>40994.334479166668</v>
      </c>
      <c r="S426" s="18">
        <f t="shared" si="26"/>
        <v>40934.376145833332</v>
      </c>
      <c r="T426">
        <f t="shared" si="27"/>
        <v>2012</v>
      </c>
    </row>
    <row r="427" spans="1:20" ht="60" x14ac:dyDescent="0.2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s="11">
        <f t="shared" si="24"/>
        <v>0</v>
      </c>
      <c r="G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s="12" t="s">
        <v>8273</v>
      </c>
      <c r="P427" s="12" t="s">
        <v>8279</v>
      </c>
      <c r="Q427">
        <v>3</v>
      </c>
      <c r="R427" s="18">
        <f t="shared" si="25"/>
        <v>42335.902824074074</v>
      </c>
      <c r="S427" s="18">
        <f t="shared" si="26"/>
        <v>42275.861157407402</v>
      </c>
      <c r="T427">
        <f t="shared" si="27"/>
        <v>2015</v>
      </c>
    </row>
    <row r="428" spans="1:20" ht="60" x14ac:dyDescent="0.2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s="11">
        <f t="shared" si="24"/>
        <v>1</v>
      </c>
      <c r="G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s="12" t="s">
        <v>8273</v>
      </c>
      <c r="P428" s="12" t="s">
        <v>8279</v>
      </c>
      <c r="Q428">
        <v>16.63</v>
      </c>
      <c r="R428" s="18">
        <f t="shared" si="25"/>
        <v>42430.711967592593</v>
      </c>
      <c r="S428" s="18">
        <f t="shared" si="26"/>
        <v>42400.711967592593</v>
      </c>
      <c r="T428">
        <f t="shared" si="27"/>
        <v>2016</v>
      </c>
    </row>
    <row r="429" spans="1:20" ht="60" x14ac:dyDescent="0.2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s="11">
        <f t="shared" si="24"/>
        <v>0</v>
      </c>
      <c r="G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s="12" t="s">
        <v>8273</v>
      </c>
      <c r="P429" s="12" t="s">
        <v>8279</v>
      </c>
      <c r="Q429">
        <v>0</v>
      </c>
      <c r="R429" s="18">
        <f t="shared" si="25"/>
        <v>42299.790972222225</v>
      </c>
      <c r="S429" s="18">
        <f t="shared" si="26"/>
        <v>42285.909027777772</v>
      </c>
      <c r="T429">
        <f t="shared" si="27"/>
        <v>2015</v>
      </c>
    </row>
    <row r="430" spans="1:20" ht="30" x14ac:dyDescent="0.2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s="11">
        <f t="shared" si="24"/>
        <v>6</v>
      </c>
      <c r="G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s="12" t="s">
        <v>8273</v>
      </c>
      <c r="P430" s="12" t="s">
        <v>8279</v>
      </c>
      <c r="Q430">
        <v>52</v>
      </c>
      <c r="R430" s="18">
        <f t="shared" si="25"/>
        <v>41806.916666666664</v>
      </c>
      <c r="S430" s="18">
        <f t="shared" si="26"/>
        <v>41778.766724537039</v>
      </c>
      <c r="T430">
        <f t="shared" si="27"/>
        <v>2014</v>
      </c>
    </row>
    <row r="431" spans="1:20" ht="60" x14ac:dyDescent="0.2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s="11">
        <f t="shared" si="24"/>
        <v>0</v>
      </c>
      <c r="G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s="12" t="s">
        <v>8273</v>
      </c>
      <c r="P431" s="12" t="s">
        <v>8279</v>
      </c>
      <c r="Q431">
        <v>0</v>
      </c>
      <c r="R431" s="18">
        <f t="shared" si="25"/>
        <v>40144.207638888889</v>
      </c>
      <c r="S431" s="18">
        <f t="shared" si="26"/>
        <v>40070.901412037041</v>
      </c>
      <c r="T431">
        <f t="shared" si="27"/>
        <v>2009</v>
      </c>
    </row>
    <row r="432" spans="1:20" ht="45" x14ac:dyDescent="0.2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s="11">
        <f t="shared" si="24"/>
        <v>2</v>
      </c>
      <c r="G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s="12" t="s">
        <v>8273</v>
      </c>
      <c r="P432" s="12" t="s">
        <v>8279</v>
      </c>
      <c r="Q432">
        <v>4.8</v>
      </c>
      <c r="R432" s="18">
        <f t="shared" si="25"/>
        <v>41528.107256944444</v>
      </c>
      <c r="S432" s="18">
        <f t="shared" si="26"/>
        <v>41513.107256944444</v>
      </c>
      <c r="T432">
        <f t="shared" si="27"/>
        <v>2013</v>
      </c>
    </row>
    <row r="433" spans="1:20" ht="45" x14ac:dyDescent="0.2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s="11">
        <f t="shared" si="24"/>
        <v>14</v>
      </c>
      <c r="G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s="12" t="s">
        <v>8273</v>
      </c>
      <c r="P433" s="12" t="s">
        <v>8279</v>
      </c>
      <c r="Q433">
        <v>51.88</v>
      </c>
      <c r="R433" s="18">
        <f t="shared" si="25"/>
        <v>42556.871331018512</v>
      </c>
      <c r="S433" s="18">
        <f t="shared" si="26"/>
        <v>42526.871331018512</v>
      </c>
      <c r="T433">
        <f t="shared" si="27"/>
        <v>2016</v>
      </c>
    </row>
    <row r="434" spans="1:20" ht="60" x14ac:dyDescent="0.2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s="11">
        <f t="shared" si="24"/>
        <v>10</v>
      </c>
      <c r="G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s="12" t="s">
        <v>8273</v>
      </c>
      <c r="P434" s="12" t="s">
        <v>8279</v>
      </c>
      <c r="Q434">
        <v>71.25</v>
      </c>
      <c r="R434" s="18">
        <f t="shared" si="25"/>
        <v>42298.726631944446</v>
      </c>
      <c r="S434" s="18">
        <f t="shared" si="26"/>
        <v>42238.726631944446</v>
      </c>
      <c r="T434">
        <f t="shared" si="27"/>
        <v>2015</v>
      </c>
    </row>
    <row r="435" spans="1:20" ht="60" x14ac:dyDescent="0.2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s="11">
        <f t="shared" si="24"/>
        <v>0</v>
      </c>
      <c r="G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s="12" t="s">
        <v>8273</v>
      </c>
      <c r="P435" s="12" t="s">
        <v>8279</v>
      </c>
      <c r="Q435">
        <v>0</v>
      </c>
      <c r="R435" s="18">
        <f t="shared" si="25"/>
        <v>42288.629884259266</v>
      </c>
      <c r="S435" s="18">
        <f t="shared" si="26"/>
        <v>42228.629884259266</v>
      </c>
      <c r="T435">
        <f t="shared" si="27"/>
        <v>2015</v>
      </c>
    </row>
    <row r="436" spans="1:20" ht="60" x14ac:dyDescent="0.2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s="11">
        <f t="shared" si="24"/>
        <v>5</v>
      </c>
      <c r="G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s="12" t="s">
        <v>8273</v>
      </c>
      <c r="P436" s="12" t="s">
        <v>8279</v>
      </c>
      <c r="Q436">
        <v>62.5</v>
      </c>
      <c r="R436" s="18">
        <f t="shared" si="25"/>
        <v>41609.876180555555</v>
      </c>
      <c r="S436" s="18">
        <f t="shared" si="26"/>
        <v>41576.834513888891</v>
      </c>
      <c r="T436">
        <f t="shared" si="27"/>
        <v>2013</v>
      </c>
    </row>
    <row r="437" spans="1:20" ht="60" x14ac:dyDescent="0.2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s="11">
        <f t="shared" si="24"/>
        <v>0</v>
      </c>
      <c r="G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s="12" t="s">
        <v>8273</v>
      </c>
      <c r="P437" s="12" t="s">
        <v>8279</v>
      </c>
      <c r="Q437">
        <v>1</v>
      </c>
      <c r="R437" s="18">
        <f t="shared" si="25"/>
        <v>41530.747453703705</v>
      </c>
      <c r="S437" s="18">
        <f t="shared" si="26"/>
        <v>41500.747453703705</v>
      </c>
      <c r="T437">
        <f t="shared" si="27"/>
        <v>2013</v>
      </c>
    </row>
    <row r="438" spans="1:20" ht="45" x14ac:dyDescent="0.2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s="11">
        <f t="shared" si="24"/>
        <v>0</v>
      </c>
      <c r="G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s="12" t="s">
        <v>8273</v>
      </c>
      <c r="P438" s="12" t="s">
        <v>8279</v>
      </c>
      <c r="Q438">
        <v>0</v>
      </c>
      <c r="R438" s="18">
        <f t="shared" si="25"/>
        <v>41486.36241898148</v>
      </c>
      <c r="S438" s="18">
        <f t="shared" si="26"/>
        <v>41456.36241898148</v>
      </c>
      <c r="T438">
        <f t="shared" si="27"/>
        <v>2013</v>
      </c>
    </row>
    <row r="439" spans="1:20" ht="45" x14ac:dyDescent="0.2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s="11">
        <f t="shared" si="24"/>
        <v>0</v>
      </c>
      <c r="G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s="12" t="s">
        <v>8273</v>
      </c>
      <c r="P439" s="12" t="s">
        <v>8279</v>
      </c>
      <c r="Q439">
        <v>0</v>
      </c>
      <c r="R439" s="18">
        <f t="shared" si="25"/>
        <v>42651.31858796296</v>
      </c>
      <c r="S439" s="18">
        <f t="shared" si="26"/>
        <v>42591.31858796296</v>
      </c>
      <c r="T439">
        <f t="shared" si="27"/>
        <v>2016</v>
      </c>
    </row>
    <row r="440" spans="1:20" ht="45" x14ac:dyDescent="0.2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s="11">
        <f t="shared" si="24"/>
        <v>9</v>
      </c>
      <c r="G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s="12" t="s">
        <v>8273</v>
      </c>
      <c r="P440" s="12" t="s">
        <v>8279</v>
      </c>
      <c r="Q440">
        <v>170.55</v>
      </c>
      <c r="R440" s="18">
        <f t="shared" si="25"/>
        <v>42326.302754629629</v>
      </c>
      <c r="S440" s="18">
        <f t="shared" si="26"/>
        <v>42296.261087962965</v>
      </c>
      <c r="T440">
        <f t="shared" si="27"/>
        <v>2015</v>
      </c>
    </row>
    <row r="441" spans="1:20" ht="60" x14ac:dyDescent="0.2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s="11">
        <f t="shared" si="24"/>
        <v>0</v>
      </c>
      <c r="G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s="12" t="s">
        <v>8273</v>
      </c>
      <c r="P441" s="12" t="s">
        <v>8279</v>
      </c>
      <c r="Q441">
        <v>0</v>
      </c>
      <c r="R441" s="18">
        <f t="shared" si="25"/>
        <v>41929.761782407404</v>
      </c>
      <c r="S441" s="18">
        <f t="shared" si="26"/>
        <v>41919.761782407404</v>
      </c>
      <c r="T441">
        <f t="shared" si="27"/>
        <v>2014</v>
      </c>
    </row>
    <row r="442" spans="1:20" ht="45" x14ac:dyDescent="0.2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s="11">
        <f t="shared" si="24"/>
        <v>0</v>
      </c>
      <c r="G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s="12" t="s">
        <v>8273</v>
      </c>
      <c r="P442" s="12" t="s">
        <v>8279</v>
      </c>
      <c r="Q442">
        <v>5</v>
      </c>
      <c r="R442" s="18">
        <f t="shared" si="25"/>
        <v>42453.943900462968</v>
      </c>
      <c r="S442" s="18">
        <f t="shared" si="26"/>
        <v>42423.985567129625</v>
      </c>
      <c r="T442">
        <f t="shared" si="27"/>
        <v>2016</v>
      </c>
    </row>
    <row r="443" spans="1:20" ht="60" x14ac:dyDescent="0.2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s="11">
        <f t="shared" si="24"/>
        <v>0</v>
      </c>
      <c r="G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s="12" t="s">
        <v>8273</v>
      </c>
      <c r="P443" s="12" t="s">
        <v>8279</v>
      </c>
      <c r="Q443">
        <v>0</v>
      </c>
      <c r="R443" s="18">
        <f t="shared" si="25"/>
        <v>41580.793935185182</v>
      </c>
      <c r="S443" s="18">
        <f t="shared" si="26"/>
        <v>41550.793935185182</v>
      </c>
      <c r="T443">
        <f t="shared" si="27"/>
        <v>2013</v>
      </c>
    </row>
    <row r="444" spans="1:20" x14ac:dyDescent="0.2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s="11">
        <f t="shared" si="24"/>
        <v>39</v>
      </c>
      <c r="G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s="12" t="s">
        <v>8273</v>
      </c>
      <c r="P444" s="12" t="s">
        <v>8279</v>
      </c>
      <c r="Q444">
        <v>393.59</v>
      </c>
      <c r="R444" s="18">
        <f t="shared" si="25"/>
        <v>42054.888692129629</v>
      </c>
      <c r="S444" s="18">
        <f t="shared" si="26"/>
        <v>42024.888692129629</v>
      </c>
      <c r="T444">
        <f t="shared" si="27"/>
        <v>2015</v>
      </c>
    </row>
    <row r="445" spans="1:20" ht="45" x14ac:dyDescent="0.2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s="11">
        <f t="shared" si="24"/>
        <v>0</v>
      </c>
      <c r="G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s="12" t="s">
        <v>8273</v>
      </c>
      <c r="P445" s="12" t="s">
        <v>8279</v>
      </c>
      <c r="Q445">
        <v>5</v>
      </c>
      <c r="R445" s="18">
        <f t="shared" si="25"/>
        <v>41680.015057870369</v>
      </c>
      <c r="S445" s="18">
        <f t="shared" si="26"/>
        <v>41650.015057870369</v>
      </c>
      <c r="T445">
        <f t="shared" si="27"/>
        <v>2014</v>
      </c>
    </row>
    <row r="446" spans="1:20" ht="45" x14ac:dyDescent="0.2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s="11">
        <f t="shared" si="24"/>
        <v>5</v>
      </c>
      <c r="G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s="12" t="s">
        <v>8273</v>
      </c>
      <c r="P446" s="12" t="s">
        <v>8279</v>
      </c>
      <c r="Q446">
        <v>50</v>
      </c>
      <c r="R446" s="18">
        <f t="shared" si="25"/>
        <v>40954.906956018516</v>
      </c>
      <c r="S446" s="18">
        <f t="shared" si="26"/>
        <v>40894.906956018516</v>
      </c>
      <c r="T446">
        <f t="shared" si="27"/>
        <v>2011</v>
      </c>
    </row>
    <row r="447" spans="1:20" ht="45" x14ac:dyDescent="0.2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s="11">
        <f t="shared" si="24"/>
        <v>0</v>
      </c>
      <c r="G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s="12" t="s">
        <v>8273</v>
      </c>
      <c r="P447" s="12" t="s">
        <v>8279</v>
      </c>
      <c r="Q447">
        <v>1</v>
      </c>
      <c r="R447" s="18">
        <f t="shared" si="25"/>
        <v>42145.335358796292</v>
      </c>
      <c r="S447" s="18">
        <f t="shared" si="26"/>
        <v>42130.335358796292</v>
      </c>
      <c r="T447">
        <f t="shared" si="27"/>
        <v>2015</v>
      </c>
    </row>
    <row r="448" spans="1:20" ht="60" x14ac:dyDescent="0.2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s="11">
        <f t="shared" si="24"/>
        <v>7</v>
      </c>
      <c r="G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s="12" t="s">
        <v>8273</v>
      </c>
      <c r="P448" s="12" t="s">
        <v>8279</v>
      </c>
      <c r="Q448">
        <v>47.88</v>
      </c>
      <c r="R448" s="18">
        <f t="shared" si="25"/>
        <v>42067.083564814813</v>
      </c>
      <c r="S448" s="18">
        <f t="shared" si="26"/>
        <v>42037.083564814813</v>
      </c>
      <c r="T448">
        <f t="shared" si="27"/>
        <v>2015</v>
      </c>
    </row>
    <row r="449" spans="1:20" ht="60" x14ac:dyDescent="0.2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s="11">
        <f t="shared" si="24"/>
        <v>0</v>
      </c>
      <c r="G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s="12" t="s">
        <v>8273</v>
      </c>
      <c r="P449" s="12" t="s">
        <v>8279</v>
      </c>
      <c r="Q449">
        <v>5</v>
      </c>
      <c r="R449" s="18">
        <f t="shared" si="25"/>
        <v>41356.513460648144</v>
      </c>
      <c r="S449" s="18">
        <f t="shared" si="26"/>
        <v>41331.555127314816</v>
      </c>
      <c r="T449">
        <f t="shared" si="27"/>
        <v>2013</v>
      </c>
    </row>
    <row r="450" spans="1:20" ht="60" x14ac:dyDescent="0.2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s="11">
        <f t="shared" ref="F450:F513" si="28">ROUND(E450/D450*100,0)</f>
        <v>3</v>
      </c>
      <c r="G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s="12" t="s">
        <v>8273</v>
      </c>
      <c r="P450" s="12" t="s">
        <v>8279</v>
      </c>
      <c r="Q450">
        <v>20.5</v>
      </c>
      <c r="R450" s="18">
        <f t="shared" si="25"/>
        <v>41773.758043981477</v>
      </c>
      <c r="S450" s="18">
        <f t="shared" si="26"/>
        <v>41753.758043981477</v>
      </c>
      <c r="T450">
        <f t="shared" si="27"/>
        <v>2014</v>
      </c>
    </row>
    <row r="451" spans="1:20" ht="60" x14ac:dyDescent="0.2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s="11">
        <f t="shared" si="28"/>
        <v>2</v>
      </c>
      <c r="G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s="12" t="s">
        <v>8273</v>
      </c>
      <c r="P451" s="12" t="s">
        <v>8279</v>
      </c>
      <c r="Q451">
        <v>9</v>
      </c>
      <c r="R451" s="18">
        <f t="shared" ref="R451:R514" si="29">(((J451/60)/60)/24)+DATE(1970,1,1)</f>
        <v>41564.568113425928</v>
      </c>
      <c r="S451" s="18">
        <f t="shared" ref="S451:S514" si="30">(((K451/60)/60)/24)+DATE(1970,1,1)</f>
        <v>41534.568113425928</v>
      </c>
      <c r="T451">
        <f t="shared" ref="T451:T514" si="31">YEAR(S451)</f>
        <v>2013</v>
      </c>
    </row>
    <row r="452" spans="1:20" ht="60" x14ac:dyDescent="0.2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s="11">
        <f t="shared" si="28"/>
        <v>1</v>
      </c>
      <c r="G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s="12" t="s">
        <v>8273</v>
      </c>
      <c r="P452" s="12" t="s">
        <v>8279</v>
      </c>
      <c r="Q452">
        <v>56.57</v>
      </c>
      <c r="R452" s="18">
        <f t="shared" si="29"/>
        <v>41684.946759259255</v>
      </c>
      <c r="S452" s="18">
        <f t="shared" si="30"/>
        <v>41654.946759259255</v>
      </c>
      <c r="T452">
        <f t="shared" si="31"/>
        <v>2014</v>
      </c>
    </row>
    <row r="453" spans="1:20" ht="60" x14ac:dyDescent="0.2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s="11">
        <f t="shared" si="28"/>
        <v>0</v>
      </c>
      <c r="G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s="12" t="s">
        <v>8273</v>
      </c>
      <c r="P453" s="12" t="s">
        <v>8279</v>
      </c>
      <c r="Q453">
        <v>0</v>
      </c>
      <c r="R453" s="18">
        <f t="shared" si="29"/>
        <v>41664.715173611112</v>
      </c>
      <c r="S453" s="18">
        <f t="shared" si="30"/>
        <v>41634.715173611112</v>
      </c>
      <c r="T453">
        <f t="shared" si="31"/>
        <v>2013</v>
      </c>
    </row>
    <row r="454" spans="1:20" ht="45" x14ac:dyDescent="0.2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s="11">
        <f t="shared" si="28"/>
        <v>64</v>
      </c>
      <c r="G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s="12" t="s">
        <v>8273</v>
      </c>
      <c r="P454" s="12" t="s">
        <v>8279</v>
      </c>
      <c r="Q454">
        <v>40</v>
      </c>
      <c r="R454" s="18">
        <f t="shared" si="29"/>
        <v>42137.703877314809</v>
      </c>
      <c r="S454" s="18">
        <f t="shared" si="30"/>
        <v>42107.703877314809</v>
      </c>
      <c r="T454">
        <f t="shared" si="31"/>
        <v>2015</v>
      </c>
    </row>
    <row r="455" spans="1:20" ht="60" x14ac:dyDescent="0.2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s="11">
        <f t="shared" si="28"/>
        <v>0</v>
      </c>
      <c r="G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s="12" t="s">
        <v>8273</v>
      </c>
      <c r="P455" s="12" t="s">
        <v>8279</v>
      </c>
      <c r="Q455">
        <v>13</v>
      </c>
      <c r="R455" s="18">
        <f t="shared" si="29"/>
        <v>42054.824988425928</v>
      </c>
      <c r="S455" s="18">
        <f t="shared" si="30"/>
        <v>42038.824988425928</v>
      </c>
      <c r="T455">
        <f t="shared" si="31"/>
        <v>2015</v>
      </c>
    </row>
    <row r="456" spans="1:20" ht="45" x14ac:dyDescent="0.2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s="11">
        <f t="shared" si="28"/>
        <v>1</v>
      </c>
      <c r="G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s="12" t="s">
        <v>8273</v>
      </c>
      <c r="P456" s="12" t="s">
        <v>8279</v>
      </c>
      <c r="Q456">
        <v>16.399999999999999</v>
      </c>
      <c r="R456" s="18">
        <f t="shared" si="29"/>
        <v>41969.551388888889</v>
      </c>
      <c r="S456" s="18">
        <f t="shared" si="30"/>
        <v>41938.717256944445</v>
      </c>
      <c r="T456">
        <f t="shared" si="31"/>
        <v>2014</v>
      </c>
    </row>
    <row r="457" spans="1:20" ht="60" x14ac:dyDescent="0.2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s="11">
        <f t="shared" si="28"/>
        <v>0</v>
      </c>
      <c r="G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s="12" t="s">
        <v>8273</v>
      </c>
      <c r="P457" s="12" t="s">
        <v>8279</v>
      </c>
      <c r="Q457">
        <v>22.5</v>
      </c>
      <c r="R457" s="18">
        <f t="shared" si="29"/>
        <v>41016.021527777775</v>
      </c>
      <c r="S457" s="18">
        <f t="shared" si="30"/>
        <v>40971.002569444441</v>
      </c>
      <c r="T457">
        <f t="shared" si="31"/>
        <v>2012</v>
      </c>
    </row>
    <row r="458" spans="1:20" ht="60" x14ac:dyDescent="0.2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s="11">
        <f t="shared" si="28"/>
        <v>1</v>
      </c>
      <c r="G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s="12" t="s">
        <v>8273</v>
      </c>
      <c r="P458" s="12" t="s">
        <v>8279</v>
      </c>
      <c r="Q458">
        <v>20.329999999999998</v>
      </c>
      <c r="R458" s="18">
        <f t="shared" si="29"/>
        <v>41569.165972222225</v>
      </c>
      <c r="S458" s="18">
        <f t="shared" si="30"/>
        <v>41547.694456018515</v>
      </c>
      <c r="T458">
        <f t="shared" si="31"/>
        <v>2013</v>
      </c>
    </row>
    <row r="459" spans="1:20" ht="60" x14ac:dyDescent="0.2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s="11">
        <f t="shared" si="28"/>
        <v>0</v>
      </c>
      <c r="G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s="12" t="s">
        <v>8273</v>
      </c>
      <c r="P459" s="12" t="s">
        <v>8279</v>
      </c>
      <c r="Q459">
        <v>0</v>
      </c>
      <c r="R459" s="18">
        <f t="shared" si="29"/>
        <v>41867.767500000002</v>
      </c>
      <c r="S459" s="18">
        <f t="shared" si="30"/>
        <v>41837.767500000002</v>
      </c>
      <c r="T459">
        <f t="shared" si="31"/>
        <v>2014</v>
      </c>
    </row>
    <row r="460" spans="1:20" ht="45" x14ac:dyDescent="0.2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s="11">
        <f t="shared" si="28"/>
        <v>8</v>
      </c>
      <c r="G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s="12" t="s">
        <v>8273</v>
      </c>
      <c r="P460" s="12" t="s">
        <v>8279</v>
      </c>
      <c r="Q460">
        <v>16.760000000000002</v>
      </c>
      <c r="R460" s="18">
        <f t="shared" si="29"/>
        <v>41408.69976851852</v>
      </c>
      <c r="S460" s="18">
        <f t="shared" si="30"/>
        <v>41378.69976851852</v>
      </c>
      <c r="T460">
        <f t="shared" si="31"/>
        <v>2013</v>
      </c>
    </row>
    <row r="461" spans="1:20" ht="60" x14ac:dyDescent="0.2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s="11">
        <f t="shared" si="28"/>
        <v>0</v>
      </c>
      <c r="G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s="12" t="s">
        <v>8273</v>
      </c>
      <c r="P461" s="12" t="s">
        <v>8279</v>
      </c>
      <c r="Q461">
        <v>25</v>
      </c>
      <c r="R461" s="18">
        <f t="shared" si="29"/>
        <v>40860.682025462964</v>
      </c>
      <c r="S461" s="18">
        <f t="shared" si="30"/>
        <v>40800.6403587963</v>
      </c>
      <c r="T461">
        <f t="shared" si="31"/>
        <v>2011</v>
      </c>
    </row>
    <row r="462" spans="1:20" ht="30" x14ac:dyDescent="0.2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s="11">
        <f t="shared" si="28"/>
        <v>0</v>
      </c>
      <c r="G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s="12" t="s">
        <v>8273</v>
      </c>
      <c r="P462" s="12" t="s">
        <v>8279</v>
      </c>
      <c r="Q462">
        <v>12.5</v>
      </c>
      <c r="R462" s="18">
        <f t="shared" si="29"/>
        <v>41791.166666666664</v>
      </c>
      <c r="S462" s="18">
        <f t="shared" si="30"/>
        <v>41759.542534722219</v>
      </c>
      <c r="T462">
        <f t="shared" si="31"/>
        <v>2014</v>
      </c>
    </row>
    <row r="463" spans="1:20" ht="60" x14ac:dyDescent="0.2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s="11">
        <f t="shared" si="28"/>
        <v>0</v>
      </c>
      <c r="G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s="12" t="s">
        <v>8273</v>
      </c>
      <c r="P463" s="12" t="s">
        <v>8279</v>
      </c>
      <c r="Q463">
        <v>0</v>
      </c>
      <c r="R463" s="18">
        <f t="shared" si="29"/>
        <v>41427.84684027778</v>
      </c>
      <c r="S463" s="18">
        <f t="shared" si="30"/>
        <v>41407.84684027778</v>
      </c>
      <c r="T463">
        <f t="shared" si="31"/>
        <v>2013</v>
      </c>
    </row>
    <row r="464" spans="1:20" ht="60" x14ac:dyDescent="0.2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s="11">
        <f t="shared" si="28"/>
        <v>0</v>
      </c>
      <c r="G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s="12" t="s">
        <v>8273</v>
      </c>
      <c r="P464" s="12" t="s">
        <v>8279</v>
      </c>
      <c r="Q464">
        <v>0</v>
      </c>
      <c r="R464" s="18">
        <f t="shared" si="29"/>
        <v>40765.126631944448</v>
      </c>
      <c r="S464" s="18">
        <f t="shared" si="30"/>
        <v>40705.126631944448</v>
      </c>
      <c r="T464">
        <f t="shared" si="31"/>
        <v>2011</v>
      </c>
    </row>
    <row r="465" spans="1:20" ht="45" x14ac:dyDescent="0.2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s="11">
        <f t="shared" si="28"/>
        <v>2</v>
      </c>
      <c r="G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s="12" t="s">
        <v>8273</v>
      </c>
      <c r="P465" s="12" t="s">
        <v>8279</v>
      </c>
      <c r="Q465">
        <v>113.64</v>
      </c>
      <c r="R465" s="18">
        <f t="shared" si="29"/>
        <v>40810.710104166668</v>
      </c>
      <c r="S465" s="18">
        <f t="shared" si="30"/>
        <v>40750.710104166668</v>
      </c>
      <c r="T465">
        <f t="shared" si="31"/>
        <v>2011</v>
      </c>
    </row>
    <row r="466" spans="1:20" ht="45" x14ac:dyDescent="0.2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s="11">
        <f t="shared" si="28"/>
        <v>0</v>
      </c>
      <c r="G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s="12" t="s">
        <v>8273</v>
      </c>
      <c r="P466" s="12" t="s">
        <v>8279</v>
      </c>
      <c r="Q466">
        <v>1</v>
      </c>
      <c r="R466" s="18">
        <f t="shared" si="29"/>
        <v>42508.848784722228</v>
      </c>
      <c r="S466" s="18">
        <f t="shared" si="30"/>
        <v>42488.848784722228</v>
      </c>
      <c r="T466">
        <f t="shared" si="31"/>
        <v>2016</v>
      </c>
    </row>
    <row r="467" spans="1:20" ht="30" x14ac:dyDescent="0.2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s="11">
        <f t="shared" si="28"/>
        <v>27</v>
      </c>
      <c r="G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s="12" t="s">
        <v>8273</v>
      </c>
      <c r="P467" s="12" t="s">
        <v>8279</v>
      </c>
      <c r="Q467">
        <v>17.25</v>
      </c>
      <c r="R467" s="18">
        <f t="shared" si="29"/>
        <v>41817.120069444441</v>
      </c>
      <c r="S467" s="18">
        <f t="shared" si="30"/>
        <v>41801.120069444441</v>
      </c>
      <c r="T467">
        <f t="shared" si="31"/>
        <v>2014</v>
      </c>
    </row>
    <row r="468" spans="1:20" ht="45" x14ac:dyDescent="0.2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s="11">
        <f t="shared" si="28"/>
        <v>1</v>
      </c>
      <c r="G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s="12" t="s">
        <v>8273</v>
      </c>
      <c r="P468" s="12" t="s">
        <v>8279</v>
      </c>
      <c r="Q468">
        <v>15.2</v>
      </c>
      <c r="R468" s="18">
        <f t="shared" si="29"/>
        <v>41159.942870370374</v>
      </c>
      <c r="S468" s="18">
        <f t="shared" si="30"/>
        <v>41129.942870370374</v>
      </c>
      <c r="T468">
        <f t="shared" si="31"/>
        <v>2012</v>
      </c>
    </row>
    <row r="469" spans="1:20" ht="60" x14ac:dyDescent="0.2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s="11">
        <f t="shared" si="28"/>
        <v>22</v>
      </c>
      <c r="G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s="12" t="s">
        <v>8273</v>
      </c>
      <c r="P469" s="12" t="s">
        <v>8279</v>
      </c>
      <c r="Q469">
        <v>110.64</v>
      </c>
      <c r="R469" s="18">
        <f t="shared" si="29"/>
        <v>41180.679791666669</v>
      </c>
      <c r="S469" s="18">
        <f t="shared" si="30"/>
        <v>41135.679791666669</v>
      </c>
      <c r="T469">
        <f t="shared" si="31"/>
        <v>2012</v>
      </c>
    </row>
    <row r="470" spans="1:20" ht="60" x14ac:dyDescent="0.2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s="11">
        <f t="shared" si="28"/>
        <v>0</v>
      </c>
      <c r="G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s="12" t="s">
        <v>8273</v>
      </c>
      <c r="P470" s="12" t="s">
        <v>8279</v>
      </c>
      <c r="Q470">
        <v>0</v>
      </c>
      <c r="R470" s="18">
        <f t="shared" si="29"/>
        <v>41101.160474537035</v>
      </c>
      <c r="S470" s="18">
        <f t="shared" si="30"/>
        <v>41041.167627314811</v>
      </c>
      <c r="T470">
        <f t="shared" si="31"/>
        <v>2012</v>
      </c>
    </row>
    <row r="471" spans="1:20" ht="30" x14ac:dyDescent="0.2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s="11">
        <f t="shared" si="28"/>
        <v>0</v>
      </c>
      <c r="G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s="12" t="s">
        <v>8273</v>
      </c>
      <c r="P471" s="12" t="s">
        <v>8279</v>
      </c>
      <c r="Q471">
        <v>0</v>
      </c>
      <c r="R471" s="18">
        <f t="shared" si="29"/>
        <v>41887.989861111113</v>
      </c>
      <c r="S471" s="18">
        <f t="shared" si="30"/>
        <v>41827.989861111113</v>
      </c>
      <c r="T471">
        <f t="shared" si="31"/>
        <v>2014</v>
      </c>
    </row>
    <row r="472" spans="1:20" ht="60" x14ac:dyDescent="0.2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s="11">
        <f t="shared" si="28"/>
        <v>1</v>
      </c>
      <c r="G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s="12" t="s">
        <v>8273</v>
      </c>
      <c r="P472" s="12" t="s">
        <v>8279</v>
      </c>
      <c r="Q472">
        <v>25.5</v>
      </c>
      <c r="R472" s="18">
        <f t="shared" si="29"/>
        <v>41655.166666666664</v>
      </c>
      <c r="S472" s="18">
        <f t="shared" si="30"/>
        <v>41605.167696759258</v>
      </c>
      <c r="T472">
        <f t="shared" si="31"/>
        <v>2013</v>
      </c>
    </row>
    <row r="473" spans="1:20" ht="60" x14ac:dyDescent="0.2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s="11">
        <f t="shared" si="28"/>
        <v>12</v>
      </c>
      <c r="G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s="12" t="s">
        <v>8273</v>
      </c>
      <c r="P473" s="12" t="s">
        <v>8279</v>
      </c>
      <c r="Q473">
        <v>38.479999999999997</v>
      </c>
      <c r="R473" s="18">
        <f t="shared" si="29"/>
        <v>41748.680312500001</v>
      </c>
      <c r="S473" s="18">
        <f t="shared" si="30"/>
        <v>41703.721979166665</v>
      </c>
      <c r="T473">
        <f t="shared" si="31"/>
        <v>2014</v>
      </c>
    </row>
    <row r="474" spans="1:20" ht="60" x14ac:dyDescent="0.2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s="11">
        <f t="shared" si="28"/>
        <v>18</v>
      </c>
      <c r="G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s="12" t="s">
        <v>8273</v>
      </c>
      <c r="P474" s="12" t="s">
        <v>8279</v>
      </c>
      <c r="Q474">
        <v>28.2</v>
      </c>
      <c r="R474" s="18">
        <f t="shared" si="29"/>
        <v>41874.922662037039</v>
      </c>
      <c r="S474" s="18">
        <f t="shared" si="30"/>
        <v>41844.922662037039</v>
      </c>
      <c r="T474">
        <f t="shared" si="31"/>
        <v>2014</v>
      </c>
    </row>
    <row r="475" spans="1:20" ht="45" x14ac:dyDescent="0.2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s="11">
        <f t="shared" si="28"/>
        <v>3</v>
      </c>
      <c r="G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s="12" t="s">
        <v>8273</v>
      </c>
      <c r="P475" s="12" t="s">
        <v>8279</v>
      </c>
      <c r="Q475">
        <v>61.5</v>
      </c>
      <c r="R475" s="18">
        <f t="shared" si="29"/>
        <v>41899.698136574072</v>
      </c>
      <c r="S475" s="18">
        <f t="shared" si="30"/>
        <v>41869.698136574072</v>
      </c>
      <c r="T475">
        <f t="shared" si="31"/>
        <v>2014</v>
      </c>
    </row>
    <row r="476" spans="1:20" ht="45" x14ac:dyDescent="0.2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s="11">
        <f t="shared" si="28"/>
        <v>0</v>
      </c>
      <c r="G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s="12" t="s">
        <v>8273</v>
      </c>
      <c r="P476" s="12" t="s">
        <v>8279</v>
      </c>
      <c r="Q476">
        <v>1</v>
      </c>
      <c r="R476" s="18">
        <f t="shared" si="29"/>
        <v>42783.329039351855</v>
      </c>
      <c r="S476" s="18">
        <f t="shared" si="30"/>
        <v>42753.329039351855</v>
      </c>
      <c r="T476">
        <f t="shared" si="31"/>
        <v>2017</v>
      </c>
    </row>
    <row r="477" spans="1:20" ht="60" x14ac:dyDescent="0.2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s="11">
        <f t="shared" si="28"/>
        <v>0</v>
      </c>
      <c r="G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s="12" t="s">
        <v>8273</v>
      </c>
      <c r="P477" s="12" t="s">
        <v>8279</v>
      </c>
      <c r="Q477">
        <v>0</v>
      </c>
      <c r="R477" s="18">
        <f t="shared" si="29"/>
        <v>42130.086145833338</v>
      </c>
      <c r="S477" s="18">
        <f t="shared" si="30"/>
        <v>42100.086145833338</v>
      </c>
      <c r="T477">
        <f t="shared" si="31"/>
        <v>2015</v>
      </c>
    </row>
    <row r="478" spans="1:20" ht="30" x14ac:dyDescent="0.2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s="11">
        <f t="shared" si="28"/>
        <v>2</v>
      </c>
      <c r="G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s="12" t="s">
        <v>8273</v>
      </c>
      <c r="P478" s="12" t="s">
        <v>8279</v>
      </c>
      <c r="Q478">
        <v>39.57</v>
      </c>
      <c r="R478" s="18">
        <f t="shared" si="29"/>
        <v>41793.165972222225</v>
      </c>
      <c r="S478" s="18">
        <f t="shared" si="30"/>
        <v>41757.975011574075</v>
      </c>
      <c r="T478">
        <f t="shared" si="31"/>
        <v>2014</v>
      </c>
    </row>
    <row r="479" spans="1:20" ht="60" x14ac:dyDescent="0.2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s="11">
        <f t="shared" si="28"/>
        <v>0</v>
      </c>
      <c r="G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s="12" t="s">
        <v>8273</v>
      </c>
      <c r="P479" s="12" t="s">
        <v>8279</v>
      </c>
      <c r="Q479">
        <v>0</v>
      </c>
      <c r="R479" s="18">
        <f t="shared" si="29"/>
        <v>41047.83488425926</v>
      </c>
      <c r="S479" s="18">
        <f t="shared" si="30"/>
        <v>40987.83488425926</v>
      </c>
      <c r="T479">
        <f t="shared" si="31"/>
        <v>2012</v>
      </c>
    </row>
    <row r="480" spans="1:20" ht="45" x14ac:dyDescent="0.2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s="11">
        <f t="shared" si="28"/>
        <v>0</v>
      </c>
      <c r="G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s="12" t="s">
        <v>8273</v>
      </c>
      <c r="P480" s="12" t="s">
        <v>8279</v>
      </c>
      <c r="Q480">
        <v>0</v>
      </c>
      <c r="R480" s="18">
        <f t="shared" si="29"/>
        <v>42095.869317129633</v>
      </c>
      <c r="S480" s="18">
        <f t="shared" si="30"/>
        <v>42065.910983796297</v>
      </c>
      <c r="T480">
        <f t="shared" si="31"/>
        <v>2015</v>
      </c>
    </row>
    <row r="481" spans="1:20" ht="45" x14ac:dyDescent="0.2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s="11">
        <f t="shared" si="28"/>
        <v>33</v>
      </c>
      <c r="G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s="12" t="s">
        <v>8273</v>
      </c>
      <c r="P481" s="12" t="s">
        <v>8279</v>
      </c>
      <c r="Q481">
        <v>88.8</v>
      </c>
      <c r="R481" s="18">
        <f t="shared" si="29"/>
        <v>41964.449479166666</v>
      </c>
      <c r="S481" s="18">
        <f t="shared" si="30"/>
        <v>41904.407812500001</v>
      </c>
      <c r="T481">
        <f t="shared" si="31"/>
        <v>2014</v>
      </c>
    </row>
    <row r="482" spans="1:20" ht="60" x14ac:dyDescent="0.2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s="11">
        <f t="shared" si="28"/>
        <v>19</v>
      </c>
      <c r="G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s="12" t="s">
        <v>8273</v>
      </c>
      <c r="P482" s="12" t="s">
        <v>8279</v>
      </c>
      <c r="Q482">
        <v>55.46</v>
      </c>
      <c r="R482" s="18">
        <f t="shared" si="29"/>
        <v>41495.500173611108</v>
      </c>
      <c r="S482" s="18">
        <f t="shared" si="30"/>
        <v>41465.500173611108</v>
      </c>
      <c r="T482">
        <f t="shared" si="31"/>
        <v>2013</v>
      </c>
    </row>
    <row r="483" spans="1:20" ht="60" x14ac:dyDescent="0.2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s="11">
        <f t="shared" si="28"/>
        <v>6</v>
      </c>
      <c r="G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s="12" t="s">
        <v>8273</v>
      </c>
      <c r="P483" s="12" t="s">
        <v>8279</v>
      </c>
      <c r="Q483">
        <v>87.14</v>
      </c>
      <c r="R483" s="18">
        <f t="shared" si="29"/>
        <v>41192.672326388885</v>
      </c>
      <c r="S483" s="18">
        <f t="shared" si="30"/>
        <v>41162.672326388885</v>
      </c>
      <c r="T483">
        <f t="shared" si="31"/>
        <v>2012</v>
      </c>
    </row>
    <row r="484" spans="1:20" ht="45" x14ac:dyDescent="0.2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s="11">
        <f t="shared" si="28"/>
        <v>0</v>
      </c>
      <c r="G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s="12" t="s">
        <v>8273</v>
      </c>
      <c r="P484" s="12" t="s">
        <v>8279</v>
      </c>
      <c r="Q484">
        <v>10</v>
      </c>
      <c r="R484" s="18">
        <f t="shared" si="29"/>
        <v>42474.606944444444</v>
      </c>
      <c r="S484" s="18">
        <f t="shared" si="30"/>
        <v>42447.896875000006</v>
      </c>
      <c r="T484">
        <f t="shared" si="31"/>
        <v>2016</v>
      </c>
    </row>
    <row r="485" spans="1:20" ht="60" x14ac:dyDescent="0.2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s="11">
        <f t="shared" si="28"/>
        <v>50</v>
      </c>
      <c r="G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s="12" t="s">
        <v>8273</v>
      </c>
      <c r="P485" s="12" t="s">
        <v>8279</v>
      </c>
      <c r="Q485">
        <v>51.22</v>
      </c>
      <c r="R485" s="18">
        <f t="shared" si="29"/>
        <v>41303.197592592594</v>
      </c>
      <c r="S485" s="18">
        <f t="shared" si="30"/>
        <v>41243.197592592594</v>
      </c>
      <c r="T485">
        <f t="shared" si="31"/>
        <v>2012</v>
      </c>
    </row>
    <row r="486" spans="1:20" ht="60" x14ac:dyDescent="0.2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s="11">
        <f t="shared" si="28"/>
        <v>0</v>
      </c>
      <c r="G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s="12" t="s">
        <v>8273</v>
      </c>
      <c r="P486" s="12" t="s">
        <v>8279</v>
      </c>
      <c r="Q486">
        <v>13.55</v>
      </c>
      <c r="R486" s="18">
        <f t="shared" si="29"/>
        <v>42313.981157407412</v>
      </c>
      <c r="S486" s="18">
        <f t="shared" si="30"/>
        <v>42272.93949074074</v>
      </c>
      <c r="T486">
        <f t="shared" si="31"/>
        <v>2015</v>
      </c>
    </row>
    <row r="487" spans="1:20" ht="45" x14ac:dyDescent="0.2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s="11">
        <f t="shared" si="28"/>
        <v>22</v>
      </c>
      <c r="G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s="12" t="s">
        <v>8273</v>
      </c>
      <c r="P487" s="12" t="s">
        <v>8279</v>
      </c>
      <c r="Q487">
        <v>66.52</v>
      </c>
      <c r="R487" s="18">
        <f t="shared" si="29"/>
        <v>41411.50577546296</v>
      </c>
      <c r="S487" s="18">
        <f t="shared" si="30"/>
        <v>41381.50577546296</v>
      </c>
      <c r="T487">
        <f t="shared" si="31"/>
        <v>2013</v>
      </c>
    </row>
    <row r="488" spans="1:20" ht="60" x14ac:dyDescent="0.2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s="11">
        <f t="shared" si="28"/>
        <v>0</v>
      </c>
      <c r="G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s="12" t="s">
        <v>8273</v>
      </c>
      <c r="P488" s="12" t="s">
        <v>8279</v>
      </c>
      <c r="Q488">
        <v>50</v>
      </c>
      <c r="R488" s="18">
        <f t="shared" si="29"/>
        <v>41791.94258101852</v>
      </c>
      <c r="S488" s="18">
        <f t="shared" si="30"/>
        <v>41761.94258101852</v>
      </c>
      <c r="T488">
        <f t="shared" si="31"/>
        <v>2014</v>
      </c>
    </row>
    <row r="489" spans="1:20" ht="60" x14ac:dyDescent="0.2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s="11">
        <f t="shared" si="28"/>
        <v>0</v>
      </c>
      <c r="G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s="12" t="s">
        <v>8273</v>
      </c>
      <c r="P489" s="12" t="s">
        <v>8279</v>
      </c>
      <c r="Q489">
        <v>0</v>
      </c>
      <c r="R489" s="18">
        <f t="shared" si="29"/>
        <v>42729.636504629627</v>
      </c>
      <c r="S489" s="18">
        <f t="shared" si="30"/>
        <v>42669.594837962963</v>
      </c>
      <c r="T489">
        <f t="shared" si="31"/>
        <v>2016</v>
      </c>
    </row>
    <row r="490" spans="1:20" ht="45" x14ac:dyDescent="0.2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s="11">
        <f t="shared" si="28"/>
        <v>0</v>
      </c>
      <c r="G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s="12" t="s">
        <v>8273</v>
      </c>
      <c r="P490" s="12" t="s">
        <v>8279</v>
      </c>
      <c r="Q490">
        <v>0</v>
      </c>
      <c r="R490" s="18">
        <f t="shared" si="29"/>
        <v>42744.054398148146</v>
      </c>
      <c r="S490" s="18">
        <f t="shared" si="30"/>
        <v>42714.054398148146</v>
      </c>
      <c r="T490">
        <f t="shared" si="31"/>
        <v>2016</v>
      </c>
    </row>
    <row r="491" spans="1:20" ht="45" x14ac:dyDescent="0.2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s="11">
        <f t="shared" si="28"/>
        <v>0</v>
      </c>
      <c r="G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s="12" t="s">
        <v>8273</v>
      </c>
      <c r="P491" s="12" t="s">
        <v>8279</v>
      </c>
      <c r="Q491">
        <v>71.67</v>
      </c>
      <c r="R491" s="18">
        <f t="shared" si="29"/>
        <v>40913.481249999997</v>
      </c>
      <c r="S491" s="18">
        <f t="shared" si="30"/>
        <v>40882.481666666667</v>
      </c>
      <c r="T491">
        <f t="shared" si="31"/>
        <v>2011</v>
      </c>
    </row>
    <row r="492" spans="1:20" x14ac:dyDescent="0.2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s="11">
        <f t="shared" si="28"/>
        <v>0</v>
      </c>
      <c r="G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s="12" t="s">
        <v>8273</v>
      </c>
      <c r="P492" s="12" t="s">
        <v>8279</v>
      </c>
      <c r="Q492">
        <v>0</v>
      </c>
      <c r="R492" s="18">
        <f t="shared" si="29"/>
        <v>41143.968576388892</v>
      </c>
      <c r="S492" s="18">
        <f t="shared" si="30"/>
        <v>41113.968576388892</v>
      </c>
      <c r="T492">
        <f t="shared" si="31"/>
        <v>2012</v>
      </c>
    </row>
    <row r="493" spans="1:20" ht="45" x14ac:dyDescent="0.2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s="11">
        <f t="shared" si="28"/>
        <v>0</v>
      </c>
      <c r="G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s="12" t="s">
        <v>8273</v>
      </c>
      <c r="P493" s="12" t="s">
        <v>8279</v>
      </c>
      <c r="Q493">
        <v>0</v>
      </c>
      <c r="R493" s="18">
        <f t="shared" si="29"/>
        <v>42396.982627314821</v>
      </c>
      <c r="S493" s="18">
        <f t="shared" si="30"/>
        <v>42366.982627314821</v>
      </c>
      <c r="T493">
        <f t="shared" si="31"/>
        <v>2015</v>
      </c>
    </row>
    <row r="494" spans="1:20" ht="60" x14ac:dyDescent="0.2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s="11">
        <f t="shared" si="28"/>
        <v>0</v>
      </c>
      <c r="G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s="12" t="s">
        <v>8273</v>
      </c>
      <c r="P494" s="12" t="s">
        <v>8279</v>
      </c>
      <c r="Q494">
        <v>0</v>
      </c>
      <c r="R494" s="18">
        <f t="shared" si="29"/>
        <v>42656.03506944445</v>
      </c>
      <c r="S494" s="18">
        <f t="shared" si="30"/>
        <v>42596.03506944445</v>
      </c>
      <c r="T494">
        <f t="shared" si="31"/>
        <v>2016</v>
      </c>
    </row>
    <row r="495" spans="1:20" ht="45" x14ac:dyDescent="0.2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s="11">
        <f t="shared" si="28"/>
        <v>0</v>
      </c>
      <c r="G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s="12" t="s">
        <v>8273</v>
      </c>
      <c r="P495" s="12" t="s">
        <v>8279</v>
      </c>
      <c r="Q495">
        <v>0</v>
      </c>
      <c r="R495" s="18">
        <f t="shared" si="29"/>
        <v>42144.726134259254</v>
      </c>
      <c r="S495" s="18">
        <f t="shared" si="30"/>
        <v>42114.726134259254</v>
      </c>
      <c r="T495">
        <f t="shared" si="31"/>
        <v>2015</v>
      </c>
    </row>
    <row r="496" spans="1:20" ht="60" x14ac:dyDescent="0.2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s="11">
        <f t="shared" si="28"/>
        <v>0</v>
      </c>
      <c r="G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s="12" t="s">
        <v>8273</v>
      </c>
      <c r="P496" s="12" t="s">
        <v>8279</v>
      </c>
      <c r="Q496">
        <v>10.33</v>
      </c>
      <c r="R496" s="18">
        <f t="shared" si="29"/>
        <v>41823.125</v>
      </c>
      <c r="S496" s="18">
        <f t="shared" si="30"/>
        <v>41799.830613425926</v>
      </c>
      <c r="T496">
        <f t="shared" si="31"/>
        <v>2014</v>
      </c>
    </row>
    <row r="497" spans="1:20" ht="45" x14ac:dyDescent="0.2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s="11">
        <f t="shared" si="28"/>
        <v>0</v>
      </c>
      <c r="G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s="12" t="s">
        <v>8273</v>
      </c>
      <c r="P497" s="12" t="s">
        <v>8279</v>
      </c>
      <c r="Q497">
        <v>0</v>
      </c>
      <c r="R497" s="18">
        <f t="shared" si="29"/>
        <v>42201.827604166669</v>
      </c>
      <c r="S497" s="18">
        <f t="shared" si="30"/>
        <v>42171.827604166669</v>
      </c>
      <c r="T497">
        <f t="shared" si="31"/>
        <v>2015</v>
      </c>
    </row>
    <row r="498" spans="1:20" ht="45" x14ac:dyDescent="0.2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s="11">
        <f t="shared" si="28"/>
        <v>0</v>
      </c>
      <c r="G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s="12" t="s">
        <v>8273</v>
      </c>
      <c r="P498" s="12" t="s">
        <v>8279</v>
      </c>
      <c r="Q498">
        <v>1</v>
      </c>
      <c r="R498" s="18">
        <f t="shared" si="29"/>
        <v>41680.93141203704</v>
      </c>
      <c r="S498" s="18">
        <f t="shared" si="30"/>
        <v>41620.93141203704</v>
      </c>
      <c r="T498">
        <f t="shared" si="31"/>
        <v>2013</v>
      </c>
    </row>
    <row r="499" spans="1:20" x14ac:dyDescent="0.2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s="11">
        <f t="shared" si="28"/>
        <v>1</v>
      </c>
      <c r="G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s="12" t="s">
        <v>8273</v>
      </c>
      <c r="P499" s="12" t="s">
        <v>8279</v>
      </c>
      <c r="Q499">
        <v>10</v>
      </c>
      <c r="R499" s="18">
        <f t="shared" si="29"/>
        <v>41998.208333333328</v>
      </c>
      <c r="S499" s="18">
        <f t="shared" si="30"/>
        <v>41945.037789351853</v>
      </c>
      <c r="T499">
        <f t="shared" si="31"/>
        <v>2014</v>
      </c>
    </row>
    <row r="500" spans="1:20" ht="45" x14ac:dyDescent="0.2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s="11">
        <f t="shared" si="28"/>
        <v>5</v>
      </c>
      <c r="G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s="12" t="s">
        <v>8273</v>
      </c>
      <c r="P500" s="12" t="s">
        <v>8279</v>
      </c>
      <c r="Q500">
        <v>136.09</v>
      </c>
      <c r="R500" s="18">
        <f t="shared" si="29"/>
        <v>40900.762141203704</v>
      </c>
      <c r="S500" s="18">
        <f t="shared" si="30"/>
        <v>40858.762141203704</v>
      </c>
      <c r="T500">
        <f t="shared" si="31"/>
        <v>2011</v>
      </c>
    </row>
    <row r="501" spans="1:20" ht="60" x14ac:dyDescent="0.2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s="11">
        <f t="shared" si="28"/>
        <v>10</v>
      </c>
      <c r="G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s="12" t="s">
        <v>8273</v>
      </c>
      <c r="P501" s="12" t="s">
        <v>8279</v>
      </c>
      <c r="Q501">
        <v>73.459999999999994</v>
      </c>
      <c r="R501" s="18">
        <f t="shared" si="29"/>
        <v>40098.874305555553</v>
      </c>
      <c r="S501" s="18">
        <f t="shared" si="30"/>
        <v>40043.895462962959</v>
      </c>
      <c r="T501">
        <f t="shared" si="31"/>
        <v>2009</v>
      </c>
    </row>
    <row r="502" spans="1:20" ht="60" x14ac:dyDescent="0.2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s="11">
        <f t="shared" si="28"/>
        <v>3</v>
      </c>
      <c r="G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s="12" t="s">
        <v>8273</v>
      </c>
      <c r="P502" s="12" t="s">
        <v>8279</v>
      </c>
      <c r="Q502">
        <v>53.75</v>
      </c>
      <c r="R502" s="18">
        <f t="shared" si="29"/>
        <v>40306.927777777775</v>
      </c>
      <c r="S502" s="18">
        <f t="shared" si="30"/>
        <v>40247.886006944449</v>
      </c>
      <c r="T502">
        <f t="shared" si="31"/>
        <v>2010</v>
      </c>
    </row>
    <row r="503" spans="1:20" ht="60" x14ac:dyDescent="0.2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s="11">
        <f t="shared" si="28"/>
        <v>0</v>
      </c>
      <c r="G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s="12" t="s">
        <v>8273</v>
      </c>
      <c r="P503" s="12" t="s">
        <v>8279</v>
      </c>
      <c r="Q503">
        <v>0</v>
      </c>
      <c r="R503" s="18">
        <f t="shared" si="29"/>
        <v>40733.234386574077</v>
      </c>
      <c r="S503" s="18">
        <f t="shared" si="30"/>
        <v>40703.234386574077</v>
      </c>
      <c r="T503">
        <f t="shared" si="31"/>
        <v>2011</v>
      </c>
    </row>
    <row r="504" spans="1:20" ht="60" x14ac:dyDescent="0.2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s="11">
        <f t="shared" si="28"/>
        <v>1</v>
      </c>
      <c r="G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s="12" t="s">
        <v>8273</v>
      </c>
      <c r="P504" s="12" t="s">
        <v>8279</v>
      </c>
      <c r="Q504">
        <v>57.5</v>
      </c>
      <c r="R504" s="18">
        <f t="shared" si="29"/>
        <v>40986.511863425927</v>
      </c>
      <c r="S504" s="18">
        <f t="shared" si="30"/>
        <v>40956.553530092591</v>
      </c>
      <c r="T504">
        <f t="shared" si="31"/>
        <v>2012</v>
      </c>
    </row>
    <row r="505" spans="1:20" ht="60" x14ac:dyDescent="0.2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s="11">
        <f t="shared" si="28"/>
        <v>2</v>
      </c>
      <c r="G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s="12" t="s">
        <v>8273</v>
      </c>
      <c r="P505" s="12" t="s">
        <v>8279</v>
      </c>
      <c r="Q505">
        <v>12.67</v>
      </c>
      <c r="R505" s="18">
        <f t="shared" si="29"/>
        <v>42021.526655092588</v>
      </c>
      <c r="S505" s="18">
        <f t="shared" si="30"/>
        <v>41991.526655092588</v>
      </c>
      <c r="T505">
        <f t="shared" si="31"/>
        <v>2014</v>
      </c>
    </row>
    <row r="506" spans="1:20" ht="60" x14ac:dyDescent="0.2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s="11">
        <f t="shared" si="28"/>
        <v>1</v>
      </c>
      <c r="G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s="12" t="s">
        <v>8273</v>
      </c>
      <c r="P506" s="12" t="s">
        <v>8279</v>
      </c>
      <c r="Q506">
        <v>67</v>
      </c>
      <c r="R506" s="18">
        <f t="shared" si="29"/>
        <v>41009.941979166666</v>
      </c>
      <c r="S506" s="18">
        <f t="shared" si="30"/>
        <v>40949.98364583333</v>
      </c>
      <c r="T506">
        <f t="shared" si="31"/>
        <v>2012</v>
      </c>
    </row>
    <row r="507" spans="1:20" ht="45" x14ac:dyDescent="0.2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s="11">
        <f t="shared" si="28"/>
        <v>0</v>
      </c>
      <c r="G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s="12" t="s">
        <v>8273</v>
      </c>
      <c r="P507" s="12" t="s">
        <v>8279</v>
      </c>
      <c r="Q507">
        <v>3.71</v>
      </c>
      <c r="R507" s="18">
        <f t="shared" si="29"/>
        <v>42363.098217592589</v>
      </c>
      <c r="S507" s="18">
        <f t="shared" si="30"/>
        <v>42318.098217592589</v>
      </c>
      <c r="T507">
        <f t="shared" si="31"/>
        <v>2015</v>
      </c>
    </row>
    <row r="508" spans="1:20" ht="45" x14ac:dyDescent="0.2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s="11">
        <f t="shared" si="28"/>
        <v>0</v>
      </c>
      <c r="G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s="12" t="s">
        <v>8273</v>
      </c>
      <c r="P508" s="12" t="s">
        <v>8279</v>
      </c>
      <c r="Q508">
        <v>250</v>
      </c>
      <c r="R508" s="18">
        <f t="shared" si="29"/>
        <v>41496.552314814813</v>
      </c>
      <c r="S508" s="18">
        <f t="shared" si="30"/>
        <v>41466.552314814813</v>
      </c>
      <c r="T508">
        <f t="shared" si="31"/>
        <v>2013</v>
      </c>
    </row>
    <row r="509" spans="1:20" ht="60" x14ac:dyDescent="0.2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s="11">
        <f t="shared" si="28"/>
        <v>3</v>
      </c>
      <c r="G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s="12" t="s">
        <v>8273</v>
      </c>
      <c r="P509" s="12" t="s">
        <v>8279</v>
      </c>
      <c r="Q509">
        <v>64</v>
      </c>
      <c r="R509" s="18">
        <f t="shared" si="29"/>
        <v>41201.958993055552</v>
      </c>
      <c r="S509" s="18">
        <f t="shared" si="30"/>
        <v>41156.958993055552</v>
      </c>
      <c r="T509">
        <f t="shared" si="31"/>
        <v>2012</v>
      </c>
    </row>
    <row r="510" spans="1:20" ht="60" x14ac:dyDescent="0.2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s="11">
        <f t="shared" si="28"/>
        <v>1</v>
      </c>
      <c r="G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s="12" t="s">
        <v>8273</v>
      </c>
      <c r="P510" s="12" t="s">
        <v>8279</v>
      </c>
      <c r="Q510">
        <v>133.33000000000001</v>
      </c>
      <c r="R510" s="18">
        <f t="shared" si="29"/>
        <v>41054.593055555553</v>
      </c>
      <c r="S510" s="18">
        <f t="shared" si="30"/>
        <v>40995.024317129632</v>
      </c>
      <c r="T510">
        <f t="shared" si="31"/>
        <v>2012</v>
      </c>
    </row>
    <row r="511" spans="1:20" ht="45" x14ac:dyDescent="0.2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s="11">
        <f t="shared" si="28"/>
        <v>0</v>
      </c>
      <c r="G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s="12" t="s">
        <v>8273</v>
      </c>
      <c r="P511" s="12" t="s">
        <v>8279</v>
      </c>
      <c r="Q511">
        <v>10</v>
      </c>
      <c r="R511" s="18">
        <f t="shared" si="29"/>
        <v>42183.631597222222</v>
      </c>
      <c r="S511" s="18">
        <f t="shared" si="30"/>
        <v>42153.631597222222</v>
      </c>
      <c r="T511">
        <f t="shared" si="31"/>
        <v>2015</v>
      </c>
    </row>
    <row r="512" spans="1:20" ht="45" x14ac:dyDescent="0.2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s="11">
        <f t="shared" si="28"/>
        <v>0</v>
      </c>
      <c r="G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s="12" t="s">
        <v>8273</v>
      </c>
      <c r="P512" s="12" t="s">
        <v>8279</v>
      </c>
      <c r="Q512">
        <v>0</v>
      </c>
      <c r="R512" s="18">
        <f t="shared" si="29"/>
        <v>42430.176377314812</v>
      </c>
      <c r="S512" s="18">
        <f t="shared" si="30"/>
        <v>42400.176377314812</v>
      </c>
      <c r="T512">
        <f t="shared" si="31"/>
        <v>2016</v>
      </c>
    </row>
    <row r="513" spans="1:20" ht="45" x14ac:dyDescent="0.2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s="11">
        <f t="shared" si="28"/>
        <v>3</v>
      </c>
      <c r="G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s="12" t="s">
        <v>8273</v>
      </c>
      <c r="P513" s="12" t="s">
        <v>8279</v>
      </c>
      <c r="Q513">
        <v>30</v>
      </c>
      <c r="R513" s="18">
        <f t="shared" si="29"/>
        <v>41370.261365740742</v>
      </c>
      <c r="S513" s="18">
        <f t="shared" si="30"/>
        <v>41340.303032407406</v>
      </c>
      <c r="T513">
        <f t="shared" si="31"/>
        <v>2013</v>
      </c>
    </row>
    <row r="514" spans="1:20" ht="60" x14ac:dyDescent="0.2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s="11">
        <f t="shared" ref="F514:F577" si="32">ROUND(E514/D514*100,0)</f>
        <v>0</v>
      </c>
      <c r="G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s="12" t="s">
        <v>8273</v>
      </c>
      <c r="P514" s="12" t="s">
        <v>8279</v>
      </c>
      <c r="Q514">
        <v>5.5</v>
      </c>
      <c r="R514" s="18">
        <f t="shared" si="29"/>
        <v>42694.783877314811</v>
      </c>
      <c r="S514" s="18">
        <f t="shared" si="30"/>
        <v>42649.742210648154</v>
      </c>
      <c r="T514">
        <f t="shared" si="31"/>
        <v>2016</v>
      </c>
    </row>
    <row r="515" spans="1:20" ht="45" x14ac:dyDescent="0.2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s="11">
        <f t="shared" si="32"/>
        <v>14</v>
      </c>
      <c r="G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s="12" t="s">
        <v>8273</v>
      </c>
      <c r="P515" s="12" t="s">
        <v>8279</v>
      </c>
      <c r="Q515">
        <v>102.38</v>
      </c>
      <c r="R515" s="18">
        <f t="shared" ref="R515:R578" si="33">(((J515/60)/60)/24)+DATE(1970,1,1)</f>
        <v>42597.291666666672</v>
      </c>
      <c r="S515" s="18">
        <f t="shared" ref="S515:S578" si="34">(((K515/60)/60)/24)+DATE(1970,1,1)</f>
        <v>42552.653993055559</v>
      </c>
      <c r="T515">
        <f t="shared" ref="T515:T578" si="35">YEAR(S515)</f>
        <v>2016</v>
      </c>
    </row>
    <row r="516" spans="1:20" ht="45" x14ac:dyDescent="0.2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s="11">
        <f t="shared" si="32"/>
        <v>3</v>
      </c>
      <c r="G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s="12" t="s">
        <v>8273</v>
      </c>
      <c r="P516" s="12" t="s">
        <v>8279</v>
      </c>
      <c r="Q516">
        <v>16.670000000000002</v>
      </c>
      <c r="R516" s="18">
        <f t="shared" si="33"/>
        <v>41860.613969907405</v>
      </c>
      <c r="S516" s="18">
        <f t="shared" si="34"/>
        <v>41830.613969907405</v>
      </c>
      <c r="T516">
        <f t="shared" si="35"/>
        <v>2014</v>
      </c>
    </row>
    <row r="517" spans="1:20" ht="45" x14ac:dyDescent="0.2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s="11">
        <f t="shared" si="32"/>
        <v>25</v>
      </c>
      <c r="G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s="12" t="s">
        <v>8273</v>
      </c>
      <c r="P517" s="12" t="s">
        <v>8279</v>
      </c>
      <c r="Q517">
        <v>725.03</v>
      </c>
      <c r="R517" s="18">
        <f t="shared" si="33"/>
        <v>42367.490752314814</v>
      </c>
      <c r="S517" s="18">
        <f t="shared" si="34"/>
        <v>42327.490752314814</v>
      </c>
      <c r="T517">
        <f t="shared" si="35"/>
        <v>2015</v>
      </c>
    </row>
    <row r="518" spans="1:20" ht="30" x14ac:dyDescent="0.2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s="11">
        <f t="shared" si="32"/>
        <v>0</v>
      </c>
      <c r="G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s="12" t="s">
        <v>8273</v>
      </c>
      <c r="P518" s="12" t="s">
        <v>8279</v>
      </c>
      <c r="Q518">
        <v>0</v>
      </c>
      <c r="R518" s="18">
        <f t="shared" si="33"/>
        <v>42151.778703703705</v>
      </c>
      <c r="S518" s="18">
        <f t="shared" si="34"/>
        <v>42091.778703703705</v>
      </c>
      <c r="T518">
        <f t="shared" si="35"/>
        <v>2015</v>
      </c>
    </row>
    <row r="519" spans="1:20" ht="60" x14ac:dyDescent="0.2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s="11">
        <f t="shared" si="32"/>
        <v>1</v>
      </c>
      <c r="G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s="12" t="s">
        <v>8273</v>
      </c>
      <c r="P519" s="12" t="s">
        <v>8279</v>
      </c>
      <c r="Q519">
        <v>68.33</v>
      </c>
      <c r="R519" s="18">
        <f t="shared" si="33"/>
        <v>42768.615289351852</v>
      </c>
      <c r="S519" s="18">
        <f t="shared" si="34"/>
        <v>42738.615289351852</v>
      </c>
      <c r="T519">
        <f t="shared" si="35"/>
        <v>2017</v>
      </c>
    </row>
    <row r="520" spans="1:20" ht="60" x14ac:dyDescent="0.2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s="11">
        <f t="shared" si="32"/>
        <v>0</v>
      </c>
      <c r="G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s="12" t="s">
        <v>8273</v>
      </c>
      <c r="P520" s="12" t="s">
        <v>8279</v>
      </c>
      <c r="Q520">
        <v>0</v>
      </c>
      <c r="R520" s="18">
        <f t="shared" si="33"/>
        <v>42253.615277777775</v>
      </c>
      <c r="S520" s="18">
        <f t="shared" si="34"/>
        <v>42223.616018518514</v>
      </c>
      <c r="T520">
        <f t="shared" si="35"/>
        <v>2015</v>
      </c>
    </row>
    <row r="521" spans="1:20" ht="45" x14ac:dyDescent="0.2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s="11">
        <f t="shared" si="32"/>
        <v>23</v>
      </c>
      <c r="G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s="12" t="s">
        <v>8273</v>
      </c>
      <c r="P521" s="12" t="s">
        <v>8279</v>
      </c>
      <c r="Q521">
        <v>39.229999999999997</v>
      </c>
      <c r="R521" s="18">
        <f t="shared" si="33"/>
        <v>41248.391446759262</v>
      </c>
      <c r="S521" s="18">
        <f t="shared" si="34"/>
        <v>41218.391446759262</v>
      </c>
      <c r="T521">
        <f t="shared" si="35"/>
        <v>2012</v>
      </c>
    </row>
    <row r="522" spans="1:20" ht="60" x14ac:dyDescent="0.25">
      <c r="A522">
        <v>2842</v>
      </c>
      <c r="B522" s="9" t="s">
        <v>2842</v>
      </c>
      <c r="C522" s="3" t="s">
        <v>6952</v>
      </c>
      <c r="D522" s="5">
        <v>1500</v>
      </c>
      <c r="E522" s="7">
        <v>0</v>
      </c>
      <c r="F522" s="11">
        <f t="shared" si="32"/>
        <v>0</v>
      </c>
      <c r="G522" t="s">
        <v>8220</v>
      </c>
      <c r="H522" t="s">
        <v>8224</v>
      </c>
      <c r="I522" t="s">
        <v>8246</v>
      </c>
      <c r="J522">
        <v>1403348400</v>
      </c>
      <c r="K522">
        <v>1401058295</v>
      </c>
      <c r="L522" t="b">
        <v>0</v>
      </c>
      <c r="M522">
        <v>0</v>
      </c>
      <c r="N522" t="b">
        <v>0</v>
      </c>
      <c r="O522" s="12" t="s">
        <v>8280</v>
      </c>
      <c r="P522" s="12" t="s">
        <v>8281</v>
      </c>
      <c r="Q522">
        <v>0</v>
      </c>
      <c r="R522" s="18">
        <f t="shared" si="33"/>
        <v>41811.458333333336</v>
      </c>
      <c r="S522" s="18">
        <f t="shared" si="34"/>
        <v>41784.952488425923</v>
      </c>
      <c r="T522">
        <f t="shared" si="35"/>
        <v>2014</v>
      </c>
    </row>
    <row r="523" spans="1:20" ht="60" x14ac:dyDescent="0.25">
      <c r="A523">
        <v>2843</v>
      </c>
      <c r="B523" s="9" t="s">
        <v>2843</v>
      </c>
      <c r="C523" s="3" t="s">
        <v>6953</v>
      </c>
      <c r="D523" s="5">
        <v>1200</v>
      </c>
      <c r="E523" s="7">
        <v>0</v>
      </c>
      <c r="F523" s="11">
        <f t="shared" si="32"/>
        <v>0</v>
      </c>
      <c r="G523" t="s">
        <v>8220</v>
      </c>
      <c r="H523" t="s">
        <v>8223</v>
      </c>
      <c r="I523" t="s">
        <v>8245</v>
      </c>
      <c r="J523">
        <v>1465790400</v>
      </c>
      <c r="K523">
        <v>1462210950</v>
      </c>
      <c r="L523" t="b">
        <v>0</v>
      </c>
      <c r="M523">
        <v>0</v>
      </c>
      <c r="N523" t="b">
        <v>0</v>
      </c>
      <c r="O523" s="12" t="s">
        <v>8280</v>
      </c>
      <c r="P523" s="12" t="s">
        <v>8281</v>
      </c>
      <c r="Q523">
        <v>0</v>
      </c>
      <c r="R523" s="18">
        <f t="shared" si="33"/>
        <v>42534.166666666672</v>
      </c>
      <c r="S523" s="18">
        <f t="shared" si="34"/>
        <v>42492.737847222219</v>
      </c>
      <c r="T523">
        <f t="shared" si="35"/>
        <v>2016</v>
      </c>
    </row>
    <row r="524" spans="1:20" ht="60" x14ac:dyDescent="0.25">
      <c r="A524">
        <v>2846</v>
      </c>
      <c r="B524" s="9" t="s">
        <v>2846</v>
      </c>
      <c r="C524" s="3" t="s">
        <v>6956</v>
      </c>
      <c r="D524" s="5">
        <v>8000</v>
      </c>
      <c r="E524" s="7">
        <v>0</v>
      </c>
      <c r="F524" s="11">
        <f t="shared" si="32"/>
        <v>0</v>
      </c>
      <c r="G524" t="s">
        <v>8220</v>
      </c>
      <c r="H524" t="s">
        <v>8223</v>
      </c>
      <c r="I524" t="s">
        <v>8245</v>
      </c>
      <c r="J524">
        <v>1432917394</v>
      </c>
      <c r="K524">
        <v>1429029394</v>
      </c>
      <c r="L524" t="b">
        <v>0</v>
      </c>
      <c r="M524">
        <v>0</v>
      </c>
      <c r="N524" t="b">
        <v>0</v>
      </c>
      <c r="O524" s="12" t="s">
        <v>8280</v>
      </c>
      <c r="P524" s="12" t="s">
        <v>8281</v>
      </c>
      <c r="Q524">
        <v>0</v>
      </c>
      <c r="R524" s="18">
        <f t="shared" si="33"/>
        <v>42153.692060185189</v>
      </c>
      <c r="S524" s="18">
        <f t="shared" si="34"/>
        <v>42108.692060185189</v>
      </c>
      <c r="T524">
        <f t="shared" si="35"/>
        <v>2015</v>
      </c>
    </row>
    <row r="525" spans="1:20" ht="60" x14ac:dyDescent="0.25">
      <c r="A525">
        <v>2847</v>
      </c>
      <c r="B525" s="9" t="s">
        <v>2847</v>
      </c>
      <c r="C525" s="3" t="s">
        <v>6957</v>
      </c>
      <c r="D525" s="5">
        <v>2000</v>
      </c>
      <c r="E525" s="7">
        <v>0</v>
      </c>
      <c r="F525" s="11">
        <f t="shared" si="32"/>
        <v>0</v>
      </c>
      <c r="G525" t="s">
        <v>8220</v>
      </c>
      <c r="H525" t="s">
        <v>8223</v>
      </c>
      <c r="I525" t="s">
        <v>8245</v>
      </c>
      <c r="J525">
        <v>1464031265</v>
      </c>
      <c r="K525">
        <v>1458847265</v>
      </c>
      <c r="L525" t="b">
        <v>0</v>
      </c>
      <c r="M525">
        <v>0</v>
      </c>
      <c r="N525" t="b">
        <v>0</v>
      </c>
      <c r="O525" s="12" t="s">
        <v>8280</v>
      </c>
      <c r="P525" s="12" t="s">
        <v>8281</v>
      </c>
      <c r="Q525">
        <v>0</v>
      </c>
      <c r="R525" s="18">
        <f t="shared" si="33"/>
        <v>42513.806307870371</v>
      </c>
      <c r="S525" s="18">
        <f t="shared" si="34"/>
        <v>42453.806307870371</v>
      </c>
      <c r="T525">
        <f t="shared" si="35"/>
        <v>2016</v>
      </c>
    </row>
    <row r="526" spans="1:20" ht="60" x14ac:dyDescent="0.25">
      <c r="A526">
        <v>2851</v>
      </c>
      <c r="B526" s="9" t="s">
        <v>2851</v>
      </c>
      <c r="C526" s="3" t="s">
        <v>6961</v>
      </c>
      <c r="D526" s="5">
        <v>4500</v>
      </c>
      <c r="E526" s="7">
        <v>0</v>
      </c>
      <c r="F526" s="11">
        <f t="shared" si="32"/>
        <v>0</v>
      </c>
      <c r="G526" t="s">
        <v>8220</v>
      </c>
      <c r="H526" t="s">
        <v>8240</v>
      </c>
      <c r="I526" t="s">
        <v>8248</v>
      </c>
      <c r="J526">
        <v>1454109420</v>
      </c>
      <c r="K526">
        <v>1453334629</v>
      </c>
      <c r="L526" t="b">
        <v>0</v>
      </c>
      <c r="M526">
        <v>0</v>
      </c>
      <c r="N526" t="b">
        <v>0</v>
      </c>
      <c r="O526" s="12" t="s">
        <v>8280</v>
      </c>
      <c r="P526" s="12" t="s">
        <v>8281</v>
      </c>
      <c r="Q526">
        <v>0</v>
      </c>
      <c r="R526" s="18">
        <f t="shared" si="33"/>
        <v>42398.970138888893</v>
      </c>
      <c r="S526" s="18">
        <f t="shared" si="34"/>
        <v>42390.002650462964</v>
      </c>
      <c r="T526">
        <f t="shared" si="35"/>
        <v>2016</v>
      </c>
    </row>
    <row r="527" spans="1:20" ht="60" x14ac:dyDescent="0.25">
      <c r="A527">
        <v>2853</v>
      </c>
      <c r="B527" s="9" t="s">
        <v>2853</v>
      </c>
      <c r="C527" s="3" t="s">
        <v>6963</v>
      </c>
      <c r="D527" s="5">
        <v>9500</v>
      </c>
      <c r="E527" s="7">
        <v>0</v>
      </c>
      <c r="F527" s="11">
        <f t="shared" si="32"/>
        <v>0</v>
      </c>
      <c r="G527" t="s">
        <v>8220</v>
      </c>
      <c r="H527" t="s">
        <v>8228</v>
      </c>
      <c r="I527" t="s">
        <v>8250</v>
      </c>
      <c r="J527">
        <v>1410669297</v>
      </c>
      <c r="K527">
        <v>1405485297</v>
      </c>
      <c r="L527" t="b">
        <v>0</v>
      </c>
      <c r="M527">
        <v>0</v>
      </c>
      <c r="N527" t="b">
        <v>0</v>
      </c>
      <c r="O527" s="12" t="s">
        <v>8280</v>
      </c>
      <c r="P527" s="12" t="s">
        <v>8281</v>
      </c>
      <c r="Q527">
        <v>0</v>
      </c>
      <c r="R527" s="18">
        <f t="shared" si="33"/>
        <v>41896.190937499996</v>
      </c>
      <c r="S527" s="18">
        <f t="shared" si="34"/>
        <v>41836.190937499996</v>
      </c>
      <c r="T527">
        <f t="shared" si="35"/>
        <v>2014</v>
      </c>
    </row>
    <row r="528" spans="1:20" ht="60" x14ac:dyDescent="0.25">
      <c r="A528">
        <v>2858</v>
      </c>
      <c r="B528" s="9" t="s">
        <v>2858</v>
      </c>
      <c r="C528" s="3" t="s">
        <v>6968</v>
      </c>
      <c r="D528" s="5">
        <v>1000</v>
      </c>
      <c r="E528" s="7">
        <v>0</v>
      </c>
      <c r="F528" s="11">
        <f t="shared" si="32"/>
        <v>0</v>
      </c>
      <c r="G528" t="s">
        <v>8220</v>
      </c>
      <c r="H528" t="s">
        <v>8232</v>
      </c>
      <c r="I528" t="s">
        <v>8248</v>
      </c>
      <c r="J528">
        <v>1417778880</v>
      </c>
      <c r="K528">
        <v>1415711095</v>
      </c>
      <c r="L528" t="b">
        <v>0</v>
      </c>
      <c r="M528">
        <v>0</v>
      </c>
      <c r="N528" t="b">
        <v>0</v>
      </c>
      <c r="O528" s="12" t="s">
        <v>8280</v>
      </c>
      <c r="P528" s="12" t="s">
        <v>8281</v>
      </c>
      <c r="Q528">
        <v>0</v>
      </c>
      <c r="R528" s="18">
        <f t="shared" si="33"/>
        <v>41978.477777777778</v>
      </c>
      <c r="S528" s="18">
        <f t="shared" si="34"/>
        <v>41954.545081018514</v>
      </c>
      <c r="T528">
        <f t="shared" si="35"/>
        <v>2014</v>
      </c>
    </row>
    <row r="529" spans="1:20" ht="60" x14ac:dyDescent="0.25">
      <c r="A529">
        <v>2865</v>
      </c>
      <c r="B529" s="9" t="s">
        <v>2865</v>
      </c>
      <c r="C529" s="3" t="s">
        <v>6975</v>
      </c>
      <c r="D529" s="5">
        <v>2888</v>
      </c>
      <c r="E529" s="7">
        <v>0</v>
      </c>
      <c r="F529" s="11">
        <f t="shared" si="32"/>
        <v>0</v>
      </c>
      <c r="G529" t="s">
        <v>8220</v>
      </c>
      <c r="H529" t="s">
        <v>8223</v>
      </c>
      <c r="I529" t="s">
        <v>8245</v>
      </c>
      <c r="J529">
        <v>1420512259</v>
      </c>
      <c r="K529">
        <v>1415328259</v>
      </c>
      <c r="L529" t="b">
        <v>0</v>
      </c>
      <c r="M529">
        <v>0</v>
      </c>
      <c r="N529" t="b">
        <v>0</v>
      </c>
      <c r="O529" s="12" t="s">
        <v>8280</v>
      </c>
      <c r="P529" s="12" t="s">
        <v>8281</v>
      </c>
      <c r="Q529">
        <v>0</v>
      </c>
      <c r="R529" s="18">
        <f t="shared" si="33"/>
        <v>42010.114108796297</v>
      </c>
      <c r="S529" s="18">
        <f t="shared" si="34"/>
        <v>41950.114108796297</v>
      </c>
      <c r="T529">
        <f t="shared" si="35"/>
        <v>2014</v>
      </c>
    </row>
    <row r="530" spans="1:20" ht="45" x14ac:dyDescent="0.25">
      <c r="A530">
        <v>2872</v>
      </c>
      <c r="B530" s="9" t="s">
        <v>2872</v>
      </c>
      <c r="C530" s="3" t="s">
        <v>6982</v>
      </c>
      <c r="D530" s="5">
        <v>3000</v>
      </c>
      <c r="E530" s="7">
        <v>0</v>
      </c>
      <c r="F530" s="11">
        <f t="shared" si="32"/>
        <v>0</v>
      </c>
      <c r="G530" t="s">
        <v>8220</v>
      </c>
      <c r="H530" t="s">
        <v>8223</v>
      </c>
      <c r="I530" t="s">
        <v>8245</v>
      </c>
      <c r="J530">
        <v>1434768438</v>
      </c>
      <c r="K530">
        <v>1429584438</v>
      </c>
      <c r="L530" t="b">
        <v>0</v>
      </c>
      <c r="M530">
        <v>0</v>
      </c>
      <c r="N530" t="b">
        <v>0</v>
      </c>
      <c r="O530" s="12" t="s">
        <v>8280</v>
      </c>
      <c r="P530" s="12" t="s">
        <v>8281</v>
      </c>
      <c r="Q530">
        <v>0</v>
      </c>
      <c r="R530" s="18">
        <f t="shared" si="33"/>
        <v>42175.11618055556</v>
      </c>
      <c r="S530" s="18">
        <f t="shared" si="34"/>
        <v>42115.11618055556</v>
      </c>
      <c r="T530">
        <f t="shared" si="35"/>
        <v>2015</v>
      </c>
    </row>
    <row r="531" spans="1:20" ht="60" x14ac:dyDescent="0.25">
      <c r="A531">
        <v>2876</v>
      </c>
      <c r="B531" s="9" t="s">
        <v>2876</v>
      </c>
      <c r="C531" s="3" t="s">
        <v>6986</v>
      </c>
      <c r="D531" s="5">
        <v>150000</v>
      </c>
      <c r="E531" s="7">
        <v>0</v>
      </c>
      <c r="F531" s="11">
        <f t="shared" si="32"/>
        <v>0</v>
      </c>
      <c r="G531" t="s">
        <v>8220</v>
      </c>
      <c r="H531" t="s">
        <v>8223</v>
      </c>
      <c r="I531" t="s">
        <v>8245</v>
      </c>
      <c r="J531">
        <v>1437069079</v>
      </c>
      <c r="K531">
        <v>1434477079</v>
      </c>
      <c r="L531" t="b">
        <v>0</v>
      </c>
      <c r="M531">
        <v>0</v>
      </c>
      <c r="N531" t="b">
        <v>0</v>
      </c>
      <c r="O531" s="12" t="s">
        <v>8280</v>
      </c>
      <c r="P531" s="12" t="s">
        <v>8281</v>
      </c>
      <c r="Q531">
        <v>0</v>
      </c>
      <c r="R531" s="18">
        <f t="shared" si="33"/>
        <v>42201.743969907402</v>
      </c>
      <c r="S531" s="18">
        <f t="shared" si="34"/>
        <v>42171.743969907402</v>
      </c>
      <c r="T531">
        <f t="shared" si="35"/>
        <v>2015</v>
      </c>
    </row>
    <row r="532" spans="1:20" ht="60" x14ac:dyDescent="0.25">
      <c r="A532">
        <v>2881</v>
      </c>
      <c r="B532" s="9" t="s">
        <v>2881</v>
      </c>
      <c r="C532" s="3" t="s">
        <v>6991</v>
      </c>
      <c r="D532" s="5">
        <v>5500</v>
      </c>
      <c r="E532" s="7">
        <v>0</v>
      </c>
      <c r="F532" s="11">
        <f t="shared" si="32"/>
        <v>0</v>
      </c>
      <c r="G532" t="s">
        <v>8220</v>
      </c>
      <c r="H532" t="s">
        <v>8223</v>
      </c>
      <c r="I532" t="s">
        <v>8245</v>
      </c>
      <c r="J532">
        <v>1417620036</v>
      </c>
      <c r="K532">
        <v>1412432436</v>
      </c>
      <c r="L532" t="b">
        <v>0</v>
      </c>
      <c r="M532">
        <v>0</v>
      </c>
      <c r="N532" t="b">
        <v>0</v>
      </c>
      <c r="O532" s="12" t="s">
        <v>8280</v>
      </c>
      <c r="P532" s="12" t="s">
        <v>8281</v>
      </c>
      <c r="Q532">
        <v>0</v>
      </c>
      <c r="R532" s="18">
        <f t="shared" si="33"/>
        <v>41976.639305555553</v>
      </c>
      <c r="S532" s="18">
        <f t="shared" si="34"/>
        <v>41916.597638888888</v>
      </c>
      <c r="T532">
        <f t="shared" si="35"/>
        <v>2014</v>
      </c>
    </row>
    <row r="533" spans="1:20" ht="60" x14ac:dyDescent="0.25">
      <c r="A533">
        <v>2888</v>
      </c>
      <c r="B533" s="9" t="s">
        <v>2888</v>
      </c>
      <c r="C533" s="3" t="s">
        <v>6998</v>
      </c>
      <c r="D533" s="5">
        <v>30000</v>
      </c>
      <c r="E533" s="7">
        <v>0</v>
      </c>
      <c r="F533" s="11">
        <f t="shared" si="32"/>
        <v>0</v>
      </c>
      <c r="G533" t="s">
        <v>8220</v>
      </c>
      <c r="H533" t="s">
        <v>8223</v>
      </c>
      <c r="I533" t="s">
        <v>8245</v>
      </c>
      <c r="J533">
        <v>1413608340</v>
      </c>
      <c r="K533">
        <v>1412945440</v>
      </c>
      <c r="L533" t="b">
        <v>0</v>
      </c>
      <c r="M533">
        <v>0</v>
      </c>
      <c r="N533" t="b">
        <v>0</v>
      </c>
      <c r="O533" s="12" t="s">
        <v>8280</v>
      </c>
      <c r="P533" s="12" t="s">
        <v>8281</v>
      </c>
      <c r="Q533">
        <v>0</v>
      </c>
      <c r="R533" s="18">
        <f t="shared" si="33"/>
        <v>41930.207638888889</v>
      </c>
      <c r="S533" s="18">
        <f t="shared" si="34"/>
        <v>41922.535185185188</v>
      </c>
      <c r="T533">
        <f t="shared" si="35"/>
        <v>2014</v>
      </c>
    </row>
    <row r="534" spans="1:20" ht="30" x14ac:dyDescent="0.25">
      <c r="A534">
        <v>2894</v>
      </c>
      <c r="B534" s="9" t="s">
        <v>2894</v>
      </c>
      <c r="C534" s="3" t="s">
        <v>7004</v>
      </c>
      <c r="D534" s="5">
        <v>50000</v>
      </c>
      <c r="E534" s="7">
        <v>0</v>
      </c>
      <c r="F534" s="11">
        <f t="shared" si="32"/>
        <v>0</v>
      </c>
      <c r="G534" t="s">
        <v>8220</v>
      </c>
      <c r="H534" t="s">
        <v>8223</v>
      </c>
      <c r="I534" t="s">
        <v>8245</v>
      </c>
      <c r="J534">
        <v>1428100815</v>
      </c>
      <c r="K534">
        <v>1422920415</v>
      </c>
      <c r="L534" t="b">
        <v>0</v>
      </c>
      <c r="M534">
        <v>0</v>
      </c>
      <c r="N534" t="b">
        <v>0</v>
      </c>
      <c r="O534" s="12" t="s">
        <v>8280</v>
      </c>
      <c r="P534" s="12" t="s">
        <v>8281</v>
      </c>
      <c r="Q534">
        <v>0</v>
      </c>
      <c r="R534" s="18">
        <f t="shared" si="33"/>
        <v>42097.944618055553</v>
      </c>
      <c r="S534" s="18">
        <f t="shared" si="34"/>
        <v>42037.986284722225</v>
      </c>
      <c r="T534">
        <f t="shared" si="35"/>
        <v>2015</v>
      </c>
    </row>
    <row r="535" spans="1:20" ht="60" x14ac:dyDescent="0.25">
      <c r="A535">
        <v>2899</v>
      </c>
      <c r="B535" s="9" t="s">
        <v>2899</v>
      </c>
      <c r="C535" s="3" t="s">
        <v>7009</v>
      </c>
      <c r="D535" s="5">
        <v>10000</v>
      </c>
      <c r="E535" s="7">
        <v>0</v>
      </c>
      <c r="F535" s="11">
        <f t="shared" si="32"/>
        <v>0</v>
      </c>
      <c r="G535" t="s">
        <v>8220</v>
      </c>
      <c r="H535" t="s">
        <v>8223</v>
      </c>
      <c r="I535" t="s">
        <v>8245</v>
      </c>
      <c r="J535">
        <v>1469325158</v>
      </c>
      <c r="K535">
        <v>1464141158</v>
      </c>
      <c r="L535" t="b">
        <v>0</v>
      </c>
      <c r="M535">
        <v>0</v>
      </c>
      <c r="N535" t="b">
        <v>0</v>
      </c>
      <c r="O535" s="12" t="s">
        <v>8280</v>
      </c>
      <c r="P535" s="12" t="s">
        <v>8281</v>
      </c>
      <c r="Q535">
        <v>0</v>
      </c>
      <c r="R535" s="18">
        <f t="shared" si="33"/>
        <v>42575.078217592592</v>
      </c>
      <c r="S535" s="18">
        <f t="shared" si="34"/>
        <v>42515.078217592592</v>
      </c>
      <c r="T535">
        <f t="shared" si="35"/>
        <v>2016</v>
      </c>
    </row>
    <row r="536" spans="1:20" ht="60" x14ac:dyDescent="0.25">
      <c r="A536">
        <v>2943</v>
      </c>
      <c r="B536" s="9" t="s">
        <v>2943</v>
      </c>
      <c r="C536" s="3" t="s">
        <v>7053</v>
      </c>
      <c r="D536" s="5">
        <v>3000</v>
      </c>
      <c r="E536" s="7">
        <v>0</v>
      </c>
      <c r="F536" s="11">
        <f t="shared" si="32"/>
        <v>0</v>
      </c>
      <c r="G536" t="s">
        <v>8220</v>
      </c>
      <c r="H536" t="s">
        <v>8223</v>
      </c>
      <c r="I536" t="s">
        <v>8245</v>
      </c>
      <c r="J536">
        <v>1428894380</v>
      </c>
      <c r="K536">
        <v>1426302380</v>
      </c>
      <c r="L536" t="b">
        <v>0</v>
      </c>
      <c r="M536">
        <v>0</v>
      </c>
      <c r="N536" t="b">
        <v>0</v>
      </c>
      <c r="O536" s="12" t="s">
        <v>8280</v>
      </c>
      <c r="P536" s="12" t="s">
        <v>8282</v>
      </c>
      <c r="Q536">
        <v>0</v>
      </c>
      <c r="R536" s="18">
        <f t="shared" si="33"/>
        <v>42107.129398148143</v>
      </c>
      <c r="S536" s="18">
        <f t="shared" si="34"/>
        <v>42077.129398148143</v>
      </c>
      <c r="T536">
        <f t="shared" si="35"/>
        <v>2015</v>
      </c>
    </row>
    <row r="537" spans="1:20" ht="60" x14ac:dyDescent="0.25">
      <c r="A537">
        <v>2945</v>
      </c>
      <c r="B537" s="9" t="s">
        <v>2945</v>
      </c>
      <c r="C537" s="3" t="s">
        <v>7055</v>
      </c>
      <c r="D537" s="5">
        <v>50000</v>
      </c>
      <c r="E537" s="7">
        <v>0</v>
      </c>
      <c r="F537" s="11">
        <f t="shared" si="32"/>
        <v>0</v>
      </c>
      <c r="G537" t="s">
        <v>8220</v>
      </c>
      <c r="H537" t="s">
        <v>8223</v>
      </c>
      <c r="I537" t="s">
        <v>8245</v>
      </c>
      <c r="J537">
        <v>1432437660</v>
      </c>
      <c r="K537">
        <v>1429845660</v>
      </c>
      <c r="L537" t="b">
        <v>0</v>
      </c>
      <c r="M537">
        <v>0</v>
      </c>
      <c r="N537" t="b">
        <v>0</v>
      </c>
      <c r="O537" s="12" t="s">
        <v>8280</v>
      </c>
      <c r="P537" s="12" t="s">
        <v>8282</v>
      </c>
      <c r="Q537">
        <v>0</v>
      </c>
      <c r="R537" s="18">
        <f t="shared" si="33"/>
        <v>42148.139583333337</v>
      </c>
      <c r="S537" s="18">
        <f t="shared" si="34"/>
        <v>42118.139583333337</v>
      </c>
      <c r="T537">
        <f t="shared" si="35"/>
        <v>2015</v>
      </c>
    </row>
    <row r="538" spans="1:20" ht="60" x14ac:dyDescent="0.25">
      <c r="A538">
        <v>2950</v>
      </c>
      <c r="B538" s="9" t="s">
        <v>2950</v>
      </c>
      <c r="C538" s="3" t="s">
        <v>7060</v>
      </c>
      <c r="D538" s="5">
        <v>5000000</v>
      </c>
      <c r="E538" s="7">
        <v>0</v>
      </c>
      <c r="F538" s="11">
        <f t="shared" si="32"/>
        <v>0</v>
      </c>
      <c r="G538" t="s">
        <v>8220</v>
      </c>
      <c r="H538" t="s">
        <v>8223</v>
      </c>
      <c r="I538" t="s">
        <v>8245</v>
      </c>
      <c r="J538">
        <v>1453538752</v>
      </c>
      <c r="K538">
        <v>1450946752</v>
      </c>
      <c r="L538" t="b">
        <v>0</v>
      </c>
      <c r="M538">
        <v>0</v>
      </c>
      <c r="N538" t="b">
        <v>0</v>
      </c>
      <c r="O538" s="12" t="s">
        <v>8280</v>
      </c>
      <c r="P538" s="12" t="s">
        <v>8282</v>
      </c>
      <c r="Q538">
        <v>0</v>
      </c>
      <c r="R538" s="18">
        <f t="shared" si="33"/>
        <v>42392.36518518519</v>
      </c>
      <c r="S538" s="18">
        <f t="shared" si="34"/>
        <v>42362.36518518519</v>
      </c>
      <c r="T538">
        <f t="shared" si="35"/>
        <v>2015</v>
      </c>
    </row>
    <row r="539" spans="1:20" ht="45" x14ac:dyDescent="0.25">
      <c r="A539">
        <v>2954</v>
      </c>
      <c r="B539" s="9" t="s">
        <v>2954</v>
      </c>
      <c r="C539" s="3" t="s">
        <v>7064</v>
      </c>
      <c r="D539" s="5">
        <v>15000</v>
      </c>
      <c r="E539" s="7">
        <v>0</v>
      </c>
      <c r="F539" s="11">
        <f t="shared" si="32"/>
        <v>0</v>
      </c>
      <c r="G539" t="s">
        <v>8219</v>
      </c>
      <c r="H539" t="s">
        <v>8223</v>
      </c>
      <c r="I539" t="s">
        <v>8245</v>
      </c>
      <c r="J539">
        <v>1489669203</v>
      </c>
      <c r="K539">
        <v>1487944803</v>
      </c>
      <c r="L539" t="b">
        <v>0</v>
      </c>
      <c r="M539">
        <v>0</v>
      </c>
      <c r="N539" t="b">
        <v>0</v>
      </c>
      <c r="O539" s="12" t="s">
        <v>8280</v>
      </c>
      <c r="P539" s="12" t="s">
        <v>8282</v>
      </c>
      <c r="Q539">
        <v>0</v>
      </c>
      <c r="R539" s="18">
        <f t="shared" si="33"/>
        <v>42810.541701388895</v>
      </c>
      <c r="S539" s="18">
        <f t="shared" si="34"/>
        <v>42790.583368055552</v>
      </c>
      <c r="T539">
        <f t="shared" si="35"/>
        <v>2017</v>
      </c>
    </row>
    <row r="540" spans="1:20" ht="45" x14ac:dyDescent="0.25">
      <c r="A540">
        <v>2958</v>
      </c>
      <c r="B540" s="9" t="s">
        <v>2958</v>
      </c>
      <c r="C540" s="3" t="s">
        <v>7068</v>
      </c>
      <c r="D540" s="5">
        <v>80000</v>
      </c>
      <c r="E540" s="7">
        <v>0</v>
      </c>
      <c r="F540" s="11">
        <f t="shared" si="32"/>
        <v>0</v>
      </c>
      <c r="G540" t="s">
        <v>8219</v>
      </c>
      <c r="H540" t="s">
        <v>8223</v>
      </c>
      <c r="I540" t="s">
        <v>8245</v>
      </c>
      <c r="J540">
        <v>1462729317</v>
      </c>
      <c r="K540">
        <v>1457548917</v>
      </c>
      <c r="L540" t="b">
        <v>0</v>
      </c>
      <c r="M540">
        <v>0</v>
      </c>
      <c r="N540" t="b">
        <v>0</v>
      </c>
      <c r="O540" s="12" t="s">
        <v>8280</v>
      </c>
      <c r="P540" s="12" t="s">
        <v>8282</v>
      </c>
      <c r="Q540">
        <v>0</v>
      </c>
      <c r="R540" s="18">
        <f t="shared" si="33"/>
        <v>42498.73746527778</v>
      </c>
      <c r="S540" s="18">
        <f t="shared" si="34"/>
        <v>42438.779131944444</v>
      </c>
      <c r="T540">
        <f t="shared" si="35"/>
        <v>2016</v>
      </c>
    </row>
    <row r="541" spans="1:20" ht="60" x14ac:dyDescent="0.25">
      <c r="A541">
        <v>2959</v>
      </c>
      <c r="B541" s="9" t="s">
        <v>2959</v>
      </c>
      <c r="C541" s="3" t="s">
        <v>7069</v>
      </c>
      <c r="D541" s="5">
        <v>10000</v>
      </c>
      <c r="E541" s="7">
        <v>0</v>
      </c>
      <c r="F541" s="11">
        <f t="shared" si="32"/>
        <v>0</v>
      </c>
      <c r="G541" t="s">
        <v>8219</v>
      </c>
      <c r="H541" t="s">
        <v>8224</v>
      </c>
      <c r="I541" t="s">
        <v>8246</v>
      </c>
      <c r="J541">
        <v>1465258325</v>
      </c>
      <c r="K541">
        <v>1462666325</v>
      </c>
      <c r="L541" t="b">
        <v>0</v>
      </c>
      <c r="M541">
        <v>0</v>
      </c>
      <c r="N541" t="b">
        <v>0</v>
      </c>
      <c r="O541" s="12" t="s">
        <v>8280</v>
      </c>
      <c r="P541" s="12" t="s">
        <v>8282</v>
      </c>
      <c r="Q541">
        <v>0</v>
      </c>
      <c r="R541" s="18">
        <f t="shared" si="33"/>
        <v>42528.008391203708</v>
      </c>
      <c r="S541" s="18">
        <f t="shared" si="34"/>
        <v>42498.008391203708</v>
      </c>
      <c r="T541">
        <f t="shared" si="35"/>
        <v>2016</v>
      </c>
    </row>
    <row r="542" spans="1:20" ht="60" x14ac:dyDescent="0.2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s="11">
        <f t="shared" si="32"/>
        <v>0</v>
      </c>
      <c r="G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s="12" t="s">
        <v>8283</v>
      </c>
      <c r="P542" s="12" t="s">
        <v>8284</v>
      </c>
      <c r="Q542">
        <v>1</v>
      </c>
      <c r="R542" s="18">
        <f t="shared" si="33"/>
        <v>42039.817199074074</v>
      </c>
      <c r="S542" s="18">
        <f t="shared" si="34"/>
        <v>42009.817199074074</v>
      </c>
      <c r="T542">
        <f t="shared" si="35"/>
        <v>2015</v>
      </c>
    </row>
    <row r="543" spans="1:20" ht="45" x14ac:dyDescent="0.2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s="11">
        <f t="shared" si="32"/>
        <v>1</v>
      </c>
      <c r="G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s="12" t="s">
        <v>8283</v>
      </c>
      <c r="P543" s="12" t="s">
        <v>8284</v>
      </c>
      <c r="Q543">
        <v>25</v>
      </c>
      <c r="R543" s="18">
        <f t="shared" si="33"/>
        <v>42306.046689814815</v>
      </c>
      <c r="S543" s="18">
        <f t="shared" si="34"/>
        <v>42276.046689814815</v>
      </c>
      <c r="T543">
        <f t="shared" si="35"/>
        <v>2015</v>
      </c>
    </row>
    <row r="544" spans="1:20" ht="45" x14ac:dyDescent="0.2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s="11">
        <f t="shared" si="32"/>
        <v>0</v>
      </c>
      <c r="G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s="12" t="s">
        <v>8283</v>
      </c>
      <c r="P544" s="12" t="s">
        <v>8284</v>
      </c>
      <c r="Q544">
        <v>1</v>
      </c>
      <c r="R544" s="18">
        <f t="shared" si="33"/>
        <v>42493.695787037039</v>
      </c>
      <c r="S544" s="18">
        <f t="shared" si="34"/>
        <v>42433.737453703703</v>
      </c>
      <c r="T544">
        <f t="shared" si="35"/>
        <v>2016</v>
      </c>
    </row>
    <row r="545" spans="1:20" ht="60" x14ac:dyDescent="0.2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s="11">
        <f t="shared" si="32"/>
        <v>0</v>
      </c>
      <c r="G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s="12" t="s">
        <v>8283</v>
      </c>
      <c r="P545" s="12" t="s">
        <v>8284</v>
      </c>
      <c r="Q545">
        <v>35</v>
      </c>
      <c r="R545" s="18">
        <f t="shared" si="33"/>
        <v>41944.092152777775</v>
      </c>
      <c r="S545" s="18">
        <f t="shared" si="34"/>
        <v>41914.092152777775</v>
      </c>
      <c r="T545">
        <f t="shared" si="35"/>
        <v>2014</v>
      </c>
    </row>
    <row r="546" spans="1:20" ht="60" x14ac:dyDescent="0.2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s="11">
        <f t="shared" si="32"/>
        <v>1</v>
      </c>
      <c r="G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s="12" t="s">
        <v>8283</v>
      </c>
      <c r="P546" s="12" t="s">
        <v>8284</v>
      </c>
      <c r="Q546">
        <v>3</v>
      </c>
      <c r="R546" s="18">
        <f t="shared" si="33"/>
        <v>42555.656944444447</v>
      </c>
      <c r="S546" s="18">
        <f t="shared" si="34"/>
        <v>42525.656944444447</v>
      </c>
      <c r="T546">
        <f t="shared" si="35"/>
        <v>2016</v>
      </c>
    </row>
    <row r="547" spans="1:20" ht="60" x14ac:dyDescent="0.2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s="11">
        <f t="shared" si="32"/>
        <v>27</v>
      </c>
      <c r="G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s="12" t="s">
        <v>8283</v>
      </c>
      <c r="P547" s="12" t="s">
        <v>8284</v>
      </c>
      <c r="Q547">
        <v>402.71</v>
      </c>
      <c r="R547" s="18">
        <f t="shared" si="33"/>
        <v>42323.634131944447</v>
      </c>
      <c r="S547" s="18">
        <f t="shared" si="34"/>
        <v>42283.592465277776</v>
      </c>
      <c r="T547">
        <f t="shared" si="35"/>
        <v>2015</v>
      </c>
    </row>
    <row r="548" spans="1:20" ht="60" x14ac:dyDescent="0.2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s="11">
        <f t="shared" si="32"/>
        <v>0</v>
      </c>
      <c r="G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s="12" t="s">
        <v>8283</v>
      </c>
      <c r="P548" s="12" t="s">
        <v>8284</v>
      </c>
      <c r="Q548">
        <v>26</v>
      </c>
      <c r="R548" s="18">
        <f t="shared" si="33"/>
        <v>42294.667997685188</v>
      </c>
      <c r="S548" s="18">
        <f t="shared" si="34"/>
        <v>42249.667997685188</v>
      </c>
      <c r="T548">
        <f t="shared" si="35"/>
        <v>2015</v>
      </c>
    </row>
    <row r="549" spans="1:20" ht="60" x14ac:dyDescent="0.2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s="11">
        <f t="shared" si="32"/>
        <v>0</v>
      </c>
      <c r="G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s="12" t="s">
        <v>8283</v>
      </c>
      <c r="P549" s="12" t="s">
        <v>8284</v>
      </c>
      <c r="Q549">
        <v>0</v>
      </c>
      <c r="R549" s="18">
        <f t="shared" si="33"/>
        <v>42410.696342592593</v>
      </c>
      <c r="S549" s="18">
        <f t="shared" si="34"/>
        <v>42380.696342592593</v>
      </c>
      <c r="T549">
        <f t="shared" si="35"/>
        <v>2016</v>
      </c>
    </row>
    <row r="550" spans="1:20" ht="45" x14ac:dyDescent="0.2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s="11">
        <f t="shared" si="32"/>
        <v>0</v>
      </c>
      <c r="G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s="12" t="s">
        <v>8283</v>
      </c>
      <c r="P550" s="12" t="s">
        <v>8284</v>
      </c>
      <c r="Q550">
        <v>9</v>
      </c>
      <c r="R550" s="18">
        <f t="shared" si="33"/>
        <v>42306.903333333335</v>
      </c>
      <c r="S550" s="18">
        <f t="shared" si="34"/>
        <v>42276.903333333335</v>
      </c>
      <c r="T550">
        <f t="shared" si="35"/>
        <v>2015</v>
      </c>
    </row>
    <row r="551" spans="1:20" ht="60" x14ac:dyDescent="0.2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s="11">
        <f t="shared" si="32"/>
        <v>3</v>
      </c>
      <c r="G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s="12" t="s">
        <v>8283</v>
      </c>
      <c r="P551" s="12" t="s">
        <v>8284</v>
      </c>
      <c r="Q551">
        <v>8.5</v>
      </c>
      <c r="R551" s="18">
        <f t="shared" si="33"/>
        <v>42193.636828703704</v>
      </c>
      <c r="S551" s="18">
        <f t="shared" si="34"/>
        <v>42163.636828703704</v>
      </c>
      <c r="T551">
        <f t="shared" si="35"/>
        <v>2015</v>
      </c>
    </row>
    <row r="552" spans="1:20" ht="60" x14ac:dyDescent="0.2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s="11">
        <f t="shared" si="32"/>
        <v>1</v>
      </c>
      <c r="G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s="12" t="s">
        <v>8283</v>
      </c>
      <c r="P552" s="12" t="s">
        <v>8284</v>
      </c>
      <c r="Q552">
        <v>8.75</v>
      </c>
      <c r="R552" s="18">
        <f t="shared" si="33"/>
        <v>42766.208333333328</v>
      </c>
      <c r="S552" s="18">
        <f t="shared" si="34"/>
        <v>42753.678761574076</v>
      </c>
      <c r="T552">
        <f t="shared" si="35"/>
        <v>2017</v>
      </c>
    </row>
    <row r="553" spans="1:20" ht="60" x14ac:dyDescent="0.2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s="11">
        <f t="shared" si="32"/>
        <v>5</v>
      </c>
      <c r="G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s="12" t="s">
        <v>8283</v>
      </c>
      <c r="P553" s="12" t="s">
        <v>8284</v>
      </c>
      <c r="Q553">
        <v>135.04</v>
      </c>
      <c r="R553" s="18">
        <f t="shared" si="33"/>
        <v>42217.745138888888</v>
      </c>
      <c r="S553" s="18">
        <f t="shared" si="34"/>
        <v>42173.275740740741</v>
      </c>
      <c r="T553">
        <f t="shared" si="35"/>
        <v>2015</v>
      </c>
    </row>
    <row r="554" spans="1:20" ht="45" x14ac:dyDescent="0.2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s="11">
        <f t="shared" si="32"/>
        <v>0</v>
      </c>
      <c r="G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s="12" t="s">
        <v>8283</v>
      </c>
      <c r="P554" s="12" t="s">
        <v>8284</v>
      </c>
      <c r="Q554">
        <v>0</v>
      </c>
      <c r="R554" s="18">
        <f t="shared" si="33"/>
        <v>42378.616851851853</v>
      </c>
      <c r="S554" s="18">
        <f t="shared" si="34"/>
        <v>42318.616851851853</v>
      </c>
      <c r="T554">
        <f t="shared" si="35"/>
        <v>2015</v>
      </c>
    </row>
    <row r="555" spans="1:20" ht="45" x14ac:dyDescent="0.2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s="11">
        <f t="shared" si="32"/>
        <v>0</v>
      </c>
      <c r="G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s="12" t="s">
        <v>8283</v>
      </c>
      <c r="P555" s="12" t="s">
        <v>8284</v>
      </c>
      <c r="Q555">
        <v>20.5</v>
      </c>
      <c r="R555" s="18">
        <f t="shared" si="33"/>
        <v>41957.761469907404</v>
      </c>
      <c r="S555" s="18">
        <f t="shared" si="34"/>
        <v>41927.71980324074</v>
      </c>
      <c r="T555">
        <f t="shared" si="35"/>
        <v>2014</v>
      </c>
    </row>
    <row r="556" spans="1:20" ht="60" x14ac:dyDescent="0.2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s="11">
        <f t="shared" si="32"/>
        <v>37</v>
      </c>
      <c r="G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s="12" t="s">
        <v>8283</v>
      </c>
      <c r="P556" s="12" t="s">
        <v>8284</v>
      </c>
      <c r="Q556">
        <v>64.36</v>
      </c>
      <c r="R556" s="18">
        <f t="shared" si="33"/>
        <v>41931.684861111113</v>
      </c>
      <c r="S556" s="18">
        <f t="shared" si="34"/>
        <v>41901.684861111113</v>
      </c>
      <c r="T556">
        <f t="shared" si="35"/>
        <v>2014</v>
      </c>
    </row>
    <row r="557" spans="1:20" ht="60" x14ac:dyDescent="0.2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s="11">
        <f t="shared" si="32"/>
        <v>0</v>
      </c>
      <c r="G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s="12" t="s">
        <v>8283</v>
      </c>
      <c r="P557" s="12" t="s">
        <v>8284</v>
      </c>
      <c r="Q557">
        <v>0</v>
      </c>
      <c r="R557" s="18">
        <f t="shared" si="33"/>
        <v>42533.353506944448</v>
      </c>
      <c r="S557" s="18">
        <f t="shared" si="34"/>
        <v>42503.353506944448</v>
      </c>
      <c r="T557">
        <f t="shared" si="35"/>
        <v>2016</v>
      </c>
    </row>
    <row r="558" spans="1:20" ht="30" x14ac:dyDescent="0.2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s="11">
        <f t="shared" si="32"/>
        <v>3</v>
      </c>
      <c r="G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s="12" t="s">
        <v>8283</v>
      </c>
      <c r="P558" s="12" t="s">
        <v>8284</v>
      </c>
      <c r="Q558">
        <v>200</v>
      </c>
      <c r="R558" s="18">
        <f t="shared" si="33"/>
        <v>42375.860150462962</v>
      </c>
      <c r="S558" s="18">
        <f t="shared" si="34"/>
        <v>42345.860150462962</v>
      </c>
      <c r="T558">
        <f t="shared" si="35"/>
        <v>2015</v>
      </c>
    </row>
    <row r="559" spans="1:20" ht="60" x14ac:dyDescent="0.2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s="11">
        <f t="shared" si="32"/>
        <v>1</v>
      </c>
      <c r="G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s="12" t="s">
        <v>8283</v>
      </c>
      <c r="P559" s="12" t="s">
        <v>8284</v>
      </c>
      <c r="Q559">
        <v>68.3</v>
      </c>
      <c r="R559" s="18">
        <f t="shared" si="33"/>
        <v>42706.983831018515</v>
      </c>
      <c r="S559" s="18">
        <f t="shared" si="34"/>
        <v>42676.942164351851</v>
      </c>
      <c r="T559">
        <f t="shared" si="35"/>
        <v>2016</v>
      </c>
    </row>
    <row r="560" spans="1:20" ht="60" x14ac:dyDescent="0.2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s="11">
        <f t="shared" si="32"/>
        <v>0</v>
      </c>
      <c r="G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s="12" t="s">
        <v>8283</v>
      </c>
      <c r="P560" s="12" t="s">
        <v>8284</v>
      </c>
      <c r="Q560">
        <v>0</v>
      </c>
      <c r="R560" s="18">
        <f t="shared" si="33"/>
        <v>42087.841493055559</v>
      </c>
      <c r="S560" s="18">
        <f t="shared" si="34"/>
        <v>42057.883159722223</v>
      </c>
      <c r="T560">
        <f t="shared" si="35"/>
        <v>2015</v>
      </c>
    </row>
    <row r="561" spans="1:20" ht="60" x14ac:dyDescent="0.2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s="11">
        <f t="shared" si="32"/>
        <v>0</v>
      </c>
      <c r="G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s="12" t="s">
        <v>8283</v>
      </c>
      <c r="P561" s="12" t="s">
        <v>8284</v>
      </c>
      <c r="Q561">
        <v>50</v>
      </c>
      <c r="R561" s="18">
        <f t="shared" si="33"/>
        <v>42351.283101851848</v>
      </c>
      <c r="S561" s="18">
        <f t="shared" si="34"/>
        <v>42321.283101851848</v>
      </c>
      <c r="T561">
        <f t="shared" si="35"/>
        <v>2015</v>
      </c>
    </row>
    <row r="562" spans="1:20" ht="45" x14ac:dyDescent="0.2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s="11">
        <f t="shared" si="32"/>
        <v>0</v>
      </c>
      <c r="G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s="12" t="s">
        <v>8283</v>
      </c>
      <c r="P562" s="12" t="s">
        <v>8284</v>
      </c>
      <c r="Q562">
        <v>4</v>
      </c>
      <c r="R562" s="18">
        <f t="shared" si="33"/>
        <v>41990.771354166667</v>
      </c>
      <c r="S562" s="18">
        <f t="shared" si="34"/>
        <v>41960.771354166667</v>
      </c>
      <c r="T562">
        <f t="shared" si="35"/>
        <v>2014</v>
      </c>
    </row>
    <row r="563" spans="1:20" ht="60" x14ac:dyDescent="0.2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s="11">
        <f t="shared" si="32"/>
        <v>0</v>
      </c>
      <c r="G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s="12" t="s">
        <v>8283</v>
      </c>
      <c r="P563" s="12" t="s">
        <v>8284</v>
      </c>
      <c r="Q563">
        <v>27.5</v>
      </c>
      <c r="R563" s="18">
        <f t="shared" si="33"/>
        <v>42303.658715277779</v>
      </c>
      <c r="S563" s="18">
        <f t="shared" si="34"/>
        <v>42268.658715277779</v>
      </c>
      <c r="T563">
        <f t="shared" si="35"/>
        <v>2015</v>
      </c>
    </row>
    <row r="564" spans="1:20" ht="60" x14ac:dyDescent="0.2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s="11">
        <f t="shared" si="32"/>
        <v>0</v>
      </c>
      <c r="G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s="12" t="s">
        <v>8283</v>
      </c>
      <c r="P564" s="12" t="s">
        <v>8284</v>
      </c>
      <c r="Q564">
        <v>0</v>
      </c>
      <c r="R564" s="18">
        <f t="shared" si="33"/>
        <v>42722.389062500006</v>
      </c>
      <c r="S564" s="18">
        <f t="shared" si="34"/>
        <v>42692.389062500006</v>
      </c>
      <c r="T564">
        <f t="shared" si="35"/>
        <v>2016</v>
      </c>
    </row>
    <row r="565" spans="1:20" ht="60" x14ac:dyDescent="0.2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s="11">
        <f t="shared" si="32"/>
        <v>0</v>
      </c>
      <c r="G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s="12" t="s">
        <v>8283</v>
      </c>
      <c r="P565" s="12" t="s">
        <v>8284</v>
      </c>
      <c r="Q565">
        <v>34</v>
      </c>
      <c r="R565" s="18">
        <f t="shared" si="33"/>
        <v>42052.069988425923</v>
      </c>
      <c r="S565" s="18">
        <f t="shared" si="34"/>
        <v>42022.069988425923</v>
      </c>
      <c r="T565">
        <f t="shared" si="35"/>
        <v>2015</v>
      </c>
    </row>
    <row r="566" spans="1:20" ht="60" x14ac:dyDescent="0.2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s="11">
        <f t="shared" si="32"/>
        <v>0</v>
      </c>
      <c r="G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s="12" t="s">
        <v>8283</v>
      </c>
      <c r="P566" s="12" t="s">
        <v>8284</v>
      </c>
      <c r="Q566">
        <v>1</v>
      </c>
      <c r="R566" s="18">
        <f t="shared" si="33"/>
        <v>42441.942997685182</v>
      </c>
      <c r="S566" s="18">
        <f t="shared" si="34"/>
        <v>42411.942997685182</v>
      </c>
      <c r="T566">
        <f t="shared" si="35"/>
        <v>2016</v>
      </c>
    </row>
    <row r="567" spans="1:20" ht="60" x14ac:dyDescent="0.2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s="11">
        <f t="shared" si="32"/>
        <v>0</v>
      </c>
      <c r="G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s="12" t="s">
        <v>8283</v>
      </c>
      <c r="P567" s="12" t="s">
        <v>8284</v>
      </c>
      <c r="Q567">
        <v>0</v>
      </c>
      <c r="R567" s="18">
        <f t="shared" si="33"/>
        <v>42195.785289351858</v>
      </c>
      <c r="S567" s="18">
        <f t="shared" si="34"/>
        <v>42165.785289351858</v>
      </c>
      <c r="T567">
        <f t="shared" si="35"/>
        <v>2015</v>
      </c>
    </row>
    <row r="568" spans="1:20" ht="60" x14ac:dyDescent="0.2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s="11">
        <f t="shared" si="32"/>
        <v>0</v>
      </c>
      <c r="G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s="12" t="s">
        <v>8283</v>
      </c>
      <c r="P568" s="12" t="s">
        <v>8284</v>
      </c>
      <c r="Q568">
        <v>1</v>
      </c>
      <c r="R568" s="18">
        <f t="shared" si="33"/>
        <v>42565.68440972222</v>
      </c>
      <c r="S568" s="18">
        <f t="shared" si="34"/>
        <v>42535.68440972222</v>
      </c>
      <c r="T568">
        <f t="shared" si="35"/>
        <v>2016</v>
      </c>
    </row>
    <row r="569" spans="1:20" ht="60" x14ac:dyDescent="0.2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s="11">
        <f t="shared" si="32"/>
        <v>0</v>
      </c>
      <c r="G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s="12" t="s">
        <v>8283</v>
      </c>
      <c r="P569" s="12" t="s">
        <v>8284</v>
      </c>
      <c r="Q569">
        <v>0</v>
      </c>
      <c r="R569" s="18">
        <f t="shared" si="33"/>
        <v>42005.842523148152</v>
      </c>
      <c r="S569" s="18">
        <f t="shared" si="34"/>
        <v>41975.842523148152</v>
      </c>
      <c r="T569">
        <f t="shared" si="35"/>
        <v>2014</v>
      </c>
    </row>
    <row r="570" spans="1:20" ht="75" x14ac:dyDescent="0.2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s="11">
        <f t="shared" si="32"/>
        <v>1</v>
      </c>
      <c r="G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s="12" t="s">
        <v>8283</v>
      </c>
      <c r="P570" s="12" t="s">
        <v>8284</v>
      </c>
      <c r="Q570">
        <v>49</v>
      </c>
      <c r="R570" s="18">
        <f t="shared" si="33"/>
        <v>42385.458333333328</v>
      </c>
      <c r="S570" s="18">
        <f t="shared" si="34"/>
        <v>42348.9215625</v>
      </c>
      <c r="T570">
        <f t="shared" si="35"/>
        <v>2015</v>
      </c>
    </row>
    <row r="571" spans="1:20" ht="45" x14ac:dyDescent="0.2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s="11">
        <f t="shared" si="32"/>
        <v>1</v>
      </c>
      <c r="G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s="12" t="s">
        <v>8283</v>
      </c>
      <c r="P571" s="12" t="s">
        <v>8284</v>
      </c>
      <c r="Q571">
        <v>20</v>
      </c>
      <c r="R571" s="18">
        <f t="shared" si="33"/>
        <v>42370.847361111111</v>
      </c>
      <c r="S571" s="18">
        <f t="shared" si="34"/>
        <v>42340.847361111111</v>
      </c>
      <c r="T571">
        <f t="shared" si="35"/>
        <v>2015</v>
      </c>
    </row>
    <row r="572" spans="1:20" ht="30" x14ac:dyDescent="0.2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s="11">
        <f t="shared" si="32"/>
        <v>0</v>
      </c>
      <c r="G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s="12" t="s">
        <v>8283</v>
      </c>
      <c r="P572" s="12" t="s">
        <v>8284</v>
      </c>
      <c r="Q572">
        <v>142</v>
      </c>
      <c r="R572" s="18">
        <f t="shared" si="33"/>
        <v>42418.798252314817</v>
      </c>
      <c r="S572" s="18">
        <f t="shared" si="34"/>
        <v>42388.798252314817</v>
      </c>
      <c r="T572">
        <f t="shared" si="35"/>
        <v>2016</v>
      </c>
    </row>
    <row r="573" spans="1:20" ht="60" x14ac:dyDescent="0.2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s="11">
        <f t="shared" si="32"/>
        <v>0</v>
      </c>
      <c r="G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s="12" t="s">
        <v>8283</v>
      </c>
      <c r="P573" s="12" t="s">
        <v>8284</v>
      </c>
      <c r="Q573">
        <v>53</v>
      </c>
      <c r="R573" s="18">
        <f t="shared" si="33"/>
        <v>42212.165972222225</v>
      </c>
      <c r="S573" s="18">
        <f t="shared" si="34"/>
        <v>42192.816238425927</v>
      </c>
      <c r="T573">
        <f t="shared" si="35"/>
        <v>2015</v>
      </c>
    </row>
    <row r="574" spans="1:20" ht="60" x14ac:dyDescent="0.2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s="11">
        <f t="shared" si="32"/>
        <v>0</v>
      </c>
      <c r="G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s="12" t="s">
        <v>8283</v>
      </c>
      <c r="P574" s="12" t="s">
        <v>8284</v>
      </c>
      <c r="Q574">
        <v>0</v>
      </c>
      <c r="R574" s="18">
        <f t="shared" si="33"/>
        <v>42312.757962962962</v>
      </c>
      <c r="S574" s="18">
        <f t="shared" si="34"/>
        <v>42282.71629629629</v>
      </c>
      <c r="T574">
        <f t="shared" si="35"/>
        <v>2015</v>
      </c>
    </row>
    <row r="575" spans="1:20" ht="60" x14ac:dyDescent="0.2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s="11">
        <f t="shared" si="32"/>
        <v>0</v>
      </c>
      <c r="G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s="12" t="s">
        <v>8283</v>
      </c>
      <c r="P575" s="12" t="s">
        <v>8284</v>
      </c>
      <c r="Q575">
        <v>38.44</v>
      </c>
      <c r="R575" s="18">
        <f t="shared" si="33"/>
        <v>42022.05</v>
      </c>
      <c r="S575" s="18">
        <f t="shared" si="34"/>
        <v>41963.050127314811</v>
      </c>
      <c r="T575">
        <f t="shared" si="35"/>
        <v>2014</v>
      </c>
    </row>
    <row r="576" spans="1:20" ht="60" x14ac:dyDescent="0.2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s="11">
        <f t="shared" si="32"/>
        <v>1</v>
      </c>
      <c r="G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s="12" t="s">
        <v>8283</v>
      </c>
      <c r="P576" s="12" t="s">
        <v>8284</v>
      </c>
      <c r="Q576">
        <v>20</v>
      </c>
      <c r="R576" s="18">
        <f t="shared" si="33"/>
        <v>42662.443368055552</v>
      </c>
      <c r="S576" s="18">
        <f t="shared" si="34"/>
        <v>42632.443368055552</v>
      </c>
      <c r="T576">
        <f t="shared" si="35"/>
        <v>2016</v>
      </c>
    </row>
    <row r="577" spans="1:20" ht="60" x14ac:dyDescent="0.2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s="11">
        <f t="shared" si="32"/>
        <v>0</v>
      </c>
      <c r="G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s="12" t="s">
        <v>8283</v>
      </c>
      <c r="P577" s="12" t="s">
        <v>8284</v>
      </c>
      <c r="Q577">
        <v>64.75</v>
      </c>
      <c r="R577" s="18">
        <f t="shared" si="33"/>
        <v>42168.692627314813</v>
      </c>
      <c r="S577" s="18">
        <f t="shared" si="34"/>
        <v>42138.692627314813</v>
      </c>
      <c r="T577">
        <f t="shared" si="35"/>
        <v>2015</v>
      </c>
    </row>
    <row r="578" spans="1:20" ht="45" x14ac:dyDescent="0.2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s="11">
        <f t="shared" ref="F578:F641" si="36">ROUND(E578/D578*100,0)</f>
        <v>0</v>
      </c>
      <c r="G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s="12" t="s">
        <v>8283</v>
      </c>
      <c r="P578" s="12" t="s">
        <v>8284</v>
      </c>
      <c r="Q578">
        <v>1</v>
      </c>
      <c r="R578" s="18">
        <f t="shared" si="33"/>
        <v>42091.43</v>
      </c>
      <c r="S578" s="18">
        <f t="shared" si="34"/>
        <v>42031.471666666665</v>
      </c>
      <c r="T578">
        <f t="shared" si="35"/>
        <v>2015</v>
      </c>
    </row>
    <row r="579" spans="1:20" ht="60" x14ac:dyDescent="0.2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s="11">
        <f t="shared" si="36"/>
        <v>0</v>
      </c>
      <c r="G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s="12" t="s">
        <v>8283</v>
      </c>
      <c r="P579" s="12" t="s">
        <v>8284</v>
      </c>
      <c r="Q579">
        <v>10</v>
      </c>
      <c r="R579" s="18">
        <f t="shared" ref="R579:R642" si="37">(((J579/60)/60)/24)+DATE(1970,1,1)</f>
        <v>42510.589143518519</v>
      </c>
      <c r="S579" s="18">
        <f t="shared" ref="S579:S642" si="38">(((K579/60)/60)/24)+DATE(1970,1,1)</f>
        <v>42450.589143518519</v>
      </c>
      <c r="T579">
        <f t="shared" ref="T579:T642" si="39">YEAR(S579)</f>
        <v>2016</v>
      </c>
    </row>
    <row r="580" spans="1:20" ht="30" x14ac:dyDescent="0.2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s="11">
        <f t="shared" si="36"/>
        <v>0</v>
      </c>
      <c r="G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s="12" t="s">
        <v>8283</v>
      </c>
      <c r="P580" s="12" t="s">
        <v>8284</v>
      </c>
      <c r="Q580">
        <v>2</v>
      </c>
      <c r="R580" s="18">
        <f t="shared" si="37"/>
        <v>42254.578622685185</v>
      </c>
      <c r="S580" s="18">
        <f t="shared" si="38"/>
        <v>42230.578622685185</v>
      </c>
      <c r="T580">
        <f t="shared" si="39"/>
        <v>2015</v>
      </c>
    </row>
    <row r="581" spans="1:20" ht="45" x14ac:dyDescent="0.2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s="11">
        <f t="shared" si="36"/>
        <v>1</v>
      </c>
      <c r="G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s="12" t="s">
        <v>8283</v>
      </c>
      <c r="P581" s="12" t="s">
        <v>8284</v>
      </c>
      <c r="Q581">
        <v>35</v>
      </c>
      <c r="R581" s="18">
        <f t="shared" si="37"/>
        <v>41998.852118055554</v>
      </c>
      <c r="S581" s="18">
        <f t="shared" si="38"/>
        <v>41968.852118055554</v>
      </c>
      <c r="T581">
        <f t="shared" si="39"/>
        <v>2014</v>
      </c>
    </row>
    <row r="582" spans="1:20" ht="60" x14ac:dyDescent="0.2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s="11">
        <f t="shared" si="36"/>
        <v>0</v>
      </c>
      <c r="G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s="12" t="s">
        <v>8283</v>
      </c>
      <c r="P582" s="12" t="s">
        <v>8284</v>
      </c>
      <c r="Q582">
        <v>1</v>
      </c>
      <c r="R582" s="18">
        <f t="shared" si="37"/>
        <v>42635.908182870371</v>
      </c>
      <c r="S582" s="18">
        <f t="shared" si="38"/>
        <v>42605.908182870371</v>
      </c>
      <c r="T582">
        <f t="shared" si="39"/>
        <v>2016</v>
      </c>
    </row>
    <row r="583" spans="1:20" ht="60" x14ac:dyDescent="0.2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s="11">
        <f t="shared" si="36"/>
        <v>0</v>
      </c>
      <c r="G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s="12" t="s">
        <v>8283</v>
      </c>
      <c r="P583" s="12" t="s">
        <v>8284</v>
      </c>
      <c r="Q583">
        <v>0</v>
      </c>
      <c r="R583" s="18">
        <f t="shared" si="37"/>
        <v>42218.012777777782</v>
      </c>
      <c r="S583" s="18">
        <f t="shared" si="38"/>
        <v>42188.012777777782</v>
      </c>
      <c r="T583">
        <f t="shared" si="39"/>
        <v>2015</v>
      </c>
    </row>
    <row r="584" spans="1:20" ht="60" x14ac:dyDescent="0.2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s="11">
        <f t="shared" si="36"/>
        <v>0</v>
      </c>
      <c r="G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s="12" t="s">
        <v>8283</v>
      </c>
      <c r="P584" s="12" t="s">
        <v>8284</v>
      </c>
      <c r="Q584">
        <v>0</v>
      </c>
      <c r="R584" s="18">
        <f t="shared" si="37"/>
        <v>42078.75</v>
      </c>
      <c r="S584" s="18">
        <f t="shared" si="38"/>
        <v>42055.739803240736</v>
      </c>
      <c r="T584">
        <f t="shared" si="39"/>
        <v>2015</v>
      </c>
    </row>
    <row r="585" spans="1:20" ht="45" x14ac:dyDescent="0.2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s="11">
        <f t="shared" si="36"/>
        <v>0</v>
      </c>
      <c r="G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s="12" t="s">
        <v>8283</v>
      </c>
      <c r="P585" s="12" t="s">
        <v>8284</v>
      </c>
      <c r="Q585">
        <v>1</v>
      </c>
      <c r="R585" s="18">
        <f t="shared" si="37"/>
        <v>42082.896840277783</v>
      </c>
      <c r="S585" s="18">
        <f t="shared" si="38"/>
        <v>42052.93850694444</v>
      </c>
      <c r="T585">
        <f t="shared" si="39"/>
        <v>2015</v>
      </c>
    </row>
    <row r="586" spans="1:20" ht="45" x14ac:dyDescent="0.2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s="11">
        <f t="shared" si="36"/>
        <v>1</v>
      </c>
      <c r="G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s="12" t="s">
        <v>8283</v>
      </c>
      <c r="P586" s="12" t="s">
        <v>8284</v>
      </c>
      <c r="Q586">
        <v>5</v>
      </c>
      <c r="R586" s="18">
        <f t="shared" si="37"/>
        <v>42079.674953703703</v>
      </c>
      <c r="S586" s="18">
        <f t="shared" si="38"/>
        <v>42049.716620370367</v>
      </c>
      <c r="T586">
        <f t="shared" si="39"/>
        <v>2015</v>
      </c>
    </row>
    <row r="587" spans="1:20" ht="45" x14ac:dyDescent="0.2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s="11">
        <f t="shared" si="36"/>
        <v>0</v>
      </c>
      <c r="G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s="12" t="s">
        <v>8283</v>
      </c>
      <c r="P587" s="12" t="s">
        <v>8284</v>
      </c>
      <c r="Q587">
        <v>0</v>
      </c>
      <c r="R587" s="18">
        <f t="shared" si="37"/>
        <v>42339</v>
      </c>
      <c r="S587" s="18">
        <f t="shared" si="38"/>
        <v>42283.3909375</v>
      </c>
      <c r="T587">
        <f t="shared" si="39"/>
        <v>2015</v>
      </c>
    </row>
    <row r="588" spans="1:20" ht="45" x14ac:dyDescent="0.2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s="11">
        <f t="shared" si="36"/>
        <v>1</v>
      </c>
      <c r="G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s="12" t="s">
        <v>8283</v>
      </c>
      <c r="P588" s="12" t="s">
        <v>8284</v>
      </c>
      <c r="Q588">
        <v>14</v>
      </c>
      <c r="R588" s="18">
        <f t="shared" si="37"/>
        <v>42050.854247685187</v>
      </c>
      <c r="S588" s="18">
        <f t="shared" si="38"/>
        <v>42020.854247685187</v>
      </c>
      <c r="T588">
        <f t="shared" si="39"/>
        <v>2015</v>
      </c>
    </row>
    <row r="589" spans="1:20" ht="75" x14ac:dyDescent="0.2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s="11">
        <f t="shared" si="36"/>
        <v>9</v>
      </c>
      <c r="G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s="12" t="s">
        <v>8283</v>
      </c>
      <c r="P589" s="12" t="s">
        <v>8284</v>
      </c>
      <c r="Q589">
        <v>389.29</v>
      </c>
      <c r="R589" s="18">
        <f t="shared" si="37"/>
        <v>42110.757326388892</v>
      </c>
      <c r="S589" s="18">
        <f t="shared" si="38"/>
        <v>42080.757326388892</v>
      </c>
      <c r="T589">
        <f t="shared" si="39"/>
        <v>2015</v>
      </c>
    </row>
    <row r="590" spans="1:20" ht="60" x14ac:dyDescent="0.2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s="11">
        <f t="shared" si="36"/>
        <v>3</v>
      </c>
      <c r="G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s="12" t="s">
        <v>8283</v>
      </c>
      <c r="P590" s="12" t="s">
        <v>8284</v>
      </c>
      <c r="Q590">
        <v>150.5</v>
      </c>
      <c r="R590" s="18">
        <f t="shared" si="37"/>
        <v>42691.811180555553</v>
      </c>
      <c r="S590" s="18">
        <f t="shared" si="38"/>
        <v>42631.769513888896</v>
      </c>
      <c r="T590">
        <f t="shared" si="39"/>
        <v>2016</v>
      </c>
    </row>
    <row r="591" spans="1:20" x14ac:dyDescent="0.2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s="11">
        <f t="shared" si="36"/>
        <v>0</v>
      </c>
      <c r="G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s="12" t="s">
        <v>8283</v>
      </c>
      <c r="P591" s="12" t="s">
        <v>8284</v>
      </c>
      <c r="Q591">
        <v>1</v>
      </c>
      <c r="R591" s="18">
        <f t="shared" si="37"/>
        <v>42193.614571759259</v>
      </c>
      <c r="S591" s="18">
        <f t="shared" si="38"/>
        <v>42178.614571759259</v>
      </c>
      <c r="T591">
        <f t="shared" si="39"/>
        <v>2015</v>
      </c>
    </row>
    <row r="592" spans="1:20" ht="60" x14ac:dyDescent="0.2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s="11">
        <f t="shared" si="36"/>
        <v>4</v>
      </c>
      <c r="G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s="12" t="s">
        <v>8283</v>
      </c>
      <c r="P592" s="12" t="s">
        <v>8284</v>
      </c>
      <c r="Q592">
        <v>24.78</v>
      </c>
      <c r="R592" s="18">
        <f t="shared" si="37"/>
        <v>42408.542361111111</v>
      </c>
      <c r="S592" s="18">
        <f t="shared" si="38"/>
        <v>42377.554756944446</v>
      </c>
      <c r="T592">
        <f t="shared" si="39"/>
        <v>2016</v>
      </c>
    </row>
    <row r="593" spans="1:20" ht="45" x14ac:dyDescent="0.2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s="11">
        <f t="shared" si="36"/>
        <v>0</v>
      </c>
      <c r="G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s="12" t="s">
        <v>8283</v>
      </c>
      <c r="P593" s="12" t="s">
        <v>8284</v>
      </c>
      <c r="Q593">
        <v>30.5</v>
      </c>
      <c r="R593" s="18">
        <f t="shared" si="37"/>
        <v>42207.543171296296</v>
      </c>
      <c r="S593" s="18">
        <f t="shared" si="38"/>
        <v>42177.543171296296</v>
      </c>
      <c r="T593">
        <f t="shared" si="39"/>
        <v>2015</v>
      </c>
    </row>
    <row r="594" spans="1:20" ht="60" x14ac:dyDescent="0.2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s="11">
        <f t="shared" si="36"/>
        <v>3</v>
      </c>
      <c r="G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s="12" t="s">
        <v>8283</v>
      </c>
      <c r="P594" s="12" t="s">
        <v>8284</v>
      </c>
      <c r="Q594">
        <v>250</v>
      </c>
      <c r="R594" s="18">
        <f t="shared" si="37"/>
        <v>41976.232175925921</v>
      </c>
      <c r="S594" s="18">
        <f t="shared" si="38"/>
        <v>41946.232175925928</v>
      </c>
      <c r="T594">
        <f t="shared" si="39"/>
        <v>2014</v>
      </c>
    </row>
    <row r="595" spans="1:20" ht="60" x14ac:dyDescent="0.2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s="11">
        <f t="shared" si="36"/>
        <v>23</v>
      </c>
      <c r="G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s="12" t="s">
        <v>8283</v>
      </c>
      <c r="P595" s="12" t="s">
        <v>8284</v>
      </c>
      <c r="Q595">
        <v>16.43</v>
      </c>
      <c r="R595" s="18">
        <f t="shared" si="37"/>
        <v>42100.635937500003</v>
      </c>
      <c r="S595" s="18">
        <f t="shared" si="38"/>
        <v>42070.677604166667</v>
      </c>
      <c r="T595">
        <f t="shared" si="39"/>
        <v>2015</v>
      </c>
    </row>
    <row r="596" spans="1:20" ht="30" x14ac:dyDescent="0.2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s="11">
        <f t="shared" si="36"/>
        <v>0</v>
      </c>
      <c r="G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s="12" t="s">
        <v>8283</v>
      </c>
      <c r="P596" s="12" t="s">
        <v>8284</v>
      </c>
      <c r="Q596">
        <v>13</v>
      </c>
      <c r="R596" s="18">
        <f t="shared" si="37"/>
        <v>42476.780162037037</v>
      </c>
      <c r="S596" s="18">
        <f t="shared" si="38"/>
        <v>42446.780162037037</v>
      </c>
      <c r="T596">
        <f t="shared" si="39"/>
        <v>2016</v>
      </c>
    </row>
    <row r="597" spans="1:20" ht="60" x14ac:dyDescent="0.2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s="11">
        <f t="shared" si="36"/>
        <v>0</v>
      </c>
      <c r="G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s="12" t="s">
        <v>8283</v>
      </c>
      <c r="P597" s="12" t="s">
        <v>8284</v>
      </c>
      <c r="Q597">
        <v>53.25</v>
      </c>
      <c r="R597" s="18">
        <f t="shared" si="37"/>
        <v>42128.069884259254</v>
      </c>
      <c r="S597" s="18">
        <f t="shared" si="38"/>
        <v>42083.069884259254</v>
      </c>
      <c r="T597">
        <f t="shared" si="39"/>
        <v>2015</v>
      </c>
    </row>
    <row r="598" spans="1:20" ht="45" x14ac:dyDescent="0.2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s="11">
        <f t="shared" si="36"/>
        <v>0</v>
      </c>
      <c r="G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s="12" t="s">
        <v>8283</v>
      </c>
      <c r="P598" s="12" t="s">
        <v>8284</v>
      </c>
      <c r="Q598">
        <v>3</v>
      </c>
      <c r="R598" s="18">
        <f t="shared" si="37"/>
        <v>42676.896898148145</v>
      </c>
      <c r="S598" s="18">
        <f t="shared" si="38"/>
        <v>42646.896898148145</v>
      </c>
      <c r="T598">
        <f t="shared" si="39"/>
        <v>2016</v>
      </c>
    </row>
    <row r="599" spans="1:20" ht="45" x14ac:dyDescent="0.2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s="11">
        <f t="shared" si="36"/>
        <v>0</v>
      </c>
      <c r="G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s="12" t="s">
        <v>8283</v>
      </c>
      <c r="P599" s="12" t="s">
        <v>8284</v>
      </c>
      <c r="Q599">
        <v>10</v>
      </c>
      <c r="R599" s="18">
        <f t="shared" si="37"/>
        <v>42582.666666666672</v>
      </c>
      <c r="S599" s="18">
        <f t="shared" si="38"/>
        <v>42545.705266203702</v>
      </c>
      <c r="T599">
        <f t="shared" si="39"/>
        <v>2016</v>
      </c>
    </row>
    <row r="600" spans="1:20" ht="30" x14ac:dyDescent="0.2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s="11">
        <f t="shared" si="36"/>
        <v>34</v>
      </c>
      <c r="G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s="12" t="s">
        <v>8283</v>
      </c>
      <c r="P600" s="12" t="s">
        <v>8284</v>
      </c>
      <c r="Q600">
        <v>121.43</v>
      </c>
      <c r="R600" s="18">
        <f t="shared" si="37"/>
        <v>41978.00209490741</v>
      </c>
      <c r="S600" s="18">
        <f t="shared" si="38"/>
        <v>41948.00209490741</v>
      </c>
      <c r="T600">
        <f t="shared" si="39"/>
        <v>2014</v>
      </c>
    </row>
    <row r="601" spans="1:20" ht="60" x14ac:dyDescent="0.2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s="11">
        <f t="shared" si="36"/>
        <v>0</v>
      </c>
      <c r="G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s="12" t="s">
        <v>8283</v>
      </c>
      <c r="P601" s="12" t="s">
        <v>8284</v>
      </c>
      <c r="Q601">
        <v>15.5</v>
      </c>
      <c r="R601" s="18">
        <f t="shared" si="37"/>
        <v>42071.636111111111</v>
      </c>
      <c r="S601" s="18">
        <f t="shared" si="38"/>
        <v>42047.812523148154</v>
      </c>
      <c r="T601">
        <f t="shared" si="39"/>
        <v>2015</v>
      </c>
    </row>
    <row r="602" spans="1:20" ht="30" x14ac:dyDescent="0.2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s="11">
        <f t="shared" si="36"/>
        <v>2</v>
      </c>
      <c r="G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s="12" t="s">
        <v>8283</v>
      </c>
      <c r="P602" s="12" t="s">
        <v>8284</v>
      </c>
      <c r="Q602">
        <v>100</v>
      </c>
      <c r="R602" s="18">
        <f t="shared" si="37"/>
        <v>42133.798171296294</v>
      </c>
      <c r="S602" s="18">
        <f t="shared" si="38"/>
        <v>42073.798171296294</v>
      </c>
      <c r="T602">
        <f t="shared" si="39"/>
        <v>2015</v>
      </c>
    </row>
    <row r="603" spans="1:20" ht="60" x14ac:dyDescent="0.2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s="11">
        <f t="shared" si="36"/>
        <v>1</v>
      </c>
      <c r="G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s="12" t="s">
        <v>8283</v>
      </c>
      <c r="P603" s="12" t="s">
        <v>8284</v>
      </c>
      <c r="Q603">
        <v>23.33</v>
      </c>
      <c r="R603" s="18">
        <f t="shared" si="37"/>
        <v>41999.858090277776</v>
      </c>
      <c r="S603" s="18">
        <f t="shared" si="38"/>
        <v>41969.858090277776</v>
      </c>
      <c r="T603">
        <f t="shared" si="39"/>
        <v>2014</v>
      </c>
    </row>
    <row r="604" spans="1:20" ht="45" x14ac:dyDescent="0.2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s="11">
        <f t="shared" si="36"/>
        <v>0</v>
      </c>
      <c r="G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s="12" t="s">
        <v>8283</v>
      </c>
      <c r="P604" s="12" t="s">
        <v>8284</v>
      </c>
      <c r="Q604">
        <v>0</v>
      </c>
      <c r="R604" s="18">
        <f t="shared" si="37"/>
        <v>42173.79415509259</v>
      </c>
      <c r="S604" s="18">
        <f t="shared" si="38"/>
        <v>42143.79415509259</v>
      </c>
      <c r="T604">
        <f t="shared" si="39"/>
        <v>2015</v>
      </c>
    </row>
    <row r="605" spans="1:20" ht="45" x14ac:dyDescent="0.2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s="11">
        <f t="shared" si="36"/>
        <v>4</v>
      </c>
      <c r="G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s="12" t="s">
        <v>8283</v>
      </c>
      <c r="P605" s="12" t="s">
        <v>8284</v>
      </c>
      <c r="Q605">
        <v>45.39</v>
      </c>
      <c r="R605" s="18">
        <f t="shared" si="37"/>
        <v>41865.639155092591</v>
      </c>
      <c r="S605" s="18">
        <f t="shared" si="38"/>
        <v>41835.639155092591</v>
      </c>
      <c r="T605">
        <f t="shared" si="39"/>
        <v>2014</v>
      </c>
    </row>
    <row r="606" spans="1:20" ht="60" x14ac:dyDescent="0.2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s="11">
        <f t="shared" si="36"/>
        <v>0</v>
      </c>
      <c r="G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s="12" t="s">
        <v>8283</v>
      </c>
      <c r="P606" s="12" t="s">
        <v>8284</v>
      </c>
      <c r="Q606">
        <v>0</v>
      </c>
      <c r="R606" s="18">
        <f t="shared" si="37"/>
        <v>41879.035370370373</v>
      </c>
      <c r="S606" s="18">
        <f t="shared" si="38"/>
        <v>41849.035370370373</v>
      </c>
      <c r="T606">
        <f t="shared" si="39"/>
        <v>2014</v>
      </c>
    </row>
    <row r="607" spans="1:20" ht="30" x14ac:dyDescent="0.2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s="11">
        <f t="shared" si="36"/>
        <v>3</v>
      </c>
      <c r="G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s="12" t="s">
        <v>8283</v>
      </c>
      <c r="P607" s="12" t="s">
        <v>8284</v>
      </c>
      <c r="Q607">
        <v>16.38</v>
      </c>
      <c r="R607" s="18">
        <f t="shared" si="37"/>
        <v>42239.357731481476</v>
      </c>
      <c r="S607" s="18">
        <f t="shared" si="38"/>
        <v>42194.357731481476</v>
      </c>
      <c r="T607">
        <f t="shared" si="39"/>
        <v>2015</v>
      </c>
    </row>
    <row r="608" spans="1:20" ht="60" x14ac:dyDescent="0.2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s="11">
        <f t="shared" si="36"/>
        <v>0</v>
      </c>
      <c r="G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s="12" t="s">
        <v>8283</v>
      </c>
      <c r="P608" s="12" t="s">
        <v>8284</v>
      </c>
      <c r="Q608">
        <v>10</v>
      </c>
      <c r="R608" s="18">
        <f t="shared" si="37"/>
        <v>42148.625</v>
      </c>
      <c r="S608" s="18">
        <f t="shared" si="38"/>
        <v>42102.650567129633</v>
      </c>
      <c r="T608">
        <f t="shared" si="39"/>
        <v>2015</v>
      </c>
    </row>
    <row r="609" spans="1:20" ht="60" x14ac:dyDescent="0.2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s="11">
        <f t="shared" si="36"/>
        <v>0</v>
      </c>
      <c r="G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s="12" t="s">
        <v>8283</v>
      </c>
      <c r="P609" s="12" t="s">
        <v>8284</v>
      </c>
      <c r="Q609">
        <v>0</v>
      </c>
      <c r="R609" s="18">
        <f t="shared" si="37"/>
        <v>42330.867314814815</v>
      </c>
      <c r="S609" s="18">
        <f t="shared" si="38"/>
        <v>42300.825648148151</v>
      </c>
      <c r="T609">
        <f t="shared" si="39"/>
        <v>2015</v>
      </c>
    </row>
    <row r="610" spans="1:20" ht="60" x14ac:dyDescent="0.2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s="11">
        <f t="shared" si="36"/>
        <v>1</v>
      </c>
      <c r="G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s="12" t="s">
        <v>8283</v>
      </c>
      <c r="P610" s="12" t="s">
        <v>8284</v>
      </c>
      <c r="Q610">
        <v>292.2</v>
      </c>
      <c r="R610" s="18">
        <f t="shared" si="37"/>
        <v>42170.921064814815</v>
      </c>
      <c r="S610" s="18">
        <f t="shared" si="38"/>
        <v>42140.921064814815</v>
      </c>
      <c r="T610">
        <f t="shared" si="39"/>
        <v>2015</v>
      </c>
    </row>
    <row r="611" spans="1:20" ht="60" x14ac:dyDescent="0.2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s="11">
        <f t="shared" si="36"/>
        <v>1</v>
      </c>
      <c r="G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s="12" t="s">
        <v>8283</v>
      </c>
      <c r="P611" s="12" t="s">
        <v>8284</v>
      </c>
      <c r="Q611">
        <v>5</v>
      </c>
      <c r="R611" s="18">
        <f t="shared" si="37"/>
        <v>42337.075740740736</v>
      </c>
      <c r="S611" s="18">
        <f t="shared" si="38"/>
        <v>42307.034074074079</v>
      </c>
      <c r="T611">
        <f t="shared" si="39"/>
        <v>2015</v>
      </c>
    </row>
    <row r="612" spans="1:20" ht="45" x14ac:dyDescent="0.2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s="11">
        <f t="shared" si="36"/>
        <v>0</v>
      </c>
      <c r="G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s="12" t="s">
        <v>8283</v>
      </c>
      <c r="P612" s="12" t="s">
        <v>8284</v>
      </c>
      <c r="Q612">
        <v>0</v>
      </c>
      <c r="R612" s="18">
        <f t="shared" si="37"/>
        <v>42116.83085648148</v>
      </c>
      <c r="S612" s="18">
        <f t="shared" si="38"/>
        <v>42086.83085648148</v>
      </c>
      <c r="T612">
        <f t="shared" si="39"/>
        <v>2015</v>
      </c>
    </row>
    <row r="613" spans="1:20" ht="60" x14ac:dyDescent="0.2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s="11">
        <f t="shared" si="36"/>
        <v>0</v>
      </c>
      <c r="G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s="12" t="s">
        <v>8283</v>
      </c>
      <c r="P613" s="12" t="s">
        <v>8284</v>
      </c>
      <c r="Q613">
        <v>0</v>
      </c>
      <c r="R613" s="18">
        <f t="shared" si="37"/>
        <v>42388.560613425929</v>
      </c>
      <c r="S613" s="18">
        <f t="shared" si="38"/>
        <v>42328.560613425929</v>
      </c>
      <c r="T613">
        <f t="shared" si="39"/>
        <v>2015</v>
      </c>
    </row>
    <row r="614" spans="1:20" ht="30" x14ac:dyDescent="0.2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s="11">
        <f t="shared" si="36"/>
        <v>0</v>
      </c>
      <c r="G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s="12" t="s">
        <v>8283</v>
      </c>
      <c r="P614" s="12" t="s">
        <v>8284</v>
      </c>
      <c r="Q614">
        <v>0</v>
      </c>
      <c r="R614" s="18">
        <f t="shared" si="37"/>
        <v>42615.031782407401</v>
      </c>
      <c r="S614" s="18">
        <f t="shared" si="38"/>
        <v>42585.031782407401</v>
      </c>
      <c r="T614">
        <f t="shared" si="39"/>
        <v>2016</v>
      </c>
    </row>
    <row r="615" spans="1:20" ht="60" x14ac:dyDescent="0.2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s="11">
        <f t="shared" si="36"/>
        <v>21</v>
      </c>
      <c r="G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s="12" t="s">
        <v>8283</v>
      </c>
      <c r="P615" s="12" t="s">
        <v>8284</v>
      </c>
      <c r="Q615">
        <v>105.93</v>
      </c>
      <c r="R615" s="18">
        <f t="shared" si="37"/>
        <v>42278.207638888889</v>
      </c>
      <c r="S615" s="18">
        <f t="shared" si="38"/>
        <v>42247.496759259258</v>
      </c>
      <c r="T615">
        <f t="shared" si="39"/>
        <v>2015</v>
      </c>
    </row>
    <row r="616" spans="1:20" ht="45" x14ac:dyDescent="0.2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s="11">
        <f t="shared" si="36"/>
        <v>0</v>
      </c>
      <c r="G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s="12" t="s">
        <v>8283</v>
      </c>
      <c r="P616" s="12" t="s">
        <v>8284</v>
      </c>
      <c r="Q616">
        <v>0</v>
      </c>
      <c r="R616" s="18">
        <f t="shared" si="37"/>
        <v>42545.061805555553</v>
      </c>
      <c r="S616" s="18">
        <f t="shared" si="38"/>
        <v>42515.061805555553</v>
      </c>
      <c r="T616">
        <f t="shared" si="39"/>
        <v>2016</v>
      </c>
    </row>
    <row r="617" spans="1:20" ht="45" x14ac:dyDescent="0.2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s="11">
        <f t="shared" si="36"/>
        <v>0</v>
      </c>
      <c r="G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s="12" t="s">
        <v>8283</v>
      </c>
      <c r="P617" s="12" t="s">
        <v>8284</v>
      </c>
      <c r="Q617">
        <v>0</v>
      </c>
      <c r="R617" s="18">
        <f t="shared" si="37"/>
        <v>42272.122210648144</v>
      </c>
      <c r="S617" s="18">
        <f t="shared" si="38"/>
        <v>42242.122210648144</v>
      </c>
      <c r="T617">
        <f t="shared" si="39"/>
        <v>2015</v>
      </c>
    </row>
    <row r="618" spans="1:20" ht="60" x14ac:dyDescent="0.2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s="11">
        <f t="shared" si="36"/>
        <v>0</v>
      </c>
      <c r="G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s="12" t="s">
        <v>8283</v>
      </c>
      <c r="P618" s="12" t="s">
        <v>8284</v>
      </c>
      <c r="Q618">
        <v>0</v>
      </c>
      <c r="R618" s="18">
        <f t="shared" si="37"/>
        <v>42791.376238425932</v>
      </c>
      <c r="S618" s="18">
        <f t="shared" si="38"/>
        <v>42761.376238425932</v>
      </c>
      <c r="T618">
        <f t="shared" si="39"/>
        <v>2017</v>
      </c>
    </row>
    <row r="619" spans="1:20" ht="60" x14ac:dyDescent="0.2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s="11">
        <f t="shared" si="36"/>
        <v>3</v>
      </c>
      <c r="G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s="12" t="s">
        <v>8283</v>
      </c>
      <c r="P619" s="12" t="s">
        <v>8284</v>
      </c>
      <c r="Q619">
        <v>20</v>
      </c>
      <c r="R619" s="18">
        <f t="shared" si="37"/>
        <v>42132.343090277776</v>
      </c>
      <c r="S619" s="18">
        <f t="shared" si="38"/>
        <v>42087.343090277776</v>
      </c>
      <c r="T619">
        <f t="shared" si="39"/>
        <v>2015</v>
      </c>
    </row>
    <row r="620" spans="1:20" ht="60" x14ac:dyDescent="0.2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s="11">
        <f t="shared" si="36"/>
        <v>0</v>
      </c>
      <c r="G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s="12" t="s">
        <v>8283</v>
      </c>
      <c r="P620" s="12" t="s">
        <v>8284</v>
      </c>
      <c r="Q620">
        <v>0</v>
      </c>
      <c r="R620" s="18">
        <f t="shared" si="37"/>
        <v>42347.810219907406</v>
      </c>
      <c r="S620" s="18">
        <f t="shared" si="38"/>
        <v>42317.810219907406</v>
      </c>
      <c r="T620">
        <f t="shared" si="39"/>
        <v>2015</v>
      </c>
    </row>
    <row r="621" spans="1:20" ht="30" x14ac:dyDescent="0.2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s="11">
        <f t="shared" si="36"/>
        <v>0</v>
      </c>
      <c r="G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s="12" t="s">
        <v>8283</v>
      </c>
      <c r="P621" s="12" t="s">
        <v>8284</v>
      </c>
      <c r="Q621">
        <v>1</v>
      </c>
      <c r="R621" s="18">
        <f t="shared" si="37"/>
        <v>41968.692013888889</v>
      </c>
      <c r="S621" s="18">
        <f t="shared" si="38"/>
        <v>41908.650347222225</v>
      </c>
      <c r="T621">
        <f t="shared" si="39"/>
        <v>2014</v>
      </c>
    </row>
    <row r="622" spans="1:20" ht="45" x14ac:dyDescent="0.2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s="11">
        <f t="shared" si="36"/>
        <v>1</v>
      </c>
      <c r="G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s="12" t="s">
        <v>8283</v>
      </c>
      <c r="P622" s="12" t="s">
        <v>8284</v>
      </c>
      <c r="Q622">
        <v>300</v>
      </c>
      <c r="R622" s="18">
        <f t="shared" si="37"/>
        <v>41876.716874999998</v>
      </c>
      <c r="S622" s="18">
        <f t="shared" si="38"/>
        <v>41831.716874999998</v>
      </c>
      <c r="T622">
        <f t="shared" si="39"/>
        <v>2014</v>
      </c>
    </row>
    <row r="623" spans="1:20" ht="60" x14ac:dyDescent="0.2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s="11">
        <f t="shared" si="36"/>
        <v>1</v>
      </c>
      <c r="G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s="12" t="s">
        <v>8283</v>
      </c>
      <c r="P623" s="12" t="s">
        <v>8284</v>
      </c>
      <c r="Q623">
        <v>87</v>
      </c>
      <c r="R623" s="18">
        <f t="shared" si="37"/>
        <v>42558.987696759257</v>
      </c>
      <c r="S623" s="18">
        <f t="shared" si="38"/>
        <v>42528.987696759257</v>
      </c>
      <c r="T623">
        <f t="shared" si="39"/>
        <v>2016</v>
      </c>
    </row>
    <row r="624" spans="1:20" ht="60" x14ac:dyDescent="0.2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s="11">
        <f t="shared" si="36"/>
        <v>6</v>
      </c>
      <c r="G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s="12" t="s">
        <v>8283</v>
      </c>
      <c r="P624" s="12" t="s">
        <v>8284</v>
      </c>
      <c r="Q624">
        <v>37.89</v>
      </c>
      <c r="R624" s="18">
        <f t="shared" si="37"/>
        <v>42552.774745370371</v>
      </c>
      <c r="S624" s="18">
        <f t="shared" si="38"/>
        <v>42532.774745370371</v>
      </c>
      <c r="T624">
        <f t="shared" si="39"/>
        <v>2016</v>
      </c>
    </row>
    <row r="625" spans="1:20" ht="60" x14ac:dyDescent="0.2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s="11">
        <f t="shared" si="36"/>
        <v>0</v>
      </c>
      <c r="G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s="12" t="s">
        <v>8283</v>
      </c>
      <c r="P625" s="12" t="s">
        <v>8284</v>
      </c>
      <c r="Q625">
        <v>0</v>
      </c>
      <c r="R625" s="18">
        <f t="shared" si="37"/>
        <v>42152.009224537032</v>
      </c>
      <c r="S625" s="18">
        <f t="shared" si="38"/>
        <v>42122.009224537032</v>
      </c>
      <c r="T625">
        <f t="shared" si="39"/>
        <v>2015</v>
      </c>
    </row>
    <row r="626" spans="1:20" ht="45" x14ac:dyDescent="0.2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s="11">
        <f t="shared" si="36"/>
        <v>0</v>
      </c>
      <c r="G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s="12" t="s">
        <v>8283</v>
      </c>
      <c r="P626" s="12" t="s">
        <v>8284</v>
      </c>
      <c r="Q626">
        <v>0</v>
      </c>
      <c r="R626" s="18">
        <f t="shared" si="37"/>
        <v>42138.988900462966</v>
      </c>
      <c r="S626" s="18">
        <f t="shared" si="38"/>
        <v>42108.988900462966</v>
      </c>
      <c r="T626">
        <f t="shared" si="39"/>
        <v>2015</v>
      </c>
    </row>
    <row r="627" spans="1:20" ht="60" x14ac:dyDescent="0.2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s="11">
        <f t="shared" si="36"/>
        <v>0</v>
      </c>
      <c r="G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s="12" t="s">
        <v>8283</v>
      </c>
      <c r="P627" s="12" t="s">
        <v>8284</v>
      </c>
      <c r="Q627">
        <v>0</v>
      </c>
      <c r="R627" s="18">
        <f t="shared" si="37"/>
        <v>42820.853900462964</v>
      </c>
      <c r="S627" s="18">
        <f t="shared" si="38"/>
        <v>42790.895567129628</v>
      </c>
      <c r="T627">
        <f t="shared" si="39"/>
        <v>2017</v>
      </c>
    </row>
    <row r="628" spans="1:20" ht="60" x14ac:dyDescent="0.2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s="11">
        <f t="shared" si="36"/>
        <v>17</v>
      </c>
      <c r="G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s="12" t="s">
        <v>8283</v>
      </c>
      <c r="P628" s="12" t="s">
        <v>8284</v>
      </c>
      <c r="Q628">
        <v>111.41</v>
      </c>
      <c r="R628" s="18">
        <f t="shared" si="37"/>
        <v>42231.556944444441</v>
      </c>
      <c r="S628" s="18">
        <f t="shared" si="38"/>
        <v>42198.559479166666</v>
      </c>
      <c r="T628">
        <f t="shared" si="39"/>
        <v>2015</v>
      </c>
    </row>
    <row r="629" spans="1:20" ht="60" x14ac:dyDescent="0.2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s="11">
        <f t="shared" si="36"/>
        <v>0</v>
      </c>
      <c r="G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s="12" t="s">
        <v>8283</v>
      </c>
      <c r="P629" s="12" t="s">
        <v>8284</v>
      </c>
      <c r="Q629">
        <v>90</v>
      </c>
      <c r="R629" s="18">
        <f t="shared" si="37"/>
        <v>42443.958333333328</v>
      </c>
      <c r="S629" s="18">
        <f t="shared" si="38"/>
        <v>42384.306840277779</v>
      </c>
      <c r="T629">
        <f t="shared" si="39"/>
        <v>2016</v>
      </c>
    </row>
    <row r="630" spans="1:20" ht="45" x14ac:dyDescent="0.2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s="11">
        <f t="shared" si="36"/>
        <v>0</v>
      </c>
      <c r="G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s="12" t="s">
        <v>8283</v>
      </c>
      <c r="P630" s="12" t="s">
        <v>8284</v>
      </c>
      <c r="Q630">
        <v>0</v>
      </c>
      <c r="R630" s="18">
        <f t="shared" si="37"/>
        <v>41833.692789351851</v>
      </c>
      <c r="S630" s="18">
        <f t="shared" si="38"/>
        <v>41803.692789351851</v>
      </c>
      <c r="T630">
        <f t="shared" si="39"/>
        <v>2014</v>
      </c>
    </row>
    <row r="631" spans="1:20" ht="60" x14ac:dyDescent="0.2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s="11">
        <f t="shared" si="36"/>
        <v>0</v>
      </c>
      <c r="G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s="12" t="s">
        <v>8283</v>
      </c>
      <c r="P631" s="12" t="s">
        <v>8284</v>
      </c>
      <c r="Q631">
        <v>116.67</v>
      </c>
      <c r="R631" s="18">
        <f t="shared" si="37"/>
        <v>42504.637824074074</v>
      </c>
      <c r="S631" s="18">
        <f t="shared" si="38"/>
        <v>42474.637824074074</v>
      </c>
      <c r="T631">
        <f t="shared" si="39"/>
        <v>2016</v>
      </c>
    </row>
    <row r="632" spans="1:20" ht="60" x14ac:dyDescent="0.2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s="11">
        <f t="shared" si="36"/>
        <v>0</v>
      </c>
      <c r="G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s="12" t="s">
        <v>8283</v>
      </c>
      <c r="P632" s="12" t="s">
        <v>8284</v>
      </c>
      <c r="Q632">
        <v>10</v>
      </c>
      <c r="R632" s="18">
        <f t="shared" si="37"/>
        <v>42253.215277777781</v>
      </c>
      <c r="S632" s="18">
        <f t="shared" si="38"/>
        <v>42223.619456018518</v>
      </c>
      <c r="T632">
        <f t="shared" si="39"/>
        <v>2015</v>
      </c>
    </row>
    <row r="633" spans="1:20" ht="45" x14ac:dyDescent="0.2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s="11">
        <f t="shared" si="36"/>
        <v>1</v>
      </c>
      <c r="G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s="12" t="s">
        <v>8283</v>
      </c>
      <c r="P633" s="12" t="s">
        <v>8284</v>
      </c>
      <c r="Q633">
        <v>76.67</v>
      </c>
      <c r="R633" s="18">
        <f t="shared" si="37"/>
        <v>42518.772326388891</v>
      </c>
      <c r="S633" s="18">
        <f t="shared" si="38"/>
        <v>42489.772326388891</v>
      </c>
      <c r="T633">
        <f t="shared" si="39"/>
        <v>2016</v>
      </c>
    </row>
    <row r="634" spans="1:20" ht="45" x14ac:dyDescent="0.2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s="11">
        <f t="shared" si="36"/>
        <v>0</v>
      </c>
      <c r="G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s="12" t="s">
        <v>8283</v>
      </c>
      <c r="P634" s="12" t="s">
        <v>8284</v>
      </c>
      <c r="Q634">
        <v>0</v>
      </c>
      <c r="R634" s="18">
        <f t="shared" si="37"/>
        <v>42333.700983796298</v>
      </c>
      <c r="S634" s="18">
        <f t="shared" si="38"/>
        <v>42303.659317129626</v>
      </c>
      <c r="T634">
        <f t="shared" si="39"/>
        <v>2015</v>
      </c>
    </row>
    <row r="635" spans="1:20" ht="45" x14ac:dyDescent="0.2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s="11">
        <f t="shared" si="36"/>
        <v>12</v>
      </c>
      <c r="G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s="12" t="s">
        <v>8283</v>
      </c>
      <c r="P635" s="12" t="s">
        <v>8284</v>
      </c>
      <c r="Q635">
        <v>49.8</v>
      </c>
      <c r="R635" s="18">
        <f t="shared" si="37"/>
        <v>42538.958333333328</v>
      </c>
      <c r="S635" s="18">
        <f t="shared" si="38"/>
        <v>42507.29932870371</v>
      </c>
      <c r="T635">
        <f t="shared" si="39"/>
        <v>2016</v>
      </c>
    </row>
    <row r="636" spans="1:20" ht="45" x14ac:dyDescent="0.2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s="11">
        <f t="shared" si="36"/>
        <v>0</v>
      </c>
      <c r="G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s="12" t="s">
        <v>8283</v>
      </c>
      <c r="P636" s="12" t="s">
        <v>8284</v>
      </c>
      <c r="Q636">
        <v>1</v>
      </c>
      <c r="R636" s="18">
        <f t="shared" si="37"/>
        <v>42061.928576388891</v>
      </c>
      <c r="S636" s="18">
        <f t="shared" si="38"/>
        <v>42031.928576388891</v>
      </c>
      <c r="T636">
        <f t="shared" si="39"/>
        <v>2015</v>
      </c>
    </row>
    <row r="637" spans="1:20" ht="30" x14ac:dyDescent="0.2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s="11">
        <f t="shared" si="36"/>
        <v>0</v>
      </c>
      <c r="G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s="12" t="s">
        <v>8283</v>
      </c>
      <c r="P637" s="12" t="s">
        <v>8284</v>
      </c>
      <c r="Q637">
        <v>2</v>
      </c>
      <c r="R637" s="18">
        <f t="shared" si="37"/>
        <v>42106.092152777783</v>
      </c>
      <c r="S637" s="18">
        <f t="shared" si="38"/>
        <v>42076.092152777783</v>
      </c>
      <c r="T637">
        <f t="shared" si="39"/>
        <v>2015</v>
      </c>
    </row>
    <row r="638" spans="1:20" ht="45" x14ac:dyDescent="0.2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s="11">
        <f t="shared" si="36"/>
        <v>0</v>
      </c>
      <c r="G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s="12" t="s">
        <v>8283</v>
      </c>
      <c r="P638" s="12" t="s">
        <v>8284</v>
      </c>
      <c r="Q638">
        <v>4</v>
      </c>
      <c r="R638" s="18">
        <f t="shared" si="37"/>
        <v>42161.44930555555</v>
      </c>
      <c r="S638" s="18">
        <f t="shared" si="38"/>
        <v>42131.455439814818</v>
      </c>
      <c r="T638">
        <f t="shared" si="39"/>
        <v>2015</v>
      </c>
    </row>
    <row r="639" spans="1:20" ht="60" x14ac:dyDescent="0.2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s="11">
        <f t="shared" si="36"/>
        <v>0</v>
      </c>
      <c r="G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s="12" t="s">
        <v>8283</v>
      </c>
      <c r="P639" s="12" t="s">
        <v>8284</v>
      </c>
      <c r="Q639">
        <v>0</v>
      </c>
      <c r="R639" s="18">
        <f t="shared" si="37"/>
        <v>42791.961111111115</v>
      </c>
      <c r="S639" s="18">
        <f t="shared" si="38"/>
        <v>42762.962013888886</v>
      </c>
      <c r="T639">
        <f t="shared" si="39"/>
        <v>2017</v>
      </c>
    </row>
    <row r="640" spans="1:20" x14ac:dyDescent="0.2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s="11">
        <f t="shared" si="36"/>
        <v>0</v>
      </c>
      <c r="G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s="12" t="s">
        <v>8283</v>
      </c>
      <c r="P640" s="12" t="s">
        <v>8284</v>
      </c>
      <c r="Q640">
        <v>3</v>
      </c>
      <c r="R640" s="18">
        <f t="shared" si="37"/>
        <v>42819.55164351852</v>
      </c>
      <c r="S640" s="18">
        <f t="shared" si="38"/>
        <v>42759.593310185184</v>
      </c>
      <c r="T640">
        <f t="shared" si="39"/>
        <v>2017</v>
      </c>
    </row>
    <row r="641" spans="1:20" ht="30" x14ac:dyDescent="0.2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s="11">
        <f t="shared" si="36"/>
        <v>0</v>
      </c>
      <c r="G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s="12" t="s">
        <v>8283</v>
      </c>
      <c r="P641" s="12" t="s">
        <v>8284</v>
      </c>
      <c r="Q641">
        <v>1</v>
      </c>
      <c r="R641" s="18">
        <f t="shared" si="37"/>
        <v>41925.583275462966</v>
      </c>
      <c r="S641" s="18">
        <f t="shared" si="38"/>
        <v>41865.583275462966</v>
      </c>
      <c r="T641">
        <f t="shared" si="39"/>
        <v>2014</v>
      </c>
    </row>
    <row r="642" spans="1:20" ht="60" x14ac:dyDescent="0.2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s="11">
        <f t="shared" ref="F642:F705" si="40">ROUND(E642/D642*100,0)</f>
        <v>144</v>
      </c>
      <c r="G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s="12" t="s">
        <v>8283</v>
      </c>
      <c r="P642" s="12" t="s">
        <v>8285</v>
      </c>
      <c r="Q642">
        <v>50.5</v>
      </c>
      <c r="R642" s="18">
        <f t="shared" si="37"/>
        <v>42698.958333333328</v>
      </c>
      <c r="S642" s="18">
        <f t="shared" si="38"/>
        <v>42683.420312500006</v>
      </c>
      <c r="T642">
        <f t="shared" si="39"/>
        <v>2016</v>
      </c>
    </row>
    <row r="643" spans="1:20" ht="60" x14ac:dyDescent="0.2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s="11">
        <f t="shared" si="40"/>
        <v>119</v>
      </c>
      <c r="G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s="12" t="s">
        <v>8283</v>
      </c>
      <c r="P643" s="12" t="s">
        <v>8285</v>
      </c>
      <c r="Q643">
        <v>151.32</v>
      </c>
      <c r="R643" s="18">
        <f t="shared" ref="R643:R706" si="41">(((J643/60)/60)/24)+DATE(1970,1,1)</f>
        <v>42229.57</v>
      </c>
      <c r="S643" s="18">
        <f t="shared" ref="S643:S706" si="42">(((K643/60)/60)/24)+DATE(1970,1,1)</f>
        <v>42199.57</v>
      </c>
      <c r="T643">
        <f t="shared" ref="T643:T706" si="43">YEAR(S643)</f>
        <v>2015</v>
      </c>
    </row>
    <row r="644" spans="1:20" ht="60" x14ac:dyDescent="0.2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s="11">
        <f t="shared" si="40"/>
        <v>1460</v>
      </c>
      <c r="G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s="12" t="s">
        <v>8283</v>
      </c>
      <c r="P644" s="12" t="s">
        <v>8285</v>
      </c>
      <c r="Q644">
        <v>134.36000000000001</v>
      </c>
      <c r="R644" s="18">
        <f t="shared" si="41"/>
        <v>42235.651319444441</v>
      </c>
      <c r="S644" s="18">
        <f t="shared" si="42"/>
        <v>42199.651319444441</v>
      </c>
      <c r="T644">
        <f t="shared" si="43"/>
        <v>2015</v>
      </c>
    </row>
    <row r="645" spans="1:20" ht="45" x14ac:dyDescent="0.2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s="11">
        <f t="shared" si="40"/>
        <v>106</v>
      </c>
      <c r="G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s="12" t="s">
        <v>8283</v>
      </c>
      <c r="P645" s="12" t="s">
        <v>8285</v>
      </c>
      <c r="Q645">
        <v>174.03</v>
      </c>
      <c r="R645" s="18">
        <f t="shared" si="41"/>
        <v>42155.642071759255</v>
      </c>
      <c r="S645" s="18">
        <f t="shared" si="42"/>
        <v>42100.642071759255</v>
      </c>
      <c r="T645">
        <f t="shared" si="43"/>
        <v>2015</v>
      </c>
    </row>
    <row r="646" spans="1:20" ht="60" x14ac:dyDescent="0.2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s="11">
        <f t="shared" si="40"/>
        <v>300</v>
      </c>
      <c r="G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s="12" t="s">
        <v>8283</v>
      </c>
      <c r="P646" s="12" t="s">
        <v>8285</v>
      </c>
      <c r="Q646">
        <v>73.489999999999995</v>
      </c>
      <c r="R646" s="18">
        <f t="shared" si="41"/>
        <v>41941.041666666664</v>
      </c>
      <c r="S646" s="18">
        <f t="shared" si="42"/>
        <v>41898.665960648148</v>
      </c>
      <c r="T646">
        <f t="shared" si="43"/>
        <v>2014</v>
      </c>
    </row>
    <row r="647" spans="1:20" ht="30" x14ac:dyDescent="0.2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s="11">
        <f t="shared" si="40"/>
        <v>279</v>
      </c>
      <c r="G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s="12" t="s">
        <v>8283</v>
      </c>
      <c r="P647" s="12" t="s">
        <v>8285</v>
      </c>
      <c r="Q647">
        <v>23.52</v>
      </c>
      <c r="R647" s="18">
        <f t="shared" si="41"/>
        <v>42594.026319444441</v>
      </c>
      <c r="S647" s="18">
        <f t="shared" si="42"/>
        <v>42564.026319444441</v>
      </c>
      <c r="T647">
        <f t="shared" si="43"/>
        <v>2016</v>
      </c>
    </row>
    <row r="648" spans="1:20" ht="60" x14ac:dyDescent="0.2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s="11">
        <f t="shared" si="40"/>
        <v>132</v>
      </c>
      <c r="G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s="12" t="s">
        <v>8283</v>
      </c>
      <c r="P648" s="12" t="s">
        <v>8285</v>
      </c>
      <c r="Q648">
        <v>39.07</v>
      </c>
      <c r="R648" s="18">
        <f t="shared" si="41"/>
        <v>41862.852627314816</v>
      </c>
      <c r="S648" s="18">
        <f t="shared" si="42"/>
        <v>41832.852627314816</v>
      </c>
      <c r="T648">
        <f t="shared" si="43"/>
        <v>2014</v>
      </c>
    </row>
    <row r="649" spans="1:20" ht="60" x14ac:dyDescent="0.2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s="11">
        <f t="shared" si="40"/>
        <v>107</v>
      </c>
      <c r="G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s="12" t="s">
        <v>8283</v>
      </c>
      <c r="P649" s="12" t="s">
        <v>8285</v>
      </c>
      <c r="Q649">
        <v>125.94</v>
      </c>
      <c r="R649" s="18">
        <f t="shared" si="41"/>
        <v>42446.726261574076</v>
      </c>
      <c r="S649" s="18">
        <f t="shared" si="42"/>
        <v>42416.767928240741</v>
      </c>
      <c r="T649">
        <f t="shared" si="43"/>
        <v>2016</v>
      </c>
    </row>
    <row r="650" spans="1:20" ht="30" x14ac:dyDescent="0.2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s="11">
        <f t="shared" si="40"/>
        <v>127</v>
      </c>
      <c r="G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s="12" t="s">
        <v>8283</v>
      </c>
      <c r="P650" s="12" t="s">
        <v>8285</v>
      </c>
      <c r="Q650">
        <v>1644</v>
      </c>
      <c r="R650" s="18">
        <f t="shared" si="41"/>
        <v>41926.693379629629</v>
      </c>
      <c r="S650" s="18">
        <f t="shared" si="42"/>
        <v>41891.693379629629</v>
      </c>
      <c r="T650">
        <f t="shared" si="43"/>
        <v>2014</v>
      </c>
    </row>
    <row r="651" spans="1:20" ht="60" x14ac:dyDescent="0.2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s="11">
        <f t="shared" si="40"/>
        <v>140</v>
      </c>
      <c r="G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s="12" t="s">
        <v>8283</v>
      </c>
      <c r="P651" s="12" t="s">
        <v>8285</v>
      </c>
      <c r="Q651">
        <v>42.67</v>
      </c>
      <c r="R651" s="18">
        <f t="shared" si="41"/>
        <v>41898.912187499998</v>
      </c>
      <c r="S651" s="18">
        <f t="shared" si="42"/>
        <v>41877.912187499998</v>
      </c>
      <c r="T651">
        <f t="shared" si="43"/>
        <v>2014</v>
      </c>
    </row>
    <row r="652" spans="1:20" ht="60" x14ac:dyDescent="0.2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s="11">
        <f t="shared" si="40"/>
        <v>112</v>
      </c>
      <c r="G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s="12" t="s">
        <v>8283</v>
      </c>
      <c r="P652" s="12" t="s">
        <v>8285</v>
      </c>
      <c r="Q652">
        <v>35.130000000000003</v>
      </c>
      <c r="R652" s="18">
        <f t="shared" si="41"/>
        <v>41992.078518518523</v>
      </c>
      <c r="S652" s="18">
        <f t="shared" si="42"/>
        <v>41932.036851851852</v>
      </c>
      <c r="T652">
        <f t="shared" si="43"/>
        <v>2014</v>
      </c>
    </row>
    <row r="653" spans="1:20" ht="60" x14ac:dyDescent="0.2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s="11">
        <f t="shared" si="40"/>
        <v>101</v>
      </c>
      <c r="G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s="12" t="s">
        <v>8283</v>
      </c>
      <c r="P653" s="12" t="s">
        <v>8285</v>
      </c>
      <c r="Q653">
        <v>239.35</v>
      </c>
      <c r="R653" s="18">
        <f t="shared" si="41"/>
        <v>41986.017488425925</v>
      </c>
      <c r="S653" s="18">
        <f t="shared" si="42"/>
        <v>41956.017488425925</v>
      </c>
      <c r="T653">
        <f t="shared" si="43"/>
        <v>2014</v>
      </c>
    </row>
    <row r="654" spans="1:20" ht="60" x14ac:dyDescent="0.2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s="11">
        <f t="shared" si="40"/>
        <v>100</v>
      </c>
      <c r="G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s="12" t="s">
        <v>8283</v>
      </c>
      <c r="P654" s="12" t="s">
        <v>8285</v>
      </c>
      <c r="Q654">
        <v>107.64</v>
      </c>
      <c r="R654" s="18">
        <f t="shared" si="41"/>
        <v>42705.732060185182</v>
      </c>
      <c r="S654" s="18">
        <f t="shared" si="42"/>
        <v>42675.690393518518</v>
      </c>
      <c r="T654">
        <f t="shared" si="43"/>
        <v>2016</v>
      </c>
    </row>
    <row r="655" spans="1:20" ht="60" x14ac:dyDescent="0.2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s="11">
        <f t="shared" si="40"/>
        <v>141</v>
      </c>
      <c r="G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s="12" t="s">
        <v>8283</v>
      </c>
      <c r="P655" s="12" t="s">
        <v>8285</v>
      </c>
      <c r="Q655">
        <v>95.83</v>
      </c>
      <c r="R655" s="18">
        <f t="shared" si="41"/>
        <v>42236.618518518517</v>
      </c>
      <c r="S655" s="18">
        <f t="shared" si="42"/>
        <v>42199.618518518517</v>
      </c>
      <c r="T655">
        <f t="shared" si="43"/>
        <v>2015</v>
      </c>
    </row>
    <row r="656" spans="1:20" ht="60" x14ac:dyDescent="0.2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s="11">
        <f t="shared" si="40"/>
        <v>267</v>
      </c>
      <c r="G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s="12" t="s">
        <v>8283</v>
      </c>
      <c r="P656" s="12" t="s">
        <v>8285</v>
      </c>
      <c r="Q656">
        <v>31.66</v>
      </c>
      <c r="R656" s="18">
        <f t="shared" si="41"/>
        <v>42193.957326388889</v>
      </c>
      <c r="S656" s="18">
        <f t="shared" si="42"/>
        <v>42163.957326388889</v>
      </c>
      <c r="T656">
        <f t="shared" si="43"/>
        <v>2015</v>
      </c>
    </row>
    <row r="657" spans="1:20" ht="45" x14ac:dyDescent="0.2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s="11">
        <f t="shared" si="40"/>
        <v>147</v>
      </c>
      <c r="G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s="12" t="s">
        <v>8283</v>
      </c>
      <c r="P657" s="12" t="s">
        <v>8285</v>
      </c>
      <c r="Q657">
        <v>42.89</v>
      </c>
      <c r="R657" s="18">
        <f t="shared" si="41"/>
        <v>42075.915648148148</v>
      </c>
      <c r="S657" s="18">
        <f t="shared" si="42"/>
        <v>42045.957314814819</v>
      </c>
      <c r="T657">
        <f t="shared" si="43"/>
        <v>2015</v>
      </c>
    </row>
    <row r="658" spans="1:20" ht="60" x14ac:dyDescent="0.2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s="11">
        <f t="shared" si="40"/>
        <v>214</v>
      </c>
      <c r="G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s="12" t="s">
        <v>8283</v>
      </c>
      <c r="P658" s="12" t="s">
        <v>8285</v>
      </c>
      <c r="Q658">
        <v>122.74</v>
      </c>
      <c r="R658" s="18">
        <f t="shared" si="41"/>
        <v>42477.762951388882</v>
      </c>
      <c r="S658" s="18">
        <f t="shared" si="42"/>
        <v>42417.804618055554</v>
      </c>
      <c r="T658">
        <f t="shared" si="43"/>
        <v>2016</v>
      </c>
    </row>
    <row r="659" spans="1:20" ht="60" x14ac:dyDescent="0.2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s="11">
        <f t="shared" si="40"/>
        <v>126</v>
      </c>
      <c r="G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s="12" t="s">
        <v>8283</v>
      </c>
      <c r="P659" s="12" t="s">
        <v>8285</v>
      </c>
      <c r="Q659">
        <v>190.45</v>
      </c>
      <c r="R659" s="18">
        <f t="shared" si="41"/>
        <v>42361.84574074074</v>
      </c>
      <c r="S659" s="18">
        <f t="shared" si="42"/>
        <v>42331.84574074074</v>
      </c>
      <c r="T659">
        <f t="shared" si="43"/>
        <v>2015</v>
      </c>
    </row>
    <row r="660" spans="1:20" ht="60" x14ac:dyDescent="0.2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s="11">
        <f t="shared" si="40"/>
        <v>104</v>
      </c>
      <c r="G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s="12" t="s">
        <v>8283</v>
      </c>
      <c r="P660" s="12" t="s">
        <v>8285</v>
      </c>
      <c r="Q660">
        <v>109.34</v>
      </c>
      <c r="R660" s="18">
        <f t="shared" si="41"/>
        <v>42211.75</v>
      </c>
      <c r="S660" s="18">
        <f t="shared" si="42"/>
        <v>42179.160752314812</v>
      </c>
      <c r="T660">
        <f t="shared" si="43"/>
        <v>2015</v>
      </c>
    </row>
    <row r="661" spans="1:20" x14ac:dyDescent="0.2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s="11">
        <f t="shared" si="40"/>
        <v>101</v>
      </c>
      <c r="G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s="12" t="s">
        <v>8283</v>
      </c>
      <c r="P661" s="12" t="s">
        <v>8285</v>
      </c>
      <c r="Q661">
        <v>143.66999999999999</v>
      </c>
      <c r="R661" s="18">
        <f t="shared" si="41"/>
        <v>42239.593692129631</v>
      </c>
      <c r="S661" s="18">
        <f t="shared" si="42"/>
        <v>42209.593692129631</v>
      </c>
      <c r="T661">
        <f t="shared" si="43"/>
        <v>2015</v>
      </c>
    </row>
    <row r="662" spans="1:20" ht="60" x14ac:dyDescent="0.2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s="11">
        <f t="shared" si="40"/>
        <v>3</v>
      </c>
      <c r="G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s="12" t="s">
        <v>8283</v>
      </c>
      <c r="P662" s="12" t="s">
        <v>8285</v>
      </c>
      <c r="Q662">
        <v>84.94</v>
      </c>
      <c r="R662" s="18">
        <f t="shared" si="41"/>
        <v>41952.783321759263</v>
      </c>
      <c r="S662" s="18">
        <f t="shared" si="42"/>
        <v>41922.741655092592</v>
      </c>
      <c r="T662">
        <f t="shared" si="43"/>
        <v>2014</v>
      </c>
    </row>
    <row r="663" spans="1:20" ht="45" x14ac:dyDescent="0.2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s="11">
        <f t="shared" si="40"/>
        <v>1</v>
      </c>
      <c r="G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s="12" t="s">
        <v>8283</v>
      </c>
      <c r="P663" s="12" t="s">
        <v>8285</v>
      </c>
      <c r="Q663">
        <v>10.56</v>
      </c>
      <c r="R663" s="18">
        <f t="shared" si="41"/>
        <v>42666.645358796297</v>
      </c>
      <c r="S663" s="18">
        <f t="shared" si="42"/>
        <v>42636.645358796297</v>
      </c>
      <c r="T663">
        <f t="shared" si="43"/>
        <v>2016</v>
      </c>
    </row>
    <row r="664" spans="1:20" ht="45" x14ac:dyDescent="0.2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s="11">
        <f t="shared" si="40"/>
        <v>0</v>
      </c>
      <c r="G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s="12" t="s">
        <v>8283</v>
      </c>
      <c r="P664" s="12" t="s">
        <v>8285</v>
      </c>
      <c r="Q664">
        <v>39</v>
      </c>
      <c r="R664" s="18">
        <f t="shared" si="41"/>
        <v>42020.438043981485</v>
      </c>
      <c r="S664" s="18">
        <f t="shared" si="42"/>
        <v>41990.438043981485</v>
      </c>
      <c r="T664">
        <f t="shared" si="43"/>
        <v>2014</v>
      </c>
    </row>
    <row r="665" spans="1:20" ht="60" x14ac:dyDescent="0.2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s="11">
        <f t="shared" si="40"/>
        <v>0</v>
      </c>
      <c r="G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s="12" t="s">
        <v>8283</v>
      </c>
      <c r="P665" s="12" t="s">
        <v>8285</v>
      </c>
      <c r="Q665">
        <v>100</v>
      </c>
      <c r="R665" s="18">
        <f t="shared" si="41"/>
        <v>42203.843240740738</v>
      </c>
      <c r="S665" s="18">
        <f t="shared" si="42"/>
        <v>42173.843240740738</v>
      </c>
      <c r="T665">
        <f t="shared" si="43"/>
        <v>2015</v>
      </c>
    </row>
    <row r="666" spans="1:20" ht="60" x14ac:dyDescent="0.2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s="11">
        <f t="shared" si="40"/>
        <v>8</v>
      </c>
      <c r="G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s="12" t="s">
        <v>8283</v>
      </c>
      <c r="P666" s="12" t="s">
        <v>8285</v>
      </c>
      <c r="Q666">
        <v>31.17</v>
      </c>
      <c r="R666" s="18">
        <f t="shared" si="41"/>
        <v>42107.666377314818</v>
      </c>
      <c r="S666" s="18">
        <f t="shared" si="42"/>
        <v>42077.666377314818</v>
      </c>
      <c r="T666">
        <f t="shared" si="43"/>
        <v>2015</v>
      </c>
    </row>
    <row r="667" spans="1:20" ht="60" x14ac:dyDescent="0.2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s="11">
        <f t="shared" si="40"/>
        <v>19</v>
      </c>
      <c r="G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s="12" t="s">
        <v>8283</v>
      </c>
      <c r="P667" s="12" t="s">
        <v>8285</v>
      </c>
      <c r="Q667">
        <v>155.33000000000001</v>
      </c>
      <c r="R667" s="18">
        <f t="shared" si="41"/>
        <v>42748.711354166662</v>
      </c>
      <c r="S667" s="18">
        <f t="shared" si="42"/>
        <v>42688.711354166662</v>
      </c>
      <c r="T667">
        <f t="shared" si="43"/>
        <v>2016</v>
      </c>
    </row>
    <row r="668" spans="1:20" ht="60" x14ac:dyDescent="0.2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s="11">
        <f t="shared" si="40"/>
        <v>0</v>
      </c>
      <c r="G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s="12" t="s">
        <v>8283</v>
      </c>
      <c r="P668" s="12" t="s">
        <v>8285</v>
      </c>
      <c r="Q668">
        <v>2</v>
      </c>
      <c r="R668" s="18">
        <f t="shared" si="41"/>
        <v>41868.832152777781</v>
      </c>
      <c r="S668" s="18">
        <f t="shared" si="42"/>
        <v>41838.832152777781</v>
      </c>
      <c r="T668">
        <f t="shared" si="43"/>
        <v>2014</v>
      </c>
    </row>
    <row r="669" spans="1:20" ht="60" x14ac:dyDescent="0.2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s="11">
        <f t="shared" si="40"/>
        <v>10</v>
      </c>
      <c r="G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s="12" t="s">
        <v>8283</v>
      </c>
      <c r="P669" s="12" t="s">
        <v>8285</v>
      </c>
      <c r="Q669">
        <v>178.93</v>
      </c>
      <c r="R669" s="18">
        <f t="shared" si="41"/>
        <v>42672.373414351852</v>
      </c>
      <c r="S669" s="18">
        <f t="shared" si="42"/>
        <v>42632.373414351852</v>
      </c>
      <c r="T669">
        <f t="shared" si="43"/>
        <v>2016</v>
      </c>
    </row>
    <row r="670" spans="1:20" ht="45" x14ac:dyDescent="0.2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s="11">
        <f t="shared" si="40"/>
        <v>5</v>
      </c>
      <c r="G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s="12" t="s">
        <v>8283</v>
      </c>
      <c r="P670" s="12" t="s">
        <v>8285</v>
      </c>
      <c r="Q670">
        <v>27.36</v>
      </c>
      <c r="R670" s="18">
        <f t="shared" si="41"/>
        <v>42135.831273148149</v>
      </c>
      <c r="S670" s="18">
        <f t="shared" si="42"/>
        <v>42090.831273148149</v>
      </c>
      <c r="T670">
        <f t="shared" si="43"/>
        <v>2015</v>
      </c>
    </row>
    <row r="671" spans="1:20" ht="60" x14ac:dyDescent="0.2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s="11">
        <f t="shared" si="40"/>
        <v>22</v>
      </c>
      <c r="G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s="12" t="s">
        <v>8283</v>
      </c>
      <c r="P671" s="12" t="s">
        <v>8285</v>
      </c>
      <c r="Q671">
        <v>1536.25</v>
      </c>
      <c r="R671" s="18">
        <f t="shared" si="41"/>
        <v>42557.625671296293</v>
      </c>
      <c r="S671" s="18">
        <f t="shared" si="42"/>
        <v>42527.625671296293</v>
      </c>
      <c r="T671">
        <f t="shared" si="43"/>
        <v>2016</v>
      </c>
    </row>
    <row r="672" spans="1:20" ht="60" x14ac:dyDescent="0.2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s="11">
        <f t="shared" si="40"/>
        <v>29</v>
      </c>
      <c r="G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s="12" t="s">
        <v>8283</v>
      </c>
      <c r="P672" s="12" t="s">
        <v>8285</v>
      </c>
      <c r="Q672">
        <v>85</v>
      </c>
      <c r="R672" s="18">
        <f t="shared" si="41"/>
        <v>42540.340277777781</v>
      </c>
      <c r="S672" s="18">
        <f t="shared" si="42"/>
        <v>42506.709722222222</v>
      </c>
      <c r="T672">
        <f t="shared" si="43"/>
        <v>2016</v>
      </c>
    </row>
    <row r="673" spans="1:20" ht="60" x14ac:dyDescent="0.2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s="11">
        <f t="shared" si="40"/>
        <v>39</v>
      </c>
      <c r="G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s="12" t="s">
        <v>8283</v>
      </c>
      <c r="P673" s="12" t="s">
        <v>8285</v>
      </c>
      <c r="Q673">
        <v>788.53</v>
      </c>
      <c r="R673" s="18">
        <f t="shared" si="41"/>
        <v>42018.166666666672</v>
      </c>
      <c r="S673" s="18">
        <f t="shared" si="42"/>
        <v>41984.692731481482</v>
      </c>
      <c r="T673">
        <f t="shared" si="43"/>
        <v>2014</v>
      </c>
    </row>
    <row r="674" spans="1:20" ht="60" x14ac:dyDescent="0.2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s="11">
        <f t="shared" si="40"/>
        <v>22</v>
      </c>
      <c r="G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s="12" t="s">
        <v>8283</v>
      </c>
      <c r="P674" s="12" t="s">
        <v>8285</v>
      </c>
      <c r="Q674">
        <v>50.3</v>
      </c>
      <c r="R674" s="18">
        <f t="shared" si="41"/>
        <v>42005.207638888889</v>
      </c>
      <c r="S674" s="18">
        <f t="shared" si="42"/>
        <v>41974.219490740739</v>
      </c>
      <c r="T674">
        <f t="shared" si="43"/>
        <v>2014</v>
      </c>
    </row>
    <row r="675" spans="1:20" ht="60" x14ac:dyDescent="0.2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s="11">
        <f t="shared" si="40"/>
        <v>0</v>
      </c>
      <c r="G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s="12" t="s">
        <v>8283</v>
      </c>
      <c r="P675" s="12" t="s">
        <v>8285</v>
      </c>
      <c r="Q675">
        <v>68.33</v>
      </c>
      <c r="R675" s="18">
        <f t="shared" si="41"/>
        <v>41883.840474537035</v>
      </c>
      <c r="S675" s="18">
        <f t="shared" si="42"/>
        <v>41838.840474537035</v>
      </c>
      <c r="T675">
        <f t="shared" si="43"/>
        <v>2014</v>
      </c>
    </row>
    <row r="676" spans="1:20" ht="30" x14ac:dyDescent="0.2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s="11">
        <f t="shared" si="40"/>
        <v>0</v>
      </c>
      <c r="G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s="12" t="s">
        <v>8283</v>
      </c>
      <c r="P676" s="12" t="s">
        <v>8285</v>
      </c>
      <c r="Q676">
        <v>7.5</v>
      </c>
      <c r="R676" s="18">
        <f t="shared" si="41"/>
        <v>41863.116053240738</v>
      </c>
      <c r="S676" s="18">
        <f t="shared" si="42"/>
        <v>41803.116053240738</v>
      </c>
      <c r="T676">
        <f t="shared" si="43"/>
        <v>2014</v>
      </c>
    </row>
    <row r="677" spans="1:20" ht="60" x14ac:dyDescent="0.2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s="11">
        <f t="shared" si="40"/>
        <v>15</v>
      </c>
      <c r="G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s="12" t="s">
        <v>8283</v>
      </c>
      <c r="P677" s="12" t="s">
        <v>8285</v>
      </c>
      <c r="Q677">
        <v>34.270000000000003</v>
      </c>
      <c r="R677" s="18">
        <f t="shared" si="41"/>
        <v>42005.290972222225</v>
      </c>
      <c r="S677" s="18">
        <f t="shared" si="42"/>
        <v>41975.930601851855</v>
      </c>
      <c r="T677">
        <f t="shared" si="43"/>
        <v>2014</v>
      </c>
    </row>
    <row r="678" spans="1:20" ht="60" x14ac:dyDescent="0.2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s="11">
        <f t="shared" si="40"/>
        <v>1</v>
      </c>
      <c r="G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s="12" t="s">
        <v>8283</v>
      </c>
      <c r="P678" s="12" t="s">
        <v>8285</v>
      </c>
      <c r="Q678">
        <v>61.29</v>
      </c>
      <c r="R678" s="18">
        <f t="shared" si="41"/>
        <v>42042.768298611118</v>
      </c>
      <c r="S678" s="18">
        <f t="shared" si="42"/>
        <v>42012.768298611118</v>
      </c>
      <c r="T678">
        <f t="shared" si="43"/>
        <v>2015</v>
      </c>
    </row>
    <row r="679" spans="1:20" ht="75" x14ac:dyDescent="0.2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s="11">
        <f t="shared" si="40"/>
        <v>26</v>
      </c>
      <c r="G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s="12" t="s">
        <v>8283</v>
      </c>
      <c r="P679" s="12" t="s">
        <v>8285</v>
      </c>
      <c r="Q679">
        <v>133.25</v>
      </c>
      <c r="R679" s="18">
        <f t="shared" si="41"/>
        <v>42549.403877314813</v>
      </c>
      <c r="S679" s="18">
        <f t="shared" si="42"/>
        <v>42504.403877314813</v>
      </c>
      <c r="T679">
        <f t="shared" si="43"/>
        <v>2016</v>
      </c>
    </row>
    <row r="680" spans="1:20" ht="60" x14ac:dyDescent="0.2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s="11">
        <f t="shared" si="40"/>
        <v>4</v>
      </c>
      <c r="G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s="12" t="s">
        <v>8283</v>
      </c>
      <c r="P680" s="12" t="s">
        <v>8285</v>
      </c>
      <c r="Q680">
        <v>65.180000000000007</v>
      </c>
      <c r="R680" s="18">
        <f t="shared" si="41"/>
        <v>42511.376597222217</v>
      </c>
      <c r="S680" s="18">
        <f t="shared" si="42"/>
        <v>42481.376597222217</v>
      </c>
      <c r="T680">
        <f t="shared" si="43"/>
        <v>2016</v>
      </c>
    </row>
    <row r="681" spans="1:20" ht="60" x14ac:dyDescent="0.2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s="11">
        <f t="shared" si="40"/>
        <v>15</v>
      </c>
      <c r="G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s="12" t="s">
        <v>8283</v>
      </c>
      <c r="P681" s="12" t="s">
        <v>8285</v>
      </c>
      <c r="Q681">
        <v>93.9</v>
      </c>
      <c r="R681" s="18">
        <f t="shared" si="41"/>
        <v>42616.695706018523</v>
      </c>
      <c r="S681" s="18">
        <f t="shared" si="42"/>
        <v>42556.695706018523</v>
      </c>
      <c r="T681">
        <f t="shared" si="43"/>
        <v>2016</v>
      </c>
    </row>
    <row r="682" spans="1:20" ht="60" x14ac:dyDescent="0.2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s="11">
        <f t="shared" si="40"/>
        <v>26</v>
      </c>
      <c r="G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s="12" t="s">
        <v>8283</v>
      </c>
      <c r="P682" s="12" t="s">
        <v>8285</v>
      </c>
      <c r="Q682">
        <v>150.65</v>
      </c>
      <c r="R682" s="18">
        <f t="shared" si="41"/>
        <v>41899.501516203702</v>
      </c>
      <c r="S682" s="18">
        <f t="shared" si="42"/>
        <v>41864.501516203702</v>
      </c>
      <c r="T682">
        <f t="shared" si="43"/>
        <v>2014</v>
      </c>
    </row>
    <row r="683" spans="1:20" ht="60" x14ac:dyDescent="0.2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s="11">
        <f t="shared" si="40"/>
        <v>0</v>
      </c>
      <c r="G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s="12" t="s">
        <v>8283</v>
      </c>
      <c r="P683" s="12" t="s">
        <v>8285</v>
      </c>
      <c r="Q683">
        <v>1</v>
      </c>
      <c r="R683" s="18">
        <f t="shared" si="41"/>
        <v>42669.805601851855</v>
      </c>
      <c r="S683" s="18">
        <f t="shared" si="42"/>
        <v>42639.805601851855</v>
      </c>
      <c r="T683">
        <f t="shared" si="43"/>
        <v>2016</v>
      </c>
    </row>
    <row r="684" spans="1:20" ht="45" x14ac:dyDescent="0.2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s="11">
        <f t="shared" si="40"/>
        <v>0</v>
      </c>
      <c r="G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s="12" t="s">
        <v>8283</v>
      </c>
      <c r="P684" s="12" t="s">
        <v>8285</v>
      </c>
      <c r="Q684">
        <v>13.25</v>
      </c>
      <c r="R684" s="18">
        <f t="shared" si="41"/>
        <v>42808.723634259266</v>
      </c>
      <c r="S684" s="18">
        <f t="shared" si="42"/>
        <v>42778.765300925923</v>
      </c>
      <c r="T684">
        <f t="shared" si="43"/>
        <v>2017</v>
      </c>
    </row>
    <row r="685" spans="1:20" ht="60" x14ac:dyDescent="0.2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s="11">
        <f t="shared" si="40"/>
        <v>1</v>
      </c>
      <c r="G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s="12" t="s">
        <v>8283</v>
      </c>
      <c r="P685" s="12" t="s">
        <v>8285</v>
      </c>
      <c r="Q685">
        <v>99.33</v>
      </c>
      <c r="R685" s="18">
        <f t="shared" si="41"/>
        <v>42674.900046296301</v>
      </c>
      <c r="S685" s="18">
        <f t="shared" si="42"/>
        <v>42634.900046296301</v>
      </c>
      <c r="T685">
        <f t="shared" si="43"/>
        <v>2016</v>
      </c>
    </row>
    <row r="686" spans="1:20" ht="30" x14ac:dyDescent="0.2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s="11">
        <f t="shared" si="40"/>
        <v>7</v>
      </c>
      <c r="G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s="12" t="s">
        <v>8283</v>
      </c>
      <c r="P686" s="12" t="s">
        <v>8285</v>
      </c>
      <c r="Q686">
        <v>177.39</v>
      </c>
      <c r="R686" s="18">
        <f t="shared" si="41"/>
        <v>41845.125</v>
      </c>
      <c r="S686" s="18">
        <f t="shared" si="42"/>
        <v>41809.473275462966</v>
      </c>
      <c r="T686">
        <f t="shared" si="43"/>
        <v>2014</v>
      </c>
    </row>
    <row r="687" spans="1:20" ht="60" x14ac:dyDescent="0.2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s="11">
        <f t="shared" si="40"/>
        <v>28</v>
      </c>
      <c r="G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s="12" t="s">
        <v>8283</v>
      </c>
      <c r="P687" s="12" t="s">
        <v>8285</v>
      </c>
      <c r="Q687">
        <v>55.3</v>
      </c>
      <c r="R687" s="18">
        <f t="shared" si="41"/>
        <v>42016.866574074069</v>
      </c>
      <c r="S687" s="18">
        <f t="shared" si="42"/>
        <v>41971.866574074069</v>
      </c>
      <c r="T687">
        <f t="shared" si="43"/>
        <v>2014</v>
      </c>
    </row>
    <row r="688" spans="1:20" ht="60" x14ac:dyDescent="0.2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s="11">
        <f t="shared" si="40"/>
        <v>0</v>
      </c>
      <c r="G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s="12" t="s">
        <v>8283</v>
      </c>
      <c r="P688" s="12" t="s">
        <v>8285</v>
      </c>
      <c r="Q688">
        <v>0</v>
      </c>
      <c r="R688" s="18">
        <f t="shared" si="41"/>
        <v>42219.673263888893</v>
      </c>
      <c r="S688" s="18">
        <f t="shared" si="42"/>
        <v>42189.673263888893</v>
      </c>
      <c r="T688">
        <f t="shared" si="43"/>
        <v>2015</v>
      </c>
    </row>
    <row r="689" spans="1:20" ht="60" x14ac:dyDescent="0.2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s="11">
        <f t="shared" si="40"/>
        <v>4</v>
      </c>
      <c r="G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s="12" t="s">
        <v>8283</v>
      </c>
      <c r="P689" s="12" t="s">
        <v>8285</v>
      </c>
      <c r="Q689">
        <v>591.66999999999996</v>
      </c>
      <c r="R689" s="18">
        <f t="shared" si="41"/>
        <v>42771.750613425931</v>
      </c>
      <c r="S689" s="18">
        <f t="shared" si="42"/>
        <v>42711.750613425931</v>
      </c>
      <c r="T689">
        <f t="shared" si="43"/>
        <v>2016</v>
      </c>
    </row>
    <row r="690" spans="1:20" ht="60" x14ac:dyDescent="0.2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s="11">
        <f t="shared" si="40"/>
        <v>73</v>
      </c>
      <c r="G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s="12" t="s">
        <v>8283</v>
      </c>
      <c r="P690" s="12" t="s">
        <v>8285</v>
      </c>
      <c r="Q690">
        <v>405.5</v>
      </c>
      <c r="R690" s="18">
        <f t="shared" si="41"/>
        <v>42292.104780092588</v>
      </c>
      <c r="S690" s="18">
        <f t="shared" si="42"/>
        <v>42262.104780092588</v>
      </c>
      <c r="T690">
        <f t="shared" si="43"/>
        <v>2015</v>
      </c>
    </row>
    <row r="691" spans="1:20" ht="60" x14ac:dyDescent="0.2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s="11">
        <f t="shared" si="40"/>
        <v>58</v>
      </c>
      <c r="G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s="12" t="s">
        <v>8283</v>
      </c>
      <c r="P691" s="12" t="s">
        <v>8285</v>
      </c>
      <c r="Q691">
        <v>343.15</v>
      </c>
      <c r="R691" s="18">
        <f t="shared" si="41"/>
        <v>42712.207638888889</v>
      </c>
      <c r="S691" s="18">
        <f t="shared" si="42"/>
        <v>42675.66778935185</v>
      </c>
      <c r="T691">
        <f t="shared" si="43"/>
        <v>2016</v>
      </c>
    </row>
    <row r="692" spans="1:20" ht="30" x14ac:dyDescent="0.2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s="11">
        <f t="shared" si="40"/>
        <v>12</v>
      </c>
      <c r="G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s="12" t="s">
        <v>8283</v>
      </c>
      <c r="P692" s="12" t="s">
        <v>8285</v>
      </c>
      <c r="Q692">
        <v>72.59</v>
      </c>
      <c r="R692" s="18">
        <f t="shared" si="41"/>
        <v>42622.25</v>
      </c>
      <c r="S692" s="18">
        <f t="shared" si="42"/>
        <v>42579.634733796294</v>
      </c>
      <c r="T692">
        <f t="shared" si="43"/>
        <v>2016</v>
      </c>
    </row>
    <row r="693" spans="1:20" ht="45" x14ac:dyDescent="0.2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s="11">
        <f t="shared" si="40"/>
        <v>1</v>
      </c>
      <c r="G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s="12" t="s">
        <v>8283</v>
      </c>
      <c r="P693" s="12" t="s">
        <v>8285</v>
      </c>
      <c r="Q693">
        <v>26</v>
      </c>
      <c r="R693" s="18">
        <f t="shared" si="41"/>
        <v>42186.028310185182</v>
      </c>
      <c r="S693" s="18">
        <f t="shared" si="42"/>
        <v>42158.028310185182</v>
      </c>
      <c r="T693">
        <f t="shared" si="43"/>
        <v>2015</v>
      </c>
    </row>
    <row r="694" spans="1:20" ht="60" x14ac:dyDescent="0.2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s="11">
        <f t="shared" si="40"/>
        <v>7</v>
      </c>
      <c r="G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s="12" t="s">
        <v>8283</v>
      </c>
      <c r="P694" s="12" t="s">
        <v>8285</v>
      </c>
      <c r="Q694">
        <v>6.5</v>
      </c>
      <c r="R694" s="18">
        <f t="shared" si="41"/>
        <v>42726.37572916667</v>
      </c>
      <c r="S694" s="18">
        <f t="shared" si="42"/>
        <v>42696.37572916667</v>
      </c>
      <c r="T694">
        <f t="shared" si="43"/>
        <v>2016</v>
      </c>
    </row>
    <row r="695" spans="1:20" ht="45" x14ac:dyDescent="0.2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s="11">
        <f t="shared" si="40"/>
        <v>35</v>
      </c>
      <c r="G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s="12" t="s">
        <v>8283</v>
      </c>
      <c r="P695" s="12" t="s">
        <v>8285</v>
      </c>
      <c r="Q695">
        <v>119.39</v>
      </c>
      <c r="R695" s="18">
        <f t="shared" si="41"/>
        <v>42124.808182870373</v>
      </c>
      <c r="S695" s="18">
        <f t="shared" si="42"/>
        <v>42094.808182870373</v>
      </c>
      <c r="T695">
        <f t="shared" si="43"/>
        <v>2015</v>
      </c>
    </row>
    <row r="696" spans="1:20" ht="60" x14ac:dyDescent="0.2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s="11">
        <f t="shared" si="40"/>
        <v>0</v>
      </c>
      <c r="G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s="12" t="s">
        <v>8283</v>
      </c>
      <c r="P696" s="12" t="s">
        <v>8285</v>
      </c>
      <c r="Q696">
        <v>84.29</v>
      </c>
      <c r="R696" s="18">
        <f t="shared" si="41"/>
        <v>42767.663877314815</v>
      </c>
      <c r="S696" s="18">
        <f t="shared" si="42"/>
        <v>42737.663877314815</v>
      </c>
      <c r="T696">
        <f t="shared" si="43"/>
        <v>2017</v>
      </c>
    </row>
    <row r="697" spans="1:20" ht="60" x14ac:dyDescent="0.2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s="11">
        <f t="shared" si="40"/>
        <v>1</v>
      </c>
      <c r="G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s="12" t="s">
        <v>8283</v>
      </c>
      <c r="P697" s="12" t="s">
        <v>8285</v>
      </c>
      <c r="Q697">
        <v>90.86</v>
      </c>
      <c r="R697" s="18">
        <f t="shared" si="41"/>
        <v>41943.521064814813</v>
      </c>
      <c r="S697" s="18">
        <f t="shared" si="42"/>
        <v>41913.521064814813</v>
      </c>
      <c r="T697">
        <f t="shared" si="43"/>
        <v>2014</v>
      </c>
    </row>
    <row r="698" spans="1:20" ht="30" x14ac:dyDescent="0.2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s="11">
        <f t="shared" si="40"/>
        <v>0</v>
      </c>
      <c r="G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s="12" t="s">
        <v>8283</v>
      </c>
      <c r="P698" s="12" t="s">
        <v>8285</v>
      </c>
      <c r="Q698">
        <v>1</v>
      </c>
      <c r="R698" s="18">
        <f t="shared" si="41"/>
        <v>41845.927106481482</v>
      </c>
      <c r="S698" s="18">
        <f t="shared" si="42"/>
        <v>41815.927106481482</v>
      </c>
      <c r="T698">
        <f t="shared" si="43"/>
        <v>2014</v>
      </c>
    </row>
    <row r="699" spans="1:20" ht="60" x14ac:dyDescent="0.2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s="11">
        <f t="shared" si="40"/>
        <v>46</v>
      </c>
      <c r="G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s="12" t="s">
        <v>8283</v>
      </c>
      <c r="P699" s="12" t="s">
        <v>8285</v>
      </c>
      <c r="Q699">
        <v>20.34</v>
      </c>
      <c r="R699" s="18">
        <f t="shared" si="41"/>
        <v>42403.523020833338</v>
      </c>
      <c r="S699" s="18">
        <f t="shared" si="42"/>
        <v>42388.523020833338</v>
      </c>
      <c r="T699">
        <f t="shared" si="43"/>
        <v>2016</v>
      </c>
    </row>
    <row r="700" spans="1:20" ht="60" x14ac:dyDescent="0.2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s="11">
        <f t="shared" si="40"/>
        <v>15</v>
      </c>
      <c r="G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s="12" t="s">
        <v>8283</v>
      </c>
      <c r="P700" s="12" t="s">
        <v>8285</v>
      </c>
      <c r="Q700">
        <v>530.69000000000005</v>
      </c>
      <c r="R700" s="18">
        <f t="shared" si="41"/>
        <v>41900.083333333336</v>
      </c>
      <c r="S700" s="18">
        <f t="shared" si="42"/>
        <v>41866.931076388886</v>
      </c>
      <c r="T700">
        <f t="shared" si="43"/>
        <v>2014</v>
      </c>
    </row>
    <row r="701" spans="1:20" ht="60" x14ac:dyDescent="0.2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s="11">
        <f t="shared" si="40"/>
        <v>82</v>
      </c>
      <c r="G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s="12" t="s">
        <v>8283</v>
      </c>
      <c r="P701" s="12" t="s">
        <v>8285</v>
      </c>
      <c r="Q701">
        <v>120.39</v>
      </c>
      <c r="R701" s="18">
        <f t="shared" si="41"/>
        <v>41600.666666666664</v>
      </c>
      <c r="S701" s="18">
        <f t="shared" si="42"/>
        <v>41563.485509259262</v>
      </c>
      <c r="T701">
        <f t="shared" si="43"/>
        <v>2013</v>
      </c>
    </row>
    <row r="702" spans="1:20" ht="60" x14ac:dyDescent="0.2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s="11">
        <f t="shared" si="40"/>
        <v>3</v>
      </c>
      <c r="G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s="12" t="s">
        <v>8283</v>
      </c>
      <c r="P702" s="12" t="s">
        <v>8285</v>
      </c>
      <c r="Q702">
        <v>13</v>
      </c>
      <c r="R702" s="18">
        <f t="shared" si="41"/>
        <v>42745.688437500001</v>
      </c>
      <c r="S702" s="18">
        <f t="shared" si="42"/>
        <v>42715.688437500001</v>
      </c>
      <c r="T702">
        <f t="shared" si="43"/>
        <v>2016</v>
      </c>
    </row>
    <row r="703" spans="1:20" ht="60" x14ac:dyDescent="0.2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s="11">
        <f t="shared" si="40"/>
        <v>27</v>
      </c>
      <c r="G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s="12" t="s">
        <v>8283</v>
      </c>
      <c r="P703" s="12" t="s">
        <v>8285</v>
      </c>
      <c r="Q703">
        <v>291.33</v>
      </c>
      <c r="R703" s="18">
        <f t="shared" si="41"/>
        <v>41843.662962962961</v>
      </c>
      <c r="S703" s="18">
        <f t="shared" si="42"/>
        <v>41813.662962962961</v>
      </c>
      <c r="T703">
        <f t="shared" si="43"/>
        <v>2014</v>
      </c>
    </row>
    <row r="704" spans="1:20" ht="60" x14ac:dyDescent="0.2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s="11">
        <f t="shared" si="40"/>
        <v>31</v>
      </c>
      <c r="G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s="12" t="s">
        <v>8283</v>
      </c>
      <c r="P704" s="12" t="s">
        <v>8285</v>
      </c>
      <c r="Q704">
        <v>124.92</v>
      </c>
      <c r="R704" s="18">
        <f t="shared" si="41"/>
        <v>42698.768368055549</v>
      </c>
      <c r="S704" s="18">
        <f t="shared" si="42"/>
        <v>42668.726701388892</v>
      </c>
      <c r="T704">
        <f t="shared" si="43"/>
        <v>2016</v>
      </c>
    </row>
    <row r="705" spans="1:20" ht="45" x14ac:dyDescent="0.2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s="11">
        <f t="shared" si="40"/>
        <v>6</v>
      </c>
      <c r="G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s="12" t="s">
        <v>8283</v>
      </c>
      <c r="P705" s="12" t="s">
        <v>8285</v>
      </c>
      <c r="Q705">
        <v>119.57</v>
      </c>
      <c r="R705" s="18">
        <f t="shared" si="41"/>
        <v>42766.98055555555</v>
      </c>
      <c r="S705" s="18">
        <f t="shared" si="42"/>
        <v>42711.950798611113</v>
      </c>
      <c r="T705">
        <f t="shared" si="43"/>
        <v>2016</v>
      </c>
    </row>
    <row r="706" spans="1:20" ht="45" x14ac:dyDescent="0.2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s="11">
        <f t="shared" ref="F706:F769" si="44">ROUND(E706/D706*100,0)</f>
        <v>1</v>
      </c>
      <c r="G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s="12" t="s">
        <v>8283</v>
      </c>
      <c r="P706" s="12" t="s">
        <v>8285</v>
      </c>
      <c r="Q706">
        <v>120.25</v>
      </c>
      <c r="R706" s="18">
        <f t="shared" si="41"/>
        <v>42786.192916666667</v>
      </c>
      <c r="S706" s="18">
        <f t="shared" si="42"/>
        <v>42726.192916666667</v>
      </c>
      <c r="T706">
        <f t="shared" si="43"/>
        <v>2016</v>
      </c>
    </row>
    <row r="707" spans="1:20" ht="30" x14ac:dyDescent="0.2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s="11">
        <f t="shared" si="44"/>
        <v>1</v>
      </c>
      <c r="G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s="12" t="s">
        <v>8283</v>
      </c>
      <c r="P707" s="12" t="s">
        <v>8285</v>
      </c>
      <c r="Q707">
        <v>195.4</v>
      </c>
      <c r="R707" s="18">
        <f t="shared" ref="R707:R770" si="45">(((J707/60)/60)/24)+DATE(1970,1,1)</f>
        <v>42756.491643518515</v>
      </c>
      <c r="S707" s="18">
        <f t="shared" ref="S707:S770" si="46">(((K707/60)/60)/24)+DATE(1970,1,1)</f>
        <v>42726.491643518515</v>
      </c>
      <c r="T707">
        <f t="shared" ref="T707:T770" si="47">YEAR(S707)</f>
        <v>2016</v>
      </c>
    </row>
    <row r="708" spans="1:20" ht="60" x14ac:dyDescent="0.2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s="11">
        <f t="shared" si="44"/>
        <v>0</v>
      </c>
      <c r="G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s="12" t="s">
        <v>8283</v>
      </c>
      <c r="P708" s="12" t="s">
        <v>8285</v>
      </c>
      <c r="Q708">
        <v>0</v>
      </c>
      <c r="R708" s="18">
        <f t="shared" si="45"/>
        <v>42718.777083333334</v>
      </c>
      <c r="S708" s="18">
        <f t="shared" si="46"/>
        <v>42676.995173611111</v>
      </c>
      <c r="T708">
        <f t="shared" si="47"/>
        <v>2016</v>
      </c>
    </row>
    <row r="709" spans="1:20" ht="60" x14ac:dyDescent="0.2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s="11">
        <f t="shared" si="44"/>
        <v>79</v>
      </c>
      <c r="G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s="12" t="s">
        <v>8283</v>
      </c>
      <c r="P709" s="12" t="s">
        <v>8285</v>
      </c>
      <c r="Q709">
        <v>117.7</v>
      </c>
      <c r="R709" s="18">
        <f t="shared" si="45"/>
        <v>42736.663506944446</v>
      </c>
      <c r="S709" s="18">
        <f t="shared" si="46"/>
        <v>42696.663506944446</v>
      </c>
      <c r="T709">
        <f t="shared" si="47"/>
        <v>2016</v>
      </c>
    </row>
    <row r="710" spans="1:20" ht="60" x14ac:dyDescent="0.2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s="11">
        <f t="shared" si="44"/>
        <v>22</v>
      </c>
      <c r="G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s="12" t="s">
        <v>8283</v>
      </c>
      <c r="P710" s="12" t="s">
        <v>8285</v>
      </c>
      <c r="Q710">
        <v>23.95</v>
      </c>
      <c r="R710" s="18">
        <f t="shared" si="45"/>
        <v>41895.581018518518</v>
      </c>
      <c r="S710" s="18">
        <f t="shared" si="46"/>
        <v>41835.581018518518</v>
      </c>
      <c r="T710">
        <f t="shared" si="47"/>
        <v>2014</v>
      </c>
    </row>
    <row r="711" spans="1:20" ht="30" x14ac:dyDescent="0.2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s="11">
        <f t="shared" si="44"/>
        <v>0</v>
      </c>
      <c r="G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s="12" t="s">
        <v>8283</v>
      </c>
      <c r="P711" s="12" t="s">
        <v>8285</v>
      </c>
      <c r="Q711">
        <v>30.5</v>
      </c>
      <c r="R711" s="18">
        <f t="shared" si="45"/>
        <v>41978.041192129633</v>
      </c>
      <c r="S711" s="18">
        <f t="shared" si="46"/>
        <v>41948.041192129633</v>
      </c>
      <c r="T711">
        <f t="shared" si="47"/>
        <v>2014</v>
      </c>
    </row>
    <row r="712" spans="1:20" ht="45" x14ac:dyDescent="0.2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s="11">
        <f t="shared" si="44"/>
        <v>0</v>
      </c>
      <c r="G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s="12" t="s">
        <v>8283</v>
      </c>
      <c r="P712" s="12" t="s">
        <v>8285</v>
      </c>
      <c r="Q712">
        <v>0</v>
      </c>
      <c r="R712" s="18">
        <f t="shared" si="45"/>
        <v>41871.030555555553</v>
      </c>
      <c r="S712" s="18">
        <f t="shared" si="46"/>
        <v>41837.984976851854</v>
      </c>
      <c r="T712">
        <f t="shared" si="47"/>
        <v>2014</v>
      </c>
    </row>
    <row r="713" spans="1:20" ht="60" x14ac:dyDescent="0.2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s="11">
        <f t="shared" si="44"/>
        <v>34</v>
      </c>
      <c r="G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s="12" t="s">
        <v>8283</v>
      </c>
      <c r="P713" s="12" t="s">
        <v>8285</v>
      </c>
      <c r="Q713">
        <v>99.97</v>
      </c>
      <c r="R713" s="18">
        <f t="shared" si="45"/>
        <v>42718.500787037032</v>
      </c>
      <c r="S713" s="18">
        <f t="shared" si="46"/>
        <v>42678.459120370375</v>
      </c>
      <c r="T713">
        <f t="shared" si="47"/>
        <v>2016</v>
      </c>
    </row>
    <row r="714" spans="1:20" ht="60" x14ac:dyDescent="0.2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s="11">
        <f t="shared" si="44"/>
        <v>0</v>
      </c>
      <c r="G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s="12" t="s">
        <v>8283</v>
      </c>
      <c r="P714" s="12" t="s">
        <v>8285</v>
      </c>
      <c r="Q714">
        <v>26.25</v>
      </c>
      <c r="R714" s="18">
        <f t="shared" si="45"/>
        <v>42414.680925925932</v>
      </c>
      <c r="S714" s="18">
        <f t="shared" si="46"/>
        <v>42384.680925925932</v>
      </c>
      <c r="T714">
        <f t="shared" si="47"/>
        <v>2016</v>
      </c>
    </row>
    <row r="715" spans="1:20" ht="60" x14ac:dyDescent="0.2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s="11">
        <f t="shared" si="44"/>
        <v>1</v>
      </c>
      <c r="G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s="12" t="s">
        <v>8283</v>
      </c>
      <c r="P715" s="12" t="s">
        <v>8285</v>
      </c>
      <c r="Q715">
        <v>199</v>
      </c>
      <c r="R715" s="18">
        <f t="shared" si="45"/>
        <v>42526.529305555552</v>
      </c>
      <c r="S715" s="18">
        <f t="shared" si="46"/>
        <v>42496.529305555552</v>
      </c>
      <c r="T715">
        <f t="shared" si="47"/>
        <v>2016</v>
      </c>
    </row>
    <row r="716" spans="1:20" ht="45" x14ac:dyDescent="0.2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s="11">
        <f t="shared" si="44"/>
        <v>15</v>
      </c>
      <c r="G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s="12" t="s">
        <v>8283</v>
      </c>
      <c r="P716" s="12" t="s">
        <v>8285</v>
      </c>
      <c r="Q716">
        <v>80.319999999999993</v>
      </c>
      <c r="R716" s="18">
        <f t="shared" si="45"/>
        <v>42794.787986111114</v>
      </c>
      <c r="S716" s="18">
        <f t="shared" si="46"/>
        <v>42734.787986111114</v>
      </c>
      <c r="T716">
        <f t="shared" si="47"/>
        <v>2016</v>
      </c>
    </row>
    <row r="717" spans="1:20" ht="60" x14ac:dyDescent="0.2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s="11">
        <f t="shared" si="44"/>
        <v>5</v>
      </c>
      <c r="G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s="12" t="s">
        <v>8283</v>
      </c>
      <c r="P717" s="12" t="s">
        <v>8285</v>
      </c>
      <c r="Q717">
        <v>115.75</v>
      </c>
      <c r="R717" s="18">
        <f t="shared" si="45"/>
        <v>42313.132407407407</v>
      </c>
      <c r="S717" s="18">
        <f t="shared" si="46"/>
        <v>42273.090740740736</v>
      </c>
      <c r="T717">
        <f t="shared" si="47"/>
        <v>2015</v>
      </c>
    </row>
    <row r="718" spans="1:20" ht="45" x14ac:dyDescent="0.2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s="11">
        <f t="shared" si="44"/>
        <v>10</v>
      </c>
      <c r="G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s="12" t="s">
        <v>8283</v>
      </c>
      <c r="P718" s="12" t="s">
        <v>8285</v>
      </c>
      <c r="Q718">
        <v>44.69</v>
      </c>
      <c r="R718" s="18">
        <f t="shared" si="45"/>
        <v>41974</v>
      </c>
      <c r="S718" s="18">
        <f t="shared" si="46"/>
        <v>41940.658645833333</v>
      </c>
      <c r="T718">
        <f t="shared" si="47"/>
        <v>2014</v>
      </c>
    </row>
    <row r="719" spans="1:20" ht="30" x14ac:dyDescent="0.2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s="11">
        <f t="shared" si="44"/>
        <v>0</v>
      </c>
      <c r="G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s="12" t="s">
        <v>8283</v>
      </c>
      <c r="P719" s="12" t="s">
        <v>8285</v>
      </c>
      <c r="Q719">
        <v>76.25</v>
      </c>
      <c r="R719" s="18">
        <f t="shared" si="45"/>
        <v>41887.854189814818</v>
      </c>
      <c r="S719" s="18">
        <f t="shared" si="46"/>
        <v>41857.854189814818</v>
      </c>
      <c r="T719">
        <f t="shared" si="47"/>
        <v>2014</v>
      </c>
    </row>
    <row r="720" spans="1:20" ht="60" x14ac:dyDescent="0.2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s="11">
        <f t="shared" si="44"/>
        <v>1</v>
      </c>
      <c r="G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s="12" t="s">
        <v>8283</v>
      </c>
      <c r="P720" s="12" t="s">
        <v>8285</v>
      </c>
      <c r="Q720">
        <v>22.5</v>
      </c>
      <c r="R720" s="18">
        <f t="shared" si="45"/>
        <v>42784.249305555553</v>
      </c>
      <c r="S720" s="18">
        <f t="shared" si="46"/>
        <v>42752.845451388886</v>
      </c>
      <c r="T720">
        <f t="shared" si="47"/>
        <v>2017</v>
      </c>
    </row>
    <row r="721" spans="1:20" ht="60" x14ac:dyDescent="0.2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s="11">
        <f t="shared" si="44"/>
        <v>1</v>
      </c>
      <c r="G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s="12" t="s">
        <v>8283</v>
      </c>
      <c r="P721" s="12" t="s">
        <v>8285</v>
      </c>
      <c r="Q721">
        <v>19.399999999999999</v>
      </c>
      <c r="R721" s="18">
        <f t="shared" si="45"/>
        <v>42423.040231481486</v>
      </c>
      <c r="S721" s="18">
        <f t="shared" si="46"/>
        <v>42409.040231481486</v>
      </c>
      <c r="T721">
        <f t="shared" si="47"/>
        <v>2016</v>
      </c>
    </row>
    <row r="722" spans="1:20" ht="45" x14ac:dyDescent="0.2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s="11">
        <f t="shared" si="44"/>
        <v>144</v>
      </c>
      <c r="G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s="12" t="s">
        <v>8286</v>
      </c>
      <c r="P722" s="12" t="s">
        <v>8287</v>
      </c>
      <c r="Q722">
        <v>66.709999999999994</v>
      </c>
      <c r="R722" s="18">
        <f t="shared" si="45"/>
        <v>40937.649201388893</v>
      </c>
      <c r="S722" s="18">
        <f t="shared" si="46"/>
        <v>40909.649201388893</v>
      </c>
      <c r="T722">
        <f t="shared" si="47"/>
        <v>2012</v>
      </c>
    </row>
    <row r="723" spans="1:20" ht="60" x14ac:dyDescent="0.2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s="11">
        <f t="shared" si="44"/>
        <v>122</v>
      </c>
      <c r="G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s="12" t="s">
        <v>8286</v>
      </c>
      <c r="P723" s="12" t="s">
        <v>8287</v>
      </c>
      <c r="Q723">
        <v>84.14</v>
      </c>
      <c r="R723" s="18">
        <f t="shared" si="45"/>
        <v>41852.571840277778</v>
      </c>
      <c r="S723" s="18">
        <f t="shared" si="46"/>
        <v>41807.571840277778</v>
      </c>
      <c r="T723">
        <f t="shared" si="47"/>
        <v>2014</v>
      </c>
    </row>
    <row r="724" spans="1:20" ht="60" x14ac:dyDescent="0.2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s="11">
        <f t="shared" si="44"/>
        <v>132</v>
      </c>
      <c r="G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s="12" t="s">
        <v>8286</v>
      </c>
      <c r="P724" s="12" t="s">
        <v>8287</v>
      </c>
      <c r="Q724">
        <v>215.73</v>
      </c>
      <c r="R724" s="18">
        <f t="shared" si="45"/>
        <v>41007.76363425926</v>
      </c>
      <c r="S724" s="18">
        <f t="shared" si="46"/>
        <v>40977.805300925924</v>
      </c>
      <c r="T724">
        <f t="shared" si="47"/>
        <v>2012</v>
      </c>
    </row>
    <row r="725" spans="1:20" ht="45" x14ac:dyDescent="0.2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s="11">
        <f t="shared" si="44"/>
        <v>109</v>
      </c>
      <c r="G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s="12" t="s">
        <v>8286</v>
      </c>
      <c r="P725" s="12" t="s">
        <v>8287</v>
      </c>
      <c r="Q725">
        <v>54.69</v>
      </c>
      <c r="R725" s="18">
        <f t="shared" si="45"/>
        <v>42215.165972222225</v>
      </c>
      <c r="S725" s="18">
        <f t="shared" si="46"/>
        <v>42184.816539351858</v>
      </c>
      <c r="T725">
        <f t="shared" si="47"/>
        <v>2015</v>
      </c>
    </row>
    <row r="726" spans="1:20" ht="60" x14ac:dyDescent="0.2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s="11">
        <f t="shared" si="44"/>
        <v>105</v>
      </c>
      <c r="G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s="12" t="s">
        <v>8286</v>
      </c>
      <c r="P726" s="12" t="s">
        <v>8287</v>
      </c>
      <c r="Q726">
        <v>51.63</v>
      </c>
      <c r="R726" s="18">
        <f t="shared" si="45"/>
        <v>40724.638460648144</v>
      </c>
      <c r="S726" s="18">
        <f t="shared" si="46"/>
        <v>40694.638460648144</v>
      </c>
      <c r="T726">
        <f t="shared" si="47"/>
        <v>2011</v>
      </c>
    </row>
    <row r="727" spans="1:20" ht="45" x14ac:dyDescent="0.2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s="11">
        <f t="shared" si="44"/>
        <v>100</v>
      </c>
      <c r="G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s="12" t="s">
        <v>8286</v>
      </c>
      <c r="P727" s="12" t="s">
        <v>8287</v>
      </c>
      <c r="Q727">
        <v>143.36000000000001</v>
      </c>
      <c r="R727" s="18">
        <f t="shared" si="45"/>
        <v>42351.626296296294</v>
      </c>
      <c r="S727" s="18">
        <f t="shared" si="46"/>
        <v>42321.626296296294</v>
      </c>
      <c r="T727">
        <f t="shared" si="47"/>
        <v>2015</v>
      </c>
    </row>
    <row r="728" spans="1:20" ht="60" x14ac:dyDescent="0.2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s="11">
        <f t="shared" si="44"/>
        <v>101</v>
      </c>
      <c r="G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s="12" t="s">
        <v>8286</v>
      </c>
      <c r="P728" s="12" t="s">
        <v>8287</v>
      </c>
      <c r="Q728">
        <v>72.430000000000007</v>
      </c>
      <c r="R728" s="18">
        <f t="shared" si="45"/>
        <v>41376.042673611111</v>
      </c>
      <c r="S728" s="18">
        <f t="shared" si="46"/>
        <v>41346.042673611111</v>
      </c>
      <c r="T728">
        <f t="shared" si="47"/>
        <v>2013</v>
      </c>
    </row>
    <row r="729" spans="1:20" ht="60" x14ac:dyDescent="0.2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s="11">
        <f t="shared" si="44"/>
        <v>156</v>
      </c>
      <c r="G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s="12" t="s">
        <v>8286</v>
      </c>
      <c r="P729" s="12" t="s">
        <v>8287</v>
      </c>
      <c r="Q729">
        <v>36.53</v>
      </c>
      <c r="R729" s="18">
        <f t="shared" si="45"/>
        <v>41288.888888888891</v>
      </c>
      <c r="S729" s="18">
        <f t="shared" si="46"/>
        <v>41247.020243055551</v>
      </c>
      <c r="T729">
        <f t="shared" si="47"/>
        <v>2012</v>
      </c>
    </row>
    <row r="730" spans="1:20" ht="45" x14ac:dyDescent="0.2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s="11">
        <f t="shared" si="44"/>
        <v>106</v>
      </c>
      <c r="G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s="12" t="s">
        <v>8286</v>
      </c>
      <c r="P730" s="12" t="s">
        <v>8287</v>
      </c>
      <c r="Q730">
        <v>60.9</v>
      </c>
      <c r="R730" s="18">
        <f t="shared" si="45"/>
        <v>40776.837465277778</v>
      </c>
      <c r="S730" s="18">
        <f t="shared" si="46"/>
        <v>40731.837465277778</v>
      </c>
      <c r="T730">
        <f t="shared" si="47"/>
        <v>2011</v>
      </c>
    </row>
    <row r="731" spans="1:20" ht="60" x14ac:dyDescent="0.2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s="11">
        <f t="shared" si="44"/>
        <v>131</v>
      </c>
      <c r="G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s="12" t="s">
        <v>8286</v>
      </c>
      <c r="P731" s="12" t="s">
        <v>8287</v>
      </c>
      <c r="Q731">
        <v>43.55</v>
      </c>
      <c r="R731" s="18">
        <f t="shared" si="45"/>
        <v>41171.185891203706</v>
      </c>
      <c r="S731" s="18">
        <f t="shared" si="46"/>
        <v>41111.185891203706</v>
      </c>
      <c r="T731">
        <f t="shared" si="47"/>
        <v>2012</v>
      </c>
    </row>
    <row r="732" spans="1:20" ht="30" x14ac:dyDescent="0.2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s="11">
        <f t="shared" si="44"/>
        <v>132</v>
      </c>
      <c r="G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s="12" t="s">
        <v>8286</v>
      </c>
      <c r="P732" s="12" t="s">
        <v>8287</v>
      </c>
      <c r="Q732">
        <v>99.77</v>
      </c>
      <c r="R732" s="18">
        <f t="shared" si="45"/>
        <v>40884.745266203703</v>
      </c>
      <c r="S732" s="18">
        <f t="shared" si="46"/>
        <v>40854.745266203703</v>
      </c>
      <c r="T732">
        <f t="shared" si="47"/>
        <v>2011</v>
      </c>
    </row>
    <row r="733" spans="1:20" ht="45" x14ac:dyDescent="0.2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s="11">
        <f t="shared" si="44"/>
        <v>126</v>
      </c>
      <c r="G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s="12" t="s">
        <v>8286</v>
      </c>
      <c r="P733" s="12" t="s">
        <v>8287</v>
      </c>
      <c r="Q733">
        <v>88.73</v>
      </c>
      <c r="R733" s="18">
        <f t="shared" si="45"/>
        <v>40930.25</v>
      </c>
      <c r="S733" s="18">
        <f t="shared" si="46"/>
        <v>40879.795682870368</v>
      </c>
      <c r="T733">
        <f t="shared" si="47"/>
        <v>2011</v>
      </c>
    </row>
    <row r="734" spans="1:20" ht="60" x14ac:dyDescent="0.2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s="11">
        <f t="shared" si="44"/>
        <v>160</v>
      </c>
      <c r="G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s="12" t="s">
        <v>8286</v>
      </c>
      <c r="P734" s="12" t="s">
        <v>8287</v>
      </c>
      <c r="Q734">
        <v>4.92</v>
      </c>
      <c r="R734" s="18">
        <f t="shared" si="45"/>
        <v>41546.424317129626</v>
      </c>
      <c r="S734" s="18">
        <f t="shared" si="46"/>
        <v>41486.424317129626</v>
      </c>
      <c r="T734">
        <f t="shared" si="47"/>
        <v>2013</v>
      </c>
    </row>
    <row r="735" spans="1:20" ht="60" x14ac:dyDescent="0.2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s="11">
        <f t="shared" si="44"/>
        <v>120</v>
      </c>
      <c r="G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s="12" t="s">
        <v>8286</v>
      </c>
      <c r="P735" s="12" t="s">
        <v>8287</v>
      </c>
      <c r="Q735">
        <v>17.82</v>
      </c>
      <c r="R735" s="18">
        <f t="shared" si="45"/>
        <v>41628.420046296298</v>
      </c>
      <c r="S735" s="18">
        <f t="shared" si="46"/>
        <v>41598.420046296298</v>
      </c>
      <c r="T735">
        <f t="shared" si="47"/>
        <v>2013</v>
      </c>
    </row>
    <row r="736" spans="1:20" ht="45" x14ac:dyDescent="0.2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s="11">
        <f t="shared" si="44"/>
        <v>126</v>
      </c>
      <c r="G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s="12" t="s">
        <v>8286</v>
      </c>
      <c r="P736" s="12" t="s">
        <v>8287</v>
      </c>
      <c r="Q736">
        <v>187.19</v>
      </c>
      <c r="R736" s="18">
        <f t="shared" si="45"/>
        <v>42133.208333333328</v>
      </c>
      <c r="S736" s="18">
        <f t="shared" si="46"/>
        <v>42102.164583333331</v>
      </c>
      <c r="T736">
        <f t="shared" si="47"/>
        <v>2015</v>
      </c>
    </row>
    <row r="737" spans="1:20" ht="45" x14ac:dyDescent="0.2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s="11">
        <f t="shared" si="44"/>
        <v>114</v>
      </c>
      <c r="G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s="12" t="s">
        <v>8286</v>
      </c>
      <c r="P737" s="12" t="s">
        <v>8287</v>
      </c>
      <c r="Q737">
        <v>234.81</v>
      </c>
      <c r="R737" s="18">
        <f t="shared" si="45"/>
        <v>41977.027083333334</v>
      </c>
      <c r="S737" s="18">
        <f t="shared" si="46"/>
        <v>41946.029467592591</v>
      </c>
      <c r="T737">
        <f t="shared" si="47"/>
        <v>2014</v>
      </c>
    </row>
    <row r="738" spans="1:20" ht="60" x14ac:dyDescent="0.2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s="11">
        <f t="shared" si="44"/>
        <v>315</v>
      </c>
      <c r="G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s="12" t="s">
        <v>8286</v>
      </c>
      <c r="P738" s="12" t="s">
        <v>8287</v>
      </c>
      <c r="Q738">
        <v>105.05</v>
      </c>
      <c r="R738" s="18">
        <f t="shared" si="45"/>
        <v>41599.207638888889</v>
      </c>
      <c r="S738" s="18">
        <f t="shared" si="46"/>
        <v>41579.734259259261</v>
      </c>
      <c r="T738">
        <f t="shared" si="47"/>
        <v>2013</v>
      </c>
    </row>
    <row r="739" spans="1:20" ht="60" x14ac:dyDescent="0.2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s="11">
        <f t="shared" si="44"/>
        <v>122</v>
      </c>
      <c r="G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s="12" t="s">
        <v>8286</v>
      </c>
      <c r="P739" s="12" t="s">
        <v>8287</v>
      </c>
      <c r="Q739">
        <v>56.67</v>
      </c>
      <c r="R739" s="18">
        <f t="shared" si="45"/>
        <v>41684.833333333336</v>
      </c>
      <c r="S739" s="18">
        <f t="shared" si="46"/>
        <v>41667.275312500002</v>
      </c>
      <c r="T739">
        <f t="shared" si="47"/>
        <v>2014</v>
      </c>
    </row>
    <row r="740" spans="1:20" ht="30" x14ac:dyDescent="0.2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s="11">
        <f t="shared" si="44"/>
        <v>107</v>
      </c>
      <c r="G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s="12" t="s">
        <v>8286</v>
      </c>
      <c r="P740" s="12" t="s">
        <v>8287</v>
      </c>
      <c r="Q740">
        <v>39.049999999999997</v>
      </c>
      <c r="R740" s="18">
        <f t="shared" si="45"/>
        <v>41974.207638888889</v>
      </c>
      <c r="S740" s="18">
        <f t="shared" si="46"/>
        <v>41943.604097222218</v>
      </c>
      <c r="T740">
        <f t="shared" si="47"/>
        <v>2014</v>
      </c>
    </row>
    <row r="741" spans="1:20" ht="60" x14ac:dyDescent="0.2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s="11">
        <f t="shared" si="44"/>
        <v>158</v>
      </c>
      <c r="G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s="12" t="s">
        <v>8286</v>
      </c>
      <c r="P741" s="12" t="s">
        <v>8287</v>
      </c>
      <c r="Q741">
        <v>68.349999999999994</v>
      </c>
      <c r="R741" s="18">
        <f t="shared" si="45"/>
        <v>41862.502650462964</v>
      </c>
      <c r="S741" s="18">
        <f t="shared" si="46"/>
        <v>41829.502650462964</v>
      </c>
      <c r="T741">
        <f t="shared" si="47"/>
        <v>2014</v>
      </c>
    </row>
    <row r="742" spans="1:20" ht="60" x14ac:dyDescent="0.2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s="11">
        <f t="shared" si="44"/>
        <v>107</v>
      </c>
      <c r="G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s="12" t="s">
        <v>8286</v>
      </c>
      <c r="P742" s="12" t="s">
        <v>8287</v>
      </c>
      <c r="Q742">
        <v>169.58</v>
      </c>
      <c r="R742" s="18">
        <f t="shared" si="45"/>
        <v>42176.146782407406</v>
      </c>
      <c r="S742" s="18">
        <f t="shared" si="46"/>
        <v>42162.146782407406</v>
      </c>
      <c r="T742">
        <f t="shared" si="47"/>
        <v>2015</v>
      </c>
    </row>
    <row r="743" spans="1:20" ht="30" x14ac:dyDescent="0.2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s="11">
        <f t="shared" si="44"/>
        <v>102</v>
      </c>
      <c r="G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s="12" t="s">
        <v>8286</v>
      </c>
      <c r="P743" s="12" t="s">
        <v>8287</v>
      </c>
      <c r="Q743">
        <v>141.41999999999999</v>
      </c>
      <c r="R743" s="18">
        <f t="shared" si="45"/>
        <v>41436.648217592592</v>
      </c>
      <c r="S743" s="18">
        <f t="shared" si="46"/>
        <v>41401.648217592592</v>
      </c>
      <c r="T743">
        <f t="shared" si="47"/>
        <v>2013</v>
      </c>
    </row>
    <row r="744" spans="1:20" ht="60" x14ac:dyDescent="0.2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s="11">
        <f t="shared" si="44"/>
        <v>111</v>
      </c>
      <c r="G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s="12" t="s">
        <v>8286</v>
      </c>
      <c r="P744" s="12" t="s">
        <v>8287</v>
      </c>
      <c r="Q744">
        <v>67.39</v>
      </c>
      <c r="R744" s="18">
        <f t="shared" si="45"/>
        <v>41719.876296296294</v>
      </c>
      <c r="S744" s="18">
        <f t="shared" si="46"/>
        <v>41689.917962962965</v>
      </c>
      <c r="T744">
        <f t="shared" si="47"/>
        <v>2014</v>
      </c>
    </row>
    <row r="745" spans="1:20" ht="60" x14ac:dyDescent="0.2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s="11">
        <f t="shared" si="44"/>
        <v>148</v>
      </c>
      <c r="G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s="12" t="s">
        <v>8286</v>
      </c>
      <c r="P745" s="12" t="s">
        <v>8287</v>
      </c>
      <c r="Q745">
        <v>54.27</v>
      </c>
      <c r="R745" s="18">
        <f t="shared" si="45"/>
        <v>41015.875</v>
      </c>
      <c r="S745" s="18">
        <f t="shared" si="46"/>
        <v>40990.709317129629</v>
      </c>
      <c r="T745">
        <f t="shared" si="47"/>
        <v>2012</v>
      </c>
    </row>
    <row r="746" spans="1:20" ht="45" x14ac:dyDescent="0.2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s="11">
        <f t="shared" si="44"/>
        <v>102</v>
      </c>
      <c r="G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s="12" t="s">
        <v>8286</v>
      </c>
      <c r="P746" s="12" t="s">
        <v>8287</v>
      </c>
      <c r="Q746">
        <v>82.52</v>
      </c>
      <c r="R746" s="18">
        <f t="shared" si="45"/>
        <v>41256.95721064815</v>
      </c>
      <c r="S746" s="18">
        <f t="shared" si="46"/>
        <v>41226.95721064815</v>
      </c>
      <c r="T746">
        <f t="shared" si="47"/>
        <v>2012</v>
      </c>
    </row>
    <row r="747" spans="1:20" ht="60" x14ac:dyDescent="0.2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s="11">
        <f t="shared" si="44"/>
        <v>179</v>
      </c>
      <c r="G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s="12" t="s">
        <v>8286</v>
      </c>
      <c r="P747" s="12" t="s">
        <v>8287</v>
      </c>
      <c r="Q747">
        <v>53.73</v>
      </c>
      <c r="R747" s="18">
        <f t="shared" si="45"/>
        <v>41397.572280092594</v>
      </c>
      <c r="S747" s="18">
        <f t="shared" si="46"/>
        <v>41367.572280092594</v>
      </c>
      <c r="T747">
        <f t="shared" si="47"/>
        <v>2013</v>
      </c>
    </row>
    <row r="748" spans="1:20" ht="30" x14ac:dyDescent="0.2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s="11">
        <f t="shared" si="44"/>
        <v>111</v>
      </c>
      <c r="G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s="12" t="s">
        <v>8286</v>
      </c>
      <c r="P748" s="12" t="s">
        <v>8287</v>
      </c>
      <c r="Q748">
        <v>34.21</v>
      </c>
      <c r="R748" s="18">
        <f t="shared" si="45"/>
        <v>41175.165972222225</v>
      </c>
      <c r="S748" s="18">
        <f t="shared" si="46"/>
        <v>41157.042928240742</v>
      </c>
      <c r="T748">
        <f t="shared" si="47"/>
        <v>2012</v>
      </c>
    </row>
    <row r="749" spans="1:20" ht="60" x14ac:dyDescent="0.2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s="11">
        <f t="shared" si="44"/>
        <v>100</v>
      </c>
      <c r="G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s="12" t="s">
        <v>8286</v>
      </c>
      <c r="P749" s="12" t="s">
        <v>8287</v>
      </c>
      <c r="Q749">
        <v>127.33</v>
      </c>
      <c r="R749" s="18">
        <f t="shared" si="45"/>
        <v>42019.454166666663</v>
      </c>
      <c r="S749" s="18">
        <f t="shared" si="46"/>
        <v>41988.548831018517</v>
      </c>
      <c r="T749">
        <f t="shared" si="47"/>
        <v>2014</v>
      </c>
    </row>
    <row r="750" spans="1:20" ht="45" x14ac:dyDescent="0.2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s="11">
        <f t="shared" si="44"/>
        <v>100</v>
      </c>
      <c r="G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s="12" t="s">
        <v>8286</v>
      </c>
      <c r="P750" s="12" t="s">
        <v>8287</v>
      </c>
      <c r="Q750">
        <v>45.57</v>
      </c>
      <c r="R750" s="18">
        <f t="shared" si="45"/>
        <v>41861.846828703703</v>
      </c>
      <c r="S750" s="18">
        <f t="shared" si="46"/>
        <v>41831.846828703703</v>
      </c>
      <c r="T750">
        <f t="shared" si="47"/>
        <v>2014</v>
      </c>
    </row>
    <row r="751" spans="1:20" ht="60" x14ac:dyDescent="0.2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s="11">
        <f t="shared" si="44"/>
        <v>106</v>
      </c>
      <c r="G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s="12" t="s">
        <v>8286</v>
      </c>
      <c r="P751" s="12" t="s">
        <v>8287</v>
      </c>
      <c r="Q751">
        <v>95.96</v>
      </c>
      <c r="R751" s="18">
        <f t="shared" si="45"/>
        <v>42763.94131944445</v>
      </c>
      <c r="S751" s="18">
        <f t="shared" si="46"/>
        <v>42733.94131944445</v>
      </c>
      <c r="T751">
        <f t="shared" si="47"/>
        <v>2016</v>
      </c>
    </row>
    <row r="752" spans="1:20" ht="60" x14ac:dyDescent="0.2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s="11">
        <f t="shared" si="44"/>
        <v>103</v>
      </c>
      <c r="G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s="12" t="s">
        <v>8286</v>
      </c>
      <c r="P752" s="12" t="s">
        <v>8287</v>
      </c>
      <c r="Q752">
        <v>77.27</v>
      </c>
      <c r="R752" s="18">
        <f t="shared" si="45"/>
        <v>41329.878148148149</v>
      </c>
      <c r="S752" s="18">
        <f t="shared" si="46"/>
        <v>41299.878148148149</v>
      </c>
      <c r="T752">
        <f t="shared" si="47"/>
        <v>2013</v>
      </c>
    </row>
    <row r="753" spans="1:20" ht="45" x14ac:dyDescent="0.2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s="11">
        <f t="shared" si="44"/>
        <v>119</v>
      </c>
      <c r="G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s="12" t="s">
        <v>8286</v>
      </c>
      <c r="P753" s="12" t="s">
        <v>8287</v>
      </c>
      <c r="Q753">
        <v>57.34</v>
      </c>
      <c r="R753" s="18">
        <f t="shared" si="45"/>
        <v>40759.630497685182</v>
      </c>
      <c r="S753" s="18">
        <f t="shared" si="46"/>
        <v>40713.630497685182</v>
      </c>
      <c r="T753">
        <f t="shared" si="47"/>
        <v>2011</v>
      </c>
    </row>
    <row r="754" spans="1:20" ht="60" x14ac:dyDescent="0.2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s="11">
        <f t="shared" si="44"/>
        <v>112</v>
      </c>
      <c r="G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s="12" t="s">
        <v>8286</v>
      </c>
      <c r="P754" s="12" t="s">
        <v>8287</v>
      </c>
      <c r="Q754">
        <v>53.19</v>
      </c>
      <c r="R754" s="18">
        <f t="shared" si="45"/>
        <v>42659.458333333328</v>
      </c>
      <c r="S754" s="18">
        <f t="shared" si="46"/>
        <v>42639.421493055561</v>
      </c>
      <c r="T754">
        <f t="shared" si="47"/>
        <v>2016</v>
      </c>
    </row>
    <row r="755" spans="1:20" ht="60" x14ac:dyDescent="0.2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s="11">
        <f t="shared" si="44"/>
        <v>128</v>
      </c>
      <c r="G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s="12" t="s">
        <v>8286</v>
      </c>
      <c r="P755" s="12" t="s">
        <v>8287</v>
      </c>
      <c r="Q755">
        <v>492.31</v>
      </c>
      <c r="R755" s="18">
        <f t="shared" si="45"/>
        <v>42049.590173611112</v>
      </c>
      <c r="S755" s="18">
        <f t="shared" si="46"/>
        <v>42019.590173611112</v>
      </c>
      <c r="T755">
        <f t="shared" si="47"/>
        <v>2015</v>
      </c>
    </row>
    <row r="756" spans="1:20" ht="60" x14ac:dyDescent="0.2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s="11">
        <f t="shared" si="44"/>
        <v>104</v>
      </c>
      <c r="G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s="12" t="s">
        <v>8286</v>
      </c>
      <c r="P756" s="12" t="s">
        <v>8287</v>
      </c>
      <c r="Q756">
        <v>42.35</v>
      </c>
      <c r="R756" s="18">
        <f t="shared" si="45"/>
        <v>41279.749085648145</v>
      </c>
      <c r="S756" s="18">
        <f t="shared" si="46"/>
        <v>41249.749085648145</v>
      </c>
      <c r="T756">
        <f t="shared" si="47"/>
        <v>2012</v>
      </c>
    </row>
    <row r="757" spans="1:20" ht="45" x14ac:dyDescent="0.2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s="11">
        <f t="shared" si="44"/>
        <v>102</v>
      </c>
      <c r="G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s="12" t="s">
        <v>8286</v>
      </c>
      <c r="P757" s="12" t="s">
        <v>8287</v>
      </c>
      <c r="Q757">
        <v>37.47</v>
      </c>
      <c r="R757" s="18">
        <f t="shared" si="45"/>
        <v>41414.02847222222</v>
      </c>
      <c r="S757" s="18">
        <f t="shared" si="46"/>
        <v>41383.605057870373</v>
      </c>
      <c r="T757">
        <f t="shared" si="47"/>
        <v>2013</v>
      </c>
    </row>
    <row r="758" spans="1:20" ht="45" x14ac:dyDescent="0.2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s="11">
        <f t="shared" si="44"/>
        <v>118</v>
      </c>
      <c r="G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s="12" t="s">
        <v>8286</v>
      </c>
      <c r="P758" s="12" t="s">
        <v>8287</v>
      </c>
      <c r="Q758">
        <v>37.450000000000003</v>
      </c>
      <c r="R758" s="18">
        <f t="shared" si="45"/>
        <v>40651.725219907406</v>
      </c>
      <c r="S758" s="18">
        <f t="shared" si="46"/>
        <v>40590.766886574071</v>
      </c>
      <c r="T758">
        <f t="shared" si="47"/>
        <v>2011</v>
      </c>
    </row>
    <row r="759" spans="1:20" ht="60" x14ac:dyDescent="0.2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s="11">
        <f t="shared" si="44"/>
        <v>238</v>
      </c>
      <c r="G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s="12" t="s">
        <v>8286</v>
      </c>
      <c r="P759" s="12" t="s">
        <v>8287</v>
      </c>
      <c r="Q759">
        <v>33.06</v>
      </c>
      <c r="R759" s="18">
        <f t="shared" si="45"/>
        <v>41249.054560185185</v>
      </c>
      <c r="S759" s="18">
        <f t="shared" si="46"/>
        <v>41235.054560185185</v>
      </c>
      <c r="T759">
        <f t="shared" si="47"/>
        <v>2012</v>
      </c>
    </row>
    <row r="760" spans="1:20" ht="45" x14ac:dyDescent="0.2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s="11">
        <f t="shared" si="44"/>
        <v>102</v>
      </c>
      <c r="G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s="12" t="s">
        <v>8286</v>
      </c>
      <c r="P760" s="12" t="s">
        <v>8287</v>
      </c>
      <c r="Q760">
        <v>134.21</v>
      </c>
      <c r="R760" s="18">
        <f t="shared" si="45"/>
        <v>40459.836435185185</v>
      </c>
      <c r="S760" s="18">
        <f t="shared" si="46"/>
        <v>40429.836435185185</v>
      </c>
      <c r="T760">
        <f t="shared" si="47"/>
        <v>2010</v>
      </c>
    </row>
    <row r="761" spans="1:20" ht="45" x14ac:dyDescent="0.2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s="11">
        <f t="shared" si="44"/>
        <v>102</v>
      </c>
      <c r="G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s="12" t="s">
        <v>8286</v>
      </c>
      <c r="P761" s="12" t="s">
        <v>8287</v>
      </c>
      <c r="Q761">
        <v>51.47</v>
      </c>
      <c r="R761" s="18">
        <f t="shared" si="45"/>
        <v>41829.330312500002</v>
      </c>
      <c r="S761" s="18">
        <f t="shared" si="46"/>
        <v>41789.330312500002</v>
      </c>
      <c r="T761">
        <f t="shared" si="47"/>
        <v>2014</v>
      </c>
    </row>
    <row r="762" spans="1:20" ht="60" x14ac:dyDescent="0.2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s="11">
        <f t="shared" si="44"/>
        <v>0</v>
      </c>
      <c r="G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s="12" t="s">
        <v>8286</v>
      </c>
      <c r="P762" s="12" t="s">
        <v>8288</v>
      </c>
      <c r="Q762">
        <v>0</v>
      </c>
      <c r="R762" s="18">
        <f t="shared" si="45"/>
        <v>42700.805706018517</v>
      </c>
      <c r="S762" s="18">
        <f t="shared" si="46"/>
        <v>42670.764039351852</v>
      </c>
      <c r="T762">
        <f t="shared" si="47"/>
        <v>2016</v>
      </c>
    </row>
    <row r="763" spans="1:20" ht="45" x14ac:dyDescent="0.2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s="11">
        <f t="shared" si="44"/>
        <v>5</v>
      </c>
      <c r="G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s="12" t="s">
        <v>8286</v>
      </c>
      <c r="P763" s="12" t="s">
        <v>8288</v>
      </c>
      <c r="Q763">
        <v>39.17</v>
      </c>
      <c r="R763" s="18">
        <f t="shared" si="45"/>
        <v>41672.751458333332</v>
      </c>
      <c r="S763" s="18">
        <f t="shared" si="46"/>
        <v>41642.751458333332</v>
      </c>
      <c r="T763">
        <f t="shared" si="47"/>
        <v>2014</v>
      </c>
    </row>
    <row r="764" spans="1:20" ht="45" x14ac:dyDescent="0.2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s="11">
        <f t="shared" si="44"/>
        <v>0</v>
      </c>
      <c r="G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s="12" t="s">
        <v>8286</v>
      </c>
      <c r="P764" s="12" t="s">
        <v>8288</v>
      </c>
      <c r="Q764">
        <v>0</v>
      </c>
      <c r="R764" s="18">
        <f t="shared" si="45"/>
        <v>42708.25</v>
      </c>
      <c r="S764" s="18">
        <f t="shared" si="46"/>
        <v>42690.858449074076</v>
      </c>
      <c r="T764">
        <f t="shared" si="47"/>
        <v>2016</v>
      </c>
    </row>
    <row r="765" spans="1:20" ht="45" x14ac:dyDescent="0.2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s="11">
        <f t="shared" si="44"/>
        <v>0</v>
      </c>
      <c r="G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s="12" t="s">
        <v>8286</v>
      </c>
      <c r="P765" s="12" t="s">
        <v>8288</v>
      </c>
      <c r="Q765">
        <v>5</v>
      </c>
      <c r="R765" s="18">
        <f t="shared" si="45"/>
        <v>41501.446851851848</v>
      </c>
      <c r="S765" s="18">
        <f t="shared" si="46"/>
        <v>41471.446851851848</v>
      </c>
      <c r="T765">
        <f t="shared" si="47"/>
        <v>2013</v>
      </c>
    </row>
    <row r="766" spans="1:20" ht="45" x14ac:dyDescent="0.2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s="11">
        <f t="shared" si="44"/>
        <v>0</v>
      </c>
      <c r="G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s="12" t="s">
        <v>8286</v>
      </c>
      <c r="P766" s="12" t="s">
        <v>8288</v>
      </c>
      <c r="Q766">
        <v>0</v>
      </c>
      <c r="R766" s="18">
        <f t="shared" si="45"/>
        <v>42257.173159722224</v>
      </c>
      <c r="S766" s="18">
        <f t="shared" si="46"/>
        <v>42227.173159722224</v>
      </c>
      <c r="T766">
        <f t="shared" si="47"/>
        <v>2015</v>
      </c>
    </row>
    <row r="767" spans="1:20" ht="60" x14ac:dyDescent="0.2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s="11">
        <f t="shared" si="44"/>
        <v>36</v>
      </c>
      <c r="G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s="12" t="s">
        <v>8286</v>
      </c>
      <c r="P767" s="12" t="s">
        <v>8288</v>
      </c>
      <c r="Q767">
        <v>57.3</v>
      </c>
      <c r="R767" s="18">
        <f t="shared" si="45"/>
        <v>41931.542638888888</v>
      </c>
      <c r="S767" s="18">
        <f t="shared" si="46"/>
        <v>41901.542638888888</v>
      </c>
      <c r="T767">
        <f t="shared" si="47"/>
        <v>2014</v>
      </c>
    </row>
    <row r="768" spans="1:20" ht="60" x14ac:dyDescent="0.2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s="11">
        <f t="shared" si="44"/>
        <v>0</v>
      </c>
      <c r="G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s="12" t="s">
        <v>8286</v>
      </c>
      <c r="P768" s="12" t="s">
        <v>8288</v>
      </c>
      <c r="Q768">
        <v>0</v>
      </c>
      <c r="R768" s="18">
        <f t="shared" si="45"/>
        <v>42051.783368055556</v>
      </c>
      <c r="S768" s="18">
        <f t="shared" si="46"/>
        <v>42021.783368055556</v>
      </c>
      <c r="T768">
        <f t="shared" si="47"/>
        <v>2015</v>
      </c>
    </row>
    <row r="769" spans="1:20" ht="75" x14ac:dyDescent="0.2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s="11">
        <f t="shared" si="44"/>
        <v>4</v>
      </c>
      <c r="G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s="12" t="s">
        <v>8286</v>
      </c>
      <c r="P769" s="12" t="s">
        <v>8288</v>
      </c>
      <c r="Q769">
        <v>59</v>
      </c>
      <c r="R769" s="18">
        <f t="shared" si="45"/>
        <v>42145.143634259264</v>
      </c>
      <c r="S769" s="18">
        <f t="shared" si="46"/>
        <v>42115.143634259264</v>
      </c>
      <c r="T769">
        <f t="shared" si="47"/>
        <v>2015</v>
      </c>
    </row>
    <row r="770" spans="1:20" ht="60" x14ac:dyDescent="0.2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s="11">
        <f t="shared" ref="F770:F833" si="48">ROUND(E770/D770*100,0)</f>
        <v>0</v>
      </c>
      <c r="G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s="12" t="s">
        <v>8286</v>
      </c>
      <c r="P770" s="12" t="s">
        <v>8288</v>
      </c>
      <c r="Q770">
        <v>0</v>
      </c>
      <c r="R770" s="18">
        <f t="shared" si="45"/>
        <v>41624.207060185188</v>
      </c>
      <c r="S770" s="18">
        <f t="shared" si="46"/>
        <v>41594.207060185188</v>
      </c>
      <c r="T770">
        <f t="shared" si="47"/>
        <v>2013</v>
      </c>
    </row>
    <row r="771" spans="1:20" ht="60" x14ac:dyDescent="0.2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s="11">
        <f t="shared" si="48"/>
        <v>41</v>
      </c>
      <c r="G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s="12" t="s">
        <v>8286</v>
      </c>
      <c r="P771" s="12" t="s">
        <v>8288</v>
      </c>
      <c r="Q771">
        <v>31.85</v>
      </c>
      <c r="R771" s="18">
        <f t="shared" ref="R771:R834" si="49">(((J771/60)/60)/24)+DATE(1970,1,1)</f>
        <v>41634.996458333335</v>
      </c>
      <c r="S771" s="18">
        <f t="shared" ref="S771:S834" si="50">(((K771/60)/60)/24)+DATE(1970,1,1)</f>
        <v>41604.996458333335</v>
      </c>
      <c r="T771">
        <f t="shared" ref="T771:T834" si="51">YEAR(S771)</f>
        <v>2013</v>
      </c>
    </row>
    <row r="772" spans="1:20" ht="60" x14ac:dyDescent="0.2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s="11">
        <f t="shared" si="48"/>
        <v>0</v>
      </c>
      <c r="G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s="12" t="s">
        <v>8286</v>
      </c>
      <c r="P772" s="12" t="s">
        <v>8288</v>
      </c>
      <c r="Q772">
        <v>0</v>
      </c>
      <c r="R772" s="18">
        <f t="shared" si="49"/>
        <v>41329.999641203707</v>
      </c>
      <c r="S772" s="18">
        <f t="shared" si="50"/>
        <v>41289.999641203707</v>
      </c>
      <c r="T772">
        <f t="shared" si="51"/>
        <v>2013</v>
      </c>
    </row>
    <row r="773" spans="1:20" ht="45" x14ac:dyDescent="0.2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s="11">
        <f t="shared" si="48"/>
        <v>0</v>
      </c>
      <c r="G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s="12" t="s">
        <v>8286</v>
      </c>
      <c r="P773" s="12" t="s">
        <v>8288</v>
      </c>
      <c r="Q773">
        <v>10</v>
      </c>
      <c r="R773" s="18">
        <f t="shared" si="49"/>
        <v>42399.824097222227</v>
      </c>
      <c r="S773" s="18">
        <f t="shared" si="50"/>
        <v>42349.824097222227</v>
      </c>
      <c r="T773">
        <f t="shared" si="51"/>
        <v>2015</v>
      </c>
    </row>
    <row r="774" spans="1:20" ht="60" x14ac:dyDescent="0.2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s="11">
        <f t="shared" si="48"/>
        <v>3</v>
      </c>
      <c r="G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s="12" t="s">
        <v>8286</v>
      </c>
      <c r="P774" s="12" t="s">
        <v>8288</v>
      </c>
      <c r="Q774">
        <v>50</v>
      </c>
      <c r="R774" s="18">
        <f t="shared" si="49"/>
        <v>40118.165972222225</v>
      </c>
      <c r="S774" s="18">
        <f t="shared" si="50"/>
        <v>40068.056932870371</v>
      </c>
      <c r="T774">
        <f t="shared" si="51"/>
        <v>2009</v>
      </c>
    </row>
    <row r="775" spans="1:20" ht="60" x14ac:dyDescent="0.2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s="11">
        <f t="shared" si="48"/>
        <v>1</v>
      </c>
      <c r="G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s="12" t="s">
        <v>8286</v>
      </c>
      <c r="P775" s="12" t="s">
        <v>8288</v>
      </c>
      <c r="Q775">
        <v>16</v>
      </c>
      <c r="R775" s="18">
        <f t="shared" si="49"/>
        <v>42134.959027777775</v>
      </c>
      <c r="S775" s="18">
        <f t="shared" si="50"/>
        <v>42100.735937499994</v>
      </c>
      <c r="T775">
        <f t="shared" si="51"/>
        <v>2015</v>
      </c>
    </row>
    <row r="776" spans="1:20" ht="60" x14ac:dyDescent="0.2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s="11">
        <f t="shared" si="48"/>
        <v>70</v>
      </c>
      <c r="G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s="12" t="s">
        <v>8286</v>
      </c>
      <c r="P776" s="12" t="s">
        <v>8288</v>
      </c>
      <c r="Q776">
        <v>39</v>
      </c>
      <c r="R776" s="18">
        <f t="shared" si="49"/>
        <v>41693.780300925922</v>
      </c>
      <c r="S776" s="18">
        <f t="shared" si="50"/>
        <v>41663.780300925922</v>
      </c>
      <c r="T776">
        <f t="shared" si="51"/>
        <v>2014</v>
      </c>
    </row>
    <row r="777" spans="1:20" ht="45" x14ac:dyDescent="0.2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s="11">
        <f t="shared" si="48"/>
        <v>2</v>
      </c>
      <c r="G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s="12" t="s">
        <v>8286</v>
      </c>
      <c r="P777" s="12" t="s">
        <v>8288</v>
      </c>
      <c r="Q777">
        <v>34</v>
      </c>
      <c r="R777" s="18">
        <f t="shared" si="49"/>
        <v>40893.060127314813</v>
      </c>
      <c r="S777" s="18">
        <f t="shared" si="50"/>
        <v>40863.060127314813</v>
      </c>
      <c r="T777">
        <f t="shared" si="51"/>
        <v>2011</v>
      </c>
    </row>
    <row r="778" spans="1:20" ht="60" x14ac:dyDescent="0.2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s="11">
        <f t="shared" si="48"/>
        <v>51</v>
      </c>
      <c r="G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s="12" t="s">
        <v>8286</v>
      </c>
      <c r="P778" s="12" t="s">
        <v>8288</v>
      </c>
      <c r="Q778">
        <v>63.12</v>
      </c>
      <c r="R778" s="18">
        <f t="shared" si="49"/>
        <v>42288.208333333328</v>
      </c>
      <c r="S778" s="18">
        <f t="shared" si="50"/>
        <v>42250.685706018514</v>
      </c>
      <c r="T778">
        <f t="shared" si="51"/>
        <v>2015</v>
      </c>
    </row>
    <row r="779" spans="1:20" ht="60" x14ac:dyDescent="0.2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s="11">
        <f t="shared" si="48"/>
        <v>1</v>
      </c>
      <c r="G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s="12" t="s">
        <v>8286</v>
      </c>
      <c r="P779" s="12" t="s">
        <v>8288</v>
      </c>
      <c r="Q779">
        <v>7</v>
      </c>
      <c r="R779" s="18">
        <f t="shared" si="49"/>
        <v>41486.981215277774</v>
      </c>
      <c r="S779" s="18">
        <f t="shared" si="50"/>
        <v>41456.981215277774</v>
      </c>
      <c r="T779">
        <f t="shared" si="51"/>
        <v>2013</v>
      </c>
    </row>
    <row r="780" spans="1:20" ht="45" x14ac:dyDescent="0.2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s="11">
        <f t="shared" si="48"/>
        <v>0</v>
      </c>
      <c r="G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s="12" t="s">
        <v>8286</v>
      </c>
      <c r="P780" s="12" t="s">
        <v>8288</v>
      </c>
      <c r="Q780">
        <v>2</v>
      </c>
      <c r="R780" s="18">
        <f t="shared" si="49"/>
        <v>41759.702314814815</v>
      </c>
      <c r="S780" s="18">
        <f t="shared" si="50"/>
        <v>41729.702314814815</v>
      </c>
      <c r="T780">
        <f t="shared" si="51"/>
        <v>2014</v>
      </c>
    </row>
    <row r="781" spans="1:20" ht="60" x14ac:dyDescent="0.2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s="11">
        <f t="shared" si="48"/>
        <v>3</v>
      </c>
      <c r="G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s="12" t="s">
        <v>8286</v>
      </c>
      <c r="P781" s="12" t="s">
        <v>8288</v>
      </c>
      <c r="Q781">
        <v>66.67</v>
      </c>
      <c r="R781" s="18">
        <f t="shared" si="49"/>
        <v>40466.166666666664</v>
      </c>
      <c r="S781" s="18">
        <f t="shared" si="50"/>
        <v>40436.68408564815</v>
      </c>
      <c r="T781">
        <f t="shared" si="51"/>
        <v>2010</v>
      </c>
    </row>
    <row r="782" spans="1:20" ht="45" x14ac:dyDescent="0.2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s="11">
        <f t="shared" si="48"/>
        <v>104</v>
      </c>
      <c r="G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s="12" t="s">
        <v>8289</v>
      </c>
      <c r="P782" s="12" t="s">
        <v>8290</v>
      </c>
      <c r="Q782">
        <v>38.520000000000003</v>
      </c>
      <c r="R782" s="18">
        <f t="shared" si="49"/>
        <v>40666.673900462964</v>
      </c>
      <c r="S782" s="18">
        <f t="shared" si="50"/>
        <v>40636.673900462964</v>
      </c>
      <c r="T782">
        <f t="shared" si="51"/>
        <v>2011</v>
      </c>
    </row>
    <row r="783" spans="1:20" ht="45" x14ac:dyDescent="0.2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s="11">
        <f t="shared" si="48"/>
        <v>133</v>
      </c>
      <c r="G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s="12" t="s">
        <v>8289</v>
      </c>
      <c r="P783" s="12" t="s">
        <v>8290</v>
      </c>
      <c r="Q783">
        <v>42.61</v>
      </c>
      <c r="R783" s="18">
        <f t="shared" si="49"/>
        <v>41433.000856481485</v>
      </c>
      <c r="S783" s="18">
        <f t="shared" si="50"/>
        <v>41403.000856481485</v>
      </c>
      <c r="T783">
        <f t="shared" si="51"/>
        <v>2013</v>
      </c>
    </row>
    <row r="784" spans="1:20" ht="45" x14ac:dyDescent="0.2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s="11">
        <f t="shared" si="48"/>
        <v>100</v>
      </c>
      <c r="G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s="12" t="s">
        <v>8289</v>
      </c>
      <c r="P784" s="12" t="s">
        <v>8290</v>
      </c>
      <c r="Q784">
        <v>50</v>
      </c>
      <c r="R784" s="18">
        <f t="shared" si="49"/>
        <v>41146.758125</v>
      </c>
      <c r="S784" s="18">
        <f t="shared" si="50"/>
        <v>41116.758125</v>
      </c>
      <c r="T784">
        <f t="shared" si="51"/>
        <v>2012</v>
      </c>
    </row>
    <row r="785" spans="1:20" ht="60" x14ac:dyDescent="0.2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s="11">
        <f t="shared" si="48"/>
        <v>148</v>
      </c>
      <c r="G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s="12" t="s">
        <v>8289</v>
      </c>
      <c r="P785" s="12" t="s">
        <v>8290</v>
      </c>
      <c r="Q785">
        <v>63.49</v>
      </c>
      <c r="R785" s="18">
        <f t="shared" si="49"/>
        <v>41026.916666666664</v>
      </c>
      <c r="S785" s="18">
        <f t="shared" si="50"/>
        <v>40987.773715277777</v>
      </c>
      <c r="T785">
        <f t="shared" si="51"/>
        <v>2012</v>
      </c>
    </row>
    <row r="786" spans="1:20" ht="60" x14ac:dyDescent="0.2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s="11">
        <f t="shared" si="48"/>
        <v>103</v>
      </c>
      <c r="G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s="12" t="s">
        <v>8289</v>
      </c>
      <c r="P786" s="12" t="s">
        <v>8290</v>
      </c>
      <c r="Q786">
        <v>102.5</v>
      </c>
      <c r="R786" s="18">
        <f t="shared" si="49"/>
        <v>41715.107858796298</v>
      </c>
      <c r="S786" s="18">
        <f t="shared" si="50"/>
        <v>41675.149525462963</v>
      </c>
      <c r="T786">
        <f t="shared" si="51"/>
        <v>2014</v>
      </c>
    </row>
    <row r="787" spans="1:20" ht="60" x14ac:dyDescent="0.2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s="11">
        <f t="shared" si="48"/>
        <v>181</v>
      </c>
      <c r="G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s="12" t="s">
        <v>8289</v>
      </c>
      <c r="P787" s="12" t="s">
        <v>8290</v>
      </c>
      <c r="Q787">
        <v>31.14</v>
      </c>
      <c r="R787" s="18">
        <f t="shared" si="49"/>
        <v>41333.593923611108</v>
      </c>
      <c r="S787" s="18">
        <f t="shared" si="50"/>
        <v>41303.593923611108</v>
      </c>
      <c r="T787">
        <f t="shared" si="51"/>
        <v>2013</v>
      </c>
    </row>
    <row r="788" spans="1:20" ht="45" x14ac:dyDescent="0.2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s="11">
        <f t="shared" si="48"/>
        <v>143</v>
      </c>
      <c r="G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s="12" t="s">
        <v>8289</v>
      </c>
      <c r="P788" s="12" t="s">
        <v>8290</v>
      </c>
      <c r="Q788">
        <v>162.27000000000001</v>
      </c>
      <c r="R788" s="18">
        <f t="shared" si="49"/>
        <v>41040.657638888886</v>
      </c>
      <c r="S788" s="18">
        <f t="shared" si="50"/>
        <v>40983.055949074071</v>
      </c>
      <c r="T788">
        <f t="shared" si="51"/>
        <v>2012</v>
      </c>
    </row>
    <row r="789" spans="1:20" ht="60" x14ac:dyDescent="0.2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s="11">
        <f t="shared" si="48"/>
        <v>114</v>
      </c>
      <c r="G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s="12" t="s">
        <v>8289</v>
      </c>
      <c r="P789" s="12" t="s">
        <v>8290</v>
      </c>
      <c r="Q789">
        <v>80.59</v>
      </c>
      <c r="R789" s="18">
        <f t="shared" si="49"/>
        <v>41579.627615740741</v>
      </c>
      <c r="S789" s="18">
        <f t="shared" si="50"/>
        <v>41549.627615740741</v>
      </c>
      <c r="T789">
        <f t="shared" si="51"/>
        <v>2013</v>
      </c>
    </row>
    <row r="790" spans="1:20" ht="60" x14ac:dyDescent="0.2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s="11">
        <f t="shared" si="48"/>
        <v>204</v>
      </c>
      <c r="G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s="12" t="s">
        <v>8289</v>
      </c>
      <c r="P790" s="12" t="s">
        <v>8290</v>
      </c>
      <c r="Q790">
        <v>59.85</v>
      </c>
      <c r="R790" s="18">
        <f t="shared" si="49"/>
        <v>41097.165972222225</v>
      </c>
      <c r="S790" s="18">
        <f t="shared" si="50"/>
        <v>41059.006805555553</v>
      </c>
      <c r="T790">
        <f t="shared" si="51"/>
        <v>2012</v>
      </c>
    </row>
    <row r="791" spans="1:20" ht="45" x14ac:dyDescent="0.2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s="11">
        <f t="shared" si="48"/>
        <v>109</v>
      </c>
      <c r="G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s="12" t="s">
        <v>8289</v>
      </c>
      <c r="P791" s="12" t="s">
        <v>8290</v>
      </c>
      <c r="Q791">
        <v>132.86000000000001</v>
      </c>
      <c r="R791" s="18">
        <f t="shared" si="49"/>
        <v>41295.332638888889</v>
      </c>
      <c r="S791" s="18">
        <f t="shared" si="50"/>
        <v>41277.186111111114</v>
      </c>
      <c r="T791">
        <f t="shared" si="51"/>
        <v>2013</v>
      </c>
    </row>
    <row r="792" spans="1:20" ht="60" x14ac:dyDescent="0.2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s="11">
        <f t="shared" si="48"/>
        <v>144</v>
      </c>
      <c r="G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s="12" t="s">
        <v>8289</v>
      </c>
      <c r="P792" s="12" t="s">
        <v>8290</v>
      </c>
      <c r="Q792">
        <v>92.55</v>
      </c>
      <c r="R792" s="18">
        <f t="shared" si="49"/>
        <v>41306.047905092593</v>
      </c>
      <c r="S792" s="18">
        <f t="shared" si="50"/>
        <v>41276.047905092593</v>
      </c>
      <c r="T792">
        <f t="shared" si="51"/>
        <v>2013</v>
      </c>
    </row>
    <row r="793" spans="1:20" ht="60" x14ac:dyDescent="0.2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s="11">
        <f t="shared" si="48"/>
        <v>104</v>
      </c>
      <c r="G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s="12" t="s">
        <v>8289</v>
      </c>
      <c r="P793" s="12" t="s">
        <v>8290</v>
      </c>
      <c r="Q793">
        <v>60.86</v>
      </c>
      <c r="R793" s="18">
        <f t="shared" si="49"/>
        <v>41591.249305555553</v>
      </c>
      <c r="S793" s="18">
        <f t="shared" si="50"/>
        <v>41557.780624999999</v>
      </c>
      <c r="T793">
        <f t="shared" si="51"/>
        <v>2013</v>
      </c>
    </row>
    <row r="794" spans="1:20" ht="30" x14ac:dyDescent="0.2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s="11">
        <f t="shared" si="48"/>
        <v>100</v>
      </c>
      <c r="G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s="12" t="s">
        <v>8289</v>
      </c>
      <c r="P794" s="12" t="s">
        <v>8290</v>
      </c>
      <c r="Q794">
        <v>41.85</v>
      </c>
      <c r="R794" s="18">
        <f t="shared" si="49"/>
        <v>41585.915312500001</v>
      </c>
      <c r="S794" s="18">
        <f t="shared" si="50"/>
        <v>41555.873645833337</v>
      </c>
      <c r="T794">
        <f t="shared" si="51"/>
        <v>2013</v>
      </c>
    </row>
    <row r="795" spans="1:20" ht="60" x14ac:dyDescent="0.2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s="11">
        <f t="shared" si="48"/>
        <v>103</v>
      </c>
      <c r="G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s="12" t="s">
        <v>8289</v>
      </c>
      <c r="P795" s="12" t="s">
        <v>8290</v>
      </c>
      <c r="Q795">
        <v>88.33</v>
      </c>
      <c r="R795" s="18">
        <f t="shared" si="49"/>
        <v>41458.207638888889</v>
      </c>
      <c r="S795" s="18">
        <f t="shared" si="50"/>
        <v>41442.741249999999</v>
      </c>
      <c r="T795">
        <f t="shared" si="51"/>
        <v>2013</v>
      </c>
    </row>
    <row r="796" spans="1:20" ht="60" x14ac:dyDescent="0.2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s="11">
        <f t="shared" si="48"/>
        <v>105</v>
      </c>
      <c r="G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s="12" t="s">
        <v>8289</v>
      </c>
      <c r="P796" s="12" t="s">
        <v>8290</v>
      </c>
      <c r="Q796">
        <v>158.96</v>
      </c>
      <c r="R796" s="18">
        <f t="shared" si="49"/>
        <v>40791.712500000001</v>
      </c>
      <c r="S796" s="18">
        <f t="shared" si="50"/>
        <v>40736.115011574075</v>
      </c>
      <c r="T796">
        <f t="shared" si="51"/>
        <v>2011</v>
      </c>
    </row>
    <row r="797" spans="1:20" ht="60" x14ac:dyDescent="0.2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s="11">
        <f t="shared" si="48"/>
        <v>112</v>
      </c>
      <c r="G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s="12" t="s">
        <v>8289</v>
      </c>
      <c r="P797" s="12" t="s">
        <v>8290</v>
      </c>
      <c r="Q797">
        <v>85.05</v>
      </c>
      <c r="R797" s="18">
        <f t="shared" si="49"/>
        <v>41006.207638888889</v>
      </c>
      <c r="S797" s="18">
        <f t="shared" si="50"/>
        <v>40963.613032407404</v>
      </c>
      <c r="T797">
        <f t="shared" si="51"/>
        <v>2012</v>
      </c>
    </row>
    <row r="798" spans="1:20" ht="60" x14ac:dyDescent="0.2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s="11">
        <f t="shared" si="48"/>
        <v>101</v>
      </c>
      <c r="G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s="12" t="s">
        <v>8289</v>
      </c>
      <c r="P798" s="12" t="s">
        <v>8290</v>
      </c>
      <c r="Q798">
        <v>112.61</v>
      </c>
      <c r="R798" s="18">
        <f t="shared" si="49"/>
        <v>41532.881944444445</v>
      </c>
      <c r="S798" s="18">
        <f t="shared" si="50"/>
        <v>41502.882928240739</v>
      </c>
      <c r="T798">
        <f t="shared" si="51"/>
        <v>2013</v>
      </c>
    </row>
    <row r="799" spans="1:20" ht="60" x14ac:dyDescent="0.2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s="11">
        <f t="shared" si="48"/>
        <v>108</v>
      </c>
      <c r="G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s="12" t="s">
        <v>8289</v>
      </c>
      <c r="P799" s="12" t="s">
        <v>8290</v>
      </c>
      <c r="Q799">
        <v>45.44</v>
      </c>
      <c r="R799" s="18">
        <f t="shared" si="49"/>
        <v>41028.166666666664</v>
      </c>
      <c r="S799" s="18">
        <f t="shared" si="50"/>
        <v>40996.994074074071</v>
      </c>
      <c r="T799">
        <f t="shared" si="51"/>
        <v>2012</v>
      </c>
    </row>
    <row r="800" spans="1:20" ht="45" x14ac:dyDescent="0.2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s="11">
        <f t="shared" si="48"/>
        <v>115</v>
      </c>
      <c r="G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s="12" t="s">
        <v>8289</v>
      </c>
      <c r="P800" s="12" t="s">
        <v>8290</v>
      </c>
      <c r="Q800">
        <v>46.22</v>
      </c>
      <c r="R800" s="18">
        <f t="shared" si="49"/>
        <v>41912.590127314819</v>
      </c>
      <c r="S800" s="18">
        <f t="shared" si="50"/>
        <v>41882.590127314819</v>
      </c>
      <c r="T800">
        <f t="shared" si="51"/>
        <v>2014</v>
      </c>
    </row>
    <row r="801" spans="1:20" ht="60" x14ac:dyDescent="0.2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s="11">
        <f t="shared" si="48"/>
        <v>100</v>
      </c>
      <c r="G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s="12" t="s">
        <v>8289</v>
      </c>
      <c r="P801" s="12" t="s">
        <v>8290</v>
      </c>
      <c r="Q801">
        <v>178.61</v>
      </c>
      <c r="R801" s="18">
        <f t="shared" si="49"/>
        <v>41026.667199074072</v>
      </c>
      <c r="S801" s="18">
        <f t="shared" si="50"/>
        <v>40996.667199074072</v>
      </c>
      <c r="T801">
        <f t="shared" si="51"/>
        <v>2012</v>
      </c>
    </row>
    <row r="802" spans="1:20" ht="45" x14ac:dyDescent="0.2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s="11">
        <f t="shared" si="48"/>
        <v>152</v>
      </c>
      <c r="G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s="12" t="s">
        <v>8289</v>
      </c>
      <c r="P802" s="12" t="s">
        <v>8290</v>
      </c>
      <c r="Q802">
        <v>40.75</v>
      </c>
      <c r="R802" s="18">
        <f t="shared" si="49"/>
        <v>41893.433495370373</v>
      </c>
      <c r="S802" s="18">
        <f t="shared" si="50"/>
        <v>41863.433495370373</v>
      </c>
      <c r="T802">
        <f t="shared" si="51"/>
        <v>2014</v>
      </c>
    </row>
    <row r="803" spans="1:20" ht="45" x14ac:dyDescent="0.2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s="11">
        <f t="shared" si="48"/>
        <v>112</v>
      </c>
      <c r="G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s="12" t="s">
        <v>8289</v>
      </c>
      <c r="P803" s="12" t="s">
        <v>8290</v>
      </c>
      <c r="Q803">
        <v>43.73</v>
      </c>
      <c r="R803" s="18">
        <f t="shared" si="49"/>
        <v>40725.795370370368</v>
      </c>
      <c r="S803" s="18">
        <f t="shared" si="50"/>
        <v>40695.795370370368</v>
      </c>
      <c r="T803">
        <f t="shared" si="51"/>
        <v>2011</v>
      </c>
    </row>
    <row r="804" spans="1:20" ht="60" x14ac:dyDescent="0.2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s="11">
        <f t="shared" si="48"/>
        <v>101</v>
      </c>
      <c r="G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s="12" t="s">
        <v>8289</v>
      </c>
      <c r="P804" s="12" t="s">
        <v>8290</v>
      </c>
      <c r="Q804">
        <v>81.069999999999993</v>
      </c>
      <c r="R804" s="18">
        <f t="shared" si="49"/>
        <v>41169.170138888891</v>
      </c>
      <c r="S804" s="18">
        <f t="shared" si="50"/>
        <v>41123.022268518522</v>
      </c>
      <c r="T804">
        <f t="shared" si="51"/>
        <v>2012</v>
      </c>
    </row>
    <row r="805" spans="1:20" ht="60" x14ac:dyDescent="0.2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s="11">
        <f t="shared" si="48"/>
        <v>123</v>
      </c>
      <c r="G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s="12" t="s">
        <v>8289</v>
      </c>
      <c r="P805" s="12" t="s">
        <v>8290</v>
      </c>
      <c r="Q805">
        <v>74.61</v>
      </c>
      <c r="R805" s="18">
        <f t="shared" si="49"/>
        <v>40692.041666666664</v>
      </c>
      <c r="S805" s="18">
        <f t="shared" si="50"/>
        <v>40665.949976851851</v>
      </c>
      <c r="T805">
        <f t="shared" si="51"/>
        <v>2011</v>
      </c>
    </row>
    <row r="806" spans="1:20" ht="60" x14ac:dyDescent="0.2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s="11">
        <f t="shared" si="48"/>
        <v>100</v>
      </c>
      <c r="G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s="12" t="s">
        <v>8289</v>
      </c>
      <c r="P806" s="12" t="s">
        <v>8290</v>
      </c>
      <c r="Q806">
        <v>305.56</v>
      </c>
      <c r="R806" s="18">
        <f t="shared" si="49"/>
        <v>40747.165972222225</v>
      </c>
      <c r="S806" s="18">
        <f t="shared" si="50"/>
        <v>40730.105625000004</v>
      </c>
      <c r="T806">
        <f t="shared" si="51"/>
        <v>2011</v>
      </c>
    </row>
    <row r="807" spans="1:20" ht="45" x14ac:dyDescent="0.2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s="11">
        <f t="shared" si="48"/>
        <v>105</v>
      </c>
      <c r="G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s="12" t="s">
        <v>8289</v>
      </c>
      <c r="P807" s="12" t="s">
        <v>8290</v>
      </c>
      <c r="Q807">
        <v>58.33</v>
      </c>
      <c r="R807" s="18">
        <f t="shared" si="49"/>
        <v>40740.958333333336</v>
      </c>
      <c r="S807" s="18">
        <f t="shared" si="50"/>
        <v>40690.823055555556</v>
      </c>
      <c r="T807">
        <f t="shared" si="51"/>
        <v>2011</v>
      </c>
    </row>
    <row r="808" spans="1:20" ht="30" x14ac:dyDescent="0.2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s="11">
        <f t="shared" si="48"/>
        <v>104</v>
      </c>
      <c r="G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s="12" t="s">
        <v>8289</v>
      </c>
      <c r="P808" s="12" t="s">
        <v>8290</v>
      </c>
      <c r="Q808">
        <v>117.68</v>
      </c>
      <c r="R808" s="18">
        <f t="shared" si="49"/>
        <v>40793.691423611112</v>
      </c>
      <c r="S808" s="18">
        <f t="shared" si="50"/>
        <v>40763.691423611112</v>
      </c>
      <c r="T808">
        <f t="shared" si="51"/>
        <v>2011</v>
      </c>
    </row>
    <row r="809" spans="1:20" ht="30" x14ac:dyDescent="0.2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s="11">
        <f t="shared" si="48"/>
        <v>105</v>
      </c>
      <c r="G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s="12" t="s">
        <v>8289</v>
      </c>
      <c r="P809" s="12" t="s">
        <v>8290</v>
      </c>
      <c r="Q809">
        <v>73.77</v>
      </c>
      <c r="R809" s="18">
        <f t="shared" si="49"/>
        <v>42795.083333333328</v>
      </c>
      <c r="S809" s="18">
        <f t="shared" si="50"/>
        <v>42759.628599537042</v>
      </c>
      <c r="T809">
        <f t="shared" si="51"/>
        <v>2017</v>
      </c>
    </row>
    <row r="810" spans="1:20" ht="60" x14ac:dyDescent="0.2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s="11">
        <f t="shared" si="48"/>
        <v>100</v>
      </c>
      <c r="G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s="12" t="s">
        <v>8289</v>
      </c>
      <c r="P810" s="12" t="s">
        <v>8290</v>
      </c>
      <c r="Q810">
        <v>104.65</v>
      </c>
      <c r="R810" s="18">
        <f t="shared" si="49"/>
        <v>41995.207638888889</v>
      </c>
      <c r="S810" s="18">
        <f t="shared" si="50"/>
        <v>41962.100532407407</v>
      </c>
      <c r="T810">
        <f t="shared" si="51"/>
        <v>2014</v>
      </c>
    </row>
    <row r="811" spans="1:20" ht="45" x14ac:dyDescent="0.2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s="11">
        <f t="shared" si="48"/>
        <v>104</v>
      </c>
      <c r="G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s="12" t="s">
        <v>8289</v>
      </c>
      <c r="P811" s="12" t="s">
        <v>8290</v>
      </c>
      <c r="Q811">
        <v>79.83</v>
      </c>
      <c r="R811" s="18">
        <f t="shared" si="49"/>
        <v>41658.833680555559</v>
      </c>
      <c r="S811" s="18">
        <f t="shared" si="50"/>
        <v>41628.833680555559</v>
      </c>
      <c r="T811">
        <f t="shared" si="51"/>
        <v>2013</v>
      </c>
    </row>
    <row r="812" spans="1:20" ht="60" x14ac:dyDescent="0.2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s="11">
        <f t="shared" si="48"/>
        <v>105</v>
      </c>
      <c r="G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s="12" t="s">
        <v>8289</v>
      </c>
      <c r="P812" s="12" t="s">
        <v>8290</v>
      </c>
      <c r="Q812">
        <v>58.33</v>
      </c>
      <c r="R812" s="18">
        <f t="shared" si="49"/>
        <v>41153.056273148148</v>
      </c>
      <c r="S812" s="18">
        <f t="shared" si="50"/>
        <v>41123.056273148148</v>
      </c>
      <c r="T812">
        <f t="shared" si="51"/>
        <v>2012</v>
      </c>
    </row>
    <row r="813" spans="1:20" ht="45" x14ac:dyDescent="0.2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s="11">
        <f t="shared" si="48"/>
        <v>104</v>
      </c>
      <c r="G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s="12" t="s">
        <v>8289</v>
      </c>
      <c r="P813" s="12" t="s">
        <v>8290</v>
      </c>
      <c r="Q813">
        <v>86.67</v>
      </c>
      <c r="R813" s="18">
        <f t="shared" si="49"/>
        <v>41465.702777777777</v>
      </c>
      <c r="S813" s="18">
        <f t="shared" si="50"/>
        <v>41443.643541666665</v>
      </c>
      <c r="T813">
        <f t="shared" si="51"/>
        <v>2013</v>
      </c>
    </row>
    <row r="814" spans="1:20" ht="60" x14ac:dyDescent="0.2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s="11">
        <f t="shared" si="48"/>
        <v>152</v>
      </c>
      <c r="G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s="12" t="s">
        <v>8289</v>
      </c>
      <c r="P814" s="12" t="s">
        <v>8290</v>
      </c>
      <c r="Q814">
        <v>27.61</v>
      </c>
      <c r="R814" s="18">
        <f t="shared" si="49"/>
        <v>41334.581944444442</v>
      </c>
      <c r="S814" s="18">
        <f t="shared" si="50"/>
        <v>41282.017962962964</v>
      </c>
      <c r="T814">
        <f t="shared" si="51"/>
        <v>2013</v>
      </c>
    </row>
    <row r="815" spans="1:20" ht="30" x14ac:dyDescent="0.2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s="11">
        <f t="shared" si="48"/>
        <v>160</v>
      </c>
      <c r="G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s="12" t="s">
        <v>8289</v>
      </c>
      <c r="P815" s="12" t="s">
        <v>8290</v>
      </c>
      <c r="Q815">
        <v>25</v>
      </c>
      <c r="R815" s="18">
        <f t="shared" si="49"/>
        <v>41110.960243055553</v>
      </c>
      <c r="S815" s="18">
        <f t="shared" si="50"/>
        <v>41080.960243055553</v>
      </c>
      <c r="T815">
        <f t="shared" si="51"/>
        <v>2012</v>
      </c>
    </row>
    <row r="816" spans="1:20" ht="60" x14ac:dyDescent="0.2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s="11">
        <f t="shared" si="48"/>
        <v>127</v>
      </c>
      <c r="G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s="12" t="s">
        <v>8289</v>
      </c>
      <c r="P816" s="12" t="s">
        <v>8290</v>
      </c>
      <c r="Q816">
        <v>45.46</v>
      </c>
      <c r="R816" s="18">
        <f t="shared" si="49"/>
        <v>40694.75277777778</v>
      </c>
      <c r="S816" s="18">
        <f t="shared" si="50"/>
        <v>40679.743067129632</v>
      </c>
      <c r="T816">
        <f t="shared" si="51"/>
        <v>2011</v>
      </c>
    </row>
    <row r="817" spans="1:20" ht="30" x14ac:dyDescent="0.2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s="11">
        <f t="shared" si="48"/>
        <v>107</v>
      </c>
      <c r="G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s="12" t="s">
        <v>8289</v>
      </c>
      <c r="P817" s="12" t="s">
        <v>8290</v>
      </c>
      <c r="Q817">
        <v>99.53</v>
      </c>
      <c r="R817" s="18">
        <f t="shared" si="49"/>
        <v>41944.917858796296</v>
      </c>
      <c r="S817" s="18">
        <f t="shared" si="50"/>
        <v>41914.917858796296</v>
      </c>
      <c r="T817">
        <f t="shared" si="51"/>
        <v>2014</v>
      </c>
    </row>
    <row r="818" spans="1:20" ht="45" x14ac:dyDescent="0.2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s="11">
        <f t="shared" si="48"/>
        <v>115</v>
      </c>
      <c r="G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s="12" t="s">
        <v>8289</v>
      </c>
      <c r="P818" s="12" t="s">
        <v>8290</v>
      </c>
      <c r="Q818">
        <v>39.31</v>
      </c>
      <c r="R818" s="18">
        <f t="shared" si="49"/>
        <v>41373.270833333336</v>
      </c>
      <c r="S818" s="18">
        <f t="shared" si="50"/>
        <v>41341.870868055557</v>
      </c>
      <c r="T818">
        <f t="shared" si="51"/>
        <v>2013</v>
      </c>
    </row>
    <row r="819" spans="1:20" ht="45" x14ac:dyDescent="0.2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s="11">
        <f t="shared" si="48"/>
        <v>137</v>
      </c>
      <c r="G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s="12" t="s">
        <v>8289</v>
      </c>
      <c r="P819" s="12" t="s">
        <v>8290</v>
      </c>
      <c r="Q819">
        <v>89.42</v>
      </c>
      <c r="R819" s="18">
        <f t="shared" si="49"/>
        <v>40979.207638888889</v>
      </c>
      <c r="S819" s="18">
        <f t="shared" si="50"/>
        <v>40925.599664351852</v>
      </c>
      <c r="T819">
        <f t="shared" si="51"/>
        <v>2012</v>
      </c>
    </row>
    <row r="820" spans="1:20" ht="60" x14ac:dyDescent="0.2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s="11">
        <f t="shared" si="48"/>
        <v>156</v>
      </c>
      <c r="G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s="12" t="s">
        <v>8289</v>
      </c>
      <c r="P820" s="12" t="s">
        <v>8290</v>
      </c>
      <c r="Q820">
        <v>28.68</v>
      </c>
      <c r="R820" s="18">
        <f t="shared" si="49"/>
        <v>41128.709027777775</v>
      </c>
      <c r="S820" s="18">
        <f t="shared" si="50"/>
        <v>41120.882881944446</v>
      </c>
      <c r="T820">
        <f t="shared" si="51"/>
        <v>2012</v>
      </c>
    </row>
    <row r="821" spans="1:20" ht="30" x14ac:dyDescent="0.2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s="11">
        <f t="shared" si="48"/>
        <v>109</v>
      </c>
      <c r="G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s="12" t="s">
        <v>8289</v>
      </c>
      <c r="P821" s="12" t="s">
        <v>8290</v>
      </c>
      <c r="Q821">
        <v>31.07</v>
      </c>
      <c r="R821" s="18">
        <f t="shared" si="49"/>
        <v>41629.197222222225</v>
      </c>
      <c r="S821" s="18">
        <f t="shared" si="50"/>
        <v>41619.998310185183</v>
      </c>
      <c r="T821">
        <f t="shared" si="51"/>
        <v>2013</v>
      </c>
    </row>
    <row r="822" spans="1:20" ht="45" x14ac:dyDescent="0.2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s="11">
        <f t="shared" si="48"/>
        <v>134</v>
      </c>
      <c r="G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s="12" t="s">
        <v>8289</v>
      </c>
      <c r="P822" s="12" t="s">
        <v>8290</v>
      </c>
      <c r="Q822">
        <v>70.55</v>
      </c>
      <c r="R822" s="18">
        <f t="shared" si="49"/>
        <v>41799.208333333336</v>
      </c>
      <c r="S822" s="18">
        <f t="shared" si="50"/>
        <v>41768.841921296298</v>
      </c>
      <c r="T822">
        <f t="shared" si="51"/>
        <v>2014</v>
      </c>
    </row>
    <row r="823" spans="1:20" ht="45" x14ac:dyDescent="0.2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s="11">
        <f t="shared" si="48"/>
        <v>100</v>
      </c>
      <c r="G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s="12" t="s">
        <v>8289</v>
      </c>
      <c r="P823" s="12" t="s">
        <v>8290</v>
      </c>
      <c r="Q823">
        <v>224.13</v>
      </c>
      <c r="R823" s="18">
        <f t="shared" si="49"/>
        <v>42128.167361111111</v>
      </c>
      <c r="S823" s="18">
        <f t="shared" si="50"/>
        <v>42093.922048611115</v>
      </c>
      <c r="T823">
        <f t="shared" si="51"/>
        <v>2015</v>
      </c>
    </row>
    <row r="824" spans="1:20" ht="45" x14ac:dyDescent="0.2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s="11">
        <f t="shared" si="48"/>
        <v>119</v>
      </c>
      <c r="G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s="12" t="s">
        <v>8289</v>
      </c>
      <c r="P824" s="12" t="s">
        <v>8290</v>
      </c>
      <c r="Q824">
        <v>51.81</v>
      </c>
      <c r="R824" s="18">
        <f t="shared" si="49"/>
        <v>41187.947337962964</v>
      </c>
      <c r="S824" s="18">
        <f t="shared" si="50"/>
        <v>41157.947337962964</v>
      </c>
      <c r="T824">
        <f t="shared" si="51"/>
        <v>2012</v>
      </c>
    </row>
    <row r="825" spans="1:20" ht="45" x14ac:dyDescent="0.2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s="11">
        <f t="shared" si="48"/>
        <v>180</v>
      </c>
      <c r="G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s="12" t="s">
        <v>8289</v>
      </c>
      <c r="P825" s="12" t="s">
        <v>8290</v>
      </c>
      <c r="Q825">
        <v>43.52</v>
      </c>
      <c r="R825" s="18">
        <f t="shared" si="49"/>
        <v>42085.931157407409</v>
      </c>
      <c r="S825" s="18">
        <f t="shared" si="50"/>
        <v>42055.972824074073</v>
      </c>
      <c r="T825">
        <f t="shared" si="51"/>
        <v>2015</v>
      </c>
    </row>
    <row r="826" spans="1:20" ht="60" x14ac:dyDescent="0.2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s="11">
        <f t="shared" si="48"/>
        <v>134</v>
      </c>
      <c r="G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s="12" t="s">
        <v>8289</v>
      </c>
      <c r="P826" s="12" t="s">
        <v>8290</v>
      </c>
      <c r="Q826">
        <v>39.82</v>
      </c>
      <c r="R826" s="18">
        <f t="shared" si="49"/>
        <v>40286.290972222225</v>
      </c>
      <c r="S826" s="18">
        <f t="shared" si="50"/>
        <v>40250.242106481484</v>
      </c>
      <c r="T826">
        <f t="shared" si="51"/>
        <v>2010</v>
      </c>
    </row>
    <row r="827" spans="1:20" ht="45" x14ac:dyDescent="0.2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s="11">
        <f t="shared" si="48"/>
        <v>100</v>
      </c>
      <c r="G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s="12" t="s">
        <v>8289</v>
      </c>
      <c r="P827" s="12" t="s">
        <v>8290</v>
      </c>
      <c r="Q827">
        <v>126.81</v>
      </c>
      <c r="R827" s="18">
        <f t="shared" si="49"/>
        <v>41211.306527777779</v>
      </c>
      <c r="S827" s="18">
        <f t="shared" si="50"/>
        <v>41186.306527777779</v>
      </c>
      <c r="T827">
        <f t="shared" si="51"/>
        <v>2012</v>
      </c>
    </row>
    <row r="828" spans="1:20" ht="45" x14ac:dyDescent="0.2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s="11">
        <f t="shared" si="48"/>
        <v>101</v>
      </c>
      <c r="G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s="12" t="s">
        <v>8289</v>
      </c>
      <c r="P828" s="12" t="s">
        <v>8290</v>
      </c>
      <c r="Q828">
        <v>113.88</v>
      </c>
      <c r="R828" s="18">
        <f t="shared" si="49"/>
        <v>40993.996874999997</v>
      </c>
      <c r="S828" s="18">
        <f t="shared" si="50"/>
        <v>40973.038541666669</v>
      </c>
      <c r="T828">
        <f t="shared" si="51"/>
        <v>2012</v>
      </c>
    </row>
    <row r="829" spans="1:20" ht="60" x14ac:dyDescent="0.2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s="11">
        <f t="shared" si="48"/>
        <v>103</v>
      </c>
      <c r="G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s="12" t="s">
        <v>8289</v>
      </c>
      <c r="P829" s="12" t="s">
        <v>8290</v>
      </c>
      <c r="Q829">
        <v>28.18</v>
      </c>
      <c r="R829" s="18">
        <f t="shared" si="49"/>
        <v>40953.825694444444</v>
      </c>
      <c r="S829" s="18">
        <f t="shared" si="50"/>
        <v>40927.473460648151</v>
      </c>
      <c r="T829">
        <f t="shared" si="51"/>
        <v>2012</v>
      </c>
    </row>
    <row r="830" spans="1:20" ht="60" x14ac:dyDescent="0.2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s="11">
        <f t="shared" si="48"/>
        <v>107</v>
      </c>
      <c r="G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s="12" t="s">
        <v>8289</v>
      </c>
      <c r="P830" s="12" t="s">
        <v>8290</v>
      </c>
      <c r="Q830">
        <v>36.61</v>
      </c>
      <c r="R830" s="18">
        <f t="shared" si="49"/>
        <v>41085.683333333334</v>
      </c>
      <c r="S830" s="18">
        <f t="shared" si="50"/>
        <v>41073.050717592596</v>
      </c>
      <c r="T830">
        <f t="shared" si="51"/>
        <v>2012</v>
      </c>
    </row>
    <row r="831" spans="1:20" ht="60" x14ac:dyDescent="0.2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s="11">
        <f t="shared" si="48"/>
        <v>104</v>
      </c>
      <c r="G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s="12" t="s">
        <v>8289</v>
      </c>
      <c r="P831" s="12" t="s">
        <v>8290</v>
      </c>
      <c r="Q831">
        <v>32.5</v>
      </c>
      <c r="R831" s="18">
        <f t="shared" si="49"/>
        <v>42564.801388888889</v>
      </c>
      <c r="S831" s="18">
        <f t="shared" si="50"/>
        <v>42504.801388888889</v>
      </c>
      <c r="T831">
        <f t="shared" si="51"/>
        <v>2016</v>
      </c>
    </row>
    <row r="832" spans="1:20" ht="45" x14ac:dyDescent="0.2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s="11">
        <f t="shared" si="48"/>
        <v>108</v>
      </c>
      <c r="G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s="12" t="s">
        <v>8289</v>
      </c>
      <c r="P832" s="12" t="s">
        <v>8290</v>
      </c>
      <c r="Q832">
        <v>60.66</v>
      </c>
      <c r="R832" s="18">
        <f t="shared" si="49"/>
        <v>41355.484085648146</v>
      </c>
      <c r="S832" s="18">
        <f t="shared" si="50"/>
        <v>41325.525752314818</v>
      </c>
      <c r="T832">
        <f t="shared" si="51"/>
        <v>2013</v>
      </c>
    </row>
    <row r="833" spans="1:20" ht="45" x14ac:dyDescent="0.2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s="11">
        <f t="shared" si="48"/>
        <v>233</v>
      </c>
      <c r="G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s="12" t="s">
        <v>8289</v>
      </c>
      <c r="P833" s="12" t="s">
        <v>8290</v>
      </c>
      <c r="Q833">
        <v>175</v>
      </c>
      <c r="R833" s="18">
        <f t="shared" si="49"/>
        <v>41026.646921296298</v>
      </c>
      <c r="S833" s="18">
        <f t="shared" si="50"/>
        <v>40996.646921296298</v>
      </c>
      <c r="T833">
        <f t="shared" si="51"/>
        <v>2012</v>
      </c>
    </row>
    <row r="834" spans="1:20" ht="60" x14ac:dyDescent="0.2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s="11">
        <f t="shared" ref="F834:F897" si="52">ROUND(E834/D834*100,0)</f>
        <v>101</v>
      </c>
      <c r="G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s="12" t="s">
        <v>8289</v>
      </c>
      <c r="P834" s="12" t="s">
        <v>8290</v>
      </c>
      <c r="Q834">
        <v>97.99</v>
      </c>
      <c r="R834" s="18">
        <f t="shared" si="49"/>
        <v>40929.342361111114</v>
      </c>
      <c r="S834" s="18">
        <f t="shared" si="50"/>
        <v>40869.675173611111</v>
      </c>
      <c r="T834">
        <f t="shared" si="51"/>
        <v>2011</v>
      </c>
    </row>
    <row r="835" spans="1:20" x14ac:dyDescent="0.2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s="11">
        <f t="shared" si="52"/>
        <v>102</v>
      </c>
      <c r="G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s="12" t="s">
        <v>8289</v>
      </c>
      <c r="P835" s="12" t="s">
        <v>8290</v>
      </c>
      <c r="Q835">
        <v>148.78</v>
      </c>
      <c r="R835" s="18">
        <f t="shared" ref="R835:R898" si="53">(((J835/60)/60)/24)+DATE(1970,1,1)</f>
        <v>41748.878182870372</v>
      </c>
      <c r="S835" s="18">
        <f t="shared" ref="S835:S898" si="54">(((K835/60)/60)/24)+DATE(1970,1,1)</f>
        <v>41718.878182870372</v>
      </c>
      <c r="T835">
        <f t="shared" ref="T835:T898" si="55">YEAR(S835)</f>
        <v>2014</v>
      </c>
    </row>
    <row r="836" spans="1:20" ht="60" x14ac:dyDescent="0.2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s="11">
        <f t="shared" si="52"/>
        <v>131</v>
      </c>
      <c r="G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s="12" t="s">
        <v>8289</v>
      </c>
      <c r="P836" s="12" t="s">
        <v>8290</v>
      </c>
      <c r="Q836">
        <v>96.08</v>
      </c>
      <c r="R836" s="18">
        <f t="shared" si="53"/>
        <v>41456.165972222225</v>
      </c>
      <c r="S836" s="18">
        <f t="shared" si="54"/>
        <v>41422.822824074072</v>
      </c>
      <c r="T836">
        <f t="shared" si="55"/>
        <v>2013</v>
      </c>
    </row>
    <row r="837" spans="1:20" ht="60" x14ac:dyDescent="0.2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s="11">
        <f t="shared" si="52"/>
        <v>117</v>
      </c>
      <c r="G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s="12" t="s">
        <v>8289</v>
      </c>
      <c r="P837" s="12" t="s">
        <v>8290</v>
      </c>
      <c r="Q837">
        <v>58.63</v>
      </c>
      <c r="R837" s="18">
        <f t="shared" si="53"/>
        <v>41048.125</v>
      </c>
      <c r="S837" s="18">
        <f t="shared" si="54"/>
        <v>41005.45784722222</v>
      </c>
      <c r="T837">
        <f t="shared" si="55"/>
        <v>2012</v>
      </c>
    </row>
    <row r="838" spans="1:20" x14ac:dyDescent="0.2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s="11">
        <f t="shared" si="52"/>
        <v>101</v>
      </c>
      <c r="G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s="12" t="s">
        <v>8289</v>
      </c>
      <c r="P838" s="12" t="s">
        <v>8290</v>
      </c>
      <c r="Q838">
        <v>109.71</v>
      </c>
      <c r="R838" s="18">
        <f t="shared" si="53"/>
        <v>41554.056921296295</v>
      </c>
      <c r="S838" s="18">
        <f t="shared" si="54"/>
        <v>41524.056921296295</v>
      </c>
      <c r="T838">
        <f t="shared" si="55"/>
        <v>2013</v>
      </c>
    </row>
    <row r="839" spans="1:20" ht="45" x14ac:dyDescent="0.2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s="11">
        <f t="shared" si="52"/>
        <v>122</v>
      </c>
      <c r="G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s="12" t="s">
        <v>8289</v>
      </c>
      <c r="P839" s="12" t="s">
        <v>8290</v>
      </c>
      <c r="Q839">
        <v>49.11</v>
      </c>
      <c r="R839" s="18">
        <f t="shared" si="53"/>
        <v>41760.998402777775</v>
      </c>
      <c r="S839" s="18">
        <f t="shared" si="54"/>
        <v>41730.998402777775</v>
      </c>
      <c r="T839">
        <f t="shared" si="55"/>
        <v>2014</v>
      </c>
    </row>
    <row r="840" spans="1:20" ht="60" x14ac:dyDescent="0.2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s="11">
        <f t="shared" si="52"/>
        <v>145</v>
      </c>
      <c r="G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s="12" t="s">
        <v>8289</v>
      </c>
      <c r="P840" s="12" t="s">
        <v>8290</v>
      </c>
      <c r="Q840">
        <v>47.67</v>
      </c>
      <c r="R840" s="18">
        <f t="shared" si="53"/>
        <v>40925.897974537038</v>
      </c>
      <c r="S840" s="18">
        <f t="shared" si="54"/>
        <v>40895.897974537038</v>
      </c>
      <c r="T840">
        <f t="shared" si="55"/>
        <v>2011</v>
      </c>
    </row>
    <row r="841" spans="1:20" ht="45" x14ac:dyDescent="0.2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s="11">
        <f t="shared" si="52"/>
        <v>117</v>
      </c>
      <c r="G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s="12" t="s">
        <v>8289</v>
      </c>
      <c r="P841" s="12" t="s">
        <v>8290</v>
      </c>
      <c r="Q841">
        <v>60.74</v>
      </c>
      <c r="R841" s="18">
        <f t="shared" si="53"/>
        <v>41174.763379629629</v>
      </c>
      <c r="S841" s="18">
        <f t="shared" si="54"/>
        <v>41144.763379629629</v>
      </c>
      <c r="T841">
        <f t="shared" si="55"/>
        <v>2012</v>
      </c>
    </row>
    <row r="842" spans="1:20" ht="45" x14ac:dyDescent="0.2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s="11">
        <f t="shared" si="52"/>
        <v>120</v>
      </c>
      <c r="G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s="12" t="s">
        <v>8289</v>
      </c>
      <c r="P842" s="12" t="s">
        <v>8291</v>
      </c>
      <c r="Q842">
        <v>63.38</v>
      </c>
      <c r="R842" s="18">
        <f t="shared" si="53"/>
        <v>42637.226701388892</v>
      </c>
      <c r="S842" s="18">
        <f t="shared" si="54"/>
        <v>42607.226701388892</v>
      </c>
      <c r="T842">
        <f t="shared" si="55"/>
        <v>2016</v>
      </c>
    </row>
    <row r="843" spans="1:20" ht="60" x14ac:dyDescent="0.2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s="11">
        <f t="shared" si="52"/>
        <v>101</v>
      </c>
      <c r="G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s="12" t="s">
        <v>8289</v>
      </c>
      <c r="P843" s="12" t="s">
        <v>8291</v>
      </c>
      <c r="Q843">
        <v>53.89</v>
      </c>
      <c r="R843" s="18">
        <f t="shared" si="53"/>
        <v>41953.88035879629</v>
      </c>
      <c r="S843" s="18">
        <f t="shared" si="54"/>
        <v>41923.838692129626</v>
      </c>
      <c r="T843">
        <f t="shared" si="55"/>
        <v>2014</v>
      </c>
    </row>
    <row r="844" spans="1:20" ht="45" x14ac:dyDescent="0.2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s="11">
        <f t="shared" si="52"/>
        <v>104</v>
      </c>
      <c r="G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s="12" t="s">
        <v>8289</v>
      </c>
      <c r="P844" s="12" t="s">
        <v>8291</v>
      </c>
      <c r="Q844">
        <v>66.87</v>
      </c>
      <c r="R844" s="18">
        <f t="shared" si="53"/>
        <v>41561.165972222225</v>
      </c>
      <c r="S844" s="18">
        <f t="shared" si="54"/>
        <v>41526.592395833337</v>
      </c>
      <c r="T844">
        <f t="shared" si="55"/>
        <v>2013</v>
      </c>
    </row>
    <row r="845" spans="1:20" ht="60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s="11">
        <f t="shared" si="52"/>
        <v>267</v>
      </c>
      <c r="G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s="12" t="s">
        <v>8289</v>
      </c>
      <c r="P845" s="12" t="s">
        <v>8291</v>
      </c>
      <c r="Q845">
        <v>63.1</v>
      </c>
      <c r="R845" s="18">
        <f t="shared" si="53"/>
        <v>42712.333333333328</v>
      </c>
      <c r="S845" s="18">
        <f t="shared" si="54"/>
        <v>42695.257870370369</v>
      </c>
      <c r="T845">
        <f t="shared" si="55"/>
        <v>2016</v>
      </c>
    </row>
    <row r="846" spans="1:20" ht="60" x14ac:dyDescent="0.2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s="11">
        <f t="shared" si="52"/>
        <v>194</v>
      </c>
      <c r="G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s="12" t="s">
        <v>8289</v>
      </c>
      <c r="P846" s="12" t="s">
        <v>8291</v>
      </c>
      <c r="Q846">
        <v>36.630000000000003</v>
      </c>
      <c r="R846" s="18">
        <f t="shared" si="53"/>
        <v>41944.207638888889</v>
      </c>
      <c r="S846" s="18">
        <f t="shared" si="54"/>
        <v>41905.684629629628</v>
      </c>
      <c r="T846">
        <f t="shared" si="55"/>
        <v>2014</v>
      </c>
    </row>
    <row r="847" spans="1:20" ht="45" x14ac:dyDescent="0.2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s="11">
        <f t="shared" si="52"/>
        <v>120</v>
      </c>
      <c r="G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s="12" t="s">
        <v>8289</v>
      </c>
      <c r="P847" s="12" t="s">
        <v>8291</v>
      </c>
      <c r="Q847">
        <v>34.01</v>
      </c>
      <c r="R847" s="18">
        <f t="shared" si="53"/>
        <v>42618.165972222225</v>
      </c>
      <c r="S847" s="18">
        <f t="shared" si="54"/>
        <v>42578.205972222218</v>
      </c>
      <c r="T847">
        <f t="shared" si="55"/>
        <v>2016</v>
      </c>
    </row>
    <row r="848" spans="1:20" ht="45" x14ac:dyDescent="0.2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s="11">
        <f t="shared" si="52"/>
        <v>122</v>
      </c>
      <c r="G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s="12" t="s">
        <v>8289</v>
      </c>
      <c r="P848" s="12" t="s">
        <v>8291</v>
      </c>
      <c r="Q848">
        <v>28.55</v>
      </c>
      <c r="R848" s="18">
        <f t="shared" si="53"/>
        <v>41708.583333333336</v>
      </c>
      <c r="S848" s="18">
        <f t="shared" si="54"/>
        <v>41694.391840277778</v>
      </c>
      <c r="T848">
        <f t="shared" si="55"/>
        <v>2014</v>
      </c>
    </row>
    <row r="849" spans="1:20" ht="30" x14ac:dyDescent="0.2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s="11">
        <f t="shared" si="52"/>
        <v>100</v>
      </c>
      <c r="G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s="12" t="s">
        <v>8289</v>
      </c>
      <c r="P849" s="12" t="s">
        <v>8291</v>
      </c>
      <c r="Q849">
        <v>10</v>
      </c>
      <c r="R849" s="18">
        <f t="shared" si="53"/>
        <v>42195.79833333334</v>
      </c>
      <c r="S849" s="18">
        <f t="shared" si="54"/>
        <v>42165.79833333334</v>
      </c>
      <c r="T849">
        <f t="shared" si="55"/>
        <v>2015</v>
      </c>
    </row>
    <row r="850" spans="1:20" ht="45" x14ac:dyDescent="0.2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s="11">
        <f t="shared" si="52"/>
        <v>100</v>
      </c>
      <c r="G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s="12" t="s">
        <v>8289</v>
      </c>
      <c r="P850" s="12" t="s">
        <v>8291</v>
      </c>
      <c r="Q850">
        <v>18.75</v>
      </c>
      <c r="R850" s="18">
        <f t="shared" si="53"/>
        <v>42108.792048611111</v>
      </c>
      <c r="S850" s="18">
        <f t="shared" si="54"/>
        <v>42078.792048611111</v>
      </c>
      <c r="T850">
        <f t="shared" si="55"/>
        <v>2015</v>
      </c>
    </row>
    <row r="851" spans="1:20" ht="60" x14ac:dyDescent="0.2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s="11">
        <f t="shared" si="52"/>
        <v>120</v>
      </c>
      <c r="G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s="12" t="s">
        <v>8289</v>
      </c>
      <c r="P851" s="12" t="s">
        <v>8291</v>
      </c>
      <c r="Q851">
        <v>41.7</v>
      </c>
      <c r="R851" s="18">
        <f t="shared" si="53"/>
        <v>42079.107222222221</v>
      </c>
      <c r="S851" s="18">
        <f t="shared" si="54"/>
        <v>42051.148888888885</v>
      </c>
      <c r="T851">
        <f t="shared" si="55"/>
        <v>2015</v>
      </c>
    </row>
    <row r="852" spans="1:20" ht="45" x14ac:dyDescent="0.2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s="11">
        <f t="shared" si="52"/>
        <v>155</v>
      </c>
      <c r="G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s="12" t="s">
        <v>8289</v>
      </c>
      <c r="P852" s="12" t="s">
        <v>8291</v>
      </c>
      <c r="Q852">
        <v>46.67</v>
      </c>
      <c r="R852" s="18">
        <f t="shared" si="53"/>
        <v>42485.207638888889</v>
      </c>
      <c r="S852" s="18">
        <f t="shared" si="54"/>
        <v>42452.827743055561</v>
      </c>
      <c r="T852">
        <f t="shared" si="55"/>
        <v>2016</v>
      </c>
    </row>
    <row r="853" spans="1:20" ht="45" x14ac:dyDescent="0.2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s="11">
        <f t="shared" si="52"/>
        <v>130</v>
      </c>
      <c r="G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s="12" t="s">
        <v>8289</v>
      </c>
      <c r="P853" s="12" t="s">
        <v>8291</v>
      </c>
      <c r="Q853">
        <v>37.270000000000003</v>
      </c>
      <c r="R853" s="18">
        <f t="shared" si="53"/>
        <v>42582.822916666672</v>
      </c>
      <c r="S853" s="18">
        <f t="shared" si="54"/>
        <v>42522.880243055552</v>
      </c>
      <c r="T853">
        <f t="shared" si="55"/>
        <v>2016</v>
      </c>
    </row>
    <row r="854" spans="1:20" ht="30" x14ac:dyDescent="0.2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s="11">
        <f t="shared" si="52"/>
        <v>105</v>
      </c>
      <c r="G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s="12" t="s">
        <v>8289</v>
      </c>
      <c r="P854" s="12" t="s">
        <v>8291</v>
      </c>
      <c r="Q854">
        <v>59.26</v>
      </c>
      <c r="R854" s="18">
        <f t="shared" si="53"/>
        <v>42667.875</v>
      </c>
      <c r="S854" s="18">
        <f t="shared" si="54"/>
        <v>42656.805497685185</v>
      </c>
      <c r="T854">
        <f t="shared" si="55"/>
        <v>2016</v>
      </c>
    </row>
    <row r="855" spans="1:20" ht="45" x14ac:dyDescent="0.2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s="11">
        <f t="shared" si="52"/>
        <v>100</v>
      </c>
      <c r="G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s="12" t="s">
        <v>8289</v>
      </c>
      <c r="P855" s="12" t="s">
        <v>8291</v>
      </c>
      <c r="Q855">
        <v>30</v>
      </c>
      <c r="R855" s="18">
        <f t="shared" si="53"/>
        <v>42051.832280092596</v>
      </c>
      <c r="S855" s="18">
        <f t="shared" si="54"/>
        <v>42021.832280092596</v>
      </c>
      <c r="T855">
        <f t="shared" si="55"/>
        <v>2015</v>
      </c>
    </row>
    <row r="856" spans="1:20" ht="45" x14ac:dyDescent="0.2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s="11">
        <f t="shared" si="52"/>
        <v>118</v>
      </c>
      <c r="G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s="12" t="s">
        <v>8289</v>
      </c>
      <c r="P856" s="12" t="s">
        <v>8291</v>
      </c>
      <c r="Q856">
        <v>65.86</v>
      </c>
      <c r="R856" s="18">
        <f t="shared" si="53"/>
        <v>42732.212337962963</v>
      </c>
      <c r="S856" s="18">
        <f t="shared" si="54"/>
        <v>42702.212337962963</v>
      </c>
      <c r="T856">
        <f t="shared" si="55"/>
        <v>2016</v>
      </c>
    </row>
    <row r="857" spans="1:20" ht="45" x14ac:dyDescent="0.2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s="11">
        <f t="shared" si="52"/>
        <v>103</v>
      </c>
      <c r="G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s="12" t="s">
        <v>8289</v>
      </c>
      <c r="P857" s="12" t="s">
        <v>8291</v>
      </c>
      <c r="Q857">
        <v>31.91</v>
      </c>
      <c r="R857" s="18">
        <f t="shared" si="53"/>
        <v>42575.125196759262</v>
      </c>
      <c r="S857" s="18">
        <f t="shared" si="54"/>
        <v>42545.125196759262</v>
      </c>
      <c r="T857">
        <f t="shared" si="55"/>
        <v>2016</v>
      </c>
    </row>
    <row r="858" spans="1:20" ht="60" x14ac:dyDescent="0.2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s="11">
        <f t="shared" si="52"/>
        <v>218</v>
      </c>
      <c r="G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s="12" t="s">
        <v>8289</v>
      </c>
      <c r="P858" s="12" t="s">
        <v>8291</v>
      </c>
      <c r="Q858">
        <v>19.46</v>
      </c>
      <c r="R858" s="18">
        <f t="shared" si="53"/>
        <v>42668.791666666672</v>
      </c>
      <c r="S858" s="18">
        <f t="shared" si="54"/>
        <v>42609.311990740738</v>
      </c>
      <c r="T858">
        <f t="shared" si="55"/>
        <v>2016</v>
      </c>
    </row>
    <row r="859" spans="1:20" ht="45" x14ac:dyDescent="0.2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s="11">
        <f t="shared" si="52"/>
        <v>100</v>
      </c>
      <c r="G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s="12" t="s">
        <v>8289</v>
      </c>
      <c r="P859" s="12" t="s">
        <v>8291</v>
      </c>
      <c r="Q859">
        <v>50</v>
      </c>
      <c r="R859" s="18">
        <f t="shared" si="53"/>
        <v>42333.623043981483</v>
      </c>
      <c r="S859" s="18">
        <f t="shared" si="54"/>
        <v>42291.581377314811</v>
      </c>
      <c r="T859">
        <f t="shared" si="55"/>
        <v>2015</v>
      </c>
    </row>
    <row r="860" spans="1:20" ht="60" x14ac:dyDescent="0.2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s="11">
        <f t="shared" si="52"/>
        <v>144</v>
      </c>
      <c r="G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s="12" t="s">
        <v>8289</v>
      </c>
      <c r="P860" s="12" t="s">
        <v>8291</v>
      </c>
      <c r="Q860">
        <v>22.74</v>
      </c>
      <c r="R860" s="18">
        <f t="shared" si="53"/>
        <v>42109.957638888889</v>
      </c>
      <c r="S860" s="18">
        <f t="shared" si="54"/>
        <v>42079.745578703703</v>
      </c>
      <c r="T860">
        <f t="shared" si="55"/>
        <v>2015</v>
      </c>
    </row>
    <row r="861" spans="1:20" ht="45" x14ac:dyDescent="0.2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s="11">
        <f t="shared" si="52"/>
        <v>105</v>
      </c>
      <c r="G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s="12" t="s">
        <v>8289</v>
      </c>
      <c r="P861" s="12" t="s">
        <v>8291</v>
      </c>
      <c r="Q861">
        <v>42.72</v>
      </c>
      <c r="R861" s="18">
        <f t="shared" si="53"/>
        <v>42159</v>
      </c>
      <c r="S861" s="18">
        <f t="shared" si="54"/>
        <v>42128.820231481484</v>
      </c>
      <c r="T861">
        <f t="shared" si="55"/>
        <v>2015</v>
      </c>
    </row>
    <row r="862" spans="1:20" ht="60" x14ac:dyDescent="0.2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s="11">
        <f t="shared" si="52"/>
        <v>18</v>
      </c>
      <c r="G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s="12" t="s">
        <v>8289</v>
      </c>
      <c r="P862" s="12" t="s">
        <v>8292</v>
      </c>
      <c r="Q862">
        <v>52.92</v>
      </c>
      <c r="R862" s="18">
        <f t="shared" si="53"/>
        <v>41600.524456018517</v>
      </c>
      <c r="S862" s="18">
        <f t="shared" si="54"/>
        <v>41570.482789351852</v>
      </c>
      <c r="T862">
        <f t="shared" si="55"/>
        <v>2013</v>
      </c>
    </row>
    <row r="863" spans="1:20" ht="45" x14ac:dyDescent="0.2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s="11">
        <f t="shared" si="52"/>
        <v>2</v>
      </c>
      <c r="G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s="12" t="s">
        <v>8289</v>
      </c>
      <c r="P863" s="12" t="s">
        <v>8292</v>
      </c>
      <c r="Q863">
        <v>50.5</v>
      </c>
      <c r="R863" s="18">
        <f t="shared" si="53"/>
        <v>42629.965324074074</v>
      </c>
      <c r="S863" s="18">
        <f t="shared" si="54"/>
        <v>42599.965324074074</v>
      </c>
      <c r="T863">
        <f t="shared" si="55"/>
        <v>2016</v>
      </c>
    </row>
    <row r="864" spans="1:20" ht="45" x14ac:dyDescent="0.2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s="11">
        <f t="shared" si="52"/>
        <v>0</v>
      </c>
      <c r="G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s="12" t="s">
        <v>8289</v>
      </c>
      <c r="P864" s="12" t="s">
        <v>8292</v>
      </c>
      <c r="Q864">
        <v>42.5</v>
      </c>
      <c r="R864" s="18">
        <f t="shared" si="53"/>
        <v>41589.596620370372</v>
      </c>
      <c r="S864" s="18">
        <f t="shared" si="54"/>
        <v>41559.5549537037</v>
      </c>
      <c r="T864">
        <f t="shared" si="55"/>
        <v>2013</v>
      </c>
    </row>
    <row r="865" spans="1:20" ht="45" x14ac:dyDescent="0.2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s="11">
        <f t="shared" si="52"/>
        <v>5</v>
      </c>
      <c r="G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s="12" t="s">
        <v>8289</v>
      </c>
      <c r="P865" s="12" t="s">
        <v>8292</v>
      </c>
      <c r="Q865">
        <v>18</v>
      </c>
      <c r="R865" s="18">
        <f t="shared" si="53"/>
        <v>40951.117662037039</v>
      </c>
      <c r="S865" s="18">
        <f t="shared" si="54"/>
        <v>40921.117662037039</v>
      </c>
      <c r="T865">
        <f t="shared" si="55"/>
        <v>2012</v>
      </c>
    </row>
    <row r="866" spans="1:20" ht="45" x14ac:dyDescent="0.2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s="11">
        <f t="shared" si="52"/>
        <v>42</v>
      </c>
      <c r="G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s="12" t="s">
        <v>8289</v>
      </c>
      <c r="P866" s="12" t="s">
        <v>8292</v>
      </c>
      <c r="Q866">
        <v>34.18</v>
      </c>
      <c r="R866" s="18">
        <f t="shared" si="53"/>
        <v>41563.415972222225</v>
      </c>
      <c r="S866" s="18">
        <f t="shared" si="54"/>
        <v>41541.106921296298</v>
      </c>
      <c r="T866">
        <f t="shared" si="55"/>
        <v>2013</v>
      </c>
    </row>
    <row r="867" spans="1:20" ht="60" x14ac:dyDescent="0.2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s="11">
        <f t="shared" si="52"/>
        <v>2</v>
      </c>
      <c r="G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s="12" t="s">
        <v>8289</v>
      </c>
      <c r="P867" s="12" t="s">
        <v>8292</v>
      </c>
      <c r="Q867">
        <v>22.5</v>
      </c>
      <c r="R867" s="18">
        <f t="shared" si="53"/>
        <v>41290.77311342593</v>
      </c>
      <c r="S867" s="18">
        <f t="shared" si="54"/>
        <v>41230.77311342593</v>
      </c>
      <c r="T867">
        <f t="shared" si="55"/>
        <v>2012</v>
      </c>
    </row>
    <row r="868" spans="1:20" ht="45" x14ac:dyDescent="0.2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s="11">
        <f t="shared" si="52"/>
        <v>18</v>
      </c>
      <c r="G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s="12" t="s">
        <v>8289</v>
      </c>
      <c r="P868" s="12" t="s">
        <v>8292</v>
      </c>
      <c r="Q868">
        <v>58.18</v>
      </c>
      <c r="R868" s="18">
        <f t="shared" si="53"/>
        <v>42063.631944444445</v>
      </c>
      <c r="S868" s="18">
        <f t="shared" si="54"/>
        <v>42025.637939814813</v>
      </c>
      <c r="T868">
        <f t="shared" si="55"/>
        <v>2015</v>
      </c>
    </row>
    <row r="869" spans="1:20" ht="60" x14ac:dyDescent="0.2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s="11">
        <f t="shared" si="52"/>
        <v>24</v>
      </c>
      <c r="G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s="12" t="s">
        <v>8289</v>
      </c>
      <c r="P869" s="12" t="s">
        <v>8292</v>
      </c>
      <c r="Q869">
        <v>109.18</v>
      </c>
      <c r="R869" s="18">
        <f t="shared" si="53"/>
        <v>40148.207638888889</v>
      </c>
      <c r="S869" s="18">
        <f t="shared" si="54"/>
        <v>40088.105393518519</v>
      </c>
      <c r="T869">
        <f t="shared" si="55"/>
        <v>2009</v>
      </c>
    </row>
    <row r="870" spans="1:20" ht="60" x14ac:dyDescent="0.2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s="11">
        <f t="shared" si="52"/>
        <v>0</v>
      </c>
      <c r="G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s="12" t="s">
        <v>8289</v>
      </c>
      <c r="P870" s="12" t="s">
        <v>8292</v>
      </c>
      <c r="Q870">
        <v>50</v>
      </c>
      <c r="R870" s="18">
        <f t="shared" si="53"/>
        <v>41646.027754629627</v>
      </c>
      <c r="S870" s="18">
        <f t="shared" si="54"/>
        <v>41616.027754629627</v>
      </c>
      <c r="T870">
        <f t="shared" si="55"/>
        <v>2013</v>
      </c>
    </row>
    <row r="871" spans="1:20" ht="60" x14ac:dyDescent="0.2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s="11">
        <f t="shared" si="52"/>
        <v>12</v>
      </c>
      <c r="G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s="12" t="s">
        <v>8289</v>
      </c>
      <c r="P871" s="12" t="s">
        <v>8292</v>
      </c>
      <c r="Q871">
        <v>346.67</v>
      </c>
      <c r="R871" s="18">
        <f t="shared" si="53"/>
        <v>41372.803900462961</v>
      </c>
      <c r="S871" s="18">
        <f t="shared" si="54"/>
        <v>41342.845567129632</v>
      </c>
      <c r="T871">
        <f t="shared" si="55"/>
        <v>2013</v>
      </c>
    </row>
    <row r="872" spans="1:20" ht="60" x14ac:dyDescent="0.2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s="11">
        <f t="shared" si="52"/>
        <v>0</v>
      </c>
      <c r="G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s="12" t="s">
        <v>8289</v>
      </c>
      <c r="P872" s="12" t="s">
        <v>8292</v>
      </c>
      <c r="Q872">
        <v>12.4</v>
      </c>
      <c r="R872" s="18">
        <f t="shared" si="53"/>
        <v>41518.022256944445</v>
      </c>
      <c r="S872" s="18">
        <f t="shared" si="54"/>
        <v>41488.022256944445</v>
      </c>
      <c r="T872">
        <f t="shared" si="55"/>
        <v>2013</v>
      </c>
    </row>
    <row r="873" spans="1:20" ht="60" x14ac:dyDescent="0.2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s="11">
        <f t="shared" si="52"/>
        <v>5</v>
      </c>
      <c r="G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s="12" t="s">
        <v>8289</v>
      </c>
      <c r="P873" s="12" t="s">
        <v>8292</v>
      </c>
      <c r="Q873">
        <v>27.08</v>
      </c>
      <c r="R873" s="18">
        <f t="shared" si="53"/>
        <v>41607.602951388886</v>
      </c>
      <c r="S873" s="18">
        <f t="shared" si="54"/>
        <v>41577.561284722222</v>
      </c>
      <c r="T873">
        <f t="shared" si="55"/>
        <v>2013</v>
      </c>
    </row>
    <row r="874" spans="1:20" ht="45" x14ac:dyDescent="0.2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s="11">
        <f t="shared" si="52"/>
        <v>1</v>
      </c>
      <c r="G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s="12" t="s">
        <v>8289</v>
      </c>
      <c r="P874" s="12" t="s">
        <v>8292</v>
      </c>
      <c r="Q874">
        <v>32.5</v>
      </c>
      <c r="R874" s="18">
        <f t="shared" si="53"/>
        <v>40612.825543981482</v>
      </c>
      <c r="S874" s="18">
        <f t="shared" si="54"/>
        <v>40567.825543981482</v>
      </c>
      <c r="T874">
        <f t="shared" si="55"/>
        <v>2011</v>
      </c>
    </row>
    <row r="875" spans="1:20" ht="45" x14ac:dyDescent="0.2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s="11">
        <f t="shared" si="52"/>
        <v>1</v>
      </c>
      <c r="G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s="12" t="s">
        <v>8289</v>
      </c>
      <c r="P875" s="12" t="s">
        <v>8292</v>
      </c>
      <c r="Q875">
        <v>9</v>
      </c>
      <c r="R875" s="18">
        <f t="shared" si="53"/>
        <v>41224.208796296298</v>
      </c>
      <c r="S875" s="18">
        <f t="shared" si="54"/>
        <v>41184.167129629634</v>
      </c>
      <c r="T875">
        <f t="shared" si="55"/>
        <v>2012</v>
      </c>
    </row>
    <row r="876" spans="1:20" ht="60" x14ac:dyDescent="0.2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s="11">
        <f t="shared" si="52"/>
        <v>24</v>
      </c>
      <c r="G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s="12" t="s">
        <v>8289</v>
      </c>
      <c r="P876" s="12" t="s">
        <v>8292</v>
      </c>
      <c r="Q876">
        <v>34.76</v>
      </c>
      <c r="R876" s="18">
        <f t="shared" si="53"/>
        <v>41398.583726851852</v>
      </c>
      <c r="S876" s="18">
        <f t="shared" si="54"/>
        <v>41368.583726851852</v>
      </c>
      <c r="T876">
        <f t="shared" si="55"/>
        <v>2013</v>
      </c>
    </row>
    <row r="877" spans="1:20" ht="60" x14ac:dyDescent="0.2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s="11">
        <f t="shared" si="52"/>
        <v>0</v>
      </c>
      <c r="G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s="12" t="s">
        <v>8289</v>
      </c>
      <c r="P877" s="12" t="s">
        <v>8292</v>
      </c>
      <c r="Q877">
        <v>0</v>
      </c>
      <c r="R877" s="18">
        <f t="shared" si="53"/>
        <v>42268.723738425921</v>
      </c>
      <c r="S877" s="18">
        <f t="shared" si="54"/>
        <v>42248.723738425921</v>
      </c>
      <c r="T877">
        <f t="shared" si="55"/>
        <v>2015</v>
      </c>
    </row>
    <row r="878" spans="1:20" ht="30" x14ac:dyDescent="0.2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s="11">
        <f t="shared" si="52"/>
        <v>41</v>
      </c>
      <c r="G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s="12" t="s">
        <v>8289</v>
      </c>
      <c r="P878" s="12" t="s">
        <v>8292</v>
      </c>
      <c r="Q878">
        <v>28.58</v>
      </c>
      <c r="R878" s="18">
        <f t="shared" si="53"/>
        <v>41309.496840277774</v>
      </c>
      <c r="S878" s="18">
        <f t="shared" si="54"/>
        <v>41276.496840277774</v>
      </c>
      <c r="T878">
        <f t="shared" si="55"/>
        <v>2013</v>
      </c>
    </row>
    <row r="879" spans="1:20" ht="60" x14ac:dyDescent="0.2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s="11">
        <f t="shared" si="52"/>
        <v>68</v>
      </c>
      <c r="G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s="12" t="s">
        <v>8289</v>
      </c>
      <c r="P879" s="12" t="s">
        <v>8292</v>
      </c>
      <c r="Q879">
        <v>46.59</v>
      </c>
      <c r="R879" s="18">
        <f t="shared" si="53"/>
        <v>41627.788888888892</v>
      </c>
      <c r="S879" s="18">
        <f t="shared" si="54"/>
        <v>41597.788888888892</v>
      </c>
      <c r="T879">
        <f t="shared" si="55"/>
        <v>2013</v>
      </c>
    </row>
    <row r="880" spans="1:20" ht="60" x14ac:dyDescent="0.2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s="11">
        <f t="shared" si="52"/>
        <v>1</v>
      </c>
      <c r="G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s="12" t="s">
        <v>8289</v>
      </c>
      <c r="P880" s="12" t="s">
        <v>8292</v>
      </c>
      <c r="Q880">
        <v>32.5</v>
      </c>
      <c r="R880" s="18">
        <f t="shared" si="53"/>
        <v>40535.232916666668</v>
      </c>
      <c r="S880" s="18">
        <f t="shared" si="54"/>
        <v>40505.232916666668</v>
      </c>
      <c r="T880">
        <f t="shared" si="55"/>
        <v>2010</v>
      </c>
    </row>
    <row r="881" spans="1:20" ht="60" x14ac:dyDescent="0.2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s="11">
        <f t="shared" si="52"/>
        <v>31</v>
      </c>
      <c r="G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s="12" t="s">
        <v>8289</v>
      </c>
      <c r="P881" s="12" t="s">
        <v>8292</v>
      </c>
      <c r="Q881">
        <v>21.47</v>
      </c>
      <c r="R881" s="18">
        <f t="shared" si="53"/>
        <v>41058.829918981479</v>
      </c>
      <c r="S881" s="18">
        <f t="shared" si="54"/>
        <v>41037.829918981479</v>
      </c>
      <c r="T881">
        <f t="shared" si="55"/>
        <v>2012</v>
      </c>
    </row>
    <row r="882" spans="1:20" ht="60" x14ac:dyDescent="0.2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s="11">
        <f t="shared" si="52"/>
        <v>3</v>
      </c>
      <c r="G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s="12" t="s">
        <v>8289</v>
      </c>
      <c r="P882" s="12" t="s">
        <v>8293</v>
      </c>
      <c r="Q882">
        <v>14.13</v>
      </c>
      <c r="R882" s="18">
        <f t="shared" si="53"/>
        <v>41212.32104166667</v>
      </c>
      <c r="S882" s="18">
        <f t="shared" si="54"/>
        <v>41179.32104166667</v>
      </c>
      <c r="T882">
        <f t="shared" si="55"/>
        <v>2012</v>
      </c>
    </row>
    <row r="883" spans="1:20" ht="45" x14ac:dyDescent="0.2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s="11">
        <f t="shared" si="52"/>
        <v>1</v>
      </c>
      <c r="G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s="12" t="s">
        <v>8289</v>
      </c>
      <c r="P883" s="12" t="s">
        <v>8293</v>
      </c>
      <c r="Q883">
        <v>30</v>
      </c>
      <c r="R883" s="18">
        <f t="shared" si="53"/>
        <v>40922.25099537037</v>
      </c>
      <c r="S883" s="18">
        <f t="shared" si="54"/>
        <v>40877.25099537037</v>
      </c>
      <c r="T883">
        <f t="shared" si="55"/>
        <v>2011</v>
      </c>
    </row>
    <row r="884" spans="1:20" ht="60" x14ac:dyDescent="0.2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s="11">
        <f t="shared" si="52"/>
        <v>20</v>
      </c>
      <c r="G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s="12" t="s">
        <v>8289</v>
      </c>
      <c r="P884" s="12" t="s">
        <v>8293</v>
      </c>
      <c r="Q884">
        <v>21.57</v>
      </c>
      <c r="R884" s="18">
        <f t="shared" si="53"/>
        <v>40792.860532407409</v>
      </c>
      <c r="S884" s="18">
        <f t="shared" si="54"/>
        <v>40759.860532407409</v>
      </c>
      <c r="T884">
        <f t="shared" si="55"/>
        <v>2011</v>
      </c>
    </row>
    <row r="885" spans="1:20" ht="60" x14ac:dyDescent="0.2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s="11">
        <f t="shared" si="52"/>
        <v>40</v>
      </c>
      <c r="G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s="12" t="s">
        <v>8289</v>
      </c>
      <c r="P885" s="12" t="s">
        <v>8293</v>
      </c>
      <c r="Q885">
        <v>83.38</v>
      </c>
      <c r="R885" s="18">
        <f t="shared" si="53"/>
        <v>42431.935590277775</v>
      </c>
      <c r="S885" s="18">
        <f t="shared" si="54"/>
        <v>42371.935590277775</v>
      </c>
      <c r="T885">
        <f t="shared" si="55"/>
        <v>2016</v>
      </c>
    </row>
    <row r="886" spans="1:20" ht="45" x14ac:dyDescent="0.2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s="11">
        <f t="shared" si="52"/>
        <v>1</v>
      </c>
      <c r="G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s="12" t="s">
        <v>8289</v>
      </c>
      <c r="P886" s="12" t="s">
        <v>8293</v>
      </c>
      <c r="Q886">
        <v>10</v>
      </c>
      <c r="R886" s="18">
        <f t="shared" si="53"/>
        <v>41041.104861111111</v>
      </c>
      <c r="S886" s="18">
        <f t="shared" si="54"/>
        <v>40981.802615740737</v>
      </c>
      <c r="T886">
        <f t="shared" si="55"/>
        <v>2012</v>
      </c>
    </row>
    <row r="887" spans="1:20" ht="45" x14ac:dyDescent="0.2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s="11">
        <f t="shared" si="52"/>
        <v>75</v>
      </c>
      <c r="G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s="12" t="s">
        <v>8289</v>
      </c>
      <c r="P887" s="12" t="s">
        <v>8293</v>
      </c>
      <c r="Q887">
        <v>35.71</v>
      </c>
      <c r="R887" s="18">
        <f t="shared" si="53"/>
        <v>42734.941099537042</v>
      </c>
      <c r="S887" s="18">
        <f t="shared" si="54"/>
        <v>42713.941099537042</v>
      </c>
      <c r="T887">
        <f t="shared" si="55"/>
        <v>2016</v>
      </c>
    </row>
    <row r="888" spans="1:20" ht="60" x14ac:dyDescent="0.2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s="11">
        <f t="shared" si="52"/>
        <v>41</v>
      </c>
      <c r="G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s="12" t="s">
        <v>8289</v>
      </c>
      <c r="P888" s="12" t="s">
        <v>8293</v>
      </c>
      <c r="Q888">
        <v>29.29</v>
      </c>
      <c r="R888" s="18">
        <f t="shared" si="53"/>
        <v>42628.870520833334</v>
      </c>
      <c r="S888" s="18">
        <f t="shared" si="54"/>
        <v>42603.870520833334</v>
      </c>
      <c r="T888">
        <f t="shared" si="55"/>
        <v>2016</v>
      </c>
    </row>
    <row r="889" spans="1:20" ht="60" x14ac:dyDescent="0.2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s="11">
        <f t="shared" si="52"/>
        <v>0</v>
      </c>
      <c r="G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s="12" t="s">
        <v>8289</v>
      </c>
      <c r="P889" s="12" t="s">
        <v>8293</v>
      </c>
      <c r="Q889">
        <v>0</v>
      </c>
      <c r="R889" s="18">
        <f t="shared" si="53"/>
        <v>41056.958969907406</v>
      </c>
      <c r="S889" s="18">
        <f t="shared" si="54"/>
        <v>41026.958969907406</v>
      </c>
      <c r="T889">
        <f t="shared" si="55"/>
        <v>2012</v>
      </c>
    </row>
    <row r="890" spans="1:20" ht="60" x14ac:dyDescent="0.2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s="11">
        <f t="shared" si="52"/>
        <v>7</v>
      </c>
      <c r="G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s="12" t="s">
        <v>8289</v>
      </c>
      <c r="P890" s="12" t="s">
        <v>8293</v>
      </c>
      <c r="Q890">
        <v>18</v>
      </c>
      <c r="R890" s="18">
        <f t="shared" si="53"/>
        <v>40787.25</v>
      </c>
      <c r="S890" s="18">
        <f t="shared" si="54"/>
        <v>40751.753298611111</v>
      </c>
      <c r="T890">
        <f t="shared" si="55"/>
        <v>2011</v>
      </c>
    </row>
    <row r="891" spans="1:20" ht="45" x14ac:dyDescent="0.2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s="11">
        <f t="shared" si="52"/>
        <v>9</v>
      </c>
      <c r="G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s="12" t="s">
        <v>8289</v>
      </c>
      <c r="P891" s="12" t="s">
        <v>8293</v>
      </c>
      <c r="Q891">
        <v>73.760000000000005</v>
      </c>
      <c r="R891" s="18">
        <f t="shared" si="53"/>
        <v>41917.784062500003</v>
      </c>
      <c r="S891" s="18">
        <f t="shared" si="54"/>
        <v>41887.784062500003</v>
      </c>
      <c r="T891">
        <f t="shared" si="55"/>
        <v>2014</v>
      </c>
    </row>
    <row r="892" spans="1:20" ht="60" x14ac:dyDescent="0.2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s="11">
        <f t="shared" si="52"/>
        <v>4</v>
      </c>
      <c r="G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s="12" t="s">
        <v>8289</v>
      </c>
      <c r="P892" s="12" t="s">
        <v>8293</v>
      </c>
      <c r="Q892">
        <v>31.25</v>
      </c>
      <c r="R892" s="18">
        <f t="shared" si="53"/>
        <v>41599.740497685183</v>
      </c>
      <c r="S892" s="18">
        <f t="shared" si="54"/>
        <v>41569.698831018519</v>
      </c>
      <c r="T892">
        <f t="shared" si="55"/>
        <v>2013</v>
      </c>
    </row>
    <row r="893" spans="1:20" ht="60" x14ac:dyDescent="0.2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s="11">
        <f t="shared" si="52"/>
        <v>3</v>
      </c>
      <c r="G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s="12" t="s">
        <v>8289</v>
      </c>
      <c r="P893" s="12" t="s">
        <v>8293</v>
      </c>
      <c r="Q893">
        <v>28.89</v>
      </c>
      <c r="R893" s="18">
        <f t="shared" si="53"/>
        <v>41872.031597222223</v>
      </c>
      <c r="S893" s="18">
        <f t="shared" si="54"/>
        <v>41842.031597222223</v>
      </c>
      <c r="T893">
        <f t="shared" si="55"/>
        <v>2014</v>
      </c>
    </row>
    <row r="894" spans="1:20" ht="60" x14ac:dyDescent="0.2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s="11">
        <f t="shared" si="52"/>
        <v>41</v>
      </c>
      <c r="G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s="12" t="s">
        <v>8289</v>
      </c>
      <c r="P894" s="12" t="s">
        <v>8293</v>
      </c>
      <c r="Q894">
        <v>143.82</v>
      </c>
      <c r="R894" s="18">
        <f t="shared" si="53"/>
        <v>40391.166666666664</v>
      </c>
      <c r="S894" s="18">
        <f t="shared" si="54"/>
        <v>40304.20003472222</v>
      </c>
      <c r="T894">
        <f t="shared" si="55"/>
        <v>2010</v>
      </c>
    </row>
    <row r="895" spans="1:20" ht="45" x14ac:dyDescent="0.2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s="11">
        <f t="shared" si="52"/>
        <v>10</v>
      </c>
      <c r="G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s="12" t="s">
        <v>8289</v>
      </c>
      <c r="P895" s="12" t="s">
        <v>8293</v>
      </c>
      <c r="Q895">
        <v>40</v>
      </c>
      <c r="R895" s="18">
        <f t="shared" si="53"/>
        <v>42095.856053240743</v>
      </c>
      <c r="S895" s="18">
        <f t="shared" si="54"/>
        <v>42065.897719907407</v>
      </c>
      <c r="T895">
        <f t="shared" si="55"/>
        <v>2015</v>
      </c>
    </row>
    <row r="896" spans="1:20" ht="60" x14ac:dyDescent="0.2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s="11">
        <f t="shared" si="52"/>
        <v>39</v>
      </c>
      <c r="G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s="12" t="s">
        <v>8289</v>
      </c>
      <c r="P896" s="12" t="s">
        <v>8293</v>
      </c>
      <c r="Q896">
        <v>147.81</v>
      </c>
      <c r="R896" s="18">
        <f t="shared" si="53"/>
        <v>42526.981597222228</v>
      </c>
      <c r="S896" s="18">
        <f t="shared" si="54"/>
        <v>42496.981597222228</v>
      </c>
      <c r="T896">
        <f t="shared" si="55"/>
        <v>2016</v>
      </c>
    </row>
    <row r="897" spans="1:20" ht="60" x14ac:dyDescent="0.2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s="11">
        <f t="shared" si="52"/>
        <v>2</v>
      </c>
      <c r="G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s="12" t="s">
        <v>8289</v>
      </c>
      <c r="P897" s="12" t="s">
        <v>8293</v>
      </c>
      <c r="Q897">
        <v>27.86</v>
      </c>
      <c r="R897" s="18">
        <f t="shared" si="53"/>
        <v>40476.127650462964</v>
      </c>
      <c r="S897" s="18">
        <f t="shared" si="54"/>
        <v>40431.127650462964</v>
      </c>
      <c r="T897">
        <f t="shared" si="55"/>
        <v>2010</v>
      </c>
    </row>
    <row r="898" spans="1:20" ht="60" x14ac:dyDescent="0.2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s="11">
        <f t="shared" ref="F898:F961" si="56">ROUND(E898/D898*100,0)</f>
        <v>40</v>
      </c>
      <c r="G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s="12" t="s">
        <v>8289</v>
      </c>
      <c r="P898" s="12" t="s">
        <v>8293</v>
      </c>
      <c r="Q898">
        <v>44.44</v>
      </c>
      <c r="R898" s="18">
        <f t="shared" si="53"/>
        <v>42244.166666666672</v>
      </c>
      <c r="S898" s="18">
        <f t="shared" si="54"/>
        <v>42218.872986111113</v>
      </c>
      <c r="T898">
        <f t="shared" si="55"/>
        <v>2015</v>
      </c>
    </row>
    <row r="899" spans="1:20" ht="60" x14ac:dyDescent="0.2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s="11">
        <f t="shared" si="56"/>
        <v>0</v>
      </c>
      <c r="G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s="12" t="s">
        <v>8289</v>
      </c>
      <c r="P899" s="12" t="s">
        <v>8293</v>
      </c>
      <c r="Q899">
        <v>0</v>
      </c>
      <c r="R899" s="18">
        <f t="shared" ref="R899:R962" si="57">(((J899/60)/60)/24)+DATE(1970,1,1)</f>
        <v>41241.730416666665</v>
      </c>
      <c r="S899" s="18">
        <f t="shared" ref="S899:S962" si="58">(((K899/60)/60)/24)+DATE(1970,1,1)</f>
        <v>41211.688750000001</v>
      </c>
      <c r="T899">
        <f t="shared" ref="T899:T962" si="59">YEAR(S899)</f>
        <v>2012</v>
      </c>
    </row>
    <row r="900" spans="1:20" ht="60" x14ac:dyDescent="0.2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s="11">
        <f t="shared" si="56"/>
        <v>3</v>
      </c>
      <c r="G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s="12" t="s">
        <v>8289</v>
      </c>
      <c r="P900" s="12" t="s">
        <v>8293</v>
      </c>
      <c r="Q900">
        <v>35</v>
      </c>
      <c r="R900" s="18">
        <f t="shared" si="57"/>
        <v>40923.758217592593</v>
      </c>
      <c r="S900" s="18">
        <f t="shared" si="58"/>
        <v>40878.758217592593</v>
      </c>
      <c r="T900">
        <f t="shared" si="59"/>
        <v>2011</v>
      </c>
    </row>
    <row r="901" spans="1:20" ht="45" x14ac:dyDescent="0.2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s="11">
        <f t="shared" si="56"/>
        <v>37</v>
      </c>
      <c r="G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s="12" t="s">
        <v>8289</v>
      </c>
      <c r="P901" s="12" t="s">
        <v>8293</v>
      </c>
      <c r="Q901">
        <v>35</v>
      </c>
      <c r="R901" s="18">
        <f t="shared" si="57"/>
        <v>40691.099097222221</v>
      </c>
      <c r="S901" s="18">
        <f t="shared" si="58"/>
        <v>40646.099097222221</v>
      </c>
      <c r="T901">
        <f t="shared" si="59"/>
        <v>2011</v>
      </c>
    </row>
    <row r="902" spans="1:20" ht="45" x14ac:dyDescent="0.2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s="11">
        <f t="shared" si="56"/>
        <v>0</v>
      </c>
      <c r="G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s="12" t="s">
        <v>8289</v>
      </c>
      <c r="P902" s="12" t="s">
        <v>8292</v>
      </c>
      <c r="Q902">
        <v>10.5</v>
      </c>
      <c r="R902" s="18">
        <f t="shared" si="57"/>
        <v>42459.807893518519</v>
      </c>
      <c r="S902" s="18">
        <f t="shared" si="58"/>
        <v>42429.84956018519</v>
      </c>
      <c r="T902">
        <f t="shared" si="59"/>
        <v>2016</v>
      </c>
    </row>
    <row r="903" spans="1:20" ht="60" x14ac:dyDescent="0.2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s="11">
        <f t="shared" si="56"/>
        <v>0</v>
      </c>
      <c r="G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s="12" t="s">
        <v>8289</v>
      </c>
      <c r="P903" s="12" t="s">
        <v>8292</v>
      </c>
      <c r="Q903">
        <v>0</v>
      </c>
      <c r="R903" s="18">
        <f t="shared" si="57"/>
        <v>40337.799305555556</v>
      </c>
      <c r="S903" s="18">
        <f t="shared" si="58"/>
        <v>40291.81150462963</v>
      </c>
      <c r="T903">
        <f t="shared" si="59"/>
        <v>2010</v>
      </c>
    </row>
    <row r="904" spans="1:20" ht="60" x14ac:dyDescent="0.2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s="11">
        <f t="shared" si="56"/>
        <v>0</v>
      </c>
      <c r="G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s="12" t="s">
        <v>8289</v>
      </c>
      <c r="P904" s="12" t="s">
        <v>8292</v>
      </c>
      <c r="Q904">
        <v>30</v>
      </c>
      <c r="R904" s="18">
        <f t="shared" si="57"/>
        <v>41881.645833333336</v>
      </c>
      <c r="S904" s="18">
        <f t="shared" si="58"/>
        <v>41829.965532407405</v>
      </c>
      <c r="T904">
        <f t="shared" si="59"/>
        <v>2014</v>
      </c>
    </row>
    <row r="905" spans="1:20" ht="45" x14ac:dyDescent="0.2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s="11">
        <f t="shared" si="56"/>
        <v>3</v>
      </c>
      <c r="G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s="12" t="s">
        <v>8289</v>
      </c>
      <c r="P905" s="12" t="s">
        <v>8292</v>
      </c>
      <c r="Q905">
        <v>40</v>
      </c>
      <c r="R905" s="18">
        <f t="shared" si="57"/>
        <v>41175.100694444445</v>
      </c>
      <c r="S905" s="18">
        <f t="shared" si="58"/>
        <v>41149.796064814815</v>
      </c>
      <c r="T905">
        <f t="shared" si="59"/>
        <v>2012</v>
      </c>
    </row>
    <row r="906" spans="1:20" ht="45" x14ac:dyDescent="0.2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s="11">
        <f t="shared" si="56"/>
        <v>0</v>
      </c>
      <c r="G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s="12" t="s">
        <v>8289</v>
      </c>
      <c r="P906" s="12" t="s">
        <v>8292</v>
      </c>
      <c r="Q906">
        <v>50.33</v>
      </c>
      <c r="R906" s="18">
        <f t="shared" si="57"/>
        <v>42372.080289351856</v>
      </c>
      <c r="S906" s="18">
        <f t="shared" si="58"/>
        <v>42342.080289351856</v>
      </c>
      <c r="T906">
        <f t="shared" si="59"/>
        <v>2015</v>
      </c>
    </row>
    <row r="907" spans="1:20" ht="45" x14ac:dyDescent="0.2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s="11">
        <f t="shared" si="56"/>
        <v>3</v>
      </c>
      <c r="G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s="12" t="s">
        <v>8289</v>
      </c>
      <c r="P907" s="12" t="s">
        <v>8292</v>
      </c>
      <c r="Q907">
        <v>32.67</v>
      </c>
      <c r="R907" s="18">
        <f t="shared" si="57"/>
        <v>40567.239884259259</v>
      </c>
      <c r="S907" s="18">
        <f t="shared" si="58"/>
        <v>40507.239884259259</v>
      </c>
      <c r="T907">
        <f t="shared" si="59"/>
        <v>2010</v>
      </c>
    </row>
    <row r="908" spans="1:20" ht="30" x14ac:dyDescent="0.2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s="11">
        <f t="shared" si="56"/>
        <v>0</v>
      </c>
      <c r="G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s="12" t="s">
        <v>8289</v>
      </c>
      <c r="P908" s="12" t="s">
        <v>8292</v>
      </c>
      <c r="Q908">
        <v>0</v>
      </c>
      <c r="R908" s="18">
        <f t="shared" si="57"/>
        <v>41711.148032407407</v>
      </c>
      <c r="S908" s="18">
        <f t="shared" si="58"/>
        <v>41681.189699074072</v>
      </c>
      <c r="T908">
        <f t="shared" si="59"/>
        <v>2014</v>
      </c>
    </row>
    <row r="909" spans="1:20" ht="45" x14ac:dyDescent="0.2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s="11">
        <f t="shared" si="56"/>
        <v>0</v>
      </c>
      <c r="G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s="12" t="s">
        <v>8289</v>
      </c>
      <c r="P909" s="12" t="s">
        <v>8292</v>
      </c>
      <c r="Q909">
        <v>0</v>
      </c>
      <c r="R909" s="18">
        <f t="shared" si="57"/>
        <v>40797.192395833335</v>
      </c>
      <c r="S909" s="18">
        <f t="shared" si="58"/>
        <v>40767.192395833335</v>
      </c>
      <c r="T909">
        <f t="shared" si="59"/>
        <v>2011</v>
      </c>
    </row>
    <row r="910" spans="1:20" ht="45" x14ac:dyDescent="0.2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s="11">
        <f t="shared" si="56"/>
        <v>0</v>
      </c>
      <c r="G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s="12" t="s">
        <v>8289</v>
      </c>
      <c r="P910" s="12" t="s">
        <v>8292</v>
      </c>
      <c r="Q910">
        <v>0</v>
      </c>
      <c r="R910" s="18">
        <f t="shared" si="57"/>
        <v>40386.207638888889</v>
      </c>
      <c r="S910" s="18">
        <f t="shared" si="58"/>
        <v>40340.801562499997</v>
      </c>
      <c r="T910">
        <f t="shared" si="59"/>
        <v>2010</v>
      </c>
    </row>
    <row r="911" spans="1:20" ht="60" x14ac:dyDescent="0.2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s="11">
        <f t="shared" si="56"/>
        <v>3</v>
      </c>
      <c r="G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s="12" t="s">
        <v>8289</v>
      </c>
      <c r="P911" s="12" t="s">
        <v>8292</v>
      </c>
      <c r="Q911">
        <v>65</v>
      </c>
      <c r="R911" s="18">
        <f t="shared" si="57"/>
        <v>41113.166666666664</v>
      </c>
      <c r="S911" s="18">
        <f t="shared" si="58"/>
        <v>41081.69027777778</v>
      </c>
      <c r="T911">
        <f t="shared" si="59"/>
        <v>2012</v>
      </c>
    </row>
    <row r="912" spans="1:20" ht="45" x14ac:dyDescent="0.2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s="11">
        <f t="shared" si="56"/>
        <v>22</v>
      </c>
      <c r="G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s="12" t="s">
        <v>8289</v>
      </c>
      <c r="P912" s="12" t="s">
        <v>8292</v>
      </c>
      <c r="Q912">
        <v>24.6</v>
      </c>
      <c r="R912" s="18">
        <f t="shared" si="57"/>
        <v>42797.545358796298</v>
      </c>
      <c r="S912" s="18">
        <f t="shared" si="58"/>
        <v>42737.545358796298</v>
      </c>
      <c r="T912">
        <f t="shared" si="59"/>
        <v>2017</v>
      </c>
    </row>
    <row r="913" spans="1:20" ht="60" x14ac:dyDescent="0.2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s="11">
        <f t="shared" si="56"/>
        <v>0</v>
      </c>
      <c r="G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s="12" t="s">
        <v>8289</v>
      </c>
      <c r="P913" s="12" t="s">
        <v>8292</v>
      </c>
      <c r="Q913">
        <v>0</v>
      </c>
      <c r="R913" s="18">
        <f t="shared" si="57"/>
        <v>41663.005150462966</v>
      </c>
      <c r="S913" s="18">
        <f t="shared" si="58"/>
        <v>41642.005150462966</v>
      </c>
      <c r="T913">
        <f t="shared" si="59"/>
        <v>2014</v>
      </c>
    </row>
    <row r="914" spans="1:20" ht="45" x14ac:dyDescent="0.2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s="11">
        <f t="shared" si="56"/>
        <v>1</v>
      </c>
      <c r="G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s="12" t="s">
        <v>8289</v>
      </c>
      <c r="P914" s="12" t="s">
        <v>8292</v>
      </c>
      <c r="Q914">
        <v>15</v>
      </c>
      <c r="R914" s="18">
        <f t="shared" si="57"/>
        <v>41254.151006944441</v>
      </c>
      <c r="S914" s="18">
        <f t="shared" si="58"/>
        <v>41194.109340277777</v>
      </c>
      <c r="T914">
        <f t="shared" si="59"/>
        <v>2012</v>
      </c>
    </row>
    <row r="915" spans="1:20" ht="60" x14ac:dyDescent="0.2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s="11">
        <f t="shared" si="56"/>
        <v>7</v>
      </c>
      <c r="G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s="12" t="s">
        <v>8289</v>
      </c>
      <c r="P915" s="12" t="s">
        <v>8292</v>
      </c>
      <c r="Q915">
        <v>82.58</v>
      </c>
      <c r="R915" s="18">
        <f t="shared" si="57"/>
        <v>41034.139108796298</v>
      </c>
      <c r="S915" s="18">
        <f t="shared" si="58"/>
        <v>41004.139108796298</v>
      </c>
      <c r="T915">
        <f t="shared" si="59"/>
        <v>2012</v>
      </c>
    </row>
    <row r="916" spans="1:20" ht="45" x14ac:dyDescent="0.2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s="11">
        <f t="shared" si="56"/>
        <v>0</v>
      </c>
      <c r="G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s="12" t="s">
        <v>8289</v>
      </c>
      <c r="P916" s="12" t="s">
        <v>8292</v>
      </c>
      <c r="Q916">
        <v>0</v>
      </c>
      <c r="R916" s="18">
        <f t="shared" si="57"/>
        <v>41146.763275462967</v>
      </c>
      <c r="S916" s="18">
        <f t="shared" si="58"/>
        <v>41116.763275462967</v>
      </c>
      <c r="T916">
        <f t="shared" si="59"/>
        <v>2012</v>
      </c>
    </row>
    <row r="917" spans="1:20" ht="45" x14ac:dyDescent="0.2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s="11">
        <f t="shared" si="56"/>
        <v>6</v>
      </c>
      <c r="G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s="12" t="s">
        <v>8289</v>
      </c>
      <c r="P917" s="12" t="s">
        <v>8292</v>
      </c>
      <c r="Q917">
        <v>41.67</v>
      </c>
      <c r="R917" s="18">
        <f t="shared" si="57"/>
        <v>40969.207638888889</v>
      </c>
      <c r="S917" s="18">
        <f t="shared" si="58"/>
        <v>40937.679560185185</v>
      </c>
      <c r="T917">
        <f t="shared" si="59"/>
        <v>2012</v>
      </c>
    </row>
    <row r="918" spans="1:20" ht="45" x14ac:dyDescent="0.2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s="11">
        <f t="shared" si="56"/>
        <v>0</v>
      </c>
      <c r="G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s="12" t="s">
        <v>8289</v>
      </c>
      <c r="P918" s="12" t="s">
        <v>8292</v>
      </c>
      <c r="Q918">
        <v>0</v>
      </c>
      <c r="R918" s="18">
        <f t="shared" si="57"/>
        <v>40473.208333333336</v>
      </c>
      <c r="S918" s="18">
        <f t="shared" si="58"/>
        <v>40434.853402777779</v>
      </c>
      <c r="T918">
        <f t="shared" si="59"/>
        <v>2010</v>
      </c>
    </row>
    <row r="919" spans="1:20" ht="60" x14ac:dyDescent="0.2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s="11">
        <f t="shared" si="56"/>
        <v>1</v>
      </c>
      <c r="G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s="12" t="s">
        <v>8289</v>
      </c>
      <c r="P919" s="12" t="s">
        <v>8292</v>
      </c>
      <c r="Q919">
        <v>30</v>
      </c>
      <c r="R919" s="18">
        <f t="shared" si="57"/>
        <v>41834.104166666664</v>
      </c>
      <c r="S919" s="18">
        <f t="shared" si="58"/>
        <v>41802.94363425926</v>
      </c>
      <c r="T919">
        <f t="shared" si="59"/>
        <v>2014</v>
      </c>
    </row>
    <row r="920" spans="1:20" ht="60" x14ac:dyDescent="0.2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s="11">
        <f t="shared" si="56"/>
        <v>5</v>
      </c>
      <c r="G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s="12" t="s">
        <v>8289</v>
      </c>
      <c r="P920" s="12" t="s">
        <v>8292</v>
      </c>
      <c r="Q920">
        <v>19.600000000000001</v>
      </c>
      <c r="R920" s="18">
        <f t="shared" si="57"/>
        <v>41974.957881944443</v>
      </c>
      <c r="S920" s="18">
        <f t="shared" si="58"/>
        <v>41944.916215277779</v>
      </c>
      <c r="T920">
        <f t="shared" si="59"/>
        <v>2014</v>
      </c>
    </row>
    <row r="921" spans="1:20" x14ac:dyDescent="0.2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s="11">
        <f t="shared" si="56"/>
        <v>1</v>
      </c>
      <c r="G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s="12" t="s">
        <v>8289</v>
      </c>
      <c r="P921" s="12" t="s">
        <v>8292</v>
      </c>
      <c r="Q921">
        <v>100</v>
      </c>
      <c r="R921" s="18">
        <f t="shared" si="57"/>
        <v>41262.641724537039</v>
      </c>
      <c r="S921" s="18">
        <f t="shared" si="58"/>
        <v>41227.641724537039</v>
      </c>
      <c r="T921">
        <f t="shared" si="59"/>
        <v>2012</v>
      </c>
    </row>
    <row r="922" spans="1:20" ht="45" x14ac:dyDescent="0.2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s="11">
        <f t="shared" si="56"/>
        <v>0</v>
      </c>
      <c r="G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s="12" t="s">
        <v>8289</v>
      </c>
      <c r="P922" s="12" t="s">
        <v>8292</v>
      </c>
      <c r="Q922">
        <v>0</v>
      </c>
      <c r="R922" s="18">
        <f t="shared" si="57"/>
        <v>41592.713217592594</v>
      </c>
      <c r="S922" s="18">
        <f t="shared" si="58"/>
        <v>41562.67155092593</v>
      </c>
      <c r="T922">
        <f t="shared" si="59"/>
        <v>2013</v>
      </c>
    </row>
    <row r="923" spans="1:20" ht="60" x14ac:dyDescent="0.2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s="11">
        <f t="shared" si="56"/>
        <v>31</v>
      </c>
      <c r="G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s="12" t="s">
        <v>8289</v>
      </c>
      <c r="P923" s="12" t="s">
        <v>8292</v>
      </c>
      <c r="Q923">
        <v>231.75</v>
      </c>
      <c r="R923" s="18">
        <f t="shared" si="57"/>
        <v>40889.212685185186</v>
      </c>
      <c r="S923" s="18">
        <f t="shared" si="58"/>
        <v>40847.171018518515</v>
      </c>
      <c r="T923">
        <f t="shared" si="59"/>
        <v>2011</v>
      </c>
    </row>
    <row r="924" spans="1:20" ht="45" x14ac:dyDescent="0.2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s="11">
        <f t="shared" si="56"/>
        <v>21</v>
      </c>
      <c r="G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s="12" t="s">
        <v>8289</v>
      </c>
      <c r="P924" s="12" t="s">
        <v>8292</v>
      </c>
      <c r="Q924">
        <v>189.33</v>
      </c>
      <c r="R924" s="18">
        <f t="shared" si="57"/>
        <v>41913.530011574076</v>
      </c>
      <c r="S924" s="18">
        <f t="shared" si="58"/>
        <v>41878.530011574076</v>
      </c>
      <c r="T924">
        <f t="shared" si="59"/>
        <v>2014</v>
      </c>
    </row>
    <row r="925" spans="1:20" ht="60" x14ac:dyDescent="0.2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s="11">
        <f t="shared" si="56"/>
        <v>2</v>
      </c>
      <c r="G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s="12" t="s">
        <v>8289</v>
      </c>
      <c r="P925" s="12" t="s">
        <v>8292</v>
      </c>
      <c r="Q925">
        <v>55</v>
      </c>
      <c r="R925" s="18">
        <f t="shared" si="57"/>
        <v>41965.001423611116</v>
      </c>
      <c r="S925" s="18">
        <f t="shared" si="58"/>
        <v>41934.959756944445</v>
      </c>
      <c r="T925">
        <f t="shared" si="59"/>
        <v>2014</v>
      </c>
    </row>
    <row r="926" spans="1:20" ht="60" x14ac:dyDescent="0.2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s="11">
        <f t="shared" si="56"/>
        <v>11</v>
      </c>
      <c r="G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s="12" t="s">
        <v>8289</v>
      </c>
      <c r="P926" s="12" t="s">
        <v>8292</v>
      </c>
      <c r="Q926">
        <v>21.8</v>
      </c>
      <c r="R926" s="18">
        <f t="shared" si="57"/>
        <v>41318.942928240744</v>
      </c>
      <c r="S926" s="18">
        <f t="shared" si="58"/>
        <v>41288.942928240744</v>
      </c>
      <c r="T926">
        <f t="shared" si="59"/>
        <v>2013</v>
      </c>
    </row>
    <row r="927" spans="1:20" ht="45" x14ac:dyDescent="0.2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s="11">
        <f t="shared" si="56"/>
        <v>3</v>
      </c>
      <c r="G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s="12" t="s">
        <v>8289</v>
      </c>
      <c r="P927" s="12" t="s">
        <v>8292</v>
      </c>
      <c r="Q927">
        <v>32</v>
      </c>
      <c r="R927" s="18">
        <f t="shared" si="57"/>
        <v>41605.922581018516</v>
      </c>
      <c r="S927" s="18">
        <f t="shared" si="58"/>
        <v>41575.880914351852</v>
      </c>
      <c r="T927">
        <f t="shared" si="59"/>
        <v>2013</v>
      </c>
    </row>
    <row r="928" spans="1:20" ht="60" x14ac:dyDescent="0.2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s="11">
        <f t="shared" si="56"/>
        <v>0</v>
      </c>
      <c r="G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s="12" t="s">
        <v>8289</v>
      </c>
      <c r="P928" s="12" t="s">
        <v>8292</v>
      </c>
      <c r="Q928">
        <v>0</v>
      </c>
      <c r="R928" s="18">
        <f t="shared" si="57"/>
        <v>40367.944444444445</v>
      </c>
      <c r="S928" s="18">
        <f t="shared" si="58"/>
        <v>40338.02002314815</v>
      </c>
      <c r="T928">
        <f t="shared" si="59"/>
        <v>2010</v>
      </c>
    </row>
    <row r="929" spans="1:20" ht="30" x14ac:dyDescent="0.2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s="11">
        <f t="shared" si="56"/>
        <v>0</v>
      </c>
      <c r="G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s="12" t="s">
        <v>8289</v>
      </c>
      <c r="P929" s="12" t="s">
        <v>8292</v>
      </c>
      <c r="Q929">
        <v>0</v>
      </c>
      <c r="R929" s="18">
        <f t="shared" si="57"/>
        <v>41043.822858796295</v>
      </c>
      <c r="S929" s="18">
        <f t="shared" si="58"/>
        <v>41013.822858796295</v>
      </c>
      <c r="T929">
        <f t="shared" si="59"/>
        <v>2012</v>
      </c>
    </row>
    <row r="930" spans="1:20" ht="45" x14ac:dyDescent="0.2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s="11">
        <f t="shared" si="56"/>
        <v>11</v>
      </c>
      <c r="G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s="12" t="s">
        <v>8289</v>
      </c>
      <c r="P930" s="12" t="s">
        <v>8292</v>
      </c>
      <c r="Q930">
        <v>56.25</v>
      </c>
      <c r="R930" s="18">
        <f t="shared" si="57"/>
        <v>41231</v>
      </c>
      <c r="S930" s="18">
        <f t="shared" si="58"/>
        <v>41180.86241898148</v>
      </c>
      <c r="T930">
        <f t="shared" si="59"/>
        <v>2012</v>
      </c>
    </row>
    <row r="931" spans="1:20" ht="45" x14ac:dyDescent="0.2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s="11">
        <f t="shared" si="56"/>
        <v>0</v>
      </c>
      <c r="G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s="12" t="s">
        <v>8289</v>
      </c>
      <c r="P931" s="12" t="s">
        <v>8292</v>
      </c>
      <c r="Q931">
        <v>0</v>
      </c>
      <c r="R931" s="18">
        <f t="shared" si="57"/>
        <v>41008.196400462963</v>
      </c>
      <c r="S931" s="18">
        <f t="shared" si="58"/>
        <v>40978.238067129627</v>
      </c>
      <c r="T931">
        <f t="shared" si="59"/>
        <v>2012</v>
      </c>
    </row>
    <row r="932" spans="1:20" ht="60" x14ac:dyDescent="0.2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s="11">
        <f t="shared" si="56"/>
        <v>38</v>
      </c>
      <c r="G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s="12" t="s">
        <v>8289</v>
      </c>
      <c r="P932" s="12" t="s">
        <v>8292</v>
      </c>
      <c r="Q932">
        <v>69</v>
      </c>
      <c r="R932" s="18">
        <f t="shared" si="57"/>
        <v>40354.897222222222</v>
      </c>
      <c r="S932" s="18">
        <f t="shared" si="58"/>
        <v>40312.915578703702</v>
      </c>
      <c r="T932">
        <f t="shared" si="59"/>
        <v>2010</v>
      </c>
    </row>
    <row r="933" spans="1:20" ht="45" x14ac:dyDescent="0.2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s="11">
        <f t="shared" si="56"/>
        <v>7</v>
      </c>
      <c r="G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s="12" t="s">
        <v>8289</v>
      </c>
      <c r="P933" s="12" t="s">
        <v>8292</v>
      </c>
      <c r="Q933">
        <v>18.71</v>
      </c>
      <c r="R933" s="18">
        <f t="shared" si="57"/>
        <v>41714.916666666664</v>
      </c>
      <c r="S933" s="18">
        <f t="shared" si="58"/>
        <v>41680.359976851854</v>
      </c>
      <c r="T933">
        <f t="shared" si="59"/>
        <v>2014</v>
      </c>
    </row>
    <row r="934" spans="1:20" ht="45" x14ac:dyDescent="0.2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s="11">
        <f t="shared" si="56"/>
        <v>15</v>
      </c>
      <c r="G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s="12" t="s">
        <v>8289</v>
      </c>
      <c r="P934" s="12" t="s">
        <v>8292</v>
      </c>
      <c r="Q934">
        <v>46.03</v>
      </c>
      <c r="R934" s="18">
        <f t="shared" si="57"/>
        <v>41355.927604166667</v>
      </c>
      <c r="S934" s="18">
        <f t="shared" si="58"/>
        <v>41310.969270833331</v>
      </c>
      <c r="T934">
        <f t="shared" si="59"/>
        <v>2013</v>
      </c>
    </row>
    <row r="935" spans="1:20" ht="60" x14ac:dyDescent="0.2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s="11">
        <f t="shared" si="56"/>
        <v>6</v>
      </c>
      <c r="G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s="12" t="s">
        <v>8289</v>
      </c>
      <c r="P935" s="12" t="s">
        <v>8292</v>
      </c>
      <c r="Q935">
        <v>60</v>
      </c>
      <c r="R935" s="18">
        <f t="shared" si="57"/>
        <v>41771.169085648151</v>
      </c>
      <c r="S935" s="18">
        <f t="shared" si="58"/>
        <v>41711.169085648151</v>
      </c>
      <c r="T935">
        <f t="shared" si="59"/>
        <v>2014</v>
      </c>
    </row>
    <row r="936" spans="1:20" ht="60" x14ac:dyDescent="0.2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s="11">
        <f t="shared" si="56"/>
        <v>30</v>
      </c>
      <c r="G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s="12" t="s">
        <v>8289</v>
      </c>
      <c r="P936" s="12" t="s">
        <v>8292</v>
      </c>
      <c r="Q936">
        <v>50.67</v>
      </c>
      <c r="R936" s="18">
        <f t="shared" si="57"/>
        <v>41763.25</v>
      </c>
      <c r="S936" s="18">
        <f t="shared" si="58"/>
        <v>41733.737083333333</v>
      </c>
      <c r="T936">
        <f t="shared" si="59"/>
        <v>2014</v>
      </c>
    </row>
    <row r="937" spans="1:20" ht="60" x14ac:dyDescent="0.2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s="11">
        <f t="shared" si="56"/>
        <v>1</v>
      </c>
      <c r="G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s="12" t="s">
        <v>8289</v>
      </c>
      <c r="P937" s="12" t="s">
        <v>8292</v>
      </c>
      <c r="Q937">
        <v>25</v>
      </c>
      <c r="R937" s="18">
        <f t="shared" si="57"/>
        <v>42398.333668981482</v>
      </c>
      <c r="S937" s="18">
        <f t="shared" si="58"/>
        <v>42368.333668981482</v>
      </c>
      <c r="T937">
        <f t="shared" si="59"/>
        <v>2015</v>
      </c>
    </row>
    <row r="938" spans="1:20" ht="45" x14ac:dyDescent="0.2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s="11">
        <f t="shared" si="56"/>
        <v>0</v>
      </c>
      <c r="G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s="12" t="s">
        <v>8289</v>
      </c>
      <c r="P938" s="12" t="s">
        <v>8292</v>
      </c>
      <c r="Q938">
        <v>0</v>
      </c>
      <c r="R938" s="18">
        <f t="shared" si="57"/>
        <v>40926.833333333336</v>
      </c>
      <c r="S938" s="18">
        <f t="shared" si="58"/>
        <v>40883.024178240739</v>
      </c>
      <c r="T938">
        <f t="shared" si="59"/>
        <v>2011</v>
      </c>
    </row>
    <row r="939" spans="1:20" ht="45" x14ac:dyDescent="0.2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s="11">
        <f t="shared" si="56"/>
        <v>1</v>
      </c>
      <c r="G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s="12" t="s">
        <v>8289</v>
      </c>
      <c r="P939" s="12" t="s">
        <v>8292</v>
      </c>
      <c r="Q939">
        <v>20</v>
      </c>
      <c r="R939" s="18">
        <f t="shared" si="57"/>
        <v>41581.839780092596</v>
      </c>
      <c r="S939" s="18">
        <f t="shared" si="58"/>
        <v>41551.798113425924</v>
      </c>
      <c r="T939">
        <f t="shared" si="59"/>
        <v>2013</v>
      </c>
    </row>
    <row r="940" spans="1:20" ht="45" x14ac:dyDescent="0.2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s="11">
        <f t="shared" si="56"/>
        <v>0</v>
      </c>
      <c r="G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s="12" t="s">
        <v>8289</v>
      </c>
      <c r="P940" s="12" t="s">
        <v>8292</v>
      </c>
      <c r="Q940">
        <v>25</v>
      </c>
      <c r="R940" s="18">
        <f t="shared" si="57"/>
        <v>41154.479722222226</v>
      </c>
      <c r="S940" s="18">
        <f t="shared" si="58"/>
        <v>41124.479722222226</v>
      </c>
      <c r="T940">
        <f t="shared" si="59"/>
        <v>2012</v>
      </c>
    </row>
    <row r="941" spans="1:20" ht="60" x14ac:dyDescent="0.2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s="11">
        <f t="shared" si="56"/>
        <v>1</v>
      </c>
      <c r="G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s="12" t="s">
        <v>8289</v>
      </c>
      <c r="P941" s="12" t="s">
        <v>8292</v>
      </c>
      <c r="Q941">
        <v>20</v>
      </c>
      <c r="R941" s="18">
        <f t="shared" si="57"/>
        <v>41455.831944444442</v>
      </c>
      <c r="S941" s="18">
        <f t="shared" si="58"/>
        <v>41416.763171296298</v>
      </c>
      <c r="T941">
        <f t="shared" si="59"/>
        <v>2013</v>
      </c>
    </row>
    <row r="942" spans="1:20" ht="45" x14ac:dyDescent="0.2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s="11">
        <f t="shared" si="56"/>
        <v>17</v>
      </c>
      <c r="G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s="12" t="s">
        <v>8283</v>
      </c>
      <c r="P942" s="12" t="s">
        <v>8285</v>
      </c>
      <c r="Q942">
        <v>110.29</v>
      </c>
      <c r="R942" s="18">
        <f t="shared" si="57"/>
        <v>42227.008402777778</v>
      </c>
      <c r="S942" s="18">
        <f t="shared" si="58"/>
        <v>42182.008402777778</v>
      </c>
      <c r="T942">
        <f t="shared" si="59"/>
        <v>2015</v>
      </c>
    </row>
    <row r="943" spans="1:20" ht="60" x14ac:dyDescent="0.2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s="11">
        <f t="shared" si="56"/>
        <v>2</v>
      </c>
      <c r="G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s="12" t="s">
        <v>8283</v>
      </c>
      <c r="P943" s="12" t="s">
        <v>8285</v>
      </c>
      <c r="Q943">
        <v>37.450000000000003</v>
      </c>
      <c r="R943" s="18">
        <f t="shared" si="57"/>
        <v>42776.096585648149</v>
      </c>
      <c r="S943" s="18">
        <f t="shared" si="58"/>
        <v>42746.096585648149</v>
      </c>
      <c r="T943">
        <f t="shared" si="59"/>
        <v>2017</v>
      </c>
    </row>
    <row r="944" spans="1:20" ht="60" x14ac:dyDescent="0.2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s="11">
        <f t="shared" si="56"/>
        <v>9</v>
      </c>
      <c r="G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s="12" t="s">
        <v>8283</v>
      </c>
      <c r="P944" s="12" t="s">
        <v>8285</v>
      </c>
      <c r="Q944">
        <v>41.75</v>
      </c>
      <c r="R944" s="18">
        <f t="shared" si="57"/>
        <v>42418.843287037031</v>
      </c>
      <c r="S944" s="18">
        <f t="shared" si="58"/>
        <v>42382.843287037031</v>
      </c>
      <c r="T944">
        <f t="shared" si="59"/>
        <v>2016</v>
      </c>
    </row>
    <row r="945" spans="1:20" ht="30" x14ac:dyDescent="0.2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s="11">
        <f t="shared" si="56"/>
        <v>10</v>
      </c>
      <c r="G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s="12" t="s">
        <v>8283</v>
      </c>
      <c r="P945" s="12" t="s">
        <v>8285</v>
      </c>
      <c r="Q945">
        <v>24.08</v>
      </c>
      <c r="R945" s="18">
        <f t="shared" si="57"/>
        <v>42703.709548611107</v>
      </c>
      <c r="S945" s="18">
        <f t="shared" si="58"/>
        <v>42673.66788194445</v>
      </c>
      <c r="T945">
        <f t="shared" si="59"/>
        <v>2016</v>
      </c>
    </row>
    <row r="946" spans="1:20" ht="45" x14ac:dyDescent="0.2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s="11">
        <f t="shared" si="56"/>
        <v>13</v>
      </c>
      <c r="G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s="12" t="s">
        <v>8283</v>
      </c>
      <c r="P946" s="12" t="s">
        <v>8285</v>
      </c>
      <c r="Q946">
        <v>69.41</v>
      </c>
      <c r="R946" s="18">
        <f t="shared" si="57"/>
        <v>42478.583333333328</v>
      </c>
      <c r="S946" s="18">
        <f t="shared" si="58"/>
        <v>42444.583912037036</v>
      </c>
      <c r="T946">
        <f t="shared" si="59"/>
        <v>2016</v>
      </c>
    </row>
    <row r="947" spans="1:20" ht="45" x14ac:dyDescent="0.2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s="11">
        <f t="shared" si="56"/>
        <v>2</v>
      </c>
      <c r="G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s="12" t="s">
        <v>8283</v>
      </c>
      <c r="P947" s="12" t="s">
        <v>8285</v>
      </c>
      <c r="Q947">
        <v>155.25</v>
      </c>
      <c r="R947" s="18">
        <f t="shared" si="57"/>
        <v>42784.999305555553</v>
      </c>
      <c r="S947" s="18">
        <f t="shared" si="58"/>
        <v>42732.872986111113</v>
      </c>
      <c r="T947">
        <f t="shared" si="59"/>
        <v>2016</v>
      </c>
    </row>
    <row r="948" spans="1:20" ht="45" x14ac:dyDescent="0.2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s="11">
        <f t="shared" si="56"/>
        <v>2</v>
      </c>
      <c r="G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s="12" t="s">
        <v>8283</v>
      </c>
      <c r="P948" s="12" t="s">
        <v>8285</v>
      </c>
      <c r="Q948">
        <v>57.2</v>
      </c>
      <c r="R948" s="18">
        <f t="shared" si="57"/>
        <v>42622.750555555554</v>
      </c>
      <c r="S948" s="18">
        <f t="shared" si="58"/>
        <v>42592.750555555554</v>
      </c>
      <c r="T948">
        <f t="shared" si="59"/>
        <v>2016</v>
      </c>
    </row>
    <row r="949" spans="1:20" ht="60" x14ac:dyDescent="0.2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s="11">
        <f t="shared" si="56"/>
        <v>0</v>
      </c>
      <c r="G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s="12" t="s">
        <v>8283</v>
      </c>
      <c r="P949" s="12" t="s">
        <v>8285</v>
      </c>
      <c r="Q949">
        <v>0</v>
      </c>
      <c r="R949" s="18">
        <f t="shared" si="57"/>
        <v>42551.781319444446</v>
      </c>
      <c r="S949" s="18">
        <f t="shared" si="58"/>
        <v>42491.781319444446</v>
      </c>
      <c r="T949">
        <f t="shared" si="59"/>
        <v>2016</v>
      </c>
    </row>
    <row r="950" spans="1:20" ht="60" x14ac:dyDescent="0.2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s="11">
        <f t="shared" si="56"/>
        <v>12</v>
      </c>
      <c r="G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s="12" t="s">
        <v>8283</v>
      </c>
      <c r="P950" s="12" t="s">
        <v>8285</v>
      </c>
      <c r="Q950">
        <v>60</v>
      </c>
      <c r="R950" s="18">
        <f t="shared" si="57"/>
        <v>42441.828287037039</v>
      </c>
      <c r="S950" s="18">
        <f t="shared" si="58"/>
        <v>42411.828287037039</v>
      </c>
      <c r="T950">
        <f t="shared" si="59"/>
        <v>2016</v>
      </c>
    </row>
    <row r="951" spans="1:20" ht="45" x14ac:dyDescent="0.2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s="11">
        <f t="shared" si="56"/>
        <v>1</v>
      </c>
      <c r="G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s="12" t="s">
        <v>8283</v>
      </c>
      <c r="P951" s="12" t="s">
        <v>8285</v>
      </c>
      <c r="Q951">
        <v>39</v>
      </c>
      <c r="R951" s="18">
        <f t="shared" si="57"/>
        <v>42421.043703703705</v>
      </c>
      <c r="S951" s="18">
        <f t="shared" si="58"/>
        <v>42361.043703703705</v>
      </c>
      <c r="T951">
        <f t="shared" si="59"/>
        <v>2015</v>
      </c>
    </row>
    <row r="952" spans="1:20" ht="45" x14ac:dyDescent="0.2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s="11">
        <f t="shared" si="56"/>
        <v>28</v>
      </c>
      <c r="G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s="12" t="s">
        <v>8283</v>
      </c>
      <c r="P952" s="12" t="s">
        <v>8285</v>
      </c>
      <c r="Q952">
        <v>58.42</v>
      </c>
      <c r="R952" s="18">
        <f t="shared" si="57"/>
        <v>42386.750706018516</v>
      </c>
      <c r="S952" s="18">
        <f t="shared" si="58"/>
        <v>42356.750706018516</v>
      </c>
      <c r="T952">
        <f t="shared" si="59"/>
        <v>2015</v>
      </c>
    </row>
    <row r="953" spans="1:20" x14ac:dyDescent="0.2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s="11">
        <f t="shared" si="56"/>
        <v>38</v>
      </c>
      <c r="G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s="12" t="s">
        <v>8283</v>
      </c>
      <c r="P953" s="12" t="s">
        <v>8285</v>
      </c>
      <c r="Q953">
        <v>158.63999999999999</v>
      </c>
      <c r="R953" s="18">
        <f t="shared" si="57"/>
        <v>42525.653611111105</v>
      </c>
      <c r="S953" s="18">
        <f t="shared" si="58"/>
        <v>42480.653611111105</v>
      </c>
      <c r="T953">
        <f t="shared" si="59"/>
        <v>2016</v>
      </c>
    </row>
    <row r="954" spans="1:20" ht="30" x14ac:dyDescent="0.2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s="11">
        <f t="shared" si="56"/>
        <v>40</v>
      </c>
      <c r="G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s="12" t="s">
        <v>8283</v>
      </c>
      <c r="P954" s="12" t="s">
        <v>8285</v>
      </c>
      <c r="Q954">
        <v>99.86</v>
      </c>
      <c r="R954" s="18">
        <f t="shared" si="57"/>
        <v>42692.655231481483</v>
      </c>
      <c r="S954" s="18">
        <f t="shared" si="58"/>
        <v>42662.613564814819</v>
      </c>
      <c r="T954">
        <f t="shared" si="59"/>
        <v>2016</v>
      </c>
    </row>
    <row r="955" spans="1:20" ht="45" x14ac:dyDescent="0.2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s="11">
        <f t="shared" si="56"/>
        <v>1</v>
      </c>
      <c r="G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s="12" t="s">
        <v>8283</v>
      </c>
      <c r="P955" s="12" t="s">
        <v>8285</v>
      </c>
      <c r="Q955">
        <v>25.2</v>
      </c>
      <c r="R955" s="18">
        <f t="shared" si="57"/>
        <v>42029.164340277777</v>
      </c>
      <c r="S955" s="18">
        <f t="shared" si="58"/>
        <v>41999.164340277777</v>
      </c>
      <c r="T955">
        <f t="shared" si="59"/>
        <v>2014</v>
      </c>
    </row>
    <row r="956" spans="1:20" ht="45" x14ac:dyDescent="0.2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s="11">
        <f t="shared" si="56"/>
        <v>43</v>
      </c>
      <c r="G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s="12" t="s">
        <v>8283</v>
      </c>
      <c r="P956" s="12" t="s">
        <v>8285</v>
      </c>
      <c r="Q956">
        <v>89.19</v>
      </c>
      <c r="R956" s="18">
        <f t="shared" si="57"/>
        <v>42236.833784722221</v>
      </c>
      <c r="S956" s="18">
        <f t="shared" si="58"/>
        <v>42194.833784722221</v>
      </c>
      <c r="T956">
        <f t="shared" si="59"/>
        <v>2015</v>
      </c>
    </row>
    <row r="957" spans="1:20" ht="45" x14ac:dyDescent="0.2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s="11">
        <f t="shared" si="56"/>
        <v>6</v>
      </c>
      <c r="G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s="12" t="s">
        <v>8283</v>
      </c>
      <c r="P957" s="12" t="s">
        <v>8285</v>
      </c>
      <c r="Q957">
        <v>182.62</v>
      </c>
      <c r="R957" s="18">
        <f t="shared" si="57"/>
        <v>42626.295138888891</v>
      </c>
      <c r="S957" s="18">
        <f t="shared" si="58"/>
        <v>42586.295138888891</v>
      </c>
      <c r="T957">
        <f t="shared" si="59"/>
        <v>2016</v>
      </c>
    </row>
    <row r="958" spans="1:20" ht="60" x14ac:dyDescent="0.2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s="11">
        <f t="shared" si="56"/>
        <v>2</v>
      </c>
      <c r="G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s="12" t="s">
        <v>8283</v>
      </c>
      <c r="P958" s="12" t="s">
        <v>8285</v>
      </c>
      <c r="Q958">
        <v>50.65</v>
      </c>
      <c r="R958" s="18">
        <f t="shared" si="57"/>
        <v>42120.872210648144</v>
      </c>
      <c r="S958" s="18">
        <f t="shared" si="58"/>
        <v>42060.913877314815</v>
      </c>
      <c r="T958">
        <f t="shared" si="59"/>
        <v>2015</v>
      </c>
    </row>
    <row r="959" spans="1:20" ht="30" x14ac:dyDescent="0.2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s="11">
        <f t="shared" si="56"/>
        <v>2</v>
      </c>
      <c r="G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s="12" t="s">
        <v>8283</v>
      </c>
      <c r="P959" s="12" t="s">
        <v>8285</v>
      </c>
      <c r="Q959">
        <v>33.29</v>
      </c>
      <c r="R959" s="18">
        <f t="shared" si="57"/>
        <v>42691.594131944439</v>
      </c>
      <c r="S959" s="18">
        <f t="shared" si="58"/>
        <v>42660.552465277782</v>
      </c>
      <c r="T959">
        <f t="shared" si="59"/>
        <v>2016</v>
      </c>
    </row>
    <row r="960" spans="1:20" ht="60" x14ac:dyDescent="0.2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s="11">
        <f t="shared" si="56"/>
        <v>11</v>
      </c>
      <c r="G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s="12" t="s">
        <v>8283</v>
      </c>
      <c r="P960" s="12" t="s">
        <v>8285</v>
      </c>
      <c r="Q960">
        <v>51.82</v>
      </c>
      <c r="R960" s="18">
        <f t="shared" si="57"/>
        <v>42104.207638888889</v>
      </c>
      <c r="S960" s="18">
        <f t="shared" si="58"/>
        <v>42082.802812499998</v>
      </c>
      <c r="T960">
        <f t="shared" si="59"/>
        <v>2015</v>
      </c>
    </row>
    <row r="961" spans="1:20" ht="60" x14ac:dyDescent="0.2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s="11">
        <f t="shared" si="56"/>
        <v>39</v>
      </c>
      <c r="G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s="12" t="s">
        <v>8283</v>
      </c>
      <c r="P961" s="12" t="s">
        <v>8285</v>
      </c>
      <c r="Q961">
        <v>113.63</v>
      </c>
      <c r="R961" s="18">
        <f t="shared" si="57"/>
        <v>42023.174363425926</v>
      </c>
      <c r="S961" s="18">
        <f t="shared" si="58"/>
        <v>41993.174363425926</v>
      </c>
      <c r="T961">
        <f t="shared" si="59"/>
        <v>2014</v>
      </c>
    </row>
    <row r="962" spans="1:20" ht="45" x14ac:dyDescent="0.2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s="11">
        <f t="shared" ref="F962:F1025" si="60">ROUND(E962/D962*100,0)</f>
        <v>46</v>
      </c>
      <c r="G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s="12" t="s">
        <v>8283</v>
      </c>
      <c r="P962" s="12" t="s">
        <v>8285</v>
      </c>
      <c r="Q962">
        <v>136.46</v>
      </c>
      <c r="R962" s="18">
        <f t="shared" si="57"/>
        <v>42808.585127314815</v>
      </c>
      <c r="S962" s="18">
        <f t="shared" si="58"/>
        <v>42766.626793981486</v>
      </c>
      <c r="T962">
        <f t="shared" si="59"/>
        <v>2017</v>
      </c>
    </row>
    <row r="963" spans="1:20" ht="45" x14ac:dyDescent="0.2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s="11">
        <f t="shared" si="60"/>
        <v>42</v>
      </c>
      <c r="G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s="12" t="s">
        <v>8283</v>
      </c>
      <c r="P963" s="12" t="s">
        <v>8285</v>
      </c>
      <c r="Q963">
        <v>364.35</v>
      </c>
      <c r="R963" s="18">
        <f t="shared" ref="R963:R1026" si="61">(((J963/60)/60)/24)+DATE(1970,1,1)</f>
        <v>42786.791666666672</v>
      </c>
      <c r="S963" s="18">
        <f t="shared" ref="S963:S1026" si="62">(((K963/60)/60)/24)+DATE(1970,1,1)</f>
        <v>42740.693692129629</v>
      </c>
      <c r="T963">
        <f t="shared" ref="T963:T1026" si="63">YEAR(S963)</f>
        <v>2017</v>
      </c>
    </row>
    <row r="964" spans="1:20" ht="60" x14ac:dyDescent="0.2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s="11">
        <f t="shared" si="60"/>
        <v>28</v>
      </c>
      <c r="G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s="12" t="s">
        <v>8283</v>
      </c>
      <c r="P964" s="12" t="s">
        <v>8285</v>
      </c>
      <c r="Q964">
        <v>19.239999999999998</v>
      </c>
      <c r="R964" s="18">
        <f t="shared" si="61"/>
        <v>42411.712418981479</v>
      </c>
      <c r="S964" s="18">
        <f t="shared" si="62"/>
        <v>42373.712418981479</v>
      </c>
      <c r="T964">
        <f t="shared" si="63"/>
        <v>2016</v>
      </c>
    </row>
    <row r="965" spans="1:20" ht="30" x14ac:dyDescent="0.2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s="11">
        <f t="shared" si="60"/>
        <v>1</v>
      </c>
      <c r="G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s="12" t="s">
        <v>8283</v>
      </c>
      <c r="P965" s="12" t="s">
        <v>8285</v>
      </c>
      <c r="Q965">
        <v>41.89</v>
      </c>
      <c r="R965" s="18">
        <f t="shared" si="61"/>
        <v>42660.635636574079</v>
      </c>
      <c r="S965" s="18">
        <f t="shared" si="62"/>
        <v>42625.635636574079</v>
      </c>
      <c r="T965">
        <f t="shared" si="63"/>
        <v>2016</v>
      </c>
    </row>
    <row r="966" spans="1:20" ht="60" x14ac:dyDescent="0.2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s="11">
        <f t="shared" si="60"/>
        <v>1</v>
      </c>
      <c r="G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s="12" t="s">
        <v>8283</v>
      </c>
      <c r="P966" s="12" t="s">
        <v>8285</v>
      </c>
      <c r="Q966">
        <v>30.31</v>
      </c>
      <c r="R966" s="18">
        <f t="shared" si="61"/>
        <v>42248.628692129627</v>
      </c>
      <c r="S966" s="18">
        <f t="shared" si="62"/>
        <v>42208.628692129627</v>
      </c>
      <c r="T966">
        <f t="shared" si="63"/>
        <v>2015</v>
      </c>
    </row>
    <row r="967" spans="1:20" ht="60" x14ac:dyDescent="0.2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s="11">
        <f t="shared" si="60"/>
        <v>1</v>
      </c>
      <c r="G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s="12" t="s">
        <v>8283</v>
      </c>
      <c r="P967" s="12" t="s">
        <v>8285</v>
      </c>
      <c r="Q967">
        <v>49.67</v>
      </c>
      <c r="R967" s="18">
        <f t="shared" si="61"/>
        <v>42669.165972222225</v>
      </c>
      <c r="S967" s="18">
        <f t="shared" si="62"/>
        <v>42637.016736111109</v>
      </c>
      <c r="T967">
        <f t="shared" si="63"/>
        <v>2016</v>
      </c>
    </row>
    <row r="968" spans="1:20" ht="45" x14ac:dyDescent="0.2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s="11">
        <f t="shared" si="60"/>
        <v>15</v>
      </c>
      <c r="G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s="12" t="s">
        <v>8283</v>
      </c>
      <c r="P968" s="12" t="s">
        <v>8285</v>
      </c>
      <c r="Q968">
        <v>59.2</v>
      </c>
      <c r="R968" s="18">
        <f t="shared" si="61"/>
        <v>42649.635787037041</v>
      </c>
      <c r="S968" s="18">
        <f t="shared" si="62"/>
        <v>42619.635787037041</v>
      </c>
      <c r="T968">
        <f t="shared" si="63"/>
        <v>2016</v>
      </c>
    </row>
    <row r="969" spans="1:20" ht="45" x14ac:dyDescent="0.2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s="11">
        <f t="shared" si="60"/>
        <v>18</v>
      </c>
      <c r="G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s="12" t="s">
        <v>8283</v>
      </c>
      <c r="P969" s="12" t="s">
        <v>8285</v>
      </c>
      <c r="Q969">
        <v>43.98</v>
      </c>
      <c r="R969" s="18">
        <f t="shared" si="61"/>
        <v>42482.21266203704</v>
      </c>
      <c r="S969" s="18">
        <f t="shared" si="62"/>
        <v>42422.254328703704</v>
      </c>
      <c r="T969">
        <f t="shared" si="63"/>
        <v>2016</v>
      </c>
    </row>
    <row r="970" spans="1:20" ht="60" x14ac:dyDescent="0.2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s="11">
        <f t="shared" si="60"/>
        <v>1</v>
      </c>
      <c r="G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s="12" t="s">
        <v>8283</v>
      </c>
      <c r="P970" s="12" t="s">
        <v>8285</v>
      </c>
      <c r="Q970">
        <v>26.5</v>
      </c>
      <c r="R970" s="18">
        <f t="shared" si="61"/>
        <v>41866.847615740742</v>
      </c>
      <c r="S970" s="18">
        <f t="shared" si="62"/>
        <v>41836.847615740742</v>
      </c>
      <c r="T970">
        <f t="shared" si="63"/>
        <v>2014</v>
      </c>
    </row>
    <row r="971" spans="1:20" ht="30" x14ac:dyDescent="0.2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s="11">
        <f t="shared" si="60"/>
        <v>47</v>
      </c>
      <c r="G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s="12" t="s">
        <v>8283</v>
      </c>
      <c r="P971" s="12" t="s">
        <v>8285</v>
      </c>
      <c r="Q971">
        <v>1272.73</v>
      </c>
      <c r="R971" s="18">
        <f t="shared" si="61"/>
        <v>42775.30332175926</v>
      </c>
      <c r="S971" s="18">
        <f t="shared" si="62"/>
        <v>42742.30332175926</v>
      </c>
      <c r="T971">
        <f t="shared" si="63"/>
        <v>2017</v>
      </c>
    </row>
    <row r="972" spans="1:20" ht="60" x14ac:dyDescent="0.2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s="11">
        <f t="shared" si="60"/>
        <v>46</v>
      </c>
      <c r="G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s="12" t="s">
        <v>8283</v>
      </c>
      <c r="P972" s="12" t="s">
        <v>8285</v>
      </c>
      <c r="Q972">
        <v>164</v>
      </c>
      <c r="R972" s="18">
        <f t="shared" si="61"/>
        <v>42758.207638888889</v>
      </c>
      <c r="S972" s="18">
        <f t="shared" si="62"/>
        <v>42721.220520833333</v>
      </c>
      <c r="T972">
        <f t="shared" si="63"/>
        <v>2016</v>
      </c>
    </row>
    <row r="973" spans="1:20" ht="60" x14ac:dyDescent="0.2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s="11">
        <f t="shared" si="60"/>
        <v>0</v>
      </c>
      <c r="G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s="12" t="s">
        <v>8283</v>
      </c>
      <c r="P973" s="12" t="s">
        <v>8285</v>
      </c>
      <c r="Q973">
        <v>45.2</v>
      </c>
      <c r="R973" s="18">
        <f t="shared" si="61"/>
        <v>42156.709027777775</v>
      </c>
      <c r="S973" s="18">
        <f t="shared" si="62"/>
        <v>42111.709027777775</v>
      </c>
      <c r="T973">
        <f t="shared" si="63"/>
        <v>2015</v>
      </c>
    </row>
    <row r="974" spans="1:20" ht="45" x14ac:dyDescent="0.2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s="11">
        <f t="shared" si="60"/>
        <v>35</v>
      </c>
      <c r="G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s="12" t="s">
        <v>8283</v>
      </c>
      <c r="P974" s="12" t="s">
        <v>8285</v>
      </c>
      <c r="Q974">
        <v>153.88999999999999</v>
      </c>
      <c r="R974" s="18">
        <f t="shared" si="61"/>
        <v>41886.290972222225</v>
      </c>
      <c r="S974" s="18">
        <f t="shared" si="62"/>
        <v>41856.865717592591</v>
      </c>
      <c r="T974">
        <f t="shared" si="63"/>
        <v>2014</v>
      </c>
    </row>
    <row r="975" spans="1:20" ht="60" x14ac:dyDescent="0.2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s="11">
        <f t="shared" si="60"/>
        <v>2</v>
      </c>
      <c r="G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s="12" t="s">
        <v>8283</v>
      </c>
      <c r="P975" s="12" t="s">
        <v>8285</v>
      </c>
      <c r="Q975">
        <v>51.38</v>
      </c>
      <c r="R975" s="18">
        <f t="shared" si="61"/>
        <v>42317.056631944448</v>
      </c>
      <c r="S975" s="18">
        <f t="shared" si="62"/>
        <v>42257.014965277776</v>
      </c>
      <c r="T975">
        <f t="shared" si="63"/>
        <v>2015</v>
      </c>
    </row>
    <row r="976" spans="1:20" ht="45" x14ac:dyDescent="0.2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s="11">
        <f t="shared" si="60"/>
        <v>1</v>
      </c>
      <c r="G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s="12" t="s">
        <v>8283</v>
      </c>
      <c r="P976" s="12" t="s">
        <v>8285</v>
      </c>
      <c r="Q976">
        <v>93.33</v>
      </c>
      <c r="R976" s="18">
        <f t="shared" si="61"/>
        <v>42454.707824074074</v>
      </c>
      <c r="S976" s="18">
        <f t="shared" si="62"/>
        <v>42424.749490740738</v>
      </c>
      <c r="T976">
        <f t="shared" si="63"/>
        <v>2016</v>
      </c>
    </row>
    <row r="977" spans="1:20" ht="60" x14ac:dyDescent="0.2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s="11">
        <f t="shared" si="60"/>
        <v>3</v>
      </c>
      <c r="G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s="12" t="s">
        <v>8283</v>
      </c>
      <c r="P977" s="12" t="s">
        <v>8285</v>
      </c>
      <c r="Q977">
        <v>108.63</v>
      </c>
      <c r="R977" s="18">
        <f t="shared" si="61"/>
        <v>42549.696585648147</v>
      </c>
      <c r="S977" s="18">
        <f t="shared" si="62"/>
        <v>42489.696585648147</v>
      </c>
      <c r="T977">
        <f t="shared" si="63"/>
        <v>2016</v>
      </c>
    </row>
    <row r="978" spans="1:20" ht="60" x14ac:dyDescent="0.2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s="11">
        <f t="shared" si="60"/>
        <v>2</v>
      </c>
      <c r="G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s="12" t="s">
        <v>8283</v>
      </c>
      <c r="P978" s="12" t="s">
        <v>8285</v>
      </c>
      <c r="Q978">
        <v>160.5</v>
      </c>
      <c r="R978" s="18">
        <f t="shared" si="61"/>
        <v>42230.058993055558</v>
      </c>
      <c r="S978" s="18">
        <f t="shared" si="62"/>
        <v>42185.058993055558</v>
      </c>
      <c r="T978">
        <f t="shared" si="63"/>
        <v>2015</v>
      </c>
    </row>
    <row r="979" spans="1:20" ht="60" x14ac:dyDescent="0.2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s="11">
        <f t="shared" si="60"/>
        <v>34</v>
      </c>
      <c r="G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s="12" t="s">
        <v>8283</v>
      </c>
      <c r="P979" s="12" t="s">
        <v>8285</v>
      </c>
      <c r="Q979">
        <v>75.75</v>
      </c>
      <c r="R979" s="18">
        <f t="shared" si="61"/>
        <v>42421.942094907412</v>
      </c>
      <c r="S979" s="18">
        <f t="shared" si="62"/>
        <v>42391.942094907412</v>
      </c>
      <c r="T979">
        <f t="shared" si="63"/>
        <v>2016</v>
      </c>
    </row>
    <row r="980" spans="1:20" ht="45" x14ac:dyDescent="0.2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s="11">
        <f t="shared" si="60"/>
        <v>56</v>
      </c>
      <c r="G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s="12" t="s">
        <v>8283</v>
      </c>
      <c r="P980" s="12" t="s">
        <v>8285</v>
      </c>
      <c r="Q980">
        <v>790.84</v>
      </c>
      <c r="R980" s="18">
        <f t="shared" si="61"/>
        <v>42425.309039351851</v>
      </c>
      <c r="S980" s="18">
        <f t="shared" si="62"/>
        <v>42395.309039351851</v>
      </c>
      <c r="T980">
        <f t="shared" si="63"/>
        <v>2016</v>
      </c>
    </row>
    <row r="981" spans="1:20" ht="60" x14ac:dyDescent="0.2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s="11">
        <f t="shared" si="60"/>
        <v>83</v>
      </c>
      <c r="G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s="12" t="s">
        <v>8283</v>
      </c>
      <c r="P981" s="12" t="s">
        <v>8285</v>
      </c>
      <c r="Q981">
        <v>301.94</v>
      </c>
      <c r="R981" s="18">
        <f t="shared" si="61"/>
        <v>42541.790972222225</v>
      </c>
      <c r="S981" s="18">
        <f t="shared" si="62"/>
        <v>42506.416990740734</v>
      </c>
      <c r="T981">
        <f t="shared" si="63"/>
        <v>2016</v>
      </c>
    </row>
    <row r="982" spans="1:20" ht="60" x14ac:dyDescent="0.2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s="11">
        <f t="shared" si="60"/>
        <v>15</v>
      </c>
      <c r="G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s="12" t="s">
        <v>8283</v>
      </c>
      <c r="P982" s="12" t="s">
        <v>8285</v>
      </c>
      <c r="Q982">
        <v>47.94</v>
      </c>
      <c r="R982" s="18">
        <f t="shared" si="61"/>
        <v>41973.945856481485</v>
      </c>
      <c r="S982" s="18">
        <f t="shared" si="62"/>
        <v>41928.904189814813</v>
      </c>
      <c r="T982">
        <f t="shared" si="63"/>
        <v>2014</v>
      </c>
    </row>
    <row r="983" spans="1:20" ht="60" x14ac:dyDescent="0.2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s="11">
        <f t="shared" si="60"/>
        <v>0</v>
      </c>
      <c r="G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s="12" t="s">
        <v>8283</v>
      </c>
      <c r="P983" s="12" t="s">
        <v>8285</v>
      </c>
      <c r="Q983">
        <v>2.75</v>
      </c>
      <c r="R983" s="18">
        <f t="shared" si="61"/>
        <v>41860.947013888886</v>
      </c>
      <c r="S983" s="18">
        <f t="shared" si="62"/>
        <v>41830.947013888886</v>
      </c>
      <c r="T983">
        <f t="shared" si="63"/>
        <v>2014</v>
      </c>
    </row>
    <row r="984" spans="1:20" ht="45" x14ac:dyDescent="0.2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s="11">
        <f t="shared" si="60"/>
        <v>0</v>
      </c>
      <c r="G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s="12" t="s">
        <v>8283</v>
      </c>
      <c r="P984" s="12" t="s">
        <v>8285</v>
      </c>
      <c r="Q984">
        <v>1</v>
      </c>
      <c r="R984" s="18">
        <f t="shared" si="61"/>
        <v>42645.753310185188</v>
      </c>
      <c r="S984" s="18">
        <f t="shared" si="62"/>
        <v>42615.753310185188</v>
      </c>
      <c r="T984">
        <f t="shared" si="63"/>
        <v>2016</v>
      </c>
    </row>
    <row r="985" spans="1:20" ht="60" x14ac:dyDescent="0.2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s="11">
        <f t="shared" si="60"/>
        <v>30</v>
      </c>
      <c r="G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s="12" t="s">
        <v>8283</v>
      </c>
      <c r="P985" s="12" t="s">
        <v>8285</v>
      </c>
      <c r="Q985">
        <v>171.79</v>
      </c>
      <c r="R985" s="18">
        <f t="shared" si="61"/>
        <v>42605.870833333334</v>
      </c>
      <c r="S985" s="18">
        <f t="shared" si="62"/>
        <v>42574.667650462965</v>
      </c>
      <c r="T985">
        <f t="shared" si="63"/>
        <v>2016</v>
      </c>
    </row>
    <row r="986" spans="1:20" ht="90" x14ac:dyDescent="0.2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s="11">
        <f t="shared" si="60"/>
        <v>1</v>
      </c>
      <c r="G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s="12" t="s">
        <v>8283</v>
      </c>
      <c r="P986" s="12" t="s">
        <v>8285</v>
      </c>
      <c r="Q986">
        <v>35.33</v>
      </c>
      <c r="R986" s="18">
        <f t="shared" si="61"/>
        <v>42091.074166666673</v>
      </c>
      <c r="S986" s="18">
        <f t="shared" si="62"/>
        <v>42061.11583333333</v>
      </c>
      <c r="T986">
        <f t="shared" si="63"/>
        <v>2015</v>
      </c>
    </row>
    <row r="987" spans="1:20" ht="60" x14ac:dyDescent="0.2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s="11">
        <f t="shared" si="60"/>
        <v>6</v>
      </c>
      <c r="G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s="12" t="s">
        <v>8283</v>
      </c>
      <c r="P987" s="12" t="s">
        <v>8285</v>
      </c>
      <c r="Q987">
        <v>82.09</v>
      </c>
      <c r="R987" s="18">
        <f t="shared" si="61"/>
        <v>42369.958333333328</v>
      </c>
      <c r="S987" s="18">
        <f t="shared" si="62"/>
        <v>42339.967708333337</v>
      </c>
      <c r="T987">
        <f t="shared" si="63"/>
        <v>2015</v>
      </c>
    </row>
    <row r="988" spans="1:20" ht="60" x14ac:dyDescent="0.2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s="11">
        <f t="shared" si="60"/>
        <v>13</v>
      </c>
      <c r="G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s="12" t="s">
        <v>8283</v>
      </c>
      <c r="P988" s="12" t="s">
        <v>8285</v>
      </c>
      <c r="Q988">
        <v>110.87</v>
      </c>
      <c r="R988" s="18">
        <f t="shared" si="61"/>
        <v>42379</v>
      </c>
      <c r="S988" s="18">
        <f t="shared" si="62"/>
        <v>42324.767361111109</v>
      </c>
      <c r="T988">
        <f t="shared" si="63"/>
        <v>2015</v>
      </c>
    </row>
    <row r="989" spans="1:20" ht="45" x14ac:dyDescent="0.2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s="11">
        <f t="shared" si="60"/>
        <v>13</v>
      </c>
      <c r="G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s="12" t="s">
        <v>8283</v>
      </c>
      <c r="P989" s="12" t="s">
        <v>8285</v>
      </c>
      <c r="Q989">
        <v>161.22</v>
      </c>
      <c r="R989" s="18">
        <f t="shared" si="61"/>
        <v>41813.294560185182</v>
      </c>
      <c r="S989" s="18">
        <f t="shared" si="62"/>
        <v>41773.294560185182</v>
      </c>
      <c r="T989">
        <f t="shared" si="63"/>
        <v>2014</v>
      </c>
    </row>
    <row r="990" spans="1:20" ht="60" x14ac:dyDescent="0.2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s="11">
        <f t="shared" si="60"/>
        <v>0</v>
      </c>
      <c r="G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s="12" t="s">
        <v>8283</v>
      </c>
      <c r="P990" s="12" t="s">
        <v>8285</v>
      </c>
      <c r="Q990">
        <v>0</v>
      </c>
      <c r="R990" s="18">
        <f t="shared" si="61"/>
        <v>42644.356770833328</v>
      </c>
      <c r="S990" s="18">
        <f t="shared" si="62"/>
        <v>42614.356770833328</v>
      </c>
      <c r="T990">
        <f t="shared" si="63"/>
        <v>2016</v>
      </c>
    </row>
    <row r="991" spans="1:20" ht="30" x14ac:dyDescent="0.2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s="11">
        <f t="shared" si="60"/>
        <v>17</v>
      </c>
      <c r="G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s="12" t="s">
        <v>8283</v>
      </c>
      <c r="P991" s="12" t="s">
        <v>8285</v>
      </c>
      <c r="Q991">
        <v>52.41</v>
      </c>
      <c r="R991" s="18">
        <f t="shared" si="61"/>
        <v>42641.933969907404</v>
      </c>
      <c r="S991" s="18">
        <f t="shared" si="62"/>
        <v>42611.933969907404</v>
      </c>
      <c r="T991">
        <f t="shared" si="63"/>
        <v>2016</v>
      </c>
    </row>
    <row r="992" spans="1:20" ht="60" x14ac:dyDescent="0.2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s="11">
        <f t="shared" si="60"/>
        <v>0</v>
      </c>
      <c r="G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s="12" t="s">
        <v>8283</v>
      </c>
      <c r="P992" s="12" t="s">
        <v>8285</v>
      </c>
      <c r="Q992">
        <v>13</v>
      </c>
      <c r="R992" s="18">
        <f t="shared" si="61"/>
        <v>41885.784305555557</v>
      </c>
      <c r="S992" s="18">
        <f t="shared" si="62"/>
        <v>41855.784305555557</v>
      </c>
      <c r="T992">
        <f t="shared" si="63"/>
        <v>2014</v>
      </c>
    </row>
    <row r="993" spans="1:20" ht="75" x14ac:dyDescent="0.2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s="11">
        <f t="shared" si="60"/>
        <v>4</v>
      </c>
      <c r="G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s="12" t="s">
        <v>8283</v>
      </c>
      <c r="P993" s="12" t="s">
        <v>8285</v>
      </c>
      <c r="Q993">
        <v>30.29</v>
      </c>
      <c r="R993" s="18">
        <f t="shared" si="61"/>
        <v>42563.785416666666</v>
      </c>
      <c r="S993" s="18">
        <f t="shared" si="62"/>
        <v>42538.75680555556</v>
      </c>
      <c r="T993">
        <f t="shared" si="63"/>
        <v>2016</v>
      </c>
    </row>
    <row r="994" spans="1:20" ht="45" x14ac:dyDescent="0.2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s="11">
        <f t="shared" si="60"/>
        <v>0</v>
      </c>
      <c r="G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s="12" t="s">
        <v>8283</v>
      </c>
      <c r="P994" s="12" t="s">
        <v>8285</v>
      </c>
      <c r="Q994">
        <v>116.75</v>
      </c>
      <c r="R994" s="18">
        <f t="shared" si="61"/>
        <v>42497.883321759262</v>
      </c>
      <c r="S994" s="18">
        <f t="shared" si="62"/>
        <v>42437.924988425926</v>
      </c>
      <c r="T994">
        <f t="shared" si="63"/>
        <v>2016</v>
      </c>
    </row>
    <row r="995" spans="1:20" ht="45" x14ac:dyDescent="0.2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s="11">
        <f t="shared" si="60"/>
        <v>25</v>
      </c>
      <c r="G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s="12" t="s">
        <v>8283</v>
      </c>
      <c r="P995" s="12" t="s">
        <v>8285</v>
      </c>
      <c r="Q995">
        <v>89.6</v>
      </c>
      <c r="R995" s="18">
        <f t="shared" si="61"/>
        <v>42686.208333333328</v>
      </c>
      <c r="S995" s="18">
        <f t="shared" si="62"/>
        <v>42652.964907407411</v>
      </c>
      <c r="T995">
        <f t="shared" si="63"/>
        <v>2016</v>
      </c>
    </row>
    <row r="996" spans="1:20" ht="60" x14ac:dyDescent="0.2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s="11">
        <f t="shared" si="60"/>
        <v>2</v>
      </c>
      <c r="G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s="12" t="s">
        <v>8283</v>
      </c>
      <c r="P996" s="12" t="s">
        <v>8285</v>
      </c>
      <c r="Q996">
        <v>424.45</v>
      </c>
      <c r="R996" s="18">
        <f t="shared" si="61"/>
        <v>41973.957638888889</v>
      </c>
      <c r="S996" s="18">
        <f t="shared" si="62"/>
        <v>41921.263078703705</v>
      </c>
      <c r="T996">
        <f t="shared" si="63"/>
        <v>2014</v>
      </c>
    </row>
    <row r="997" spans="1:20" ht="60" x14ac:dyDescent="0.2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s="11">
        <f t="shared" si="60"/>
        <v>7</v>
      </c>
      <c r="G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s="12" t="s">
        <v>8283</v>
      </c>
      <c r="P997" s="12" t="s">
        <v>8285</v>
      </c>
      <c r="Q997">
        <v>80.67</v>
      </c>
      <c r="R997" s="18">
        <f t="shared" si="61"/>
        <v>41972.666666666672</v>
      </c>
      <c r="S997" s="18">
        <f t="shared" si="62"/>
        <v>41947.940740740742</v>
      </c>
      <c r="T997">
        <f t="shared" si="63"/>
        <v>2014</v>
      </c>
    </row>
    <row r="998" spans="1:20" ht="45" x14ac:dyDescent="0.2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s="11">
        <f t="shared" si="60"/>
        <v>2</v>
      </c>
      <c r="G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s="12" t="s">
        <v>8283</v>
      </c>
      <c r="P998" s="12" t="s">
        <v>8285</v>
      </c>
      <c r="Q998">
        <v>13</v>
      </c>
      <c r="R998" s="18">
        <f t="shared" si="61"/>
        <v>41847.643750000003</v>
      </c>
      <c r="S998" s="18">
        <f t="shared" si="62"/>
        <v>41817.866435185184</v>
      </c>
      <c r="T998">
        <f t="shared" si="63"/>
        <v>2014</v>
      </c>
    </row>
    <row r="999" spans="1:20" ht="30" x14ac:dyDescent="0.2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s="11">
        <f t="shared" si="60"/>
        <v>1</v>
      </c>
      <c r="G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s="12" t="s">
        <v>8283</v>
      </c>
      <c r="P999" s="12" t="s">
        <v>8285</v>
      </c>
      <c r="Q999">
        <v>8.1300000000000008</v>
      </c>
      <c r="R999" s="18">
        <f t="shared" si="61"/>
        <v>41971.144641203704</v>
      </c>
      <c r="S999" s="18">
        <f t="shared" si="62"/>
        <v>41941.10297453704</v>
      </c>
      <c r="T999">
        <f t="shared" si="63"/>
        <v>2014</v>
      </c>
    </row>
    <row r="1000" spans="1:20" ht="45" x14ac:dyDescent="0.2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s="11">
        <f t="shared" si="60"/>
        <v>59</v>
      </c>
      <c r="G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s="12" t="s">
        <v>8283</v>
      </c>
      <c r="P1000" s="12" t="s">
        <v>8285</v>
      </c>
      <c r="Q1000">
        <v>153.43</v>
      </c>
      <c r="R1000" s="18">
        <f t="shared" si="61"/>
        <v>42327.210659722223</v>
      </c>
      <c r="S1000" s="18">
        <f t="shared" si="62"/>
        <v>42282.168993055559</v>
      </c>
      <c r="T1000">
        <f t="shared" si="63"/>
        <v>2015</v>
      </c>
    </row>
    <row r="1001" spans="1:20" ht="45" x14ac:dyDescent="0.2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s="11">
        <f t="shared" si="60"/>
        <v>8</v>
      </c>
      <c r="G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s="12" t="s">
        <v>8283</v>
      </c>
      <c r="P1001" s="12" t="s">
        <v>8285</v>
      </c>
      <c r="Q1001">
        <v>292.08</v>
      </c>
      <c r="R1001" s="18">
        <f t="shared" si="61"/>
        <v>41956.334722222222</v>
      </c>
      <c r="S1001" s="18">
        <f t="shared" si="62"/>
        <v>41926.29965277778</v>
      </c>
      <c r="T1001">
        <f t="shared" si="63"/>
        <v>2014</v>
      </c>
    </row>
    <row r="1002" spans="1:20" ht="45" x14ac:dyDescent="0.2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s="11">
        <f t="shared" si="60"/>
        <v>2</v>
      </c>
      <c r="G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s="12" t="s">
        <v>8283</v>
      </c>
      <c r="P1002" s="12" t="s">
        <v>8285</v>
      </c>
      <c r="Q1002">
        <v>3304</v>
      </c>
      <c r="R1002" s="18">
        <f t="shared" si="61"/>
        <v>42809.018055555556</v>
      </c>
      <c r="S1002" s="18">
        <f t="shared" si="62"/>
        <v>42749.059722222228</v>
      </c>
      <c r="T1002">
        <f t="shared" si="63"/>
        <v>2017</v>
      </c>
    </row>
    <row r="1003" spans="1:20" ht="60" x14ac:dyDescent="0.2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s="11">
        <f t="shared" si="60"/>
        <v>104</v>
      </c>
      <c r="G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s="12" t="s">
        <v>8283</v>
      </c>
      <c r="P1003" s="12" t="s">
        <v>8285</v>
      </c>
      <c r="Q1003">
        <v>1300</v>
      </c>
      <c r="R1003" s="18">
        <f t="shared" si="61"/>
        <v>42765.720057870371</v>
      </c>
      <c r="S1003" s="18">
        <f t="shared" si="62"/>
        <v>42720.720057870371</v>
      </c>
      <c r="T1003">
        <f t="shared" si="63"/>
        <v>2016</v>
      </c>
    </row>
    <row r="1004" spans="1:20" ht="60" x14ac:dyDescent="0.2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s="11">
        <f t="shared" si="60"/>
        <v>30</v>
      </c>
      <c r="G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s="12" t="s">
        <v>8283</v>
      </c>
      <c r="P1004" s="12" t="s">
        <v>8285</v>
      </c>
      <c r="Q1004">
        <v>134.55000000000001</v>
      </c>
      <c r="R1004" s="18">
        <f t="shared" si="61"/>
        <v>42355.249305555553</v>
      </c>
      <c r="S1004" s="18">
        <f t="shared" si="62"/>
        <v>42325.684189814812</v>
      </c>
      <c r="T1004">
        <f t="shared" si="63"/>
        <v>2015</v>
      </c>
    </row>
    <row r="1005" spans="1:20" ht="45" x14ac:dyDescent="0.2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s="11">
        <f t="shared" si="60"/>
        <v>16</v>
      </c>
      <c r="G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s="12" t="s">
        <v>8283</v>
      </c>
      <c r="P1005" s="12" t="s">
        <v>8285</v>
      </c>
      <c r="Q1005">
        <v>214.07</v>
      </c>
      <c r="R1005" s="18">
        <f t="shared" si="61"/>
        <v>42810.667372685188</v>
      </c>
      <c r="S1005" s="18">
        <f t="shared" si="62"/>
        <v>42780.709039351852</v>
      </c>
      <c r="T1005">
        <f t="shared" si="63"/>
        <v>2017</v>
      </c>
    </row>
    <row r="1006" spans="1:20" ht="45" x14ac:dyDescent="0.2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s="11">
        <f t="shared" si="60"/>
        <v>82</v>
      </c>
      <c r="G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s="12" t="s">
        <v>8283</v>
      </c>
      <c r="P1006" s="12" t="s">
        <v>8285</v>
      </c>
      <c r="Q1006">
        <v>216.34</v>
      </c>
      <c r="R1006" s="18">
        <f t="shared" si="61"/>
        <v>42418.708645833336</v>
      </c>
      <c r="S1006" s="18">
        <f t="shared" si="62"/>
        <v>42388.708645833336</v>
      </c>
      <c r="T1006">
        <f t="shared" si="63"/>
        <v>2016</v>
      </c>
    </row>
    <row r="1007" spans="1:20" ht="45" x14ac:dyDescent="0.2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s="11">
        <f t="shared" si="60"/>
        <v>75</v>
      </c>
      <c r="G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s="12" t="s">
        <v>8283</v>
      </c>
      <c r="P1007" s="12" t="s">
        <v>8285</v>
      </c>
      <c r="Q1007">
        <v>932.31</v>
      </c>
      <c r="R1007" s="18">
        <f t="shared" si="61"/>
        <v>42307.624803240738</v>
      </c>
      <c r="S1007" s="18">
        <f t="shared" si="62"/>
        <v>42276.624803240738</v>
      </c>
      <c r="T1007">
        <f t="shared" si="63"/>
        <v>2015</v>
      </c>
    </row>
    <row r="1008" spans="1:20" ht="45" x14ac:dyDescent="0.2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s="11">
        <f t="shared" si="60"/>
        <v>6</v>
      </c>
      <c r="G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s="12" t="s">
        <v>8283</v>
      </c>
      <c r="P1008" s="12" t="s">
        <v>8285</v>
      </c>
      <c r="Q1008">
        <v>29.25</v>
      </c>
      <c r="R1008" s="18">
        <f t="shared" si="61"/>
        <v>41985.299305555556</v>
      </c>
      <c r="S1008" s="18">
        <f t="shared" si="62"/>
        <v>41977.040185185186</v>
      </c>
      <c r="T1008">
        <f t="shared" si="63"/>
        <v>2014</v>
      </c>
    </row>
    <row r="1009" spans="1:20" ht="45" x14ac:dyDescent="0.2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s="11">
        <f t="shared" si="60"/>
        <v>44</v>
      </c>
      <c r="G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s="12" t="s">
        <v>8283</v>
      </c>
      <c r="P1009" s="12" t="s">
        <v>8285</v>
      </c>
      <c r="Q1009">
        <v>174.95</v>
      </c>
      <c r="R1009" s="18">
        <f t="shared" si="61"/>
        <v>42718.6252662037</v>
      </c>
      <c r="S1009" s="18">
        <f t="shared" si="62"/>
        <v>42676.583599537036</v>
      </c>
      <c r="T1009">
        <f t="shared" si="63"/>
        <v>2016</v>
      </c>
    </row>
    <row r="1010" spans="1:20" ht="60" x14ac:dyDescent="0.2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s="11">
        <f t="shared" si="60"/>
        <v>0</v>
      </c>
      <c r="G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s="12" t="s">
        <v>8283</v>
      </c>
      <c r="P1010" s="12" t="s">
        <v>8285</v>
      </c>
      <c r="Q1010">
        <v>250</v>
      </c>
      <c r="R1010" s="18">
        <f t="shared" si="61"/>
        <v>42732.809201388889</v>
      </c>
      <c r="S1010" s="18">
        <f t="shared" si="62"/>
        <v>42702.809201388889</v>
      </c>
      <c r="T1010">
        <f t="shared" si="63"/>
        <v>2016</v>
      </c>
    </row>
    <row r="1011" spans="1:20" ht="60" x14ac:dyDescent="0.2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s="11">
        <f t="shared" si="60"/>
        <v>13</v>
      </c>
      <c r="G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s="12" t="s">
        <v>8283</v>
      </c>
      <c r="P1011" s="12" t="s">
        <v>8285</v>
      </c>
      <c r="Q1011">
        <v>65</v>
      </c>
      <c r="R1011" s="18">
        <f t="shared" si="61"/>
        <v>42540.604699074072</v>
      </c>
      <c r="S1011" s="18">
        <f t="shared" si="62"/>
        <v>42510.604699074072</v>
      </c>
      <c r="T1011">
        <f t="shared" si="63"/>
        <v>2016</v>
      </c>
    </row>
    <row r="1012" spans="1:20" ht="60" x14ac:dyDescent="0.2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s="11">
        <f t="shared" si="60"/>
        <v>0</v>
      </c>
      <c r="G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s="12" t="s">
        <v>8283</v>
      </c>
      <c r="P1012" s="12" t="s">
        <v>8285</v>
      </c>
      <c r="Q1012">
        <v>55</v>
      </c>
      <c r="R1012" s="18">
        <f t="shared" si="61"/>
        <v>42618.124305555553</v>
      </c>
      <c r="S1012" s="18">
        <f t="shared" si="62"/>
        <v>42561.829421296294</v>
      </c>
      <c r="T1012">
        <f t="shared" si="63"/>
        <v>2016</v>
      </c>
    </row>
    <row r="1013" spans="1:20" ht="45" x14ac:dyDescent="0.2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s="11">
        <f t="shared" si="60"/>
        <v>0</v>
      </c>
      <c r="G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s="12" t="s">
        <v>8283</v>
      </c>
      <c r="P1013" s="12" t="s">
        <v>8285</v>
      </c>
      <c r="Q1013">
        <v>75</v>
      </c>
      <c r="R1013" s="18">
        <f t="shared" si="61"/>
        <v>41991.898090277777</v>
      </c>
      <c r="S1013" s="18">
        <f t="shared" si="62"/>
        <v>41946.898090277777</v>
      </c>
      <c r="T1013">
        <f t="shared" si="63"/>
        <v>2014</v>
      </c>
    </row>
    <row r="1014" spans="1:20" ht="60" x14ac:dyDescent="0.2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s="11">
        <f t="shared" si="60"/>
        <v>21535</v>
      </c>
      <c r="G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s="12" t="s">
        <v>8283</v>
      </c>
      <c r="P1014" s="12" t="s">
        <v>8285</v>
      </c>
      <c r="Q1014">
        <v>1389.36</v>
      </c>
      <c r="R1014" s="18">
        <f t="shared" si="61"/>
        <v>42759.440416666665</v>
      </c>
      <c r="S1014" s="18">
        <f t="shared" si="62"/>
        <v>42714.440416666665</v>
      </c>
      <c r="T1014">
        <f t="shared" si="63"/>
        <v>2016</v>
      </c>
    </row>
    <row r="1015" spans="1:20" ht="60" x14ac:dyDescent="0.2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s="11">
        <f t="shared" si="60"/>
        <v>35</v>
      </c>
      <c r="G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s="12" t="s">
        <v>8283</v>
      </c>
      <c r="P1015" s="12" t="s">
        <v>8285</v>
      </c>
      <c r="Q1015">
        <v>95.91</v>
      </c>
      <c r="R1015" s="18">
        <f t="shared" si="61"/>
        <v>42367.833333333328</v>
      </c>
      <c r="S1015" s="18">
        <f t="shared" si="62"/>
        <v>42339.833981481483</v>
      </c>
      <c r="T1015">
        <f t="shared" si="63"/>
        <v>2015</v>
      </c>
    </row>
    <row r="1016" spans="1:20" ht="30" x14ac:dyDescent="0.2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s="11">
        <f t="shared" si="60"/>
        <v>31</v>
      </c>
      <c r="G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s="12" t="s">
        <v>8283</v>
      </c>
      <c r="P1016" s="12" t="s">
        <v>8285</v>
      </c>
      <c r="Q1016">
        <v>191.25</v>
      </c>
      <c r="R1016" s="18">
        <f t="shared" si="61"/>
        <v>42005.002488425926</v>
      </c>
      <c r="S1016" s="18">
        <f t="shared" si="62"/>
        <v>41955.002488425926</v>
      </c>
      <c r="T1016">
        <f t="shared" si="63"/>
        <v>2014</v>
      </c>
    </row>
    <row r="1017" spans="1:20" ht="45" x14ac:dyDescent="0.2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s="11">
        <f t="shared" si="60"/>
        <v>3</v>
      </c>
      <c r="G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s="12" t="s">
        <v>8283</v>
      </c>
      <c r="P1017" s="12" t="s">
        <v>8285</v>
      </c>
      <c r="Q1017">
        <v>40</v>
      </c>
      <c r="R1017" s="18">
        <f t="shared" si="61"/>
        <v>42333.920081018514</v>
      </c>
      <c r="S1017" s="18">
        <f t="shared" si="62"/>
        <v>42303.878414351857</v>
      </c>
      <c r="T1017">
        <f t="shared" si="63"/>
        <v>2015</v>
      </c>
    </row>
    <row r="1018" spans="1:20" ht="45" x14ac:dyDescent="0.2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s="11">
        <f t="shared" si="60"/>
        <v>3</v>
      </c>
      <c r="G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s="12" t="s">
        <v>8283</v>
      </c>
      <c r="P1018" s="12" t="s">
        <v>8285</v>
      </c>
      <c r="Q1018">
        <v>74.790000000000006</v>
      </c>
      <c r="R1018" s="18">
        <f t="shared" si="61"/>
        <v>42467.065462962957</v>
      </c>
      <c r="S1018" s="18">
        <f t="shared" si="62"/>
        <v>42422.107129629629</v>
      </c>
      <c r="T1018">
        <f t="shared" si="63"/>
        <v>2016</v>
      </c>
    </row>
    <row r="1019" spans="1:20" ht="60" x14ac:dyDescent="0.2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s="11">
        <f t="shared" si="60"/>
        <v>23</v>
      </c>
      <c r="G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s="12" t="s">
        <v>8283</v>
      </c>
      <c r="P1019" s="12" t="s">
        <v>8285</v>
      </c>
      <c r="Q1019">
        <v>161.12</v>
      </c>
      <c r="R1019" s="18">
        <f t="shared" si="61"/>
        <v>42329.716840277775</v>
      </c>
      <c r="S1019" s="18">
        <f t="shared" si="62"/>
        <v>42289.675173611111</v>
      </c>
      <c r="T1019">
        <f t="shared" si="63"/>
        <v>2015</v>
      </c>
    </row>
    <row r="1020" spans="1:20" ht="45" x14ac:dyDescent="0.2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s="11">
        <f t="shared" si="60"/>
        <v>3</v>
      </c>
      <c r="G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s="12" t="s">
        <v>8283</v>
      </c>
      <c r="P1020" s="12" t="s">
        <v>8285</v>
      </c>
      <c r="Q1020">
        <v>88.71</v>
      </c>
      <c r="R1020" s="18">
        <f t="shared" si="61"/>
        <v>42565.492280092592</v>
      </c>
      <c r="S1020" s="18">
        <f t="shared" si="62"/>
        <v>42535.492280092592</v>
      </c>
      <c r="T1020">
        <f t="shared" si="63"/>
        <v>2016</v>
      </c>
    </row>
    <row r="1021" spans="1:20" ht="45" x14ac:dyDescent="0.2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s="11">
        <f t="shared" si="60"/>
        <v>47</v>
      </c>
      <c r="G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s="12" t="s">
        <v>8283</v>
      </c>
      <c r="P1021" s="12" t="s">
        <v>8285</v>
      </c>
      <c r="Q1021">
        <v>53.25</v>
      </c>
      <c r="R1021" s="18">
        <f t="shared" si="61"/>
        <v>42039.973946759259</v>
      </c>
      <c r="S1021" s="18">
        <f t="shared" si="62"/>
        <v>42009.973946759259</v>
      </c>
      <c r="T1021">
        <f t="shared" si="63"/>
        <v>2015</v>
      </c>
    </row>
    <row r="1022" spans="1:20" ht="60" x14ac:dyDescent="0.2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s="11">
        <f t="shared" si="60"/>
        <v>206</v>
      </c>
      <c r="G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s="12" t="s">
        <v>8289</v>
      </c>
      <c r="P1022" s="12" t="s">
        <v>8294</v>
      </c>
      <c r="Q1022">
        <v>106.2</v>
      </c>
      <c r="R1022" s="18">
        <f t="shared" si="61"/>
        <v>42157.032638888893</v>
      </c>
      <c r="S1022" s="18">
        <f t="shared" si="62"/>
        <v>42127.069548611107</v>
      </c>
      <c r="T1022">
        <f t="shared" si="63"/>
        <v>2015</v>
      </c>
    </row>
    <row r="1023" spans="1:20" ht="45" x14ac:dyDescent="0.2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s="11">
        <f t="shared" si="60"/>
        <v>352</v>
      </c>
      <c r="G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s="12" t="s">
        <v>8289</v>
      </c>
      <c r="P1023" s="12" t="s">
        <v>8294</v>
      </c>
      <c r="Q1023">
        <v>22.08</v>
      </c>
      <c r="R1023" s="18">
        <f t="shared" si="61"/>
        <v>42294.166666666672</v>
      </c>
      <c r="S1023" s="18">
        <f t="shared" si="62"/>
        <v>42271.251979166671</v>
      </c>
      <c r="T1023">
        <f t="shared" si="63"/>
        <v>2015</v>
      </c>
    </row>
    <row r="1024" spans="1:20" ht="30" x14ac:dyDescent="0.2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s="11">
        <f t="shared" si="60"/>
        <v>115</v>
      </c>
      <c r="G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s="12" t="s">
        <v>8289</v>
      </c>
      <c r="P1024" s="12" t="s">
        <v>8294</v>
      </c>
      <c r="Q1024">
        <v>31.05</v>
      </c>
      <c r="R1024" s="18">
        <f t="shared" si="61"/>
        <v>42141.646724537044</v>
      </c>
      <c r="S1024" s="18">
        <f t="shared" si="62"/>
        <v>42111.646724537044</v>
      </c>
      <c r="T1024">
        <f t="shared" si="63"/>
        <v>2015</v>
      </c>
    </row>
    <row r="1025" spans="1:20" ht="45" x14ac:dyDescent="0.2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s="11">
        <f t="shared" si="60"/>
        <v>237</v>
      </c>
      <c r="G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s="12" t="s">
        <v>8289</v>
      </c>
      <c r="P1025" s="12" t="s">
        <v>8294</v>
      </c>
      <c r="Q1025">
        <v>36.21</v>
      </c>
      <c r="R1025" s="18">
        <f t="shared" si="61"/>
        <v>42175.919687500005</v>
      </c>
      <c r="S1025" s="18">
        <f t="shared" si="62"/>
        <v>42145.919687500005</v>
      </c>
      <c r="T1025">
        <f t="shared" si="63"/>
        <v>2015</v>
      </c>
    </row>
    <row r="1026" spans="1:20" ht="45" x14ac:dyDescent="0.2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s="11">
        <f t="shared" ref="F1026:F1089" si="64">ROUND(E1026/D1026*100,0)</f>
        <v>119</v>
      </c>
      <c r="G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s="12" t="s">
        <v>8289</v>
      </c>
      <c r="P1026" s="12" t="s">
        <v>8294</v>
      </c>
      <c r="Q1026">
        <v>388.98</v>
      </c>
      <c r="R1026" s="18">
        <f t="shared" si="61"/>
        <v>42400.580590277779</v>
      </c>
      <c r="S1026" s="18">
        <f t="shared" si="62"/>
        <v>42370.580590277779</v>
      </c>
      <c r="T1026">
        <f t="shared" si="63"/>
        <v>2016</v>
      </c>
    </row>
    <row r="1027" spans="1:20" ht="45" x14ac:dyDescent="0.2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s="11">
        <f t="shared" si="64"/>
        <v>110</v>
      </c>
      <c r="G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s="12" t="s">
        <v>8289</v>
      </c>
      <c r="P1027" s="12" t="s">
        <v>8294</v>
      </c>
      <c r="Q1027">
        <v>71.849999999999994</v>
      </c>
      <c r="R1027" s="18">
        <f t="shared" ref="R1027:R1090" si="65">(((J1027/60)/60)/24)+DATE(1970,1,1)</f>
        <v>42079.792094907403</v>
      </c>
      <c r="S1027" s="18">
        <f t="shared" ref="S1027:S1090" si="66">(((K1027/60)/60)/24)+DATE(1970,1,1)</f>
        <v>42049.833761574075</v>
      </c>
      <c r="T1027">
        <f t="shared" ref="T1027:T1090" si="67">YEAR(S1027)</f>
        <v>2015</v>
      </c>
    </row>
    <row r="1028" spans="1:20" ht="60" x14ac:dyDescent="0.2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s="11">
        <f t="shared" si="64"/>
        <v>100</v>
      </c>
      <c r="G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s="12" t="s">
        <v>8289</v>
      </c>
      <c r="P1028" s="12" t="s">
        <v>8294</v>
      </c>
      <c r="Q1028">
        <v>57.38</v>
      </c>
      <c r="R1028" s="18">
        <f t="shared" si="65"/>
        <v>42460.365925925929</v>
      </c>
      <c r="S1028" s="18">
        <f t="shared" si="66"/>
        <v>42426.407592592594</v>
      </c>
      <c r="T1028">
        <f t="shared" si="67"/>
        <v>2016</v>
      </c>
    </row>
    <row r="1029" spans="1:20" ht="60" x14ac:dyDescent="0.2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s="11">
        <f t="shared" si="64"/>
        <v>103</v>
      </c>
      <c r="G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s="12" t="s">
        <v>8289</v>
      </c>
      <c r="P1029" s="12" t="s">
        <v>8294</v>
      </c>
      <c r="Q1029">
        <v>69.67</v>
      </c>
      <c r="R1029" s="18">
        <f t="shared" si="65"/>
        <v>41935.034108796295</v>
      </c>
      <c r="S1029" s="18">
        <f t="shared" si="66"/>
        <v>41905.034108796295</v>
      </c>
      <c r="T1029">
        <f t="shared" si="67"/>
        <v>2014</v>
      </c>
    </row>
    <row r="1030" spans="1:20" ht="45" x14ac:dyDescent="0.2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s="11">
        <f t="shared" si="64"/>
        <v>117</v>
      </c>
      <c r="G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s="12" t="s">
        <v>8289</v>
      </c>
      <c r="P1030" s="12" t="s">
        <v>8294</v>
      </c>
      <c r="Q1030">
        <v>45.99</v>
      </c>
      <c r="R1030" s="18">
        <f t="shared" si="65"/>
        <v>42800.833333333328</v>
      </c>
      <c r="S1030" s="18">
        <f t="shared" si="66"/>
        <v>42755.627372685187</v>
      </c>
      <c r="T1030">
        <f t="shared" si="67"/>
        <v>2017</v>
      </c>
    </row>
    <row r="1031" spans="1:20" ht="45" x14ac:dyDescent="0.2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s="11">
        <f t="shared" si="64"/>
        <v>112</v>
      </c>
      <c r="G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s="12" t="s">
        <v>8289</v>
      </c>
      <c r="P1031" s="12" t="s">
        <v>8294</v>
      </c>
      <c r="Q1031">
        <v>79.260000000000005</v>
      </c>
      <c r="R1031" s="18">
        <f t="shared" si="65"/>
        <v>42098.915972222225</v>
      </c>
      <c r="S1031" s="18">
        <f t="shared" si="66"/>
        <v>42044.711886574078</v>
      </c>
      <c r="T1031">
        <f t="shared" si="67"/>
        <v>2015</v>
      </c>
    </row>
    <row r="1032" spans="1:20" ht="30" x14ac:dyDescent="0.2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s="11">
        <f t="shared" si="64"/>
        <v>342</v>
      </c>
      <c r="G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s="12" t="s">
        <v>8289</v>
      </c>
      <c r="P1032" s="12" t="s">
        <v>8294</v>
      </c>
      <c r="Q1032">
        <v>43.03</v>
      </c>
      <c r="R1032" s="18">
        <f t="shared" si="65"/>
        <v>42625.483206018514</v>
      </c>
      <c r="S1032" s="18">
        <f t="shared" si="66"/>
        <v>42611.483206018514</v>
      </c>
      <c r="T1032">
        <f t="shared" si="67"/>
        <v>2016</v>
      </c>
    </row>
    <row r="1033" spans="1:20" ht="60" x14ac:dyDescent="0.2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s="11">
        <f t="shared" si="64"/>
        <v>107</v>
      </c>
      <c r="G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s="12" t="s">
        <v>8289</v>
      </c>
      <c r="P1033" s="12" t="s">
        <v>8294</v>
      </c>
      <c r="Q1033">
        <v>108.48</v>
      </c>
      <c r="R1033" s="18">
        <f t="shared" si="65"/>
        <v>42354.764004629629</v>
      </c>
      <c r="S1033" s="18">
        <f t="shared" si="66"/>
        <v>42324.764004629629</v>
      </c>
      <c r="T1033">
        <f t="shared" si="67"/>
        <v>2015</v>
      </c>
    </row>
    <row r="1034" spans="1:20" x14ac:dyDescent="0.2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s="11">
        <f t="shared" si="64"/>
        <v>108</v>
      </c>
      <c r="G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s="12" t="s">
        <v>8289</v>
      </c>
      <c r="P1034" s="12" t="s">
        <v>8294</v>
      </c>
      <c r="Q1034">
        <v>61.03</v>
      </c>
      <c r="R1034" s="18">
        <f t="shared" si="65"/>
        <v>42544.666956018518</v>
      </c>
      <c r="S1034" s="18">
        <f t="shared" si="66"/>
        <v>42514.666956018518</v>
      </c>
      <c r="T1034">
        <f t="shared" si="67"/>
        <v>2016</v>
      </c>
    </row>
    <row r="1035" spans="1:20" ht="60" x14ac:dyDescent="0.2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s="11">
        <f t="shared" si="64"/>
        <v>103</v>
      </c>
      <c r="G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s="12" t="s">
        <v>8289</v>
      </c>
      <c r="P1035" s="12" t="s">
        <v>8294</v>
      </c>
      <c r="Q1035">
        <v>50.59</v>
      </c>
      <c r="R1035" s="18">
        <f t="shared" si="65"/>
        <v>42716.732407407413</v>
      </c>
      <c r="S1035" s="18">
        <f t="shared" si="66"/>
        <v>42688.732407407413</v>
      </c>
      <c r="T1035">
        <f t="shared" si="67"/>
        <v>2016</v>
      </c>
    </row>
    <row r="1036" spans="1:20" ht="45" x14ac:dyDescent="0.2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s="11">
        <f t="shared" si="64"/>
        <v>130</v>
      </c>
      <c r="G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s="12" t="s">
        <v>8289</v>
      </c>
      <c r="P1036" s="12" t="s">
        <v>8294</v>
      </c>
      <c r="Q1036">
        <v>39.159999999999997</v>
      </c>
      <c r="R1036" s="18">
        <f t="shared" si="65"/>
        <v>42587.165972222225</v>
      </c>
      <c r="S1036" s="18">
        <f t="shared" si="66"/>
        <v>42555.166712962964</v>
      </c>
      <c r="T1036">
        <f t="shared" si="67"/>
        <v>2016</v>
      </c>
    </row>
    <row r="1037" spans="1:20" ht="60" x14ac:dyDescent="0.2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s="11">
        <f t="shared" si="64"/>
        <v>108</v>
      </c>
      <c r="G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s="12" t="s">
        <v>8289</v>
      </c>
      <c r="P1037" s="12" t="s">
        <v>8294</v>
      </c>
      <c r="Q1037">
        <v>65.16</v>
      </c>
      <c r="R1037" s="18">
        <f t="shared" si="65"/>
        <v>42046.641435185185</v>
      </c>
      <c r="S1037" s="18">
        <f t="shared" si="66"/>
        <v>42016.641435185185</v>
      </c>
      <c r="T1037">
        <f t="shared" si="67"/>
        <v>2015</v>
      </c>
    </row>
    <row r="1038" spans="1:20" ht="45" x14ac:dyDescent="0.2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s="11">
        <f t="shared" si="64"/>
        <v>112</v>
      </c>
      <c r="G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s="12" t="s">
        <v>8289</v>
      </c>
      <c r="P1038" s="12" t="s">
        <v>8294</v>
      </c>
      <c r="Q1038">
        <v>23.96</v>
      </c>
      <c r="R1038" s="18">
        <f t="shared" si="65"/>
        <v>41281.333333333336</v>
      </c>
      <c r="S1038" s="18">
        <f t="shared" si="66"/>
        <v>41249.448958333334</v>
      </c>
      <c r="T1038">
        <f t="shared" si="67"/>
        <v>2012</v>
      </c>
    </row>
    <row r="1039" spans="1:20" ht="60" x14ac:dyDescent="0.2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s="11">
        <f t="shared" si="64"/>
        <v>102</v>
      </c>
      <c r="G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s="12" t="s">
        <v>8289</v>
      </c>
      <c r="P1039" s="12" t="s">
        <v>8294</v>
      </c>
      <c r="Q1039">
        <v>48.62</v>
      </c>
      <c r="R1039" s="18">
        <f t="shared" si="65"/>
        <v>42142.208333333328</v>
      </c>
      <c r="S1039" s="18">
        <f t="shared" si="66"/>
        <v>42119.822476851856</v>
      </c>
      <c r="T1039">
        <f t="shared" si="67"/>
        <v>2015</v>
      </c>
    </row>
    <row r="1040" spans="1:20" ht="45" x14ac:dyDescent="0.2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s="11">
        <f t="shared" si="64"/>
        <v>145</v>
      </c>
      <c r="G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s="12" t="s">
        <v>8289</v>
      </c>
      <c r="P1040" s="12" t="s">
        <v>8294</v>
      </c>
      <c r="Q1040">
        <v>35.74</v>
      </c>
      <c r="R1040" s="18">
        <f t="shared" si="65"/>
        <v>42448.190081018518</v>
      </c>
      <c r="S1040" s="18">
        <f t="shared" si="66"/>
        <v>42418.231747685189</v>
      </c>
      <c r="T1040">
        <f t="shared" si="67"/>
        <v>2016</v>
      </c>
    </row>
    <row r="1041" spans="1:20" ht="60" x14ac:dyDescent="0.2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s="11">
        <f t="shared" si="64"/>
        <v>128</v>
      </c>
      <c r="G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s="12" t="s">
        <v>8289</v>
      </c>
      <c r="P1041" s="12" t="s">
        <v>8294</v>
      </c>
      <c r="Q1041">
        <v>21.37</v>
      </c>
      <c r="R1041" s="18">
        <f t="shared" si="65"/>
        <v>42717.332638888889</v>
      </c>
      <c r="S1041" s="18">
        <f t="shared" si="66"/>
        <v>42692.109328703707</v>
      </c>
      <c r="T1041">
        <f t="shared" si="67"/>
        <v>2016</v>
      </c>
    </row>
    <row r="1042" spans="1:20" ht="60" x14ac:dyDescent="0.2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s="11">
        <f t="shared" si="64"/>
        <v>0</v>
      </c>
      <c r="G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s="12" t="s">
        <v>8295</v>
      </c>
      <c r="P1042" s="12" t="s">
        <v>8296</v>
      </c>
      <c r="Q1042">
        <v>250</v>
      </c>
      <c r="R1042" s="18">
        <f t="shared" si="65"/>
        <v>42609.708437499998</v>
      </c>
      <c r="S1042" s="18">
        <f t="shared" si="66"/>
        <v>42579.708437499998</v>
      </c>
      <c r="T1042">
        <f t="shared" si="67"/>
        <v>2016</v>
      </c>
    </row>
    <row r="1043" spans="1:20" ht="45" x14ac:dyDescent="0.2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s="11">
        <f t="shared" si="64"/>
        <v>0</v>
      </c>
      <c r="G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s="12" t="s">
        <v>8295</v>
      </c>
      <c r="P1043" s="12" t="s">
        <v>8296</v>
      </c>
      <c r="Q1043">
        <v>0</v>
      </c>
      <c r="R1043" s="18">
        <f t="shared" si="65"/>
        <v>41851.060092592597</v>
      </c>
      <c r="S1043" s="18">
        <f t="shared" si="66"/>
        <v>41831.060092592597</v>
      </c>
      <c r="T1043">
        <f t="shared" si="67"/>
        <v>2014</v>
      </c>
    </row>
    <row r="1044" spans="1:20" ht="60" x14ac:dyDescent="0.2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s="11">
        <f t="shared" si="64"/>
        <v>2</v>
      </c>
      <c r="G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s="12" t="s">
        <v>8295</v>
      </c>
      <c r="P1044" s="12" t="s">
        <v>8296</v>
      </c>
      <c r="Q1044">
        <v>10</v>
      </c>
      <c r="R1044" s="18">
        <f t="shared" si="65"/>
        <v>41894.416666666664</v>
      </c>
      <c r="S1044" s="18">
        <f t="shared" si="66"/>
        <v>41851.696157407408</v>
      </c>
      <c r="T1044">
        <f t="shared" si="67"/>
        <v>2014</v>
      </c>
    </row>
    <row r="1045" spans="1:20" ht="45" x14ac:dyDescent="0.2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s="11">
        <f t="shared" si="64"/>
        <v>9</v>
      </c>
      <c r="G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s="12" t="s">
        <v>8295</v>
      </c>
      <c r="P1045" s="12" t="s">
        <v>8296</v>
      </c>
      <c r="Q1045">
        <v>29.24</v>
      </c>
      <c r="R1045" s="18">
        <f t="shared" si="65"/>
        <v>42144.252951388888</v>
      </c>
      <c r="S1045" s="18">
        <f t="shared" si="66"/>
        <v>42114.252951388888</v>
      </c>
      <c r="T1045">
        <f t="shared" si="67"/>
        <v>2015</v>
      </c>
    </row>
    <row r="1046" spans="1:20" ht="60" x14ac:dyDescent="0.2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s="11">
        <f t="shared" si="64"/>
        <v>0</v>
      </c>
      <c r="G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s="12" t="s">
        <v>8295</v>
      </c>
      <c r="P1046" s="12" t="s">
        <v>8296</v>
      </c>
      <c r="Q1046">
        <v>3</v>
      </c>
      <c r="R1046" s="18">
        <f t="shared" si="65"/>
        <v>42068.852083333331</v>
      </c>
      <c r="S1046" s="18">
        <f t="shared" si="66"/>
        <v>42011.925937499997</v>
      </c>
      <c r="T1046">
        <f t="shared" si="67"/>
        <v>2015</v>
      </c>
    </row>
    <row r="1047" spans="1:20" ht="45" x14ac:dyDescent="0.2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s="11">
        <f t="shared" si="64"/>
        <v>3</v>
      </c>
      <c r="G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s="12" t="s">
        <v>8295</v>
      </c>
      <c r="P1047" s="12" t="s">
        <v>8296</v>
      </c>
      <c r="Q1047">
        <v>33.25</v>
      </c>
      <c r="R1047" s="18">
        <f t="shared" si="65"/>
        <v>41874.874421296299</v>
      </c>
      <c r="S1047" s="18">
        <f t="shared" si="66"/>
        <v>41844.874421296299</v>
      </c>
      <c r="T1047">
        <f t="shared" si="67"/>
        <v>2014</v>
      </c>
    </row>
    <row r="1048" spans="1:20" ht="60" x14ac:dyDescent="0.2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s="11">
        <f t="shared" si="64"/>
        <v>0</v>
      </c>
      <c r="G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s="12" t="s">
        <v>8295</v>
      </c>
      <c r="P1048" s="12" t="s">
        <v>8296</v>
      </c>
      <c r="Q1048">
        <v>0</v>
      </c>
      <c r="R1048" s="18">
        <f t="shared" si="65"/>
        <v>42364.851388888885</v>
      </c>
      <c r="S1048" s="18">
        <f t="shared" si="66"/>
        <v>42319.851388888885</v>
      </c>
      <c r="T1048">
        <f t="shared" si="67"/>
        <v>2015</v>
      </c>
    </row>
    <row r="1049" spans="1:20" ht="45" x14ac:dyDescent="0.2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s="11">
        <f t="shared" si="64"/>
        <v>0</v>
      </c>
      <c r="G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s="12" t="s">
        <v>8295</v>
      </c>
      <c r="P1049" s="12" t="s">
        <v>8296</v>
      </c>
      <c r="Q1049">
        <v>1</v>
      </c>
      <c r="R1049" s="18">
        <f t="shared" si="65"/>
        <v>41948.860127314816</v>
      </c>
      <c r="S1049" s="18">
        <f t="shared" si="66"/>
        <v>41918.818460648145</v>
      </c>
      <c r="T1049">
        <f t="shared" si="67"/>
        <v>2014</v>
      </c>
    </row>
    <row r="1050" spans="1:20" ht="60" x14ac:dyDescent="0.2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s="11">
        <f t="shared" si="64"/>
        <v>1</v>
      </c>
      <c r="G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s="12" t="s">
        <v>8295</v>
      </c>
      <c r="P1050" s="12" t="s">
        <v>8296</v>
      </c>
      <c r="Q1050">
        <v>53</v>
      </c>
      <c r="R1050" s="18">
        <f t="shared" si="65"/>
        <v>42638.053113425922</v>
      </c>
      <c r="S1050" s="18">
        <f t="shared" si="66"/>
        <v>42598.053113425922</v>
      </c>
      <c r="T1050">
        <f t="shared" si="67"/>
        <v>2016</v>
      </c>
    </row>
    <row r="1051" spans="1:20" x14ac:dyDescent="0.2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s="11">
        <f t="shared" si="64"/>
        <v>0</v>
      </c>
      <c r="G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s="12" t="s">
        <v>8295</v>
      </c>
      <c r="P1051" s="12" t="s">
        <v>8296</v>
      </c>
      <c r="Q1051">
        <v>0</v>
      </c>
      <c r="R1051" s="18">
        <f t="shared" si="65"/>
        <v>42412.431076388893</v>
      </c>
      <c r="S1051" s="18">
        <f t="shared" si="66"/>
        <v>42382.431076388893</v>
      </c>
      <c r="T1051">
        <f t="shared" si="67"/>
        <v>2016</v>
      </c>
    </row>
    <row r="1052" spans="1:20" ht="30" x14ac:dyDescent="0.2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s="11">
        <f t="shared" si="64"/>
        <v>0</v>
      </c>
      <c r="G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s="12" t="s">
        <v>8295</v>
      </c>
      <c r="P1052" s="12" t="s">
        <v>8296</v>
      </c>
      <c r="Q1052">
        <v>0</v>
      </c>
      <c r="R1052" s="18">
        <f t="shared" si="65"/>
        <v>42261.7971875</v>
      </c>
      <c r="S1052" s="18">
        <f t="shared" si="66"/>
        <v>42231.7971875</v>
      </c>
      <c r="T1052">
        <f t="shared" si="67"/>
        <v>2015</v>
      </c>
    </row>
    <row r="1053" spans="1:20" ht="60" x14ac:dyDescent="0.2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s="11">
        <f t="shared" si="64"/>
        <v>0</v>
      </c>
      <c r="G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s="12" t="s">
        <v>8295</v>
      </c>
      <c r="P1053" s="12" t="s">
        <v>8296</v>
      </c>
      <c r="Q1053">
        <v>0</v>
      </c>
      <c r="R1053" s="18">
        <f t="shared" si="65"/>
        <v>41878.014178240745</v>
      </c>
      <c r="S1053" s="18">
        <f t="shared" si="66"/>
        <v>41850.014178240745</v>
      </c>
      <c r="T1053">
        <f t="shared" si="67"/>
        <v>2014</v>
      </c>
    </row>
    <row r="1054" spans="1:20" ht="75" x14ac:dyDescent="0.2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s="11">
        <f t="shared" si="64"/>
        <v>0</v>
      </c>
      <c r="G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s="12" t="s">
        <v>8295</v>
      </c>
      <c r="P1054" s="12" t="s">
        <v>8296</v>
      </c>
      <c r="Q1054">
        <v>0</v>
      </c>
      <c r="R1054" s="18">
        <f t="shared" si="65"/>
        <v>42527.839583333334</v>
      </c>
      <c r="S1054" s="18">
        <f t="shared" si="66"/>
        <v>42483.797395833331</v>
      </c>
      <c r="T1054">
        <f t="shared" si="67"/>
        <v>2016</v>
      </c>
    </row>
    <row r="1055" spans="1:20" ht="60" x14ac:dyDescent="0.2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s="11">
        <f t="shared" si="64"/>
        <v>1</v>
      </c>
      <c r="G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s="12" t="s">
        <v>8295</v>
      </c>
      <c r="P1055" s="12" t="s">
        <v>8296</v>
      </c>
      <c r="Q1055">
        <v>15</v>
      </c>
      <c r="R1055" s="18">
        <f t="shared" si="65"/>
        <v>42800.172824074078</v>
      </c>
      <c r="S1055" s="18">
        <f t="shared" si="66"/>
        <v>42775.172824074078</v>
      </c>
      <c r="T1055">
        <f t="shared" si="67"/>
        <v>2017</v>
      </c>
    </row>
    <row r="1056" spans="1:20" ht="60" x14ac:dyDescent="0.2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s="11">
        <f t="shared" si="64"/>
        <v>0</v>
      </c>
      <c r="G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s="12" t="s">
        <v>8295</v>
      </c>
      <c r="P1056" s="12" t="s">
        <v>8296</v>
      </c>
      <c r="Q1056">
        <v>0</v>
      </c>
      <c r="R1056" s="18">
        <f t="shared" si="65"/>
        <v>41861.916666666664</v>
      </c>
      <c r="S1056" s="18">
        <f t="shared" si="66"/>
        <v>41831.851840277777</v>
      </c>
      <c r="T1056">
        <f t="shared" si="67"/>
        <v>2014</v>
      </c>
    </row>
    <row r="1057" spans="1:20" ht="60" x14ac:dyDescent="0.2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s="11">
        <f t="shared" si="64"/>
        <v>0</v>
      </c>
      <c r="G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s="12" t="s">
        <v>8295</v>
      </c>
      <c r="P1057" s="12" t="s">
        <v>8296</v>
      </c>
      <c r="Q1057">
        <v>0</v>
      </c>
      <c r="R1057" s="18">
        <f t="shared" si="65"/>
        <v>42436.992418981477</v>
      </c>
      <c r="S1057" s="18">
        <f t="shared" si="66"/>
        <v>42406.992418981477</v>
      </c>
      <c r="T1057">
        <f t="shared" si="67"/>
        <v>2016</v>
      </c>
    </row>
    <row r="1058" spans="1:20" ht="60" x14ac:dyDescent="0.2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s="11">
        <f t="shared" si="64"/>
        <v>0</v>
      </c>
      <c r="G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s="12" t="s">
        <v>8295</v>
      </c>
      <c r="P1058" s="12" t="s">
        <v>8296</v>
      </c>
      <c r="Q1058">
        <v>0</v>
      </c>
      <c r="R1058" s="18">
        <f t="shared" si="65"/>
        <v>42118.677974537044</v>
      </c>
      <c r="S1058" s="18">
        <f t="shared" si="66"/>
        <v>42058.719641203701</v>
      </c>
      <c r="T1058">
        <f t="shared" si="67"/>
        <v>2015</v>
      </c>
    </row>
    <row r="1059" spans="1:20" ht="45" x14ac:dyDescent="0.2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s="11">
        <f t="shared" si="64"/>
        <v>0</v>
      </c>
      <c r="G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s="12" t="s">
        <v>8295</v>
      </c>
      <c r="P1059" s="12" t="s">
        <v>8296</v>
      </c>
      <c r="Q1059">
        <v>0</v>
      </c>
      <c r="R1059" s="18">
        <f t="shared" si="65"/>
        <v>42708.912997685184</v>
      </c>
      <c r="S1059" s="18">
        <f t="shared" si="66"/>
        <v>42678.871331018512</v>
      </c>
      <c r="T1059">
        <f t="shared" si="67"/>
        <v>2016</v>
      </c>
    </row>
    <row r="1060" spans="1:20" ht="60" x14ac:dyDescent="0.2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s="11">
        <f t="shared" si="64"/>
        <v>0</v>
      </c>
      <c r="G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s="12" t="s">
        <v>8295</v>
      </c>
      <c r="P1060" s="12" t="s">
        <v>8296</v>
      </c>
      <c r="Q1060">
        <v>0</v>
      </c>
      <c r="R1060" s="18">
        <f t="shared" si="65"/>
        <v>42089</v>
      </c>
      <c r="S1060" s="18">
        <f t="shared" si="66"/>
        <v>42047.900960648149</v>
      </c>
      <c r="T1060">
        <f t="shared" si="67"/>
        <v>2015</v>
      </c>
    </row>
    <row r="1061" spans="1:20" x14ac:dyDescent="0.2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s="11">
        <f t="shared" si="64"/>
        <v>0</v>
      </c>
      <c r="G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s="12" t="s">
        <v>8295</v>
      </c>
      <c r="P1061" s="12" t="s">
        <v>8296</v>
      </c>
      <c r="Q1061">
        <v>0</v>
      </c>
      <c r="R1061" s="18">
        <f t="shared" si="65"/>
        <v>42076.748333333337</v>
      </c>
      <c r="S1061" s="18">
        <f t="shared" si="66"/>
        <v>42046.79</v>
      </c>
      <c r="T1061">
        <f t="shared" si="67"/>
        <v>2015</v>
      </c>
    </row>
    <row r="1062" spans="1:20" ht="60" x14ac:dyDescent="0.2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s="11">
        <f t="shared" si="64"/>
        <v>1</v>
      </c>
      <c r="G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s="12" t="s">
        <v>8295</v>
      </c>
      <c r="P1062" s="12" t="s">
        <v>8296</v>
      </c>
      <c r="Q1062">
        <v>50</v>
      </c>
      <c r="R1062" s="18">
        <f t="shared" si="65"/>
        <v>42109.913113425922</v>
      </c>
      <c r="S1062" s="18">
        <f t="shared" si="66"/>
        <v>42079.913113425922</v>
      </c>
      <c r="T1062">
        <f t="shared" si="67"/>
        <v>2015</v>
      </c>
    </row>
    <row r="1063" spans="1:20" ht="45" x14ac:dyDescent="0.2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s="11">
        <f t="shared" si="64"/>
        <v>0</v>
      </c>
      <c r="G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s="12" t="s">
        <v>8295</v>
      </c>
      <c r="P1063" s="12" t="s">
        <v>8296</v>
      </c>
      <c r="Q1063">
        <v>0</v>
      </c>
      <c r="R1063" s="18">
        <f t="shared" si="65"/>
        <v>42492.041666666672</v>
      </c>
      <c r="S1063" s="18">
        <f t="shared" si="66"/>
        <v>42432.276712962965</v>
      </c>
      <c r="T1063">
        <f t="shared" si="67"/>
        <v>2016</v>
      </c>
    </row>
    <row r="1064" spans="1:20" ht="30" x14ac:dyDescent="0.2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s="11">
        <f t="shared" si="64"/>
        <v>95</v>
      </c>
      <c r="G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s="12" t="s">
        <v>8295</v>
      </c>
      <c r="P1064" s="12" t="s">
        <v>8296</v>
      </c>
      <c r="Q1064">
        <v>47.5</v>
      </c>
      <c r="R1064" s="18">
        <f t="shared" si="65"/>
        <v>42563.807187500002</v>
      </c>
      <c r="S1064" s="18">
        <f t="shared" si="66"/>
        <v>42556.807187500002</v>
      </c>
      <c r="T1064">
        <f t="shared" si="67"/>
        <v>2016</v>
      </c>
    </row>
    <row r="1065" spans="1:20" ht="60" x14ac:dyDescent="0.2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s="11">
        <f t="shared" si="64"/>
        <v>0</v>
      </c>
      <c r="G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s="12" t="s">
        <v>8295</v>
      </c>
      <c r="P1065" s="12" t="s">
        <v>8296</v>
      </c>
      <c r="Q1065">
        <v>0</v>
      </c>
      <c r="R1065" s="18">
        <f t="shared" si="65"/>
        <v>42613.030810185184</v>
      </c>
      <c r="S1065" s="18">
        <f t="shared" si="66"/>
        <v>42583.030810185184</v>
      </c>
      <c r="T1065">
        <f t="shared" si="67"/>
        <v>2016</v>
      </c>
    </row>
    <row r="1066" spans="1:20" ht="60" x14ac:dyDescent="0.2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s="11">
        <f t="shared" si="64"/>
        <v>9</v>
      </c>
      <c r="G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s="12" t="s">
        <v>8297</v>
      </c>
      <c r="P1066" s="12" t="s">
        <v>8298</v>
      </c>
      <c r="Q1066">
        <v>65.67</v>
      </c>
      <c r="R1066" s="18">
        <f t="shared" si="65"/>
        <v>41462.228043981479</v>
      </c>
      <c r="S1066" s="18">
        <f t="shared" si="66"/>
        <v>41417.228043981479</v>
      </c>
      <c r="T1066">
        <f t="shared" si="67"/>
        <v>2013</v>
      </c>
    </row>
    <row r="1067" spans="1:20" ht="60" x14ac:dyDescent="0.2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s="11">
        <f t="shared" si="64"/>
        <v>3</v>
      </c>
      <c r="G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s="12" t="s">
        <v>8297</v>
      </c>
      <c r="P1067" s="12" t="s">
        <v>8298</v>
      </c>
      <c r="Q1067">
        <v>16.2</v>
      </c>
      <c r="R1067" s="18">
        <f t="shared" si="65"/>
        <v>41689.381041666667</v>
      </c>
      <c r="S1067" s="18">
        <f t="shared" si="66"/>
        <v>41661.381041666667</v>
      </c>
      <c r="T1067">
        <f t="shared" si="67"/>
        <v>2014</v>
      </c>
    </row>
    <row r="1068" spans="1:20" ht="45" x14ac:dyDescent="0.2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s="11">
        <f t="shared" si="64"/>
        <v>3</v>
      </c>
      <c r="G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s="12" t="s">
        <v>8297</v>
      </c>
      <c r="P1068" s="12" t="s">
        <v>8298</v>
      </c>
      <c r="Q1068">
        <v>34.130000000000003</v>
      </c>
      <c r="R1068" s="18">
        <f t="shared" si="65"/>
        <v>41490.962754629632</v>
      </c>
      <c r="S1068" s="18">
        <f t="shared" si="66"/>
        <v>41445.962754629632</v>
      </c>
      <c r="T1068">
        <f t="shared" si="67"/>
        <v>2013</v>
      </c>
    </row>
    <row r="1069" spans="1:20" ht="60" x14ac:dyDescent="0.2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s="11">
        <f t="shared" si="64"/>
        <v>26</v>
      </c>
      <c r="G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s="12" t="s">
        <v>8297</v>
      </c>
      <c r="P1069" s="12" t="s">
        <v>8298</v>
      </c>
      <c r="Q1069">
        <v>13</v>
      </c>
      <c r="R1069" s="18">
        <f t="shared" si="65"/>
        <v>41629.855682870373</v>
      </c>
      <c r="S1069" s="18">
        <f t="shared" si="66"/>
        <v>41599.855682870373</v>
      </c>
      <c r="T1069">
        <f t="shared" si="67"/>
        <v>2013</v>
      </c>
    </row>
    <row r="1070" spans="1:20" ht="60" x14ac:dyDescent="0.2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s="11">
        <f t="shared" si="64"/>
        <v>0</v>
      </c>
      <c r="G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s="12" t="s">
        <v>8297</v>
      </c>
      <c r="P1070" s="12" t="s">
        <v>8298</v>
      </c>
      <c r="Q1070">
        <v>11.25</v>
      </c>
      <c r="R1070" s="18">
        <f t="shared" si="65"/>
        <v>42470.329444444447</v>
      </c>
      <c r="S1070" s="18">
        <f t="shared" si="66"/>
        <v>42440.371111111104</v>
      </c>
      <c r="T1070">
        <f t="shared" si="67"/>
        <v>2016</v>
      </c>
    </row>
    <row r="1071" spans="1:20" ht="45" x14ac:dyDescent="0.2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s="11">
        <f t="shared" si="64"/>
        <v>39</v>
      </c>
      <c r="G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s="12" t="s">
        <v>8297</v>
      </c>
      <c r="P1071" s="12" t="s">
        <v>8298</v>
      </c>
      <c r="Q1071">
        <v>40.479999999999997</v>
      </c>
      <c r="R1071" s="18">
        <f t="shared" si="65"/>
        <v>41604.271516203706</v>
      </c>
      <c r="S1071" s="18">
        <f t="shared" si="66"/>
        <v>41572.229849537034</v>
      </c>
      <c r="T1071">
        <f t="shared" si="67"/>
        <v>2013</v>
      </c>
    </row>
    <row r="1072" spans="1:20" ht="45" x14ac:dyDescent="0.2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s="11">
        <f t="shared" si="64"/>
        <v>1</v>
      </c>
      <c r="G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s="12" t="s">
        <v>8297</v>
      </c>
      <c r="P1072" s="12" t="s">
        <v>8298</v>
      </c>
      <c r="Q1072">
        <v>35</v>
      </c>
      <c r="R1072" s="18">
        <f t="shared" si="65"/>
        <v>41183.011828703704</v>
      </c>
      <c r="S1072" s="18">
        <f t="shared" si="66"/>
        <v>41163.011828703704</v>
      </c>
      <c r="T1072">
        <f t="shared" si="67"/>
        <v>2012</v>
      </c>
    </row>
    <row r="1073" spans="1:20" ht="60" x14ac:dyDescent="0.2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s="11">
        <f t="shared" si="64"/>
        <v>0</v>
      </c>
      <c r="G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s="12" t="s">
        <v>8297</v>
      </c>
      <c r="P1073" s="12" t="s">
        <v>8298</v>
      </c>
      <c r="Q1073">
        <v>0</v>
      </c>
      <c r="R1073" s="18">
        <f t="shared" si="65"/>
        <v>42325.795057870375</v>
      </c>
      <c r="S1073" s="18">
        <f t="shared" si="66"/>
        <v>42295.753391203703</v>
      </c>
      <c r="T1073">
        <f t="shared" si="67"/>
        <v>2015</v>
      </c>
    </row>
    <row r="1074" spans="1:20" ht="60" x14ac:dyDescent="0.2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s="11">
        <f t="shared" si="64"/>
        <v>0</v>
      </c>
      <c r="G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s="12" t="s">
        <v>8297</v>
      </c>
      <c r="P1074" s="12" t="s">
        <v>8298</v>
      </c>
      <c r="Q1074">
        <v>12.75</v>
      </c>
      <c r="R1074" s="18">
        <f t="shared" si="65"/>
        <v>41675.832141203704</v>
      </c>
      <c r="S1074" s="18">
        <f t="shared" si="66"/>
        <v>41645.832141203704</v>
      </c>
      <c r="T1074">
        <f t="shared" si="67"/>
        <v>2014</v>
      </c>
    </row>
    <row r="1075" spans="1:20" ht="45" x14ac:dyDescent="0.2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s="11">
        <f t="shared" si="64"/>
        <v>1</v>
      </c>
      <c r="G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s="12" t="s">
        <v>8297</v>
      </c>
      <c r="P1075" s="12" t="s">
        <v>8298</v>
      </c>
      <c r="Q1075">
        <v>10</v>
      </c>
      <c r="R1075" s="18">
        <f t="shared" si="65"/>
        <v>40832.964594907404</v>
      </c>
      <c r="S1075" s="18">
        <f t="shared" si="66"/>
        <v>40802.964594907404</v>
      </c>
      <c r="T1075">
        <f t="shared" si="67"/>
        <v>2011</v>
      </c>
    </row>
    <row r="1076" spans="1:20" ht="60" x14ac:dyDescent="0.2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s="11">
        <f t="shared" si="64"/>
        <v>6</v>
      </c>
      <c r="G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s="12" t="s">
        <v>8297</v>
      </c>
      <c r="P1076" s="12" t="s">
        <v>8298</v>
      </c>
      <c r="Q1076">
        <v>113.57</v>
      </c>
      <c r="R1076" s="18">
        <f t="shared" si="65"/>
        <v>41643.172974537039</v>
      </c>
      <c r="S1076" s="18">
        <f t="shared" si="66"/>
        <v>41613.172974537039</v>
      </c>
      <c r="T1076">
        <f t="shared" si="67"/>
        <v>2013</v>
      </c>
    </row>
    <row r="1077" spans="1:20" ht="45" x14ac:dyDescent="0.2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s="11">
        <f t="shared" si="64"/>
        <v>5</v>
      </c>
      <c r="G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s="12" t="s">
        <v>8297</v>
      </c>
      <c r="P1077" s="12" t="s">
        <v>8298</v>
      </c>
      <c r="Q1077">
        <v>15</v>
      </c>
      <c r="R1077" s="18">
        <f t="shared" si="65"/>
        <v>41035.904120370367</v>
      </c>
      <c r="S1077" s="18">
        <f t="shared" si="66"/>
        <v>41005.904120370367</v>
      </c>
      <c r="T1077">
        <f t="shared" si="67"/>
        <v>2012</v>
      </c>
    </row>
    <row r="1078" spans="1:20" ht="45" x14ac:dyDescent="0.2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s="11">
        <f t="shared" si="64"/>
        <v>63</v>
      </c>
      <c r="G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s="12" t="s">
        <v>8297</v>
      </c>
      <c r="P1078" s="12" t="s">
        <v>8298</v>
      </c>
      <c r="Q1078">
        <v>48.28</v>
      </c>
      <c r="R1078" s="18">
        <f t="shared" si="65"/>
        <v>41893.377893518518</v>
      </c>
      <c r="S1078" s="18">
        <f t="shared" si="66"/>
        <v>41838.377893518518</v>
      </c>
      <c r="T1078">
        <f t="shared" si="67"/>
        <v>2014</v>
      </c>
    </row>
    <row r="1079" spans="1:20" ht="45" x14ac:dyDescent="0.2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s="11">
        <f t="shared" si="64"/>
        <v>29</v>
      </c>
      <c r="G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s="12" t="s">
        <v>8297</v>
      </c>
      <c r="P1079" s="12" t="s">
        <v>8298</v>
      </c>
      <c r="Q1079">
        <v>43.98</v>
      </c>
      <c r="R1079" s="18">
        <f t="shared" si="65"/>
        <v>42383.16679398148</v>
      </c>
      <c r="S1079" s="18">
        <f t="shared" si="66"/>
        <v>42353.16679398148</v>
      </c>
      <c r="T1079">
        <f t="shared" si="67"/>
        <v>2015</v>
      </c>
    </row>
    <row r="1080" spans="1:20" ht="60" x14ac:dyDescent="0.2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s="11">
        <f t="shared" si="64"/>
        <v>8</v>
      </c>
      <c r="G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s="12" t="s">
        <v>8297</v>
      </c>
      <c r="P1080" s="12" t="s">
        <v>8298</v>
      </c>
      <c r="Q1080">
        <v>9</v>
      </c>
      <c r="R1080" s="18">
        <f t="shared" si="65"/>
        <v>40746.195844907408</v>
      </c>
      <c r="S1080" s="18">
        <f t="shared" si="66"/>
        <v>40701.195844907408</v>
      </c>
      <c r="T1080">
        <f t="shared" si="67"/>
        <v>2011</v>
      </c>
    </row>
    <row r="1081" spans="1:20" ht="60" x14ac:dyDescent="0.2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s="11">
        <f t="shared" si="64"/>
        <v>3</v>
      </c>
      <c r="G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s="12" t="s">
        <v>8297</v>
      </c>
      <c r="P1081" s="12" t="s">
        <v>8298</v>
      </c>
      <c r="Q1081">
        <v>37.67</v>
      </c>
      <c r="R1081" s="18">
        <f t="shared" si="65"/>
        <v>42504.566388888896</v>
      </c>
      <c r="S1081" s="18">
        <f t="shared" si="66"/>
        <v>42479.566388888896</v>
      </c>
      <c r="T1081">
        <f t="shared" si="67"/>
        <v>2016</v>
      </c>
    </row>
    <row r="1082" spans="1:20" ht="45" x14ac:dyDescent="0.2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s="11">
        <f t="shared" si="64"/>
        <v>9</v>
      </c>
      <c r="G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s="12" t="s">
        <v>8297</v>
      </c>
      <c r="P1082" s="12" t="s">
        <v>8298</v>
      </c>
      <c r="Q1082">
        <v>18.579999999999998</v>
      </c>
      <c r="R1082" s="18">
        <f t="shared" si="65"/>
        <v>41770.138113425928</v>
      </c>
      <c r="S1082" s="18">
        <f t="shared" si="66"/>
        <v>41740.138113425928</v>
      </c>
      <c r="T1082">
        <f t="shared" si="67"/>
        <v>2014</v>
      </c>
    </row>
    <row r="1083" spans="1:20" ht="45" x14ac:dyDescent="0.2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s="11">
        <f t="shared" si="64"/>
        <v>0</v>
      </c>
      <c r="G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s="12" t="s">
        <v>8297</v>
      </c>
      <c r="P1083" s="12" t="s">
        <v>8298</v>
      </c>
      <c r="Q1083">
        <v>3</v>
      </c>
      <c r="R1083" s="18">
        <f t="shared" si="65"/>
        <v>42032.926990740743</v>
      </c>
      <c r="S1083" s="18">
        <f t="shared" si="66"/>
        <v>42002.926990740743</v>
      </c>
      <c r="T1083">
        <f t="shared" si="67"/>
        <v>2014</v>
      </c>
    </row>
    <row r="1084" spans="1:20" ht="45" x14ac:dyDescent="0.2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s="11">
        <f t="shared" si="64"/>
        <v>1</v>
      </c>
      <c r="G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s="12" t="s">
        <v>8297</v>
      </c>
      <c r="P1084" s="12" t="s">
        <v>8298</v>
      </c>
      <c r="Q1084">
        <v>18.670000000000002</v>
      </c>
      <c r="R1084" s="18">
        <f t="shared" si="65"/>
        <v>41131.906111111115</v>
      </c>
      <c r="S1084" s="18">
        <f t="shared" si="66"/>
        <v>41101.906111111115</v>
      </c>
      <c r="T1084">
        <f t="shared" si="67"/>
        <v>2012</v>
      </c>
    </row>
    <row r="1085" spans="1:20" ht="60" x14ac:dyDescent="0.2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s="11">
        <f t="shared" si="64"/>
        <v>1</v>
      </c>
      <c r="G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s="12" t="s">
        <v>8297</v>
      </c>
      <c r="P1085" s="12" t="s">
        <v>8298</v>
      </c>
      <c r="Q1085">
        <v>410</v>
      </c>
      <c r="R1085" s="18">
        <f t="shared" si="65"/>
        <v>41853.659525462965</v>
      </c>
      <c r="S1085" s="18">
        <f t="shared" si="66"/>
        <v>41793.659525462965</v>
      </c>
      <c r="T1085">
        <f t="shared" si="67"/>
        <v>2014</v>
      </c>
    </row>
    <row r="1086" spans="1:20" x14ac:dyDescent="0.2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s="11">
        <f t="shared" si="64"/>
        <v>0</v>
      </c>
      <c r="G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s="12" t="s">
        <v>8297</v>
      </c>
      <c r="P1086" s="12" t="s">
        <v>8298</v>
      </c>
      <c r="Q1086">
        <v>0</v>
      </c>
      <c r="R1086" s="18">
        <f t="shared" si="65"/>
        <v>41859.912083333329</v>
      </c>
      <c r="S1086" s="18">
        <f t="shared" si="66"/>
        <v>41829.912083333329</v>
      </c>
      <c r="T1086">
        <f t="shared" si="67"/>
        <v>2014</v>
      </c>
    </row>
    <row r="1087" spans="1:20" ht="45" x14ac:dyDescent="0.2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s="11">
        <f t="shared" si="64"/>
        <v>3</v>
      </c>
      <c r="G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s="12" t="s">
        <v>8297</v>
      </c>
      <c r="P1087" s="12" t="s">
        <v>8298</v>
      </c>
      <c r="Q1087">
        <v>114</v>
      </c>
      <c r="R1087" s="18">
        <f t="shared" si="65"/>
        <v>42443.629340277781</v>
      </c>
      <c r="S1087" s="18">
        <f t="shared" si="66"/>
        <v>42413.671006944445</v>
      </c>
      <c r="T1087">
        <f t="shared" si="67"/>
        <v>2016</v>
      </c>
    </row>
    <row r="1088" spans="1:20" x14ac:dyDescent="0.2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s="11">
        <f t="shared" si="64"/>
        <v>0</v>
      </c>
      <c r="G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s="12" t="s">
        <v>8297</v>
      </c>
      <c r="P1088" s="12" t="s">
        <v>8298</v>
      </c>
      <c r="Q1088">
        <v>7.5</v>
      </c>
      <c r="R1088" s="18">
        <f t="shared" si="65"/>
        <v>41875.866793981484</v>
      </c>
      <c r="S1088" s="18">
        <f t="shared" si="66"/>
        <v>41845.866793981484</v>
      </c>
      <c r="T1088">
        <f t="shared" si="67"/>
        <v>2014</v>
      </c>
    </row>
    <row r="1089" spans="1:20" ht="60" x14ac:dyDescent="0.2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s="11">
        <f t="shared" si="64"/>
        <v>0</v>
      </c>
      <c r="G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s="12" t="s">
        <v>8297</v>
      </c>
      <c r="P1089" s="12" t="s">
        <v>8298</v>
      </c>
      <c r="Q1089">
        <v>0</v>
      </c>
      <c r="R1089" s="18">
        <f t="shared" si="65"/>
        <v>41805.713969907411</v>
      </c>
      <c r="S1089" s="18">
        <f t="shared" si="66"/>
        <v>41775.713969907411</v>
      </c>
      <c r="T1089">
        <f t="shared" si="67"/>
        <v>2014</v>
      </c>
    </row>
    <row r="1090" spans="1:20" ht="45" x14ac:dyDescent="0.2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s="11">
        <f t="shared" ref="F1090:F1153" si="68">ROUND(E1090/D1090*100,0)</f>
        <v>14</v>
      </c>
      <c r="G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s="12" t="s">
        <v>8297</v>
      </c>
      <c r="P1090" s="12" t="s">
        <v>8298</v>
      </c>
      <c r="Q1090">
        <v>43.42</v>
      </c>
      <c r="R1090" s="18">
        <f t="shared" si="65"/>
        <v>41753.799386574072</v>
      </c>
      <c r="S1090" s="18">
        <f t="shared" si="66"/>
        <v>41723.799386574072</v>
      </c>
      <c r="T1090">
        <f t="shared" si="67"/>
        <v>2014</v>
      </c>
    </row>
    <row r="1091" spans="1:20" ht="30" x14ac:dyDescent="0.2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s="11">
        <f t="shared" si="68"/>
        <v>8</v>
      </c>
      <c r="G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s="12" t="s">
        <v>8297</v>
      </c>
      <c r="P1091" s="12" t="s">
        <v>8298</v>
      </c>
      <c r="Q1091">
        <v>23.96</v>
      </c>
      <c r="R1091" s="18">
        <f t="shared" ref="R1091:R1154" si="69">(((J1091/60)/60)/24)+DATE(1970,1,1)</f>
        <v>42181.189525462964</v>
      </c>
      <c r="S1091" s="18">
        <f t="shared" ref="S1091:S1154" si="70">(((K1091/60)/60)/24)+DATE(1970,1,1)</f>
        <v>42151.189525462964</v>
      </c>
      <c r="T1091">
        <f t="shared" ref="T1091:T1154" si="71">YEAR(S1091)</f>
        <v>2015</v>
      </c>
    </row>
    <row r="1092" spans="1:20" ht="60" x14ac:dyDescent="0.2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s="11">
        <f t="shared" si="68"/>
        <v>0</v>
      </c>
      <c r="G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s="12" t="s">
        <v>8297</v>
      </c>
      <c r="P1092" s="12" t="s">
        <v>8298</v>
      </c>
      <c r="Q1092">
        <v>5</v>
      </c>
      <c r="R1092" s="18">
        <f t="shared" si="69"/>
        <v>42153.185798611114</v>
      </c>
      <c r="S1092" s="18">
        <f t="shared" si="70"/>
        <v>42123.185798611114</v>
      </c>
      <c r="T1092">
        <f t="shared" si="71"/>
        <v>2015</v>
      </c>
    </row>
    <row r="1093" spans="1:20" ht="60" x14ac:dyDescent="0.2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s="11">
        <f t="shared" si="68"/>
        <v>13</v>
      </c>
      <c r="G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s="12" t="s">
        <v>8297</v>
      </c>
      <c r="P1093" s="12" t="s">
        <v>8298</v>
      </c>
      <c r="Q1093">
        <v>12.5</v>
      </c>
      <c r="R1093" s="18">
        <f t="shared" si="69"/>
        <v>42470.778611111105</v>
      </c>
      <c r="S1093" s="18">
        <f t="shared" si="70"/>
        <v>42440.820277777777</v>
      </c>
      <c r="T1093">
        <f t="shared" si="71"/>
        <v>2016</v>
      </c>
    </row>
    <row r="1094" spans="1:20" ht="60" x14ac:dyDescent="0.2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s="11">
        <f t="shared" si="68"/>
        <v>1</v>
      </c>
      <c r="G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s="12" t="s">
        <v>8297</v>
      </c>
      <c r="P1094" s="12" t="s">
        <v>8298</v>
      </c>
      <c r="Q1094">
        <v>3</v>
      </c>
      <c r="R1094" s="18">
        <f t="shared" si="69"/>
        <v>41280.025902777779</v>
      </c>
      <c r="S1094" s="18">
        <f t="shared" si="70"/>
        <v>41250.025902777779</v>
      </c>
      <c r="T1094">
        <f t="shared" si="71"/>
        <v>2012</v>
      </c>
    </row>
    <row r="1095" spans="1:20" ht="45" x14ac:dyDescent="0.2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s="11">
        <f t="shared" si="68"/>
        <v>14</v>
      </c>
      <c r="G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s="12" t="s">
        <v>8297</v>
      </c>
      <c r="P1095" s="12" t="s">
        <v>8298</v>
      </c>
      <c r="Q1095">
        <v>10.56</v>
      </c>
      <c r="R1095" s="18">
        <f t="shared" si="69"/>
        <v>42411.973807870367</v>
      </c>
      <c r="S1095" s="18">
        <f t="shared" si="70"/>
        <v>42396.973807870367</v>
      </c>
      <c r="T1095">
        <f t="shared" si="71"/>
        <v>2016</v>
      </c>
    </row>
    <row r="1096" spans="1:20" ht="60" x14ac:dyDescent="0.2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s="11">
        <f t="shared" si="68"/>
        <v>18</v>
      </c>
      <c r="G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s="12" t="s">
        <v>8297</v>
      </c>
      <c r="P1096" s="12" t="s">
        <v>8298</v>
      </c>
      <c r="Q1096">
        <v>122</v>
      </c>
      <c r="R1096" s="18">
        <f t="shared" si="69"/>
        <v>40825.713344907403</v>
      </c>
      <c r="S1096" s="18">
        <f t="shared" si="70"/>
        <v>40795.713344907403</v>
      </c>
      <c r="T1096">
        <f t="shared" si="71"/>
        <v>2011</v>
      </c>
    </row>
    <row r="1097" spans="1:20" ht="60" x14ac:dyDescent="0.2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s="11">
        <f t="shared" si="68"/>
        <v>5</v>
      </c>
      <c r="G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s="12" t="s">
        <v>8297</v>
      </c>
      <c r="P1097" s="12" t="s">
        <v>8298</v>
      </c>
      <c r="Q1097">
        <v>267.81</v>
      </c>
      <c r="R1097" s="18">
        <f t="shared" si="69"/>
        <v>41516.537268518521</v>
      </c>
      <c r="S1097" s="18">
        <f t="shared" si="70"/>
        <v>41486.537268518521</v>
      </c>
      <c r="T1097">
        <f t="shared" si="71"/>
        <v>2013</v>
      </c>
    </row>
    <row r="1098" spans="1:20" ht="60" x14ac:dyDescent="0.2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s="11">
        <f t="shared" si="68"/>
        <v>18</v>
      </c>
      <c r="G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s="12" t="s">
        <v>8297</v>
      </c>
      <c r="P1098" s="12" t="s">
        <v>8298</v>
      </c>
      <c r="Q1098">
        <v>74.209999999999994</v>
      </c>
      <c r="R1098" s="18">
        <f t="shared" si="69"/>
        <v>41916.145833333336</v>
      </c>
      <c r="S1098" s="18">
        <f t="shared" si="70"/>
        <v>41885.51798611111</v>
      </c>
      <c r="T1098">
        <f t="shared" si="71"/>
        <v>2014</v>
      </c>
    </row>
    <row r="1099" spans="1:20" ht="45" x14ac:dyDescent="0.2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s="11">
        <f t="shared" si="68"/>
        <v>0</v>
      </c>
      <c r="G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s="12" t="s">
        <v>8297</v>
      </c>
      <c r="P1099" s="12" t="s">
        <v>8298</v>
      </c>
      <c r="Q1099">
        <v>6.71</v>
      </c>
      <c r="R1099" s="18">
        <f t="shared" si="69"/>
        <v>41700.792557870373</v>
      </c>
      <c r="S1099" s="18">
        <f t="shared" si="70"/>
        <v>41660.792557870373</v>
      </c>
      <c r="T1099">
        <f t="shared" si="71"/>
        <v>2014</v>
      </c>
    </row>
    <row r="1100" spans="1:20" ht="30" x14ac:dyDescent="0.2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s="11">
        <f t="shared" si="68"/>
        <v>7</v>
      </c>
      <c r="G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s="12" t="s">
        <v>8297</v>
      </c>
      <c r="P1100" s="12" t="s">
        <v>8298</v>
      </c>
      <c r="Q1100">
        <v>81.95</v>
      </c>
      <c r="R1100" s="18">
        <f t="shared" si="69"/>
        <v>41742.762673611112</v>
      </c>
      <c r="S1100" s="18">
        <f t="shared" si="70"/>
        <v>41712.762673611112</v>
      </c>
      <c r="T1100">
        <f t="shared" si="71"/>
        <v>2014</v>
      </c>
    </row>
    <row r="1101" spans="1:20" ht="60" x14ac:dyDescent="0.2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s="11">
        <f t="shared" si="68"/>
        <v>1</v>
      </c>
      <c r="G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s="12" t="s">
        <v>8297</v>
      </c>
      <c r="P1101" s="12" t="s">
        <v>8298</v>
      </c>
      <c r="Q1101">
        <v>25</v>
      </c>
      <c r="R1101" s="18">
        <f t="shared" si="69"/>
        <v>42137.836435185185</v>
      </c>
      <c r="S1101" s="18">
        <f t="shared" si="70"/>
        <v>42107.836435185185</v>
      </c>
      <c r="T1101">
        <f t="shared" si="71"/>
        <v>2015</v>
      </c>
    </row>
    <row r="1102" spans="1:20" ht="45" x14ac:dyDescent="0.2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s="11">
        <f t="shared" si="68"/>
        <v>3</v>
      </c>
      <c r="G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s="12" t="s">
        <v>8297</v>
      </c>
      <c r="P1102" s="12" t="s">
        <v>8298</v>
      </c>
      <c r="Q1102">
        <v>10</v>
      </c>
      <c r="R1102" s="18">
        <f t="shared" si="69"/>
        <v>42414.110775462963</v>
      </c>
      <c r="S1102" s="18">
        <f t="shared" si="70"/>
        <v>42384.110775462963</v>
      </c>
      <c r="T1102">
        <f t="shared" si="71"/>
        <v>2016</v>
      </c>
    </row>
    <row r="1103" spans="1:20" ht="45" x14ac:dyDescent="0.2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s="11">
        <f t="shared" si="68"/>
        <v>0</v>
      </c>
      <c r="G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s="12" t="s">
        <v>8297</v>
      </c>
      <c r="P1103" s="12" t="s">
        <v>8298</v>
      </c>
      <c r="Q1103">
        <v>6.83</v>
      </c>
      <c r="R1103" s="18">
        <f t="shared" si="69"/>
        <v>42565.758333333331</v>
      </c>
      <c r="S1103" s="18">
        <f t="shared" si="70"/>
        <v>42538.77243055556</v>
      </c>
      <c r="T1103">
        <f t="shared" si="71"/>
        <v>2016</v>
      </c>
    </row>
    <row r="1104" spans="1:20" ht="60" x14ac:dyDescent="0.2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s="11">
        <f t="shared" si="68"/>
        <v>5</v>
      </c>
      <c r="G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s="12" t="s">
        <v>8297</v>
      </c>
      <c r="P1104" s="12" t="s">
        <v>8298</v>
      </c>
      <c r="Q1104">
        <v>17.71</v>
      </c>
      <c r="R1104" s="18">
        <f t="shared" si="69"/>
        <v>41617.249305555553</v>
      </c>
      <c r="S1104" s="18">
        <f t="shared" si="70"/>
        <v>41577.045428240745</v>
      </c>
      <c r="T1104">
        <f t="shared" si="71"/>
        <v>2013</v>
      </c>
    </row>
    <row r="1105" spans="1:20" ht="45" x14ac:dyDescent="0.2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s="11">
        <f t="shared" si="68"/>
        <v>2</v>
      </c>
      <c r="G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s="12" t="s">
        <v>8297</v>
      </c>
      <c r="P1105" s="12" t="s">
        <v>8298</v>
      </c>
      <c r="Q1105">
        <v>16.2</v>
      </c>
      <c r="R1105" s="18">
        <f t="shared" si="69"/>
        <v>42539.22210648148</v>
      </c>
      <c r="S1105" s="18">
        <f t="shared" si="70"/>
        <v>42479.22210648148</v>
      </c>
      <c r="T1105">
        <f t="shared" si="71"/>
        <v>2016</v>
      </c>
    </row>
    <row r="1106" spans="1:20" ht="60" x14ac:dyDescent="0.2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s="11">
        <f t="shared" si="68"/>
        <v>5</v>
      </c>
      <c r="G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s="12" t="s">
        <v>8297</v>
      </c>
      <c r="P1106" s="12" t="s">
        <v>8298</v>
      </c>
      <c r="Q1106">
        <v>80.3</v>
      </c>
      <c r="R1106" s="18">
        <f t="shared" si="69"/>
        <v>41801.40996527778</v>
      </c>
      <c r="S1106" s="18">
        <f t="shared" si="70"/>
        <v>41771.40996527778</v>
      </c>
      <c r="T1106">
        <f t="shared" si="71"/>
        <v>2014</v>
      </c>
    </row>
    <row r="1107" spans="1:20" ht="60" x14ac:dyDescent="0.2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s="11">
        <f t="shared" si="68"/>
        <v>0</v>
      </c>
      <c r="G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s="12" t="s">
        <v>8297</v>
      </c>
      <c r="P1107" s="12" t="s">
        <v>8298</v>
      </c>
      <c r="Q1107">
        <v>71.55</v>
      </c>
      <c r="R1107" s="18">
        <f t="shared" si="69"/>
        <v>41722.0940625</v>
      </c>
      <c r="S1107" s="18">
        <f t="shared" si="70"/>
        <v>41692.135729166665</v>
      </c>
      <c r="T1107">
        <f t="shared" si="71"/>
        <v>2014</v>
      </c>
    </row>
    <row r="1108" spans="1:20" ht="45" x14ac:dyDescent="0.2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s="11">
        <f t="shared" si="68"/>
        <v>41</v>
      </c>
      <c r="G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s="12" t="s">
        <v>8297</v>
      </c>
      <c r="P1108" s="12" t="s">
        <v>8298</v>
      </c>
      <c r="Q1108">
        <v>23.57</v>
      </c>
      <c r="R1108" s="18">
        <f t="shared" si="69"/>
        <v>41003.698784722219</v>
      </c>
      <c r="S1108" s="18">
        <f t="shared" si="70"/>
        <v>40973.740451388891</v>
      </c>
      <c r="T1108">
        <f t="shared" si="71"/>
        <v>2012</v>
      </c>
    </row>
    <row r="1109" spans="1:20" ht="60" x14ac:dyDescent="0.2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s="11">
        <f t="shared" si="68"/>
        <v>0</v>
      </c>
      <c r="G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s="12" t="s">
        <v>8297</v>
      </c>
      <c r="P1109" s="12" t="s">
        <v>8298</v>
      </c>
      <c r="Q1109">
        <v>0</v>
      </c>
      <c r="R1109" s="18">
        <f t="shared" si="69"/>
        <v>41843.861388888887</v>
      </c>
      <c r="S1109" s="18">
        <f t="shared" si="70"/>
        <v>41813.861388888887</v>
      </c>
      <c r="T1109">
        <f t="shared" si="71"/>
        <v>2014</v>
      </c>
    </row>
    <row r="1110" spans="1:20" ht="60" x14ac:dyDescent="0.2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s="11">
        <f t="shared" si="68"/>
        <v>3</v>
      </c>
      <c r="G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s="12" t="s">
        <v>8297</v>
      </c>
      <c r="P1110" s="12" t="s">
        <v>8298</v>
      </c>
      <c r="Q1110">
        <v>34.880000000000003</v>
      </c>
      <c r="R1110" s="18">
        <f t="shared" si="69"/>
        <v>41012.595312500001</v>
      </c>
      <c r="S1110" s="18">
        <f t="shared" si="70"/>
        <v>40952.636979166666</v>
      </c>
      <c r="T1110">
        <f t="shared" si="71"/>
        <v>2012</v>
      </c>
    </row>
    <row r="1111" spans="1:20" ht="60" x14ac:dyDescent="0.2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s="11">
        <f t="shared" si="68"/>
        <v>0</v>
      </c>
      <c r="G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s="12" t="s">
        <v>8297</v>
      </c>
      <c r="P1111" s="12" t="s">
        <v>8298</v>
      </c>
      <c r="Q1111">
        <v>15</v>
      </c>
      <c r="R1111" s="18">
        <f t="shared" si="69"/>
        <v>42692.793865740736</v>
      </c>
      <c r="S1111" s="18">
        <f t="shared" si="70"/>
        <v>42662.752199074079</v>
      </c>
      <c r="T1111">
        <f t="shared" si="71"/>
        <v>2016</v>
      </c>
    </row>
    <row r="1112" spans="1:20" ht="60" x14ac:dyDescent="0.2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s="11">
        <f t="shared" si="68"/>
        <v>1</v>
      </c>
      <c r="G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s="12" t="s">
        <v>8297</v>
      </c>
      <c r="P1112" s="12" t="s">
        <v>8298</v>
      </c>
      <c r="Q1112">
        <v>23.18</v>
      </c>
      <c r="R1112" s="18">
        <f t="shared" si="69"/>
        <v>41250.933124999996</v>
      </c>
      <c r="S1112" s="18">
        <f t="shared" si="70"/>
        <v>41220.933124999996</v>
      </c>
      <c r="T1112">
        <f t="shared" si="71"/>
        <v>2012</v>
      </c>
    </row>
    <row r="1113" spans="1:20" ht="60" x14ac:dyDescent="0.2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s="11">
        <f t="shared" si="68"/>
        <v>0</v>
      </c>
      <c r="G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s="12" t="s">
        <v>8297</v>
      </c>
      <c r="P1113" s="12" t="s">
        <v>8298</v>
      </c>
      <c r="Q1113">
        <v>1</v>
      </c>
      <c r="R1113" s="18">
        <f t="shared" si="69"/>
        <v>42377.203587962969</v>
      </c>
      <c r="S1113" s="18">
        <f t="shared" si="70"/>
        <v>42347.203587962969</v>
      </c>
      <c r="T1113">
        <f t="shared" si="71"/>
        <v>2015</v>
      </c>
    </row>
    <row r="1114" spans="1:20" ht="45" x14ac:dyDescent="0.2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s="11">
        <f t="shared" si="68"/>
        <v>36</v>
      </c>
      <c r="G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s="12" t="s">
        <v>8297</v>
      </c>
      <c r="P1114" s="12" t="s">
        <v>8298</v>
      </c>
      <c r="Q1114">
        <v>100.23</v>
      </c>
      <c r="R1114" s="18">
        <f t="shared" si="69"/>
        <v>42023.354166666672</v>
      </c>
      <c r="S1114" s="18">
        <f t="shared" si="70"/>
        <v>41963.759386574078</v>
      </c>
      <c r="T1114">
        <f t="shared" si="71"/>
        <v>2014</v>
      </c>
    </row>
    <row r="1115" spans="1:20" ht="60" x14ac:dyDescent="0.2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s="11">
        <f t="shared" si="68"/>
        <v>1</v>
      </c>
      <c r="G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s="12" t="s">
        <v>8297</v>
      </c>
      <c r="P1115" s="12" t="s">
        <v>8298</v>
      </c>
      <c r="Q1115">
        <v>5</v>
      </c>
      <c r="R1115" s="18">
        <f t="shared" si="69"/>
        <v>41865.977083333331</v>
      </c>
      <c r="S1115" s="18">
        <f t="shared" si="70"/>
        <v>41835.977083333331</v>
      </c>
      <c r="T1115">
        <f t="shared" si="71"/>
        <v>2014</v>
      </c>
    </row>
    <row r="1116" spans="1:20" ht="60" x14ac:dyDescent="0.2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s="11">
        <f t="shared" si="68"/>
        <v>0</v>
      </c>
      <c r="G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s="12" t="s">
        <v>8297</v>
      </c>
      <c r="P1116" s="12" t="s">
        <v>8298</v>
      </c>
      <c r="Q1116">
        <v>3.33</v>
      </c>
      <c r="R1116" s="18">
        <f t="shared" si="69"/>
        <v>41556.345914351856</v>
      </c>
      <c r="S1116" s="18">
        <f t="shared" si="70"/>
        <v>41526.345914351856</v>
      </c>
      <c r="T1116">
        <f t="shared" si="71"/>
        <v>2013</v>
      </c>
    </row>
    <row r="1117" spans="1:20" ht="60" x14ac:dyDescent="0.2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s="11">
        <f t="shared" si="68"/>
        <v>0</v>
      </c>
      <c r="G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s="12" t="s">
        <v>8297</v>
      </c>
      <c r="P1117" s="12" t="s">
        <v>8298</v>
      </c>
      <c r="Q1117">
        <v>13.25</v>
      </c>
      <c r="R1117" s="18">
        <f t="shared" si="69"/>
        <v>42459.653877314813</v>
      </c>
      <c r="S1117" s="18">
        <f t="shared" si="70"/>
        <v>42429.695543981477</v>
      </c>
      <c r="T1117">
        <f t="shared" si="71"/>
        <v>2016</v>
      </c>
    </row>
    <row r="1118" spans="1:20" ht="45" x14ac:dyDescent="0.2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s="11">
        <f t="shared" si="68"/>
        <v>0</v>
      </c>
      <c r="G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s="12" t="s">
        <v>8297</v>
      </c>
      <c r="P1118" s="12" t="s">
        <v>8298</v>
      </c>
      <c r="Q1118">
        <v>17.850000000000001</v>
      </c>
      <c r="R1118" s="18">
        <f t="shared" si="69"/>
        <v>41069.847314814811</v>
      </c>
      <c r="S1118" s="18">
        <f t="shared" si="70"/>
        <v>41009.847314814811</v>
      </c>
      <c r="T1118">
        <f t="shared" si="71"/>
        <v>2012</v>
      </c>
    </row>
    <row r="1119" spans="1:20" ht="45" x14ac:dyDescent="0.2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s="11">
        <f t="shared" si="68"/>
        <v>8</v>
      </c>
      <c r="G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s="12" t="s">
        <v>8297</v>
      </c>
      <c r="P1119" s="12" t="s">
        <v>8298</v>
      </c>
      <c r="Q1119">
        <v>10.38</v>
      </c>
      <c r="R1119" s="18">
        <f t="shared" si="69"/>
        <v>42363.598530092597</v>
      </c>
      <c r="S1119" s="18">
        <f t="shared" si="70"/>
        <v>42333.598530092597</v>
      </c>
      <c r="T1119">
        <f t="shared" si="71"/>
        <v>2015</v>
      </c>
    </row>
    <row r="1120" spans="1:20" ht="60" x14ac:dyDescent="0.2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s="11">
        <f t="shared" si="68"/>
        <v>2</v>
      </c>
      <c r="G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s="12" t="s">
        <v>8297</v>
      </c>
      <c r="P1120" s="12" t="s">
        <v>8298</v>
      </c>
      <c r="Q1120">
        <v>36.33</v>
      </c>
      <c r="R1120" s="18">
        <f t="shared" si="69"/>
        <v>41734.124756944446</v>
      </c>
      <c r="S1120" s="18">
        <f t="shared" si="70"/>
        <v>41704.16642361111</v>
      </c>
      <c r="T1120">
        <f t="shared" si="71"/>
        <v>2014</v>
      </c>
    </row>
    <row r="1121" spans="1:20" ht="60" x14ac:dyDescent="0.2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s="11">
        <f t="shared" si="68"/>
        <v>0</v>
      </c>
      <c r="G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s="12" t="s">
        <v>8297</v>
      </c>
      <c r="P1121" s="12" t="s">
        <v>8298</v>
      </c>
      <c r="Q1121">
        <v>5</v>
      </c>
      <c r="R1121" s="18">
        <f t="shared" si="69"/>
        <v>41735.792407407411</v>
      </c>
      <c r="S1121" s="18">
        <f t="shared" si="70"/>
        <v>41722.792407407411</v>
      </c>
      <c r="T1121">
        <f t="shared" si="71"/>
        <v>2014</v>
      </c>
    </row>
    <row r="1122" spans="1:20" ht="45" x14ac:dyDescent="0.2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s="11">
        <f t="shared" si="68"/>
        <v>0</v>
      </c>
      <c r="G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s="12" t="s">
        <v>8297</v>
      </c>
      <c r="P1122" s="12" t="s">
        <v>8298</v>
      </c>
      <c r="Q1122">
        <v>0</v>
      </c>
      <c r="R1122" s="18">
        <f t="shared" si="69"/>
        <v>40844.872685185182</v>
      </c>
      <c r="S1122" s="18">
        <f t="shared" si="70"/>
        <v>40799.872685185182</v>
      </c>
      <c r="T1122">
        <f t="shared" si="71"/>
        <v>2011</v>
      </c>
    </row>
    <row r="1123" spans="1:20" ht="45" x14ac:dyDescent="0.2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s="11">
        <f t="shared" si="68"/>
        <v>0</v>
      </c>
      <c r="G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s="12" t="s">
        <v>8297</v>
      </c>
      <c r="P1123" s="12" t="s">
        <v>8298</v>
      </c>
      <c r="Q1123">
        <v>5.8</v>
      </c>
      <c r="R1123" s="18">
        <f t="shared" si="69"/>
        <v>42442.892546296294</v>
      </c>
      <c r="S1123" s="18">
        <f t="shared" si="70"/>
        <v>42412.934212962966</v>
      </c>
      <c r="T1123">
        <f t="shared" si="71"/>
        <v>2016</v>
      </c>
    </row>
    <row r="1124" spans="1:20" ht="60" x14ac:dyDescent="0.2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s="11">
        <f t="shared" si="68"/>
        <v>0</v>
      </c>
      <c r="G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s="12" t="s">
        <v>8297</v>
      </c>
      <c r="P1124" s="12" t="s">
        <v>8298</v>
      </c>
      <c r="Q1124">
        <v>0</v>
      </c>
      <c r="R1124" s="18">
        <f t="shared" si="69"/>
        <v>41424.703993055555</v>
      </c>
      <c r="S1124" s="18">
        <f t="shared" si="70"/>
        <v>41410.703993055555</v>
      </c>
      <c r="T1124">
        <f t="shared" si="71"/>
        <v>2013</v>
      </c>
    </row>
    <row r="1125" spans="1:20" ht="60" x14ac:dyDescent="0.2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s="11">
        <f t="shared" si="68"/>
        <v>0</v>
      </c>
      <c r="G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s="12" t="s">
        <v>8297</v>
      </c>
      <c r="P1125" s="12" t="s">
        <v>8298</v>
      </c>
      <c r="Q1125">
        <v>3.67</v>
      </c>
      <c r="R1125" s="18">
        <f t="shared" si="69"/>
        <v>41748.5237037037</v>
      </c>
      <c r="S1125" s="18">
        <f t="shared" si="70"/>
        <v>41718.5237037037</v>
      </c>
      <c r="T1125">
        <f t="shared" si="71"/>
        <v>2014</v>
      </c>
    </row>
    <row r="1126" spans="1:20" ht="60" x14ac:dyDescent="0.2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s="11">
        <f t="shared" si="68"/>
        <v>0</v>
      </c>
      <c r="G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s="12" t="s">
        <v>8297</v>
      </c>
      <c r="P1126" s="12" t="s">
        <v>8299</v>
      </c>
      <c r="Q1126">
        <v>60.71</v>
      </c>
      <c r="R1126" s="18">
        <f t="shared" si="69"/>
        <v>42124.667256944449</v>
      </c>
      <c r="S1126" s="18">
        <f t="shared" si="70"/>
        <v>42094.667256944449</v>
      </c>
      <c r="T1126">
        <f t="shared" si="71"/>
        <v>2015</v>
      </c>
    </row>
    <row r="1127" spans="1:20" ht="60" x14ac:dyDescent="0.2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s="11">
        <f t="shared" si="68"/>
        <v>0</v>
      </c>
      <c r="G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s="12" t="s">
        <v>8297</v>
      </c>
      <c r="P1127" s="12" t="s">
        <v>8299</v>
      </c>
      <c r="Q1127">
        <v>0</v>
      </c>
      <c r="R1127" s="18">
        <f t="shared" si="69"/>
        <v>42272.624189814815</v>
      </c>
      <c r="S1127" s="18">
        <f t="shared" si="70"/>
        <v>42212.624189814815</v>
      </c>
      <c r="T1127">
        <f t="shared" si="71"/>
        <v>2015</v>
      </c>
    </row>
    <row r="1128" spans="1:20" ht="45" x14ac:dyDescent="0.2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s="11">
        <f t="shared" si="68"/>
        <v>1</v>
      </c>
      <c r="G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s="12" t="s">
        <v>8297</v>
      </c>
      <c r="P1128" s="12" t="s">
        <v>8299</v>
      </c>
      <c r="Q1128">
        <v>5</v>
      </c>
      <c r="R1128" s="18">
        <f t="shared" si="69"/>
        <v>42565.327476851846</v>
      </c>
      <c r="S1128" s="18">
        <f t="shared" si="70"/>
        <v>42535.327476851846</v>
      </c>
      <c r="T1128">
        <f t="shared" si="71"/>
        <v>2016</v>
      </c>
    </row>
    <row r="1129" spans="1:20" ht="60" x14ac:dyDescent="0.2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s="11">
        <f t="shared" si="68"/>
        <v>2</v>
      </c>
      <c r="G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s="12" t="s">
        <v>8297</v>
      </c>
      <c r="P1129" s="12" t="s">
        <v>8299</v>
      </c>
      <c r="Q1129">
        <v>25.43</v>
      </c>
      <c r="R1129" s="18">
        <f t="shared" si="69"/>
        <v>41957.895833333328</v>
      </c>
      <c r="S1129" s="18">
        <f t="shared" si="70"/>
        <v>41926.854166666664</v>
      </c>
      <c r="T1129">
        <f t="shared" si="71"/>
        <v>2014</v>
      </c>
    </row>
    <row r="1130" spans="1:20" x14ac:dyDescent="0.2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s="11">
        <f t="shared" si="68"/>
        <v>0</v>
      </c>
      <c r="G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s="12" t="s">
        <v>8297</v>
      </c>
      <c r="P1130" s="12" t="s">
        <v>8299</v>
      </c>
      <c r="Q1130">
        <v>1</v>
      </c>
      <c r="R1130" s="18">
        <f t="shared" si="69"/>
        <v>41858.649502314816</v>
      </c>
      <c r="S1130" s="18">
        <f t="shared" si="70"/>
        <v>41828.649502314816</v>
      </c>
      <c r="T1130">
        <f t="shared" si="71"/>
        <v>2014</v>
      </c>
    </row>
    <row r="1131" spans="1:20" ht="45" x14ac:dyDescent="0.2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s="11">
        <f t="shared" si="68"/>
        <v>0</v>
      </c>
      <c r="G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s="12" t="s">
        <v>8297</v>
      </c>
      <c r="P1131" s="12" t="s">
        <v>8299</v>
      </c>
      <c r="Q1131">
        <v>10.5</v>
      </c>
      <c r="R1131" s="18">
        <f t="shared" si="69"/>
        <v>42526.264965277776</v>
      </c>
      <c r="S1131" s="18">
        <f t="shared" si="70"/>
        <v>42496.264965277776</v>
      </c>
      <c r="T1131">
        <f t="shared" si="71"/>
        <v>2016</v>
      </c>
    </row>
    <row r="1132" spans="1:20" ht="60" x14ac:dyDescent="0.2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s="11">
        <f t="shared" si="68"/>
        <v>0</v>
      </c>
      <c r="G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s="12" t="s">
        <v>8297</v>
      </c>
      <c r="P1132" s="12" t="s">
        <v>8299</v>
      </c>
      <c r="Q1132">
        <v>3.67</v>
      </c>
      <c r="R1132" s="18">
        <f t="shared" si="69"/>
        <v>41969.038194444445</v>
      </c>
      <c r="S1132" s="18">
        <f t="shared" si="70"/>
        <v>41908.996527777781</v>
      </c>
      <c r="T1132">
        <f t="shared" si="71"/>
        <v>2014</v>
      </c>
    </row>
    <row r="1133" spans="1:20" ht="60" x14ac:dyDescent="0.2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s="11">
        <f t="shared" si="68"/>
        <v>0</v>
      </c>
      <c r="G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s="12" t="s">
        <v>8297</v>
      </c>
      <c r="P1133" s="12" t="s">
        <v>8299</v>
      </c>
      <c r="Q1133">
        <v>0</v>
      </c>
      <c r="R1133" s="18">
        <f t="shared" si="69"/>
        <v>42362.908194444448</v>
      </c>
      <c r="S1133" s="18">
        <f t="shared" si="70"/>
        <v>42332.908194444448</v>
      </c>
      <c r="T1133">
        <f t="shared" si="71"/>
        <v>2015</v>
      </c>
    </row>
    <row r="1134" spans="1:20" ht="45" x14ac:dyDescent="0.2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s="11">
        <f t="shared" si="68"/>
        <v>14</v>
      </c>
      <c r="G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s="12" t="s">
        <v>8297</v>
      </c>
      <c r="P1134" s="12" t="s">
        <v>8299</v>
      </c>
      <c r="Q1134">
        <v>110.62</v>
      </c>
      <c r="R1134" s="18">
        <f t="shared" si="69"/>
        <v>42736.115405092598</v>
      </c>
      <c r="S1134" s="18">
        <f t="shared" si="70"/>
        <v>42706.115405092598</v>
      </c>
      <c r="T1134">
        <f t="shared" si="71"/>
        <v>2016</v>
      </c>
    </row>
    <row r="1135" spans="1:20" ht="60" x14ac:dyDescent="0.2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s="11">
        <f t="shared" si="68"/>
        <v>1</v>
      </c>
      <c r="G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s="12" t="s">
        <v>8297</v>
      </c>
      <c r="P1135" s="12" t="s">
        <v>8299</v>
      </c>
      <c r="Q1135">
        <v>20</v>
      </c>
      <c r="R1135" s="18">
        <f t="shared" si="69"/>
        <v>41851.407187500001</v>
      </c>
      <c r="S1135" s="18">
        <f t="shared" si="70"/>
        <v>41821.407187500001</v>
      </c>
      <c r="T1135">
        <f t="shared" si="71"/>
        <v>2014</v>
      </c>
    </row>
    <row r="1136" spans="1:20" ht="45" x14ac:dyDescent="0.2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s="11">
        <f t="shared" si="68"/>
        <v>0</v>
      </c>
      <c r="G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s="12" t="s">
        <v>8297</v>
      </c>
      <c r="P1136" s="12" t="s">
        <v>8299</v>
      </c>
      <c r="Q1136">
        <v>1</v>
      </c>
      <c r="R1136" s="18">
        <f t="shared" si="69"/>
        <v>41972.189583333333</v>
      </c>
      <c r="S1136" s="18">
        <f t="shared" si="70"/>
        <v>41958.285046296296</v>
      </c>
      <c r="T1136">
        <f t="shared" si="71"/>
        <v>2014</v>
      </c>
    </row>
    <row r="1137" spans="1:20" ht="60" x14ac:dyDescent="0.2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s="11">
        <f t="shared" si="68"/>
        <v>5</v>
      </c>
      <c r="G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s="12" t="s">
        <v>8297</v>
      </c>
      <c r="P1137" s="12" t="s">
        <v>8299</v>
      </c>
      <c r="Q1137">
        <v>50</v>
      </c>
      <c r="R1137" s="18">
        <f t="shared" si="69"/>
        <v>42588.989513888882</v>
      </c>
      <c r="S1137" s="18">
        <f t="shared" si="70"/>
        <v>42558.989513888882</v>
      </c>
      <c r="T1137">
        <f t="shared" si="71"/>
        <v>2016</v>
      </c>
    </row>
    <row r="1138" spans="1:20" ht="45" x14ac:dyDescent="0.2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s="11">
        <f t="shared" si="68"/>
        <v>6</v>
      </c>
      <c r="G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s="12" t="s">
        <v>8297</v>
      </c>
      <c r="P1138" s="12" t="s">
        <v>8299</v>
      </c>
      <c r="Q1138">
        <v>45</v>
      </c>
      <c r="R1138" s="18">
        <f t="shared" si="69"/>
        <v>42357.671631944439</v>
      </c>
      <c r="S1138" s="18">
        <f t="shared" si="70"/>
        <v>42327.671631944439</v>
      </c>
      <c r="T1138">
        <f t="shared" si="71"/>
        <v>2015</v>
      </c>
    </row>
    <row r="1139" spans="1:20" ht="60" x14ac:dyDescent="0.2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s="11">
        <f t="shared" si="68"/>
        <v>40</v>
      </c>
      <c r="G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s="12" t="s">
        <v>8297</v>
      </c>
      <c r="P1139" s="12" t="s">
        <v>8299</v>
      </c>
      <c r="Q1139">
        <v>253.21</v>
      </c>
      <c r="R1139" s="18">
        <f t="shared" si="69"/>
        <v>42483.819687499999</v>
      </c>
      <c r="S1139" s="18">
        <f t="shared" si="70"/>
        <v>42453.819687499999</v>
      </c>
      <c r="T1139">
        <f t="shared" si="71"/>
        <v>2016</v>
      </c>
    </row>
    <row r="1140" spans="1:20" ht="60" x14ac:dyDescent="0.2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s="11">
        <f t="shared" si="68"/>
        <v>0</v>
      </c>
      <c r="G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s="12" t="s">
        <v>8297</v>
      </c>
      <c r="P1140" s="12" t="s">
        <v>8299</v>
      </c>
      <c r="Q1140">
        <v>31.25</v>
      </c>
      <c r="R1140" s="18">
        <f t="shared" si="69"/>
        <v>42756.9066087963</v>
      </c>
      <c r="S1140" s="18">
        <f t="shared" si="70"/>
        <v>42736.9066087963</v>
      </c>
      <c r="T1140">
        <f t="shared" si="71"/>
        <v>2017</v>
      </c>
    </row>
    <row r="1141" spans="1:20" ht="60" x14ac:dyDescent="0.2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s="11">
        <f t="shared" si="68"/>
        <v>0</v>
      </c>
      <c r="G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s="12" t="s">
        <v>8297</v>
      </c>
      <c r="P1141" s="12" t="s">
        <v>8299</v>
      </c>
      <c r="Q1141">
        <v>5</v>
      </c>
      <c r="R1141" s="18">
        <f t="shared" si="69"/>
        <v>42005.347523148142</v>
      </c>
      <c r="S1141" s="18">
        <f t="shared" si="70"/>
        <v>41975.347523148142</v>
      </c>
      <c r="T1141">
        <f t="shared" si="71"/>
        <v>2014</v>
      </c>
    </row>
    <row r="1142" spans="1:20" ht="45" x14ac:dyDescent="0.2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s="11">
        <f t="shared" si="68"/>
        <v>0</v>
      </c>
      <c r="G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s="12" t="s">
        <v>8297</v>
      </c>
      <c r="P1142" s="12" t="s">
        <v>8299</v>
      </c>
      <c r="Q1142">
        <v>0</v>
      </c>
      <c r="R1142" s="18">
        <f t="shared" si="69"/>
        <v>42222.462048611109</v>
      </c>
      <c r="S1142" s="18">
        <f t="shared" si="70"/>
        <v>42192.462048611109</v>
      </c>
      <c r="T1142">
        <f t="shared" si="71"/>
        <v>2015</v>
      </c>
    </row>
    <row r="1143" spans="1:20" x14ac:dyDescent="0.2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s="11">
        <f t="shared" si="68"/>
        <v>0</v>
      </c>
      <c r="G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s="12" t="s">
        <v>8297</v>
      </c>
      <c r="P1143" s="12" t="s">
        <v>8299</v>
      </c>
      <c r="Q1143">
        <v>0</v>
      </c>
      <c r="R1143" s="18">
        <f t="shared" si="69"/>
        <v>42194.699652777781</v>
      </c>
      <c r="S1143" s="18">
        <f t="shared" si="70"/>
        <v>42164.699652777781</v>
      </c>
      <c r="T1143">
        <f t="shared" si="71"/>
        <v>2015</v>
      </c>
    </row>
    <row r="1144" spans="1:20" ht="45" x14ac:dyDescent="0.2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s="11">
        <f t="shared" si="68"/>
        <v>0</v>
      </c>
      <c r="G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s="12" t="s">
        <v>8297</v>
      </c>
      <c r="P1144" s="12" t="s">
        <v>8299</v>
      </c>
      <c r="Q1144">
        <v>0</v>
      </c>
      <c r="R1144" s="18">
        <f t="shared" si="69"/>
        <v>42052.006099537044</v>
      </c>
      <c r="S1144" s="18">
        <f t="shared" si="70"/>
        <v>42022.006099537044</v>
      </c>
      <c r="T1144">
        <f t="shared" si="71"/>
        <v>2015</v>
      </c>
    </row>
    <row r="1145" spans="1:20" ht="60" x14ac:dyDescent="0.2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s="11">
        <f t="shared" si="68"/>
        <v>0</v>
      </c>
      <c r="G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s="12" t="s">
        <v>8297</v>
      </c>
      <c r="P1145" s="12" t="s">
        <v>8299</v>
      </c>
      <c r="Q1145">
        <v>23.25</v>
      </c>
      <c r="R1145" s="18">
        <f t="shared" si="69"/>
        <v>42355.19358796296</v>
      </c>
      <c r="S1145" s="18">
        <f t="shared" si="70"/>
        <v>42325.19358796296</v>
      </c>
      <c r="T1145">
        <f t="shared" si="71"/>
        <v>2015</v>
      </c>
    </row>
    <row r="1146" spans="1:20" ht="45" x14ac:dyDescent="0.2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s="11">
        <f t="shared" si="68"/>
        <v>0</v>
      </c>
      <c r="G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s="12" t="s">
        <v>8300</v>
      </c>
      <c r="P1146" s="12" t="s">
        <v>8301</v>
      </c>
      <c r="Q1146">
        <v>0</v>
      </c>
      <c r="R1146" s="18">
        <f t="shared" si="69"/>
        <v>42123.181944444441</v>
      </c>
      <c r="S1146" s="18">
        <f t="shared" si="70"/>
        <v>42093.181944444441</v>
      </c>
      <c r="T1146">
        <f t="shared" si="71"/>
        <v>2015</v>
      </c>
    </row>
    <row r="1147" spans="1:20" ht="45" x14ac:dyDescent="0.2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s="11">
        <f t="shared" si="68"/>
        <v>0</v>
      </c>
      <c r="G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s="12" t="s">
        <v>8300</v>
      </c>
      <c r="P1147" s="12" t="s">
        <v>8301</v>
      </c>
      <c r="Q1147">
        <v>100</v>
      </c>
      <c r="R1147" s="18">
        <f t="shared" si="69"/>
        <v>41914.747592592597</v>
      </c>
      <c r="S1147" s="18">
        <f t="shared" si="70"/>
        <v>41854.747592592597</v>
      </c>
      <c r="T1147">
        <f t="shared" si="71"/>
        <v>2014</v>
      </c>
    </row>
    <row r="1148" spans="1:20" ht="45" x14ac:dyDescent="0.2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s="11">
        <f t="shared" si="68"/>
        <v>9</v>
      </c>
      <c r="G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s="12" t="s">
        <v>8300</v>
      </c>
      <c r="P1148" s="12" t="s">
        <v>8301</v>
      </c>
      <c r="Q1148">
        <v>44.17</v>
      </c>
      <c r="R1148" s="18">
        <f t="shared" si="69"/>
        <v>41761.9533912037</v>
      </c>
      <c r="S1148" s="18">
        <f t="shared" si="70"/>
        <v>41723.9533912037</v>
      </c>
      <c r="T1148">
        <f t="shared" si="71"/>
        <v>2014</v>
      </c>
    </row>
    <row r="1149" spans="1:20" ht="60" x14ac:dyDescent="0.2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s="11">
        <f t="shared" si="68"/>
        <v>0</v>
      </c>
      <c r="G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s="12" t="s">
        <v>8300</v>
      </c>
      <c r="P1149" s="12" t="s">
        <v>8301</v>
      </c>
      <c r="Q1149">
        <v>0</v>
      </c>
      <c r="R1149" s="18">
        <f t="shared" si="69"/>
        <v>41931.972025462965</v>
      </c>
      <c r="S1149" s="18">
        <f t="shared" si="70"/>
        <v>41871.972025462965</v>
      </c>
      <c r="T1149">
        <f t="shared" si="71"/>
        <v>2014</v>
      </c>
    </row>
    <row r="1150" spans="1:20" ht="30" x14ac:dyDescent="0.2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s="11">
        <f t="shared" si="68"/>
        <v>0</v>
      </c>
      <c r="G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s="12" t="s">
        <v>8300</v>
      </c>
      <c r="P1150" s="12" t="s">
        <v>8301</v>
      </c>
      <c r="Q1150">
        <v>24.33</v>
      </c>
      <c r="R1150" s="18">
        <f t="shared" si="69"/>
        <v>42705.212743055556</v>
      </c>
      <c r="S1150" s="18">
        <f t="shared" si="70"/>
        <v>42675.171076388884</v>
      </c>
      <c r="T1150">
        <f t="shared" si="71"/>
        <v>2016</v>
      </c>
    </row>
    <row r="1151" spans="1:20" ht="30" x14ac:dyDescent="0.2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s="11">
        <f t="shared" si="68"/>
        <v>0</v>
      </c>
      <c r="G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s="12" t="s">
        <v>8300</v>
      </c>
      <c r="P1151" s="12" t="s">
        <v>8301</v>
      </c>
      <c r="Q1151">
        <v>37.5</v>
      </c>
      <c r="R1151" s="18">
        <f t="shared" si="69"/>
        <v>42537.71025462963</v>
      </c>
      <c r="S1151" s="18">
        <f t="shared" si="70"/>
        <v>42507.71025462963</v>
      </c>
      <c r="T1151">
        <f t="shared" si="71"/>
        <v>2016</v>
      </c>
    </row>
    <row r="1152" spans="1:20" ht="30" x14ac:dyDescent="0.2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s="11">
        <f t="shared" si="68"/>
        <v>10</v>
      </c>
      <c r="G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s="12" t="s">
        <v>8300</v>
      </c>
      <c r="P1152" s="12" t="s">
        <v>8301</v>
      </c>
      <c r="Q1152">
        <v>42</v>
      </c>
      <c r="R1152" s="18">
        <f t="shared" si="69"/>
        <v>42377.954571759255</v>
      </c>
      <c r="S1152" s="18">
        <f t="shared" si="70"/>
        <v>42317.954571759255</v>
      </c>
      <c r="T1152">
        <f t="shared" si="71"/>
        <v>2015</v>
      </c>
    </row>
    <row r="1153" spans="1:20" ht="60" x14ac:dyDescent="0.2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s="11">
        <f t="shared" si="68"/>
        <v>0</v>
      </c>
      <c r="G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s="12" t="s">
        <v>8300</v>
      </c>
      <c r="P1153" s="12" t="s">
        <v>8301</v>
      </c>
      <c r="Q1153">
        <v>0</v>
      </c>
      <c r="R1153" s="18">
        <f t="shared" si="69"/>
        <v>42254.102581018517</v>
      </c>
      <c r="S1153" s="18">
        <f t="shared" si="70"/>
        <v>42224.102581018517</v>
      </c>
      <c r="T1153">
        <f t="shared" si="71"/>
        <v>2015</v>
      </c>
    </row>
    <row r="1154" spans="1:20" x14ac:dyDescent="0.2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s="11">
        <f t="shared" ref="F1154:F1217" si="72">ROUND(E1154/D1154*100,0)</f>
        <v>6</v>
      </c>
      <c r="G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s="12" t="s">
        <v>8300</v>
      </c>
      <c r="P1154" s="12" t="s">
        <v>8301</v>
      </c>
      <c r="Q1154">
        <v>60.73</v>
      </c>
      <c r="R1154" s="18">
        <f t="shared" si="69"/>
        <v>42139.709629629629</v>
      </c>
      <c r="S1154" s="18">
        <f t="shared" si="70"/>
        <v>42109.709629629629</v>
      </c>
      <c r="T1154">
        <f t="shared" si="71"/>
        <v>2015</v>
      </c>
    </row>
    <row r="1155" spans="1:20" ht="30" x14ac:dyDescent="0.2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s="11">
        <f t="shared" si="72"/>
        <v>1</v>
      </c>
      <c r="G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s="12" t="s">
        <v>8300</v>
      </c>
      <c r="P1155" s="12" t="s">
        <v>8301</v>
      </c>
      <c r="Q1155">
        <v>50</v>
      </c>
      <c r="R1155" s="18">
        <f t="shared" ref="R1155:R1218" si="73">(((J1155/60)/60)/24)+DATE(1970,1,1)</f>
        <v>42173.714178240742</v>
      </c>
      <c r="S1155" s="18">
        <f t="shared" ref="S1155:S1218" si="74">(((K1155/60)/60)/24)+DATE(1970,1,1)</f>
        <v>42143.714178240742</v>
      </c>
      <c r="T1155">
        <f t="shared" ref="T1155:T1218" si="75">YEAR(S1155)</f>
        <v>2015</v>
      </c>
    </row>
    <row r="1156" spans="1:20" ht="45" x14ac:dyDescent="0.2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s="11">
        <f t="shared" si="72"/>
        <v>7</v>
      </c>
      <c r="G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s="12" t="s">
        <v>8300</v>
      </c>
      <c r="P1156" s="12" t="s">
        <v>8301</v>
      </c>
      <c r="Q1156">
        <v>108.33</v>
      </c>
      <c r="R1156" s="18">
        <f t="shared" si="73"/>
        <v>42253.108865740738</v>
      </c>
      <c r="S1156" s="18">
        <f t="shared" si="74"/>
        <v>42223.108865740738</v>
      </c>
      <c r="T1156">
        <f t="shared" si="75"/>
        <v>2015</v>
      </c>
    </row>
    <row r="1157" spans="1:20" ht="60" x14ac:dyDescent="0.2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s="11">
        <f t="shared" si="72"/>
        <v>1</v>
      </c>
      <c r="G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s="12" t="s">
        <v>8300</v>
      </c>
      <c r="P1157" s="12" t="s">
        <v>8301</v>
      </c>
      <c r="Q1157">
        <v>23.5</v>
      </c>
      <c r="R1157" s="18">
        <f t="shared" si="73"/>
        <v>41865.763981481483</v>
      </c>
      <c r="S1157" s="18">
        <f t="shared" si="74"/>
        <v>41835.763981481483</v>
      </c>
      <c r="T1157">
        <f t="shared" si="75"/>
        <v>2014</v>
      </c>
    </row>
    <row r="1158" spans="1:20" ht="45" x14ac:dyDescent="0.2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s="11">
        <f t="shared" si="72"/>
        <v>0</v>
      </c>
      <c r="G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s="12" t="s">
        <v>8300</v>
      </c>
      <c r="P1158" s="12" t="s">
        <v>8301</v>
      </c>
      <c r="Q1158">
        <v>0</v>
      </c>
      <c r="R1158" s="18">
        <f t="shared" si="73"/>
        <v>42059.07131944444</v>
      </c>
      <c r="S1158" s="18">
        <f t="shared" si="74"/>
        <v>42029.07131944444</v>
      </c>
      <c r="T1158">
        <f t="shared" si="75"/>
        <v>2015</v>
      </c>
    </row>
    <row r="1159" spans="1:20" ht="60" x14ac:dyDescent="0.2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s="11">
        <f t="shared" si="72"/>
        <v>2</v>
      </c>
      <c r="G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s="12" t="s">
        <v>8300</v>
      </c>
      <c r="P1159" s="12" t="s">
        <v>8301</v>
      </c>
      <c r="Q1159">
        <v>50.33</v>
      </c>
      <c r="R1159" s="18">
        <f t="shared" si="73"/>
        <v>41978.669907407413</v>
      </c>
      <c r="S1159" s="18">
        <f t="shared" si="74"/>
        <v>41918.628240740742</v>
      </c>
      <c r="T1159">
        <f t="shared" si="75"/>
        <v>2014</v>
      </c>
    </row>
    <row r="1160" spans="1:20" ht="60" x14ac:dyDescent="0.2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s="11">
        <f t="shared" si="72"/>
        <v>0</v>
      </c>
      <c r="G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s="12" t="s">
        <v>8300</v>
      </c>
      <c r="P1160" s="12" t="s">
        <v>8301</v>
      </c>
      <c r="Q1160">
        <v>11.67</v>
      </c>
      <c r="R1160" s="18">
        <f t="shared" si="73"/>
        <v>41982.09175925926</v>
      </c>
      <c r="S1160" s="18">
        <f t="shared" si="74"/>
        <v>41952.09175925926</v>
      </c>
      <c r="T1160">
        <f t="shared" si="75"/>
        <v>2014</v>
      </c>
    </row>
    <row r="1161" spans="1:20" ht="60" x14ac:dyDescent="0.2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s="11">
        <f t="shared" si="72"/>
        <v>0</v>
      </c>
      <c r="G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s="12" t="s">
        <v>8300</v>
      </c>
      <c r="P1161" s="12" t="s">
        <v>8301</v>
      </c>
      <c r="Q1161">
        <v>0</v>
      </c>
      <c r="R1161" s="18">
        <f t="shared" si="73"/>
        <v>42185.65625</v>
      </c>
      <c r="S1161" s="18">
        <f t="shared" si="74"/>
        <v>42154.726446759261</v>
      </c>
      <c r="T1161">
        <f t="shared" si="75"/>
        <v>2015</v>
      </c>
    </row>
    <row r="1162" spans="1:20" ht="45" x14ac:dyDescent="0.2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s="11">
        <f t="shared" si="72"/>
        <v>4</v>
      </c>
      <c r="G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s="12" t="s">
        <v>8300</v>
      </c>
      <c r="P1162" s="12" t="s">
        <v>8301</v>
      </c>
      <c r="Q1162">
        <v>60.79</v>
      </c>
      <c r="R1162" s="18">
        <f t="shared" si="73"/>
        <v>42091.113263888896</v>
      </c>
      <c r="S1162" s="18">
        <f t="shared" si="74"/>
        <v>42061.154930555553</v>
      </c>
      <c r="T1162">
        <f t="shared" si="75"/>
        <v>2015</v>
      </c>
    </row>
    <row r="1163" spans="1:20" ht="60" x14ac:dyDescent="0.2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s="11">
        <f t="shared" si="72"/>
        <v>0</v>
      </c>
      <c r="G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s="12" t="s">
        <v>8300</v>
      </c>
      <c r="P1163" s="12" t="s">
        <v>8301</v>
      </c>
      <c r="Q1163">
        <v>0</v>
      </c>
      <c r="R1163" s="18">
        <f t="shared" si="73"/>
        <v>42143.629502314812</v>
      </c>
      <c r="S1163" s="18">
        <f t="shared" si="74"/>
        <v>42122.629502314812</v>
      </c>
      <c r="T1163">
        <f t="shared" si="75"/>
        <v>2015</v>
      </c>
    </row>
    <row r="1164" spans="1:20" ht="60" x14ac:dyDescent="0.2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s="11">
        <f t="shared" si="72"/>
        <v>0</v>
      </c>
      <c r="G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s="12" t="s">
        <v>8300</v>
      </c>
      <c r="P1164" s="12" t="s">
        <v>8301</v>
      </c>
      <c r="Q1164">
        <v>17.5</v>
      </c>
      <c r="R1164" s="18">
        <f t="shared" si="73"/>
        <v>41907.683611111112</v>
      </c>
      <c r="S1164" s="18">
        <f t="shared" si="74"/>
        <v>41876.683611111112</v>
      </c>
      <c r="T1164">
        <f t="shared" si="75"/>
        <v>2014</v>
      </c>
    </row>
    <row r="1165" spans="1:20" ht="60" x14ac:dyDescent="0.2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s="11">
        <f t="shared" si="72"/>
        <v>0</v>
      </c>
      <c r="G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s="12" t="s">
        <v>8300</v>
      </c>
      <c r="P1165" s="12" t="s">
        <v>8301</v>
      </c>
      <c r="Q1165">
        <v>0</v>
      </c>
      <c r="R1165" s="18">
        <f t="shared" si="73"/>
        <v>41860.723611111112</v>
      </c>
      <c r="S1165" s="18">
        <f t="shared" si="74"/>
        <v>41830.723611111112</v>
      </c>
      <c r="T1165">
        <f t="shared" si="75"/>
        <v>2014</v>
      </c>
    </row>
    <row r="1166" spans="1:20" ht="60" x14ac:dyDescent="0.2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s="11">
        <f t="shared" si="72"/>
        <v>0</v>
      </c>
      <c r="G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s="12" t="s">
        <v>8300</v>
      </c>
      <c r="P1166" s="12" t="s">
        <v>8301</v>
      </c>
      <c r="Q1166">
        <v>0</v>
      </c>
      <c r="R1166" s="18">
        <f t="shared" si="73"/>
        <v>42539.724328703705</v>
      </c>
      <c r="S1166" s="18">
        <f t="shared" si="74"/>
        <v>42509.724328703705</v>
      </c>
      <c r="T1166">
        <f t="shared" si="75"/>
        <v>2016</v>
      </c>
    </row>
    <row r="1167" spans="1:20" ht="60" x14ac:dyDescent="0.2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s="11">
        <f t="shared" si="72"/>
        <v>21</v>
      </c>
      <c r="G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s="12" t="s">
        <v>8300</v>
      </c>
      <c r="P1167" s="12" t="s">
        <v>8301</v>
      </c>
      <c r="Q1167">
        <v>82.82</v>
      </c>
      <c r="R1167" s="18">
        <f t="shared" si="73"/>
        <v>41826.214467592588</v>
      </c>
      <c r="S1167" s="18">
        <f t="shared" si="74"/>
        <v>41792.214467592588</v>
      </c>
      <c r="T1167">
        <f t="shared" si="75"/>
        <v>2014</v>
      </c>
    </row>
    <row r="1168" spans="1:20" ht="60" x14ac:dyDescent="0.2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s="11">
        <f t="shared" si="72"/>
        <v>19</v>
      </c>
      <c r="G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s="12" t="s">
        <v>8300</v>
      </c>
      <c r="P1168" s="12" t="s">
        <v>8301</v>
      </c>
      <c r="Q1168">
        <v>358.88</v>
      </c>
      <c r="R1168" s="18">
        <f t="shared" si="73"/>
        <v>42181.166666666672</v>
      </c>
      <c r="S1168" s="18">
        <f t="shared" si="74"/>
        <v>42150.485439814816</v>
      </c>
      <c r="T1168">
        <f t="shared" si="75"/>
        <v>2015</v>
      </c>
    </row>
    <row r="1169" spans="1:20" ht="45" x14ac:dyDescent="0.2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s="11">
        <f t="shared" si="72"/>
        <v>2</v>
      </c>
      <c r="G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s="12" t="s">
        <v>8300</v>
      </c>
      <c r="P1169" s="12" t="s">
        <v>8301</v>
      </c>
      <c r="Q1169">
        <v>61.19</v>
      </c>
      <c r="R1169" s="18">
        <f t="shared" si="73"/>
        <v>41894.734895833331</v>
      </c>
      <c r="S1169" s="18">
        <f t="shared" si="74"/>
        <v>41863.734895833331</v>
      </c>
      <c r="T1169">
        <f t="shared" si="75"/>
        <v>2014</v>
      </c>
    </row>
    <row r="1170" spans="1:20" ht="45" x14ac:dyDescent="0.2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s="11">
        <f t="shared" si="72"/>
        <v>6</v>
      </c>
      <c r="G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s="12" t="s">
        <v>8300</v>
      </c>
      <c r="P1170" s="12" t="s">
        <v>8301</v>
      </c>
      <c r="Q1170">
        <v>340</v>
      </c>
      <c r="R1170" s="18">
        <f t="shared" si="73"/>
        <v>42635.053993055553</v>
      </c>
      <c r="S1170" s="18">
        <f t="shared" si="74"/>
        <v>42605.053993055553</v>
      </c>
      <c r="T1170">
        <f t="shared" si="75"/>
        <v>2016</v>
      </c>
    </row>
    <row r="1171" spans="1:20" ht="45" x14ac:dyDescent="0.2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s="11">
        <f t="shared" si="72"/>
        <v>0</v>
      </c>
      <c r="G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s="12" t="s">
        <v>8300</v>
      </c>
      <c r="P1171" s="12" t="s">
        <v>8301</v>
      </c>
      <c r="Q1171">
        <v>5.67</v>
      </c>
      <c r="R1171" s="18">
        <f t="shared" si="73"/>
        <v>42057.353738425925</v>
      </c>
      <c r="S1171" s="18">
        <f t="shared" si="74"/>
        <v>42027.353738425925</v>
      </c>
      <c r="T1171">
        <f t="shared" si="75"/>
        <v>2015</v>
      </c>
    </row>
    <row r="1172" spans="1:20" ht="45" x14ac:dyDescent="0.2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s="11">
        <f t="shared" si="72"/>
        <v>0</v>
      </c>
      <c r="G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s="12" t="s">
        <v>8300</v>
      </c>
      <c r="P1172" s="12" t="s">
        <v>8301</v>
      </c>
      <c r="Q1172">
        <v>50</v>
      </c>
      <c r="R1172" s="18">
        <f t="shared" si="73"/>
        <v>42154.893182870372</v>
      </c>
      <c r="S1172" s="18">
        <f t="shared" si="74"/>
        <v>42124.893182870372</v>
      </c>
      <c r="T1172">
        <f t="shared" si="75"/>
        <v>2015</v>
      </c>
    </row>
    <row r="1173" spans="1:20" ht="45" x14ac:dyDescent="0.2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s="11">
        <f t="shared" si="72"/>
        <v>0</v>
      </c>
      <c r="G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s="12" t="s">
        <v>8300</v>
      </c>
      <c r="P1173" s="12" t="s">
        <v>8301</v>
      </c>
      <c r="Q1173">
        <v>25</v>
      </c>
      <c r="R1173" s="18">
        <f t="shared" si="73"/>
        <v>41956.846377314811</v>
      </c>
      <c r="S1173" s="18">
        <f t="shared" si="74"/>
        <v>41938.804710648146</v>
      </c>
      <c r="T1173">
        <f t="shared" si="75"/>
        <v>2014</v>
      </c>
    </row>
    <row r="1174" spans="1:20" ht="30" x14ac:dyDescent="0.2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s="11">
        <f t="shared" si="72"/>
        <v>0</v>
      </c>
      <c r="G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s="12" t="s">
        <v>8300</v>
      </c>
      <c r="P1174" s="12" t="s">
        <v>8301</v>
      </c>
      <c r="Q1174">
        <v>0</v>
      </c>
      <c r="R1174" s="18">
        <f t="shared" si="73"/>
        <v>41871.682314814818</v>
      </c>
      <c r="S1174" s="18">
        <f t="shared" si="74"/>
        <v>41841.682314814818</v>
      </c>
      <c r="T1174">
        <f t="shared" si="75"/>
        <v>2014</v>
      </c>
    </row>
    <row r="1175" spans="1:20" ht="60" x14ac:dyDescent="0.2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s="11">
        <f t="shared" si="72"/>
        <v>0</v>
      </c>
      <c r="G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s="12" t="s">
        <v>8300</v>
      </c>
      <c r="P1175" s="12" t="s">
        <v>8301</v>
      </c>
      <c r="Q1175">
        <v>30</v>
      </c>
      <c r="R1175" s="18">
        <f t="shared" si="73"/>
        <v>42219.185844907406</v>
      </c>
      <c r="S1175" s="18">
        <f t="shared" si="74"/>
        <v>42184.185844907406</v>
      </c>
      <c r="T1175">
        <f t="shared" si="75"/>
        <v>2015</v>
      </c>
    </row>
    <row r="1176" spans="1:20" ht="45" x14ac:dyDescent="0.2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s="11">
        <f t="shared" si="72"/>
        <v>6</v>
      </c>
      <c r="G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s="12" t="s">
        <v>8300</v>
      </c>
      <c r="P1176" s="12" t="s">
        <v>8301</v>
      </c>
      <c r="Q1176">
        <v>46.63</v>
      </c>
      <c r="R1176" s="18">
        <f t="shared" si="73"/>
        <v>42498.84174768519</v>
      </c>
      <c r="S1176" s="18">
        <f t="shared" si="74"/>
        <v>42468.84174768519</v>
      </c>
      <c r="T1176">
        <f t="shared" si="75"/>
        <v>2016</v>
      </c>
    </row>
    <row r="1177" spans="1:20" ht="45" x14ac:dyDescent="0.2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s="11">
        <f t="shared" si="72"/>
        <v>3</v>
      </c>
      <c r="G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s="12" t="s">
        <v>8300</v>
      </c>
      <c r="P1177" s="12" t="s">
        <v>8301</v>
      </c>
      <c r="Q1177">
        <v>65</v>
      </c>
      <c r="R1177" s="18">
        <f t="shared" si="73"/>
        <v>42200.728460648148</v>
      </c>
      <c r="S1177" s="18">
        <f t="shared" si="74"/>
        <v>42170.728460648148</v>
      </c>
      <c r="T1177">
        <f t="shared" si="75"/>
        <v>2015</v>
      </c>
    </row>
    <row r="1178" spans="1:20" ht="60" x14ac:dyDescent="0.2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s="11">
        <f t="shared" si="72"/>
        <v>0</v>
      </c>
      <c r="G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s="12" t="s">
        <v>8300</v>
      </c>
      <c r="P1178" s="12" t="s">
        <v>8301</v>
      </c>
      <c r="Q1178">
        <v>10</v>
      </c>
      <c r="R1178" s="18">
        <f t="shared" si="73"/>
        <v>42800.541666666672</v>
      </c>
      <c r="S1178" s="18">
        <f t="shared" si="74"/>
        <v>42746.019652777773</v>
      </c>
      <c r="T1178">
        <f t="shared" si="75"/>
        <v>2017</v>
      </c>
    </row>
    <row r="1179" spans="1:20" ht="60" x14ac:dyDescent="0.2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s="11">
        <f t="shared" si="72"/>
        <v>0</v>
      </c>
      <c r="G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s="12" t="s">
        <v>8300</v>
      </c>
      <c r="P1179" s="12" t="s">
        <v>8301</v>
      </c>
      <c r="Q1179">
        <v>0</v>
      </c>
      <c r="R1179" s="18">
        <f t="shared" si="73"/>
        <v>41927.660833333335</v>
      </c>
      <c r="S1179" s="18">
        <f t="shared" si="74"/>
        <v>41897.660833333335</v>
      </c>
      <c r="T1179">
        <f t="shared" si="75"/>
        <v>2014</v>
      </c>
    </row>
    <row r="1180" spans="1:20" ht="60" x14ac:dyDescent="0.2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s="11">
        <f t="shared" si="72"/>
        <v>0</v>
      </c>
      <c r="G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s="12" t="s">
        <v>8300</v>
      </c>
      <c r="P1180" s="12" t="s">
        <v>8301</v>
      </c>
      <c r="Q1180">
        <v>5</v>
      </c>
      <c r="R1180" s="18">
        <f t="shared" si="73"/>
        <v>41867.905694444446</v>
      </c>
      <c r="S1180" s="18">
        <f t="shared" si="74"/>
        <v>41837.905694444446</v>
      </c>
      <c r="T1180">
        <f t="shared" si="75"/>
        <v>2014</v>
      </c>
    </row>
    <row r="1181" spans="1:20" ht="45" x14ac:dyDescent="0.2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s="11">
        <f t="shared" si="72"/>
        <v>5</v>
      </c>
      <c r="G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s="12" t="s">
        <v>8300</v>
      </c>
      <c r="P1181" s="12" t="s">
        <v>8301</v>
      </c>
      <c r="Q1181">
        <v>640</v>
      </c>
      <c r="R1181" s="18">
        <f t="shared" si="73"/>
        <v>42305.720219907409</v>
      </c>
      <c r="S1181" s="18">
        <f t="shared" si="74"/>
        <v>42275.720219907409</v>
      </c>
      <c r="T1181">
        <f t="shared" si="75"/>
        <v>2015</v>
      </c>
    </row>
    <row r="1182" spans="1:20" ht="45" x14ac:dyDescent="0.2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s="11">
        <f t="shared" si="72"/>
        <v>12</v>
      </c>
      <c r="G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s="12" t="s">
        <v>8300</v>
      </c>
      <c r="P1182" s="12" t="s">
        <v>8301</v>
      </c>
      <c r="Q1182">
        <v>69.12</v>
      </c>
      <c r="R1182" s="18">
        <f t="shared" si="73"/>
        <v>41818.806875000002</v>
      </c>
      <c r="S1182" s="18">
        <f t="shared" si="74"/>
        <v>41781.806875000002</v>
      </c>
      <c r="T1182">
        <f t="shared" si="75"/>
        <v>2014</v>
      </c>
    </row>
    <row r="1183" spans="1:20" ht="30" x14ac:dyDescent="0.2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s="11">
        <f t="shared" si="72"/>
        <v>0</v>
      </c>
      <c r="G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s="12" t="s">
        <v>8300</v>
      </c>
      <c r="P1183" s="12" t="s">
        <v>8301</v>
      </c>
      <c r="Q1183">
        <v>1.33</v>
      </c>
      <c r="R1183" s="18">
        <f t="shared" si="73"/>
        <v>42064.339363425926</v>
      </c>
      <c r="S1183" s="18">
        <f t="shared" si="74"/>
        <v>42034.339363425926</v>
      </c>
      <c r="T1183">
        <f t="shared" si="75"/>
        <v>2015</v>
      </c>
    </row>
    <row r="1184" spans="1:20" ht="60" x14ac:dyDescent="0.2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s="11">
        <f t="shared" si="72"/>
        <v>4</v>
      </c>
      <c r="G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s="12" t="s">
        <v>8300</v>
      </c>
      <c r="P1184" s="12" t="s">
        <v>8301</v>
      </c>
      <c r="Q1184">
        <v>10.5</v>
      </c>
      <c r="R1184" s="18">
        <f t="shared" si="73"/>
        <v>42747.695833333331</v>
      </c>
      <c r="S1184" s="18">
        <f t="shared" si="74"/>
        <v>42728.827407407407</v>
      </c>
      <c r="T1184">
        <f t="shared" si="75"/>
        <v>2016</v>
      </c>
    </row>
    <row r="1185" spans="1:20" ht="60" x14ac:dyDescent="0.2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s="11">
        <f t="shared" si="72"/>
        <v>4</v>
      </c>
      <c r="G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s="12" t="s">
        <v>8300</v>
      </c>
      <c r="P1185" s="12" t="s">
        <v>8301</v>
      </c>
      <c r="Q1185">
        <v>33.33</v>
      </c>
      <c r="R1185" s="18">
        <f t="shared" si="73"/>
        <v>42676.165972222225</v>
      </c>
      <c r="S1185" s="18">
        <f t="shared" si="74"/>
        <v>42656.86137731481</v>
      </c>
      <c r="T1185">
        <f t="shared" si="75"/>
        <v>2016</v>
      </c>
    </row>
    <row r="1186" spans="1:20" ht="60" x14ac:dyDescent="0.2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s="11">
        <f t="shared" si="72"/>
        <v>105</v>
      </c>
      <c r="G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s="12" t="s">
        <v>8302</v>
      </c>
      <c r="P1186" s="12" t="s">
        <v>8303</v>
      </c>
      <c r="Q1186">
        <v>61.56</v>
      </c>
      <c r="R1186" s="18">
        <f t="shared" si="73"/>
        <v>42772.599664351852</v>
      </c>
      <c r="S1186" s="18">
        <f t="shared" si="74"/>
        <v>42741.599664351852</v>
      </c>
      <c r="T1186">
        <f t="shared" si="75"/>
        <v>2017</v>
      </c>
    </row>
    <row r="1187" spans="1:20" ht="60" x14ac:dyDescent="0.2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s="11">
        <f t="shared" si="72"/>
        <v>105</v>
      </c>
      <c r="G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s="12" t="s">
        <v>8302</v>
      </c>
      <c r="P1187" s="12" t="s">
        <v>8303</v>
      </c>
      <c r="Q1187">
        <v>118.74</v>
      </c>
      <c r="R1187" s="18">
        <f t="shared" si="73"/>
        <v>42163.166666666672</v>
      </c>
      <c r="S1187" s="18">
        <f t="shared" si="74"/>
        <v>42130.865150462967</v>
      </c>
      <c r="T1187">
        <f t="shared" si="75"/>
        <v>2015</v>
      </c>
    </row>
    <row r="1188" spans="1:20" ht="60" x14ac:dyDescent="0.2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s="11">
        <f t="shared" si="72"/>
        <v>107</v>
      </c>
      <c r="G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s="12" t="s">
        <v>8302</v>
      </c>
      <c r="P1188" s="12" t="s">
        <v>8303</v>
      </c>
      <c r="Q1188">
        <v>65.08</v>
      </c>
      <c r="R1188" s="18">
        <f t="shared" si="73"/>
        <v>42156.945833333331</v>
      </c>
      <c r="S1188" s="18">
        <f t="shared" si="74"/>
        <v>42123.86336805555</v>
      </c>
      <c r="T1188">
        <f t="shared" si="75"/>
        <v>2015</v>
      </c>
    </row>
    <row r="1189" spans="1:20" ht="60" x14ac:dyDescent="0.2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s="11">
        <f t="shared" si="72"/>
        <v>104</v>
      </c>
      <c r="G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s="12" t="s">
        <v>8302</v>
      </c>
      <c r="P1189" s="12" t="s">
        <v>8303</v>
      </c>
      <c r="Q1189">
        <v>130.16</v>
      </c>
      <c r="R1189" s="18">
        <f t="shared" si="73"/>
        <v>42141.75</v>
      </c>
      <c r="S1189" s="18">
        <f t="shared" si="74"/>
        <v>42109.894942129627</v>
      </c>
      <c r="T1189">
        <f t="shared" si="75"/>
        <v>2015</v>
      </c>
    </row>
    <row r="1190" spans="1:20" ht="45" x14ac:dyDescent="0.2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s="11">
        <f t="shared" si="72"/>
        <v>161</v>
      </c>
      <c r="G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s="12" t="s">
        <v>8302</v>
      </c>
      <c r="P1190" s="12" t="s">
        <v>8303</v>
      </c>
      <c r="Q1190">
        <v>37.78</v>
      </c>
      <c r="R1190" s="18">
        <f t="shared" si="73"/>
        <v>42732.700694444444</v>
      </c>
      <c r="S1190" s="18">
        <f t="shared" si="74"/>
        <v>42711.700694444444</v>
      </c>
      <c r="T1190">
        <f t="shared" si="75"/>
        <v>2016</v>
      </c>
    </row>
    <row r="1191" spans="1:20" ht="60" x14ac:dyDescent="0.2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s="11">
        <f t="shared" si="72"/>
        <v>108</v>
      </c>
      <c r="G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s="12" t="s">
        <v>8302</v>
      </c>
      <c r="P1191" s="12" t="s">
        <v>8303</v>
      </c>
      <c r="Q1191">
        <v>112.79</v>
      </c>
      <c r="R1191" s="18">
        <f t="shared" si="73"/>
        <v>42550.979108796295</v>
      </c>
      <c r="S1191" s="18">
        <f t="shared" si="74"/>
        <v>42529.979108796295</v>
      </c>
      <c r="T1191">
        <f t="shared" si="75"/>
        <v>2016</v>
      </c>
    </row>
    <row r="1192" spans="1:20" ht="45" x14ac:dyDescent="0.2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s="11">
        <f t="shared" si="72"/>
        <v>135</v>
      </c>
      <c r="G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s="12" t="s">
        <v>8302</v>
      </c>
      <c r="P1192" s="12" t="s">
        <v>8303</v>
      </c>
      <c r="Q1192">
        <v>51.92</v>
      </c>
      <c r="R1192" s="18">
        <f t="shared" si="73"/>
        <v>41882.665798611109</v>
      </c>
      <c r="S1192" s="18">
        <f t="shared" si="74"/>
        <v>41852.665798611109</v>
      </c>
      <c r="T1192">
        <f t="shared" si="75"/>
        <v>2014</v>
      </c>
    </row>
    <row r="1193" spans="1:20" ht="60" x14ac:dyDescent="0.2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s="11">
        <f t="shared" si="72"/>
        <v>109</v>
      </c>
      <c r="G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s="12" t="s">
        <v>8302</v>
      </c>
      <c r="P1193" s="12" t="s">
        <v>8303</v>
      </c>
      <c r="Q1193">
        <v>89.24</v>
      </c>
      <c r="R1193" s="18">
        <f t="shared" si="73"/>
        <v>42449.562037037031</v>
      </c>
      <c r="S1193" s="18">
        <f t="shared" si="74"/>
        <v>42419.603703703702</v>
      </c>
      <c r="T1193">
        <f t="shared" si="75"/>
        <v>2016</v>
      </c>
    </row>
    <row r="1194" spans="1:20" ht="30" x14ac:dyDescent="0.2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s="11">
        <f t="shared" si="72"/>
        <v>290</v>
      </c>
      <c r="G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s="12" t="s">
        <v>8302</v>
      </c>
      <c r="P1194" s="12" t="s">
        <v>8303</v>
      </c>
      <c r="Q1194">
        <v>19.329999999999998</v>
      </c>
      <c r="R1194" s="18">
        <f t="shared" si="73"/>
        <v>42777.506689814814</v>
      </c>
      <c r="S1194" s="18">
        <f t="shared" si="74"/>
        <v>42747.506689814814</v>
      </c>
      <c r="T1194">
        <f t="shared" si="75"/>
        <v>2017</v>
      </c>
    </row>
    <row r="1195" spans="1:20" ht="60" x14ac:dyDescent="0.2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s="11">
        <f t="shared" si="72"/>
        <v>104</v>
      </c>
      <c r="G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s="12" t="s">
        <v>8302</v>
      </c>
      <c r="P1195" s="12" t="s">
        <v>8303</v>
      </c>
      <c r="Q1195">
        <v>79.97</v>
      </c>
      <c r="R1195" s="18">
        <f t="shared" si="73"/>
        <v>42469.734409722223</v>
      </c>
      <c r="S1195" s="18">
        <f t="shared" si="74"/>
        <v>42409.776076388895</v>
      </c>
      <c r="T1195">
        <f t="shared" si="75"/>
        <v>2016</v>
      </c>
    </row>
    <row r="1196" spans="1:20" ht="60" x14ac:dyDescent="0.2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s="11">
        <f t="shared" si="72"/>
        <v>322</v>
      </c>
      <c r="G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s="12" t="s">
        <v>8302</v>
      </c>
      <c r="P1196" s="12" t="s">
        <v>8303</v>
      </c>
      <c r="Q1196">
        <v>56.41</v>
      </c>
      <c r="R1196" s="18">
        <f t="shared" si="73"/>
        <v>42102.488182870366</v>
      </c>
      <c r="S1196" s="18">
        <f t="shared" si="74"/>
        <v>42072.488182870366</v>
      </c>
      <c r="T1196">
        <f t="shared" si="75"/>
        <v>2015</v>
      </c>
    </row>
    <row r="1197" spans="1:20" ht="60" x14ac:dyDescent="0.2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s="11">
        <f t="shared" si="72"/>
        <v>135</v>
      </c>
      <c r="G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s="12" t="s">
        <v>8302</v>
      </c>
      <c r="P1197" s="12" t="s">
        <v>8303</v>
      </c>
      <c r="Q1197">
        <v>79.41</v>
      </c>
      <c r="R1197" s="18">
        <f t="shared" si="73"/>
        <v>42358.375</v>
      </c>
      <c r="S1197" s="18">
        <f t="shared" si="74"/>
        <v>42298.34783564815</v>
      </c>
      <c r="T1197">
        <f t="shared" si="75"/>
        <v>2015</v>
      </c>
    </row>
    <row r="1198" spans="1:20" ht="30" x14ac:dyDescent="0.2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s="11">
        <f t="shared" si="72"/>
        <v>270</v>
      </c>
      <c r="G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s="12" t="s">
        <v>8302</v>
      </c>
      <c r="P1198" s="12" t="s">
        <v>8303</v>
      </c>
      <c r="Q1198">
        <v>76.44</v>
      </c>
      <c r="R1198" s="18">
        <f t="shared" si="73"/>
        <v>42356.818738425922</v>
      </c>
      <c r="S1198" s="18">
        <f t="shared" si="74"/>
        <v>42326.818738425922</v>
      </c>
      <c r="T1198">
        <f t="shared" si="75"/>
        <v>2015</v>
      </c>
    </row>
    <row r="1199" spans="1:20" ht="60" x14ac:dyDescent="0.2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s="11">
        <f t="shared" si="72"/>
        <v>253</v>
      </c>
      <c r="G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s="12" t="s">
        <v>8302</v>
      </c>
      <c r="P1199" s="12" t="s">
        <v>8303</v>
      </c>
      <c r="Q1199">
        <v>121</v>
      </c>
      <c r="R1199" s="18">
        <f t="shared" si="73"/>
        <v>42534.249305555553</v>
      </c>
      <c r="S1199" s="18">
        <f t="shared" si="74"/>
        <v>42503.66474537037</v>
      </c>
      <c r="T1199">
        <f t="shared" si="75"/>
        <v>2016</v>
      </c>
    </row>
    <row r="1200" spans="1:20" ht="60" x14ac:dyDescent="0.2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s="11">
        <f t="shared" si="72"/>
        <v>261</v>
      </c>
      <c r="G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s="12" t="s">
        <v>8302</v>
      </c>
      <c r="P1200" s="12" t="s">
        <v>8303</v>
      </c>
      <c r="Q1200">
        <v>54.62</v>
      </c>
      <c r="R1200" s="18">
        <f t="shared" si="73"/>
        <v>42369.125</v>
      </c>
      <c r="S1200" s="18">
        <f t="shared" si="74"/>
        <v>42333.619050925925</v>
      </c>
      <c r="T1200">
        <f t="shared" si="75"/>
        <v>2015</v>
      </c>
    </row>
    <row r="1201" spans="1:20" ht="60" x14ac:dyDescent="0.2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s="11">
        <f t="shared" si="72"/>
        <v>101</v>
      </c>
      <c r="G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s="12" t="s">
        <v>8302</v>
      </c>
      <c r="P1201" s="12" t="s">
        <v>8303</v>
      </c>
      <c r="Q1201">
        <v>299.22000000000003</v>
      </c>
      <c r="R1201" s="18">
        <f t="shared" si="73"/>
        <v>42193.770833333328</v>
      </c>
      <c r="S1201" s="18">
        <f t="shared" si="74"/>
        <v>42161.770833333328</v>
      </c>
      <c r="T1201">
        <f t="shared" si="75"/>
        <v>2015</v>
      </c>
    </row>
    <row r="1202" spans="1:20" ht="60" x14ac:dyDescent="0.2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s="11">
        <f t="shared" si="72"/>
        <v>126</v>
      </c>
      <c r="G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s="12" t="s">
        <v>8302</v>
      </c>
      <c r="P1202" s="12" t="s">
        <v>8303</v>
      </c>
      <c r="Q1202">
        <v>58.53</v>
      </c>
      <c r="R1202" s="18">
        <f t="shared" si="73"/>
        <v>42110.477500000001</v>
      </c>
      <c r="S1202" s="18">
        <f t="shared" si="74"/>
        <v>42089.477500000001</v>
      </c>
      <c r="T1202">
        <f t="shared" si="75"/>
        <v>2015</v>
      </c>
    </row>
    <row r="1203" spans="1:20" ht="60" x14ac:dyDescent="0.2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s="11">
        <f t="shared" si="72"/>
        <v>102</v>
      </c>
      <c r="G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s="12" t="s">
        <v>8302</v>
      </c>
      <c r="P1203" s="12" t="s">
        <v>8303</v>
      </c>
      <c r="Q1203">
        <v>55.37</v>
      </c>
      <c r="R1203" s="18">
        <f t="shared" si="73"/>
        <v>42566.60701388889</v>
      </c>
      <c r="S1203" s="18">
        <f t="shared" si="74"/>
        <v>42536.60701388889</v>
      </c>
      <c r="T1203">
        <f t="shared" si="75"/>
        <v>2016</v>
      </c>
    </row>
    <row r="1204" spans="1:20" ht="60" x14ac:dyDescent="0.2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s="11">
        <f t="shared" si="72"/>
        <v>199</v>
      </c>
      <c r="G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s="12" t="s">
        <v>8302</v>
      </c>
      <c r="P1204" s="12" t="s">
        <v>8303</v>
      </c>
      <c r="Q1204">
        <v>183.8</v>
      </c>
      <c r="R1204" s="18">
        <f t="shared" si="73"/>
        <v>42182.288819444439</v>
      </c>
      <c r="S1204" s="18">
        <f t="shared" si="74"/>
        <v>42152.288819444439</v>
      </c>
      <c r="T1204">
        <f t="shared" si="75"/>
        <v>2015</v>
      </c>
    </row>
    <row r="1205" spans="1:20" ht="45" x14ac:dyDescent="0.2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s="11">
        <f t="shared" si="72"/>
        <v>102</v>
      </c>
      <c r="G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s="12" t="s">
        <v>8302</v>
      </c>
      <c r="P1205" s="12" t="s">
        <v>8303</v>
      </c>
      <c r="Q1205">
        <v>165.35</v>
      </c>
      <c r="R1205" s="18">
        <f t="shared" si="73"/>
        <v>42155.614895833336</v>
      </c>
      <c r="S1205" s="18">
        <f t="shared" si="74"/>
        <v>42125.614895833336</v>
      </c>
      <c r="T1205">
        <f t="shared" si="75"/>
        <v>2015</v>
      </c>
    </row>
    <row r="1206" spans="1:20" ht="45" x14ac:dyDescent="0.2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s="11">
        <f t="shared" si="72"/>
        <v>103</v>
      </c>
      <c r="G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s="12" t="s">
        <v>8302</v>
      </c>
      <c r="P1206" s="12" t="s">
        <v>8303</v>
      </c>
      <c r="Q1206">
        <v>234.79</v>
      </c>
      <c r="R1206" s="18">
        <f t="shared" si="73"/>
        <v>42342.208333333328</v>
      </c>
      <c r="S1206" s="18">
        <f t="shared" si="74"/>
        <v>42297.748067129629</v>
      </c>
      <c r="T1206">
        <f t="shared" si="75"/>
        <v>2015</v>
      </c>
    </row>
    <row r="1207" spans="1:20" ht="60" x14ac:dyDescent="0.2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s="11">
        <f t="shared" si="72"/>
        <v>101</v>
      </c>
      <c r="G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s="12" t="s">
        <v>8302</v>
      </c>
      <c r="P1207" s="12" t="s">
        <v>8303</v>
      </c>
      <c r="Q1207">
        <v>211.48</v>
      </c>
      <c r="R1207" s="18">
        <f t="shared" si="73"/>
        <v>42168.506377314814</v>
      </c>
      <c r="S1207" s="18">
        <f t="shared" si="74"/>
        <v>42138.506377314814</v>
      </c>
      <c r="T1207">
        <f t="shared" si="75"/>
        <v>2015</v>
      </c>
    </row>
    <row r="1208" spans="1:20" ht="60" x14ac:dyDescent="0.2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s="11">
        <f t="shared" si="72"/>
        <v>115</v>
      </c>
      <c r="G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s="12" t="s">
        <v>8302</v>
      </c>
      <c r="P1208" s="12" t="s">
        <v>8303</v>
      </c>
      <c r="Q1208">
        <v>32.340000000000003</v>
      </c>
      <c r="R1208" s="18">
        <f t="shared" si="73"/>
        <v>42805.561805555553</v>
      </c>
      <c r="S1208" s="18">
        <f t="shared" si="74"/>
        <v>42772.776076388895</v>
      </c>
      <c r="T1208">
        <f t="shared" si="75"/>
        <v>2017</v>
      </c>
    </row>
    <row r="1209" spans="1:20" ht="30" x14ac:dyDescent="0.2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s="11">
        <f t="shared" si="72"/>
        <v>104</v>
      </c>
      <c r="G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s="12" t="s">
        <v>8302</v>
      </c>
      <c r="P1209" s="12" t="s">
        <v>8303</v>
      </c>
      <c r="Q1209">
        <v>123.38</v>
      </c>
      <c r="R1209" s="18">
        <f t="shared" si="73"/>
        <v>42460.416666666672</v>
      </c>
      <c r="S1209" s="18">
        <f t="shared" si="74"/>
        <v>42430.430243055554</v>
      </c>
      <c r="T1209">
        <f t="shared" si="75"/>
        <v>2016</v>
      </c>
    </row>
    <row r="1210" spans="1:20" ht="60" x14ac:dyDescent="0.2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s="11">
        <f t="shared" si="72"/>
        <v>155</v>
      </c>
      <c r="G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s="12" t="s">
        <v>8302</v>
      </c>
      <c r="P1210" s="12" t="s">
        <v>8303</v>
      </c>
      <c r="Q1210">
        <v>207.07</v>
      </c>
      <c r="R1210" s="18">
        <f t="shared" si="73"/>
        <v>42453.667407407411</v>
      </c>
      <c r="S1210" s="18">
        <f t="shared" si="74"/>
        <v>42423.709074074075</v>
      </c>
      <c r="T1210">
        <f t="shared" si="75"/>
        <v>2016</v>
      </c>
    </row>
    <row r="1211" spans="1:20" ht="60" x14ac:dyDescent="0.2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s="11">
        <f t="shared" si="72"/>
        <v>106</v>
      </c>
      <c r="G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s="12" t="s">
        <v>8302</v>
      </c>
      <c r="P1211" s="12" t="s">
        <v>8303</v>
      </c>
      <c r="Q1211">
        <v>138.26</v>
      </c>
      <c r="R1211" s="18">
        <f t="shared" si="73"/>
        <v>42791.846122685187</v>
      </c>
      <c r="S1211" s="18">
        <f t="shared" si="74"/>
        <v>42761.846122685187</v>
      </c>
      <c r="T1211">
        <f t="shared" si="75"/>
        <v>2017</v>
      </c>
    </row>
    <row r="1212" spans="1:20" ht="30" x14ac:dyDescent="0.2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s="11">
        <f t="shared" si="72"/>
        <v>254</v>
      </c>
      <c r="G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s="12" t="s">
        <v>8302</v>
      </c>
      <c r="P1212" s="12" t="s">
        <v>8303</v>
      </c>
      <c r="Q1212">
        <v>493.82</v>
      </c>
      <c r="R1212" s="18">
        <f t="shared" si="73"/>
        <v>42155.875</v>
      </c>
      <c r="S1212" s="18">
        <f t="shared" si="74"/>
        <v>42132.941805555558</v>
      </c>
      <c r="T1212">
        <f t="shared" si="75"/>
        <v>2015</v>
      </c>
    </row>
    <row r="1213" spans="1:20" ht="60" x14ac:dyDescent="0.2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s="11">
        <f t="shared" si="72"/>
        <v>101</v>
      </c>
      <c r="G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s="12" t="s">
        <v>8302</v>
      </c>
      <c r="P1213" s="12" t="s">
        <v>8303</v>
      </c>
      <c r="Q1213">
        <v>168.5</v>
      </c>
      <c r="R1213" s="18">
        <f t="shared" si="73"/>
        <v>42530.866446759261</v>
      </c>
      <c r="S1213" s="18">
        <f t="shared" si="74"/>
        <v>42515.866446759261</v>
      </c>
      <c r="T1213">
        <f t="shared" si="75"/>
        <v>2016</v>
      </c>
    </row>
    <row r="1214" spans="1:20" ht="60" x14ac:dyDescent="0.2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s="11">
        <f t="shared" si="72"/>
        <v>129</v>
      </c>
      <c r="G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s="12" t="s">
        <v>8302</v>
      </c>
      <c r="P1214" s="12" t="s">
        <v>8303</v>
      </c>
      <c r="Q1214">
        <v>38.869999999999997</v>
      </c>
      <c r="R1214" s="18">
        <f t="shared" si="73"/>
        <v>42335.041666666672</v>
      </c>
      <c r="S1214" s="18">
        <f t="shared" si="74"/>
        <v>42318.950173611112</v>
      </c>
      <c r="T1214">
        <f t="shared" si="75"/>
        <v>2015</v>
      </c>
    </row>
    <row r="1215" spans="1:20" ht="60" x14ac:dyDescent="0.2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s="11">
        <f t="shared" si="72"/>
        <v>102</v>
      </c>
      <c r="G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s="12" t="s">
        <v>8302</v>
      </c>
      <c r="P1215" s="12" t="s">
        <v>8303</v>
      </c>
      <c r="Q1215">
        <v>61.53</v>
      </c>
      <c r="R1215" s="18">
        <f t="shared" si="73"/>
        <v>42766.755787037036</v>
      </c>
      <c r="S1215" s="18">
        <f t="shared" si="74"/>
        <v>42731.755787037036</v>
      </c>
      <c r="T1215">
        <f t="shared" si="75"/>
        <v>2016</v>
      </c>
    </row>
    <row r="1216" spans="1:20" ht="60" x14ac:dyDescent="0.2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s="11">
        <f t="shared" si="72"/>
        <v>132</v>
      </c>
      <c r="G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s="12" t="s">
        <v>8302</v>
      </c>
      <c r="P1216" s="12" t="s">
        <v>8303</v>
      </c>
      <c r="Q1216">
        <v>105.44</v>
      </c>
      <c r="R1216" s="18">
        <f t="shared" si="73"/>
        <v>42164.840335648143</v>
      </c>
      <c r="S1216" s="18">
        <f t="shared" si="74"/>
        <v>42104.840335648143</v>
      </c>
      <c r="T1216">
        <f t="shared" si="75"/>
        <v>2015</v>
      </c>
    </row>
    <row r="1217" spans="1:20" ht="60" x14ac:dyDescent="0.2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s="11">
        <f t="shared" si="72"/>
        <v>786</v>
      </c>
      <c r="G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s="12" t="s">
        <v>8302</v>
      </c>
      <c r="P1217" s="12" t="s">
        <v>8303</v>
      </c>
      <c r="Q1217">
        <v>71.59</v>
      </c>
      <c r="R1217" s="18">
        <f t="shared" si="73"/>
        <v>41789.923101851848</v>
      </c>
      <c r="S1217" s="18">
        <f t="shared" si="74"/>
        <v>41759.923101851848</v>
      </c>
      <c r="T1217">
        <f t="shared" si="75"/>
        <v>2014</v>
      </c>
    </row>
    <row r="1218" spans="1:20" ht="30" x14ac:dyDescent="0.2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s="11">
        <f t="shared" ref="F1218:F1281" si="76">ROUND(E1218/D1218*100,0)</f>
        <v>146</v>
      </c>
      <c r="G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s="12" t="s">
        <v>8302</v>
      </c>
      <c r="P1218" s="12" t="s">
        <v>8303</v>
      </c>
      <c r="Q1218">
        <v>91.88</v>
      </c>
      <c r="R1218" s="18">
        <f t="shared" si="73"/>
        <v>42279.960416666669</v>
      </c>
      <c r="S1218" s="18">
        <f t="shared" si="74"/>
        <v>42247.616400462968</v>
      </c>
      <c r="T1218">
        <f t="shared" si="75"/>
        <v>2015</v>
      </c>
    </row>
    <row r="1219" spans="1:20" ht="45" x14ac:dyDescent="0.2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s="11">
        <f t="shared" si="76"/>
        <v>103</v>
      </c>
      <c r="G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s="12" t="s">
        <v>8302</v>
      </c>
      <c r="P1219" s="12" t="s">
        <v>8303</v>
      </c>
      <c r="Q1219">
        <v>148.57</v>
      </c>
      <c r="R1219" s="18">
        <f t="shared" ref="R1219:R1282" si="77">(((J1219/60)/60)/24)+DATE(1970,1,1)</f>
        <v>42565.809490740736</v>
      </c>
      <c r="S1219" s="18">
        <f t="shared" ref="S1219:S1282" si="78">(((K1219/60)/60)/24)+DATE(1970,1,1)</f>
        <v>42535.809490740736</v>
      </c>
      <c r="T1219">
        <f t="shared" ref="T1219:T1282" si="79">YEAR(S1219)</f>
        <v>2016</v>
      </c>
    </row>
    <row r="1220" spans="1:20" ht="60" x14ac:dyDescent="0.2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s="11">
        <f t="shared" si="76"/>
        <v>172</v>
      </c>
      <c r="G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s="12" t="s">
        <v>8302</v>
      </c>
      <c r="P1220" s="12" t="s">
        <v>8303</v>
      </c>
      <c r="Q1220">
        <v>174.21</v>
      </c>
      <c r="R1220" s="18">
        <f t="shared" si="77"/>
        <v>42309.125</v>
      </c>
      <c r="S1220" s="18">
        <f t="shared" si="78"/>
        <v>42278.662037037036</v>
      </c>
      <c r="T1220">
        <f t="shared" si="79"/>
        <v>2015</v>
      </c>
    </row>
    <row r="1221" spans="1:20" ht="45" x14ac:dyDescent="0.2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s="11">
        <f t="shared" si="76"/>
        <v>159</v>
      </c>
      <c r="G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s="12" t="s">
        <v>8302</v>
      </c>
      <c r="P1221" s="12" t="s">
        <v>8303</v>
      </c>
      <c r="Q1221">
        <v>102.86</v>
      </c>
      <c r="R1221" s="18">
        <f t="shared" si="77"/>
        <v>42663.461956018517</v>
      </c>
      <c r="S1221" s="18">
        <f t="shared" si="78"/>
        <v>42633.461956018517</v>
      </c>
      <c r="T1221">
        <f t="shared" si="79"/>
        <v>2016</v>
      </c>
    </row>
    <row r="1222" spans="1:20" ht="45" x14ac:dyDescent="0.2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s="11">
        <f t="shared" si="76"/>
        <v>104</v>
      </c>
      <c r="G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s="12" t="s">
        <v>8302</v>
      </c>
      <c r="P1222" s="12" t="s">
        <v>8303</v>
      </c>
      <c r="Q1222">
        <v>111.18</v>
      </c>
      <c r="R1222" s="18">
        <f t="shared" si="77"/>
        <v>42241.628611111111</v>
      </c>
      <c r="S1222" s="18">
        <f t="shared" si="78"/>
        <v>42211.628611111111</v>
      </c>
      <c r="T1222">
        <f t="shared" si="79"/>
        <v>2015</v>
      </c>
    </row>
    <row r="1223" spans="1:20" ht="60" x14ac:dyDescent="0.2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s="11">
        <f t="shared" si="76"/>
        <v>111</v>
      </c>
      <c r="G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s="12" t="s">
        <v>8302</v>
      </c>
      <c r="P1223" s="12" t="s">
        <v>8303</v>
      </c>
      <c r="Q1223">
        <v>23.8</v>
      </c>
      <c r="R1223" s="18">
        <f t="shared" si="77"/>
        <v>42708</v>
      </c>
      <c r="S1223" s="18">
        <f t="shared" si="78"/>
        <v>42680.47555555556</v>
      </c>
      <c r="T1223">
        <f t="shared" si="79"/>
        <v>2016</v>
      </c>
    </row>
    <row r="1224" spans="1:20" ht="30" x14ac:dyDescent="0.2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s="11">
        <f t="shared" si="76"/>
        <v>280</v>
      </c>
      <c r="G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s="12" t="s">
        <v>8302</v>
      </c>
      <c r="P1224" s="12" t="s">
        <v>8303</v>
      </c>
      <c r="Q1224">
        <v>81.27</v>
      </c>
      <c r="R1224" s="18">
        <f t="shared" si="77"/>
        <v>42461.166666666672</v>
      </c>
      <c r="S1224" s="18">
        <f t="shared" si="78"/>
        <v>42430.720451388886</v>
      </c>
      <c r="T1224">
        <f t="shared" si="79"/>
        <v>2016</v>
      </c>
    </row>
    <row r="1225" spans="1:20" ht="45" x14ac:dyDescent="0.2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s="11">
        <f t="shared" si="76"/>
        <v>112</v>
      </c>
      <c r="G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s="12" t="s">
        <v>8302</v>
      </c>
      <c r="P1225" s="12" t="s">
        <v>8303</v>
      </c>
      <c r="Q1225">
        <v>116.21</v>
      </c>
      <c r="R1225" s="18">
        <f t="shared" si="77"/>
        <v>42684.218854166669</v>
      </c>
      <c r="S1225" s="18">
        <f t="shared" si="78"/>
        <v>42654.177187499998</v>
      </c>
      <c r="T1225">
        <f t="shared" si="79"/>
        <v>2016</v>
      </c>
    </row>
    <row r="1226" spans="1:20" ht="30" x14ac:dyDescent="0.2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s="11">
        <f t="shared" si="76"/>
        <v>7</v>
      </c>
      <c r="G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s="12" t="s">
        <v>8289</v>
      </c>
      <c r="P1226" s="12" t="s">
        <v>8304</v>
      </c>
      <c r="Q1226">
        <v>58.89</v>
      </c>
      <c r="R1226" s="18">
        <f t="shared" si="77"/>
        <v>41796.549791666665</v>
      </c>
      <c r="S1226" s="18">
        <f t="shared" si="78"/>
        <v>41736.549791666665</v>
      </c>
      <c r="T1226">
        <f t="shared" si="79"/>
        <v>2014</v>
      </c>
    </row>
    <row r="1227" spans="1:20" ht="60" x14ac:dyDescent="0.2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s="11">
        <f t="shared" si="76"/>
        <v>4</v>
      </c>
      <c r="G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s="12" t="s">
        <v>8289</v>
      </c>
      <c r="P1227" s="12" t="s">
        <v>8304</v>
      </c>
      <c r="Q1227">
        <v>44</v>
      </c>
      <c r="R1227" s="18">
        <f t="shared" si="77"/>
        <v>41569.905995370369</v>
      </c>
      <c r="S1227" s="18">
        <f t="shared" si="78"/>
        <v>41509.905995370369</v>
      </c>
      <c r="T1227">
        <f t="shared" si="79"/>
        <v>2013</v>
      </c>
    </row>
    <row r="1228" spans="1:20" ht="45" x14ac:dyDescent="0.2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s="11">
        <f t="shared" si="76"/>
        <v>4</v>
      </c>
      <c r="G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s="12" t="s">
        <v>8289</v>
      </c>
      <c r="P1228" s="12" t="s">
        <v>8304</v>
      </c>
      <c r="Q1228">
        <v>48.43</v>
      </c>
      <c r="R1228" s="18">
        <f t="shared" si="77"/>
        <v>41750.041666666664</v>
      </c>
      <c r="S1228" s="18">
        <f t="shared" si="78"/>
        <v>41715.874780092592</v>
      </c>
      <c r="T1228">
        <f t="shared" si="79"/>
        <v>2014</v>
      </c>
    </row>
    <row r="1229" spans="1:20" ht="60" x14ac:dyDescent="0.2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s="11">
        <f t="shared" si="76"/>
        <v>0</v>
      </c>
      <c r="G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s="12" t="s">
        <v>8289</v>
      </c>
      <c r="P1229" s="12" t="s">
        <v>8304</v>
      </c>
      <c r="Q1229">
        <v>0</v>
      </c>
      <c r="R1229" s="18">
        <f t="shared" si="77"/>
        <v>41858.291666666664</v>
      </c>
      <c r="S1229" s="18">
        <f t="shared" si="78"/>
        <v>41827.919166666667</v>
      </c>
      <c r="T1229">
        <f t="shared" si="79"/>
        <v>2014</v>
      </c>
    </row>
    <row r="1230" spans="1:20" ht="45" x14ac:dyDescent="0.2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s="11">
        <f t="shared" si="76"/>
        <v>29</v>
      </c>
      <c r="G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s="12" t="s">
        <v>8289</v>
      </c>
      <c r="P1230" s="12" t="s">
        <v>8304</v>
      </c>
      <c r="Q1230">
        <v>61.04</v>
      </c>
      <c r="R1230" s="18">
        <f t="shared" si="77"/>
        <v>40814.729259259257</v>
      </c>
      <c r="S1230" s="18">
        <f t="shared" si="78"/>
        <v>40754.729259259257</v>
      </c>
      <c r="T1230">
        <f t="shared" si="79"/>
        <v>2011</v>
      </c>
    </row>
    <row r="1231" spans="1:20" ht="60" x14ac:dyDescent="0.2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s="11">
        <f t="shared" si="76"/>
        <v>1</v>
      </c>
      <c r="G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s="12" t="s">
        <v>8289</v>
      </c>
      <c r="P1231" s="12" t="s">
        <v>8304</v>
      </c>
      <c r="Q1231">
        <v>25</v>
      </c>
      <c r="R1231" s="18">
        <f t="shared" si="77"/>
        <v>41015.666666666664</v>
      </c>
      <c r="S1231" s="18">
        <f t="shared" si="78"/>
        <v>40985.459803240738</v>
      </c>
      <c r="T1231">
        <f t="shared" si="79"/>
        <v>2012</v>
      </c>
    </row>
    <row r="1232" spans="1:20" ht="45" x14ac:dyDescent="0.2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s="11">
        <f t="shared" si="76"/>
        <v>0</v>
      </c>
      <c r="G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s="12" t="s">
        <v>8289</v>
      </c>
      <c r="P1232" s="12" t="s">
        <v>8304</v>
      </c>
      <c r="Q1232">
        <v>0</v>
      </c>
      <c r="R1232" s="18">
        <f t="shared" si="77"/>
        <v>40598.972569444442</v>
      </c>
      <c r="S1232" s="18">
        <f t="shared" si="78"/>
        <v>40568.972569444442</v>
      </c>
      <c r="T1232">
        <f t="shared" si="79"/>
        <v>2011</v>
      </c>
    </row>
    <row r="1233" spans="1:20" ht="45" x14ac:dyDescent="0.2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s="11">
        <f t="shared" si="76"/>
        <v>0</v>
      </c>
      <c r="G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s="12" t="s">
        <v>8289</v>
      </c>
      <c r="P1233" s="12" t="s">
        <v>8304</v>
      </c>
      <c r="Q1233">
        <v>0</v>
      </c>
      <c r="R1233" s="18">
        <f t="shared" si="77"/>
        <v>42244.041666666672</v>
      </c>
      <c r="S1233" s="18">
        <f t="shared" si="78"/>
        <v>42193.941759259258</v>
      </c>
      <c r="T1233">
        <f t="shared" si="79"/>
        <v>2015</v>
      </c>
    </row>
    <row r="1234" spans="1:20" ht="60" x14ac:dyDescent="0.2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s="11">
        <f t="shared" si="76"/>
        <v>1</v>
      </c>
      <c r="G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s="12" t="s">
        <v>8289</v>
      </c>
      <c r="P1234" s="12" t="s">
        <v>8304</v>
      </c>
      <c r="Q1234">
        <v>40</v>
      </c>
      <c r="R1234" s="18">
        <f t="shared" si="77"/>
        <v>41553.848032407412</v>
      </c>
      <c r="S1234" s="18">
        <f t="shared" si="78"/>
        <v>41506.848032407412</v>
      </c>
      <c r="T1234">
        <f t="shared" si="79"/>
        <v>2013</v>
      </c>
    </row>
    <row r="1235" spans="1:20" ht="60" x14ac:dyDescent="0.2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s="11">
        <f t="shared" si="76"/>
        <v>12</v>
      </c>
      <c r="G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s="12" t="s">
        <v>8289</v>
      </c>
      <c r="P1235" s="12" t="s">
        <v>8304</v>
      </c>
      <c r="Q1235">
        <v>19.329999999999998</v>
      </c>
      <c r="R1235" s="18">
        <f t="shared" si="77"/>
        <v>40960.948773148149</v>
      </c>
      <c r="S1235" s="18">
        <f t="shared" si="78"/>
        <v>40939.948773148149</v>
      </c>
      <c r="T1235">
        <f t="shared" si="79"/>
        <v>2012</v>
      </c>
    </row>
    <row r="1236" spans="1:20" ht="45" x14ac:dyDescent="0.2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s="11">
        <f t="shared" si="76"/>
        <v>0</v>
      </c>
      <c r="G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s="12" t="s">
        <v>8289</v>
      </c>
      <c r="P1236" s="12" t="s">
        <v>8304</v>
      </c>
      <c r="Q1236">
        <v>0</v>
      </c>
      <c r="R1236" s="18">
        <f t="shared" si="77"/>
        <v>42037.788680555561</v>
      </c>
      <c r="S1236" s="18">
        <f t="shared" si="78"/>
        <v>42007.788680555561</v>
      </c>
      <c r="T1236">
        <f t="shared" si="79"/>
        <v>2015</v>
      </c>
    </row>
    <row r="1237" spans="1:20" ht="60" x14ac:dyDescent="0.2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s="11">
        <f t="shared" si="76"/>
        <v>3</v>
      </c>
      <c r="G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s="12" t="s">
        <v>8289</v>
      </c>
      <c r="P1237" s="12" t="s">
        <v>8304</v>
      </c>
      <c r="Q1237">
        <v>35</v>
      </c>
      <c r="R1237" s="18">
        <f t="shared" si="77"/>
        <v>41623.135405092595</v>
      </c>
      <c r="S1237" s="18">
        <f t="shared" si="78"/>
        <v>41583.135405092595</v>
      </c>
      <c r="T1237">
        <f t="shared" si="79"/>
        <v>2013</v>
      </c>
    </row>
    <row r="1238" spans="1:20" ht="30" x14ac:dyDescent="0.2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s="11">
        <f t="shared" si="76"/>
        <v>0</v>
      </c>
      <c r="G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s="12" t="s">
        <v>8289</v>
      </c>
      <c r="P1238" s="12" t="s">
        <v>8304</v>
      </c>
      <c r="Q1238">
        <v>0</v>
      </c>
      <c r="R1238" s="18">
        <f t="shared" si="77"/>
        <v>41118.666666666664</v>
      </c>
      <c r="S1238" s="18">
        <f t="shared" si="78"/>
        <v>41110.680138888885</v>
      </c>
      <c r="T1238">
        <f t="shared" si="79"/>
        <v>2012</v>
      </c>
    </row>
    <row r="1239" spans="1:20" ht="60" x14ac:dyDescent="0.2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s="11">
        <f t="shared" si="76"/>
        <v>0</v>
      </c>
      <c r="G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s="12" t="s">
        <v>8289</v>
      </c>
      <c r="P1239" s="12" t="s">
        <v>8304</v>
      </c>
      <c r="Q1239">
        <v>0</v>
      </c>
      <c r="R1239" s="18">
        <f t="shared" si="77"/>
        <v>41145.283159722225</v>
      </c>
      <c r="S1239" s="18">
        <f t="shared" si="78"/>
        <v>41125.283159722225</v>
      </c>
      <c r="T1239">
        <f t="shared" si="79"/>
        <v>2012</v>
      </c>
    </row>
    <row r="1240" spans="1:20" ht="60" x14ac:dyDescent="0.2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s="11">
        <f t="shared" si="76"/>
        <v>18</v>
      </c>
      <c r="G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s="12" t="s">
        <v>8289</v>
      </c>
      <c r="P1240" s="12" t="s">
        <v>8304</v>
      </c>
      <c r="Q1240">
        <v>59.33</v>
      </c>
      <c r="R1240" s="18">
        <f t="shared" si="77"/>
        <v>40761.61037037037</v>
      </c>
      <c r="S1240" s="18">
        <f t="shared" si="78"/>
        <v>40731.61037037037</v>
      </c>
      <c r="T1240">
        <f t="shared" si="79"/>
        <v>2011</v>
      </c>
    </row>
    <row r="1241" spans="1:20" ht="30" x14ac:dyDescent="0.2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s="11">
        <f t="shared" si="76"/>
        <v>0</v>
      </c>
      <c r="G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s="12" t="s">
        <v>8289</v>
      </c>
      <c r="P1241" s="12" t="s">
        <v>8304</v>
      </c>
      <c r="Q1241">
        <v>0</v>
      </c>
      <c r="R1241" s="18">
        <f t="shared" si="77"/>
        <v>40913.962581018517</v>
      </c>
      <c r="S1241" s="18">
        <f t="shared" si="78"/>
        <v>40883.962581018517</v>
      </c>
      <c r="T1241">
        <f t="shared" si="79"/>
        <v>2011</v>
      </c>
    </row>
    <row r="1242" spans="1:20" ht="45" x14ac:dyDescent="0.2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s="11">
        <f t="shared" si="76"/>
        <v>3</v>
      </c>
      <c r="G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s="12" t="s">
        <v>8289</v>
      </c>
      <c r="P1242" s="12" t="s">
        <v>8304</v>
      </c>
      <c r="Q1242">
        <v>30.13</v>
      </c>
      <c r="R1242" s="18">
        <f t="shared" si="77"/>
        <v>41467.910416666666</v>
      </c>
      <c r="S1242" s="18">
        <f t="shared" si="78"/>
        <v>41409.040011574078</v>
      </c>
      <c r="T1242">
        <f t="shared" si="79"/>
        <v>2013</v>
      </c>
    </row>
    <row r="1243" spans="1:20" ht="60" x14ac:dyDescent="0.2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s="11">
        <f t="shared" si="76"/>
        <v>51</v>
      </c>
      <c r="G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s="12" t="s">
        <v>8289</v>
      </c>
      <c r="P1243" s="12" t="s">
        <v>8304</v>
      </c>
      <c r="Q1243">
        <v>74.62</v>
      </c>
      <c r="R1243" s="18">
        <f t="shared" si="77"/>
        <v>41946.249305555553</v>
      </c>
      <c r="S1243" s="18">
        <f t="shared" si="78"/>
        <v>41923.837731481479</v>
      </c>
      <c r="T1243">
        <f t="shared" si="79"/>
        <v>2014</v>
      </c>
    </row>
    <row r="1244" spans="1:20" ht="60" x14ac:dyDescent="0.2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s="11">
        <f t="shared" si="76"/>
        <v>1</v>
      </c>
      <c r="G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s="12" t="s">
        <v>8289</v>
      </c>
      <c r="P1244" s="12" t="s">
        <v>8304</v>
      </c>
      <c r="Q1244">
        <v>5</v>
      </c>
      <c r="R1244" s="18">
        <f t="shared" si="77"/>
        <v>40797.554166666669</v>
      </c>
      <c r="S1244" s="18">
        <f t="shared" si="78"/>
        <v>40782.165532407409</v>
      </c>
      <c r="T1244">
        <f t="shared" si="79"/>
        <v>2011</v>
      </c>
    </row>
    <row r="1245" spans="1:20" ht="45" x14ac:dyDescent="0.2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s="11">
        <f t="shared" si="76"/>
        <v>14</v>
      </c>
      <c r="G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s="12" t="s">
        <v>8289</v>
      </c>
      <c r="P1245" s="12" t="s">
        <v>8304</v>
      </c>
      <c r="Q1245">
        <v>44.5</v>
      </c>
      <c r="R1245" s="18">
        <f t="shared" si="77"/>
        <v>40732.875</v>
      </c>
      <c r="S1245" s="18">
        <f t="shared" si="78"/>
        <v>40671.879293981481</v>
      </c>
      <c r="T1245">
        <f t="shared" si="79"/>
        <v>2011</v>
      </c>
    </row>
    <row r="1246" spans="1:20" ht="45" x14ac:dyDescent="0.2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s="11">
        <f t="shared" si="76"/>
        <v>104</v>
      </c>
      <c r="G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s="12" t="s">
        <v>8289</v>
      </c>
      <c r="P1246" s="12" t="s">
        <v>8290</v>
      </c>
      <c r="Q1246">
        <v>46.13</v>
      </c>
      <c r="R1246" s="18">
        <f t="shared" si="77"/>
        <v>41386.875</v>
      </c>
      <c r="S1246" s="18">
        <f t="shared" si="78"/>
        <v>41355.825497685182</v>
      </c>
      <c r="T1246">
        <f t="shared" si="79"/>
        <v>2013</v>
      </c>
    </row>
    <row r="1247" spans="1:20" ht="45" x14ac:dyDescent="0.2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s="11">
        <f t="shared" si="76"/>
        <v>120</v>
      </c>
      <c r="G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s="12" t="s">
        <v>8289</v>
      </c>
      <c r="P1247" s="12" t="s">
        <v>8290</v>
      </c>
      <c r="Q1247">
        <v>141.47</v>
      </c>
      <c r="R1247" s="18">
        <f t="shared" si="77"/>
        <v>41804.599930555552</v>
      </c>
      <c r="S1247" s="18">
        <f t="shared" si="78"/>
        <v>41774.599930555552</v>
      </c>
      <c r="T1247">
        <f t="shared" si="79"/>
        <v>2014</v>
      </c>
    </row>
    <row r="1248" spans="1:20" ht="60" x14ac:dyDescent="0.2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s="11">
        <f t="shared" si="76"/>
        <v>117</v>
      </c>
      <c r="G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s="12" t="s">
        <v>8289</v>
      </c>
      <c r="P1248" s="12" t="s">
        <v>8290</v>
      </c>
      <c r="Q1248">
        <v>75.48</v>
      </c>
      <c r="R1248" s="18">
        <f t="shared" si="77"/>
        <v>40883.085057870368</v>
      </c>
      <c r="S1248" s="18">
        <f t="shared" si="78"/>
        <v>40838.043391203704</v>
      </c>
      <c r="T1248">
        <f t="shared" si="79"/>
        <v>2011</v>
      </c>
    </row>
    <row r="1249" spans="1:20" ht="30" x14ac:dyDescent="0.2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s="11">
        <f t="shared" si="76"/>
        <v>122</v>
      </c>
      <c r="G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s="12" t="s">
        <v>8289</v>
      </c>
      <c r="P1249" s="12" t="s">
        <v>8290</v>
      </c>
      <c r="Q1249">
        <v>85.5</v>
      </c>
      <c r="R1249" s="18">
        <f t="shared" si="77"/>
        <v>41400.292303240742</v>
      </c>
      <c r="S1249" s="18">
        <f t="shared" si="78"/>
        <v>41370.292303240742</v>
      </c>
      <c r="T1249">
        <f t="shared" si="79"/>
        <v>2013</v>
      </c>
    </row>
    <row r="1250" spans="1:20" ht="45" x14ac:dyDescent="0.2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s="11">
        <f t="shared" si="76"/>
        <v>152</v>
      </c>
      <c r="G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s="12" t="s">
        <v>8289</v>
      </c>
      <c r="P1250" s="12" t="s">
        <v>8290</v>
      </c>
      <c r="Q1250">
        <v>64.25</v>
      </c>
      <c r="R1250" s="18">
        <f t="shared" si="77"/>
        <v>41803.290972222225</v>
      </c>
      <c r="S1250" s="18">
        <f t="shared" si="78"/>
        <v>41767.656863425924</v>
      </c>
      <c r="T1250">
        <f t="shared" si="79"/>
        <v>2014</v>
      </c>
    </row>
    <row r="1251" spans="1:20" ht="45" x14ac:dyDescent="0.2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s="11">
        <f t="shared" si="76"/>
        <v>104</v>
      </c>
      <c r="G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s="12" t="s">
        <v>8289</v>
      </c>
      <c r="P1251" s="12" t="s">
        <v>8290</v>
      </c>
      <c r="Q1251">
        <v>64.47</v>
      </c>
      <c r="R1251" s="18">
        <f t="shared" si="77"/>
        <v>41097.74086805556</v>
      </c>
      <c r="S1251" s="18">
        <f t="shared" si="78"/>
        <v>41067.74086805556</v>
      </c>
      <c r="T1251">
        <f t="shared" si="79"/>
        <v>2012</v>
      </c>
    </row>
    <row r="1252" spans="1:20" ht="60" x14ac:dyDescent="0.2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s="11">
        <f t="shared" si="76"/>
        <v>200</v>
      </c>
      <c r="G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s="12" t="s">
        <v>8289</v>
      </c>
      <c r="P1252" s="12" t="s">
        <v>8290</v>
      </c>
      <c r="Q1252">
        <v>118.2</v>
      </c>
      <c r="R1252" s="18">
        <f t="shared" si="77"/>
        <v>41888.64271990741</v>
      </c>
      <c r="S1252" s="18">
        <f t="shared" si="78"/>
        <v>41843.64271990741</v>
      </c>
      <c r="T1252">
        <f t="shared" si="79"/>
        <v>2014</v>
      </c>
    </row>
    <row r="1253" spans="1:20" ht="45" x14ac:dyDescent="0.2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s="11">
        <f t="shared" si="76"/>
        <v>102</v>
      </c>
      <c r="G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s="12" t="s">
        <v>8289</v>
      </c>
      <c r="P1253" s="12" t="s">
        <v>8290</v>
      </c>
      <c r="Q1253">
        <v>82.54</v>
      </c>
      <c r="R1253" s="18">
        <f t="shared" si="77"/>
        <v>40811.814432870371</v>
      </c>
      <c r="S1253" s="18">
        <f t="shared" si="78"/>
        <v>40751.814432870371</v>
      </c>
      <c r="T1253">
        <f t="shared" si="79"/>
        <v>2011</v>
      </c>
    </row>
    <row r="1254" spans="1:20" ht="45" x14ac:dyDescent="0.2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s="11">
        <f t="shared" si="76"/>
        <v>138</v>
      </c>
      <c r="G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s="12" t="s">
        <v>8289</v>
      </c>
      <c r="P1254" s="12" t="s">
        <v>8290</v>
      </c>
      <c r="Q1254">
        <v>34.17</v>
      </c>
      <c r="R1254" s="18">
        <f t="shared" si="77"/>
        <v>41571.988067129627</v>
      </c>
      <c r="S1254" s="18">
        <f t="shared" si="78"/>
        <v>41543.988067129627</v>
      </c>
      <c r="T1254">
        <f t="shared" si="79"/>
        <v>2013</v>
      </c>
    </row>
    <row r="1255" spans="1:20" ht="60" x14ac:dyDescent="0.2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s="11">
        <f t="shared" si="76"/>
        <v>303833</v>
      </c>
      <c r="G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s="12" t="s">
        <v>8289</v>
      </c>
      <c r="P1255" s="12" t="s">
        <v>8290</v>
      </c>
      <c r="Q1255">
        <v>42.73</v>
      </c>
      <c r="R1255" s="18">
        <f t="shared" si="77"/>
        <v>41885.783645833333</v>
      </c>
      <c r="S1255" s="18">
        <f t="shared" si="78"/>
        <v>41855.783645833333</v>
      </c>
      <c r="T1255">
        <f t="shared" si="79"/>
        <v>2014</v>
      </c>
    </row>
    <row r="1256" spans="1:20" ht="60" x14ac:dyDescent="0.2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s="11">
        <f t="shared" si="76"/>
        <v>199</v>
      </c>
      <c r="G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s="12" t="s">
        <v>8289</v>
      </c>
      <c r="P1256" s="12" t="s">
        <v>8290</v>
      </c>
      <c r="Q1256">
        <v>94.49</v>
      </c>
      <c r="R1256" s="18">
        <f t="shared" si="77"/>
        <v>40544.207638888889</v>
      </c>
      <c r="S1256" s="18">
        <f t="shared" si="78"/>
        <v>40487.621365740742</v>
      </c>
      <c r="T1256">
        <f t="shared" si="79"/>
        <v>2010</v>
      </c>
    </row>
    <row r="1257" spans="1:20" ht="45" x14ac:dyDescent="0.2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s="11">
        <f t="shared" si="76"/>
        <v>202</v>
      </c>
      <c r="G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s="12" t="s">
        <v>8289</v>
      </c>
      <c r="P1257" s="12" t="s">
        <v>8290</v>
      </c>
      <c r="Q1257">
        <v>55.7</v>
      </c>
      <c r="R1257" s="18">
        <f t="shared" si="77"/>
        <v>41609.887175925927</v>
      </c>
      <c r="S1257" s="18">
        <f t="shared" si="78"/>
        <v>41579.845509259263</v>
      </c>
      <c r="T1257">
        <f t="shared" si="79"/>
        <v>2013</v>
      </c>
    </row>
    <row r="1258" spans="1:20" ht="60" x14ac:dyDescent="0.2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s="11">
        <f t="shared" si="76"/>
        <v>118</v>
      </c>
      <c r="G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s="12" t="s">
        <v>8289</v>
      </c>
      <c r="P1258" s="12" t="s">
        <v>8290</v>
      </c>
      <c r="Q1258">
        <v>98.03</v>
      </c>
      <c r="R1258" s="18">
        <f t="shared" si="77"/>
        <v>40951.919340277782</v>
      </c>
      <c r="S1258" s="18">
        <f t="shared" si="78"/>
        <v>40921.919340277782</v>
      </c>
      <c r="T1258">
        <f t="shared" si="79"/>
        <v>2012</v>
      </c>
    </row>
    <row r="1259" spans="1:20" ht="60" x14ac:dyDescent="0.2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s="11">
        <f t="shared" si="76"/>
        <v>295</v>
      </c>
      <c r="G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s="12" t="s">
        <v>8289</v>
      </c>
      <c r="P1259" s="12" t="s">
        <v>8290</v>
      </c>
      <c r="Q1259">
        <v>92.1</v>
      </c>
      <c r="R1259" s="18">
        <f t="shared" si="77"/>
        <v>40636.043865740743</v>
      </c>
      <c r="S1259" s="18">
        <f t="shared" si="78"/>
        <v>40587.085532407407</v>
      </c>
      <c r="T1259">
        <f t="shared" si="79"/>
        <v>2011</v>
      </c>
    </row>
    <row r="1260" spans="1:20" ht="45" x14ac:dyDescent="0.2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s="11">
        <f t="shared" si="76"/>
        <v>213</v>
      </c>
      <c r="G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s="12" t="s">
        <v>8289</v>
      </c>
      <c r="P1260" s="12" t="s">
        <v>8290</v>
      </c>
      <c r="Q1260">
        <v>38.18</v>
      </c>
      <c r="R1260" s="18">
        <f t="shared" si="77"/>
        <v>41517.611250000002</v>
      </c>
      <c r="S1260" s="18">
        <f t="shared" si="78"/>
        <v>41487.611250000002</v>
      </c>
      <c r="T1260">
        <f t="shared" si="79"/>
        <v>2013</v>
      </c>
    </row>
    <row r="1261" spans="1:20" ht="45" x14ac:dyDescent="0.2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s="11">
        <f t="shared" si="76"/>
        <v>104</v>
      </c>
      <c r="G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s="12" t="s">
        <v>8289</v>
      </c>
      <c r="P1261" s="12" t="s">
        <v>8290</v>
      </c>
      <c r="Q1261">
        <v>27.15</v>
      </c>
      <c r="R1261" s="18">
        <f t="shared" si="77"/>
        <v>41799.165972222225</v>
      </c>
      <c r="S1261" s="18">
        <f t="shared" si="78"/>
        <v>41766.970648148148</v>
      </c>
      <c r="T1261">
        <f t="shared" si="79"/>
        <v>2014</v>
      </c>
    </row>
    <row r="1262" spans="1:20" ht="45" x14ac:dyDescent="0.2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s="11">
        <f t="shared" si="76"/>
        <v>114</v>
      </c>
      <c r="G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s="12" t="s">
        <v>8289</v>
      </c>
      <c r="P1262" s="12" t="s">
        <v>8290</v>
      </c>
      <c r="Q1262">
        <v>50.69</v>
      </c>
      <c r="R1262" s="18">
        <f t="shared" si="77"/>
        <v>41696.842824074076</v>
      </c>
      <c r="S1262" s="18">
        <f t="shared" si="78"/>
        <v>41666.842824074076</v>
      </c>
      <c r="T1262">
        <f t="shared" si="79"/>
        <v>2014</v>
      </c>
    </row>
    <row r="1263" spans="1:20" ht="45" x14ac:dyDescent="0.2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s="11">
        <f t="shared" si="76"/>
        <v>101</v>
      </c>
      <c r="G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s="12" t="s">
        <v>8289</v>
      </c>
      <c r="P1263" s="12" t="s">
        <v>8290</v>
      </c>
      <c r="Q1263">
        <v>38.94</v>
      </c>
      <c r="R1263" s="18">
        <f t="shared" si="77"/>
        <v>41668.342905092592</v>
      </c>
      <c r="S1263" s="18">
        <f t="shared" si="78"/>
        <v>41638.342905092592</v>
      </c>
      <c r="T1263">
        <f t="shared" si="79"/>
        <v>2013</v>
      </c>
    </row>
    <row r="1264" spans="1:20" ht="60" x14ac:dyDescent="0.2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s="11">
        <f t="shared" si="76"/>
        <v>125</v>
      </c>
      <c r="G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s="12" t="s">
        <v>8289</v>
      </c>
      <c r="P1264" s="12" t="s">
        <v>8290</v>
      </c>
      <c r="Q1264">
        <v>77.64</v>
      </c>
      <c r="R1264" s="18">
        <f t="shared" si="77"/>
        <v>41686.762638888889</v>
      </c>
      <c r="S1264" s="18">
        <f t="shared" si="78"/>
        <v>41656.762638888889</v>
      </c>
      <c r="T1264">
        <f t="shared" si="79"/>
        <v>2014</v>
      </c>
    </row>
    <row r="1265" spans="1:20" ht="30" x14ac:dyDescent="0.2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s="11">
        <f t="shared" si="76"/>
        <v>119</v>
      </c>
      <c r="G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s="12" t="s">
        <v>8289</v>
      </c>
      <c r="P1265" s="12" t="s">
        <v>8290</v>
      </c>
      <c r="Q1265">
        <v>43.54</v>
      </c>
      <c r="R1265" s="18">
        <f t="shared" si="77"/>
        <v>41727.041666666664</v>
      </c>
      <c r="S1265" s="18">
        <f t="shared" si="78"/>
        <v>41692.084143518521</v>
      </c>
      <c r="T1265">
        <f t="shared" si="79"/>
        <v>2014</v>
      </c>
    </row>
    <row r="1266" spans="1:20" ht="60" x14ac:dyDescent="0.2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s="11">
        <f t="shared" si="76"/>
        <v>166</v>
      </c>
      <c r="G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s="12" t="s">
        <v>8289</v>
      </c>
      <c r="P1266" s="12" t="s">
        <v>8290</v>
      </c>
      <c r="Q1266">
        <v>31.82</v>
      </c>
      <c r="R1266" s="18">
        <f t="shared" si="77"/>
        <v>41576.662997685184</v>
      </c>
      <c r="S1266" s="18">
        <f t="shared" si="78"/>
        <v>41547.662997685184</v>
      </c>
      <c r="T1266">
        <f t="shared" si="79"/>
        <v>2013</v>
      </c>
    </row>
    <row r="1267" spans="1:20" ht="60" x14ac:dyDescent="0.2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s="11">
        <f t="shared" si="76"/>
        <v>119</v>
      </c>
      <c r="G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s="12" t="s">
        <v>8289</v>
      </c>
      <c r="P1267" s="12" t="s">
        <v>8290</v>
      </c>
      <c r="Q1267">
        <v>63.18</v>
      </c>
      <c r="R1267" s="18">
        <f t="shared" si="77"/>
        <v>40512.655266203699</v>
      </c>
      <c r="S1267" s="18">
        <f t="shared" si="78"/>
        <v>40465.655266203699</v>
      </c>
      <c r="T1267">
        <f t="shared" si="79"/>
        <v>2010</v>
      </c>
    </row>
    <row r="1268" spans="1:20" ht="45" x14ac:dyDescent="0.2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s="11">
        <f t="shared" si="76"/>
        <v>100</v>
      </c>
      <c r="G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s="12" t="s">
        <v>8289</v>
      </c>
      <c r="P1268" s="12" t="s">
        <v>8290</v>
      </c>
      <c r="Q1268">
        <v>190.9</v>
      </c>
      <c r="R1268" s="18">
        <f t="shared" si="77"/>
        <v>41650.87667824074</v>
      </c>
      <c r="S1268" s="18">
        <f t="shared" si="78"/>
        <v>41620.87667824074</v>
      </c>
      <c r="T1268">
        <f t="shared" si="79"/>
        <v>2013</v>
      </c>
    </row>
    <row r="1269" spans="1:20" ht="60" x14ac:dyDescent="0.2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s="11">
        <f t="shared" si="76"/>
        <v>102</v>
      </c>
      <c r="G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s="12" t="s">
        <v>8289</v>
      </c>
      <c r="P1269" s="12" t="s">
        <v>8290</v>
      </c>
      <c r="Q1269">
        <v>140.86000000000001</v>
      </c>
      <c r="R1269" s="18">
        <f t="shared" si="77"/>
        <v>41479.585162037038</v>
      </c>
      <c r="S1269" s="18">
        <f t="shared" si="78"/>
        <v>41449.585162037038</v>
      </c>
      <c r="T1269">
        <f t="shared" si="79"/>
        <v>2013</v>
      </c>
    </row>
    <row r="1270" spans="1:20" ht="45" x14ac:dyDescent="0.2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s="11">
        <f t="shared" si="76"/>
        <v>117</v>
      </c>
      <c r="G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s="12" t="s">
        <v>8289</v>
      </c>
      <c r="P1270" s="12" t="s">
        <v>8290</v>
      </c>
      <c r="Q1270">
        <v>76.92</v>
      </c>
      <c r="R1270" s="18">
        <f t="shared" si="77"/>
        <v>41537.845451388886</v>
      </c>
      <c r="S1270" s="18">
        <f t="shared" si="78"/>
        <v>41507.845451388886</v>
      </c>
      <c r="T1270">
        <f t="shared" si="79"/>
        <v>2013</v>
      </c>
    </row>
    <row r="1271" spans="1:20" ht="60" x14ac:dyDescent="0.2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s="11">
        <f t="shared" si="76"/>
        <v>109</v>
      </c>
      <c r="G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s="12" t="s">
        <v>8289</v>
      </c>
      <c r="P1271" s="12" t="s">
        <v>8290</v>
      </c>
      <c r="Q1271">
        <v>99.16</v>
      </c>
      <c r="R1271" s="18">
        <f t="shared" si="77"/>
        <v>42476</v>
      </c>
      <c r="S1271" s="18">
        <f t="shared" si="78"/>
        <v>42445.823055555549</v>
      </c>
      <c r="T1271">
        <f t="shared" si="79"/>
        <v>2016</v>
      </c>
    </row>
    <row r="1272" spans="1:20" ht="45" x14ac:dyDescent="0.2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s="11">
        <f t="shared" si="76"/>
        <v>115</v>
      </c>
      <c r="G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s="12" t="s">
        <v>8289</v>
      </c>
      <c r="P1272" s="12" t="s">
        <v>8290</v>
      </c>
      <c r="Q1272">
        <v>67.88</v>
      </c>
      <c r="R1272" s="18">
        <f t="shared" si="77"/>
        <v>40993.815300925926</v>
      </c>
      <c r="S1272" s="18">
        <f t="shared" si="78"/>
        <v>40933.856967592597</v>
      </c>
      <c r="T1272">
        <f t="shared" si="79"/>
        <v>2012</v>
      </c>
    </row>
    <row r="1273" spans="1:20" ht="60" x14ac:dyDescent="0.2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s="11">
        <f t="shared" si="76"/>
        <v>102</v>
      </c>
      <c r="G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s="12" t="s">
        <v>8289</v>
      </c>
      <c r="P1273" s="12" t="s">
        <v>8290</v>
      </c>
      <c r="Q1273">
        <v>246.29</v>
      </c>
      <c r="R1273" s="18">
        <f t="shared" si="77"/>
        <v>41591.725219907406</v>
      </c>
      <c r="S1273" s="18">
        <f t="shared" si="78"/>
        <v>41561.683553240742</v>
      </c>
      <c r="T1273">
        <f t="shared" si="79"/>
        <v>2013</v>
      </c>
    </row>
    <row r="1274" spans="1:20" ht="60" x14ac:dyDescent="0.2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s="11">
        <f t="shared" si="76"/>
        <v>106</v>
      </c>
      <c r="G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s="12" t="s">
        <v>8289</v>
      </c>
      <c r="P1274" s="12" t="s">
        <v>8290</v>
      </c>
      <c r="Q1274">
        <v>189.29</v>
      </c>
      <c r="R1274" s="18">
        <f t="shared" si="77"/>
        <v>40344.166666666664</v>
      </c>
      <c r="S1274" s="18">
        <f t="shared" si="78"/>
        <v>40274.745127314818</v>
      </c>
      <c r="T1274">
        <f t="shared" si="79"/>
        <v>2010</v>
      </c>
    </row>
    <row r="1275" spans="1:20" ht="45" x14ac:dyDescent="0.2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s="11">
        <f t="shared" si="76"/>
        <v>104</v>
      </c>
      <c r="G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s="12" t="s">
        <v>8289</v>
      </c>
      <c r="P1275" s="12" t="s">
        <v>8290</v>
      </c>
      <c r="Q1275">
        <v>76.67</v>
      </c>
      <c r="R1275" s="18">
        <f t="shared" si="77"/>
        <v>41882.730219907404</v>
      </c>
      <c r="S1275" s="18">
        <f t="shared" si="78"/>
        <v>41852.730219907404</v>
      </c>
      <c r="T1275">
        <f t="shared" si="79"/>
        <v>2014</v>
      </c>
    </row>
    <row r="1276" spans="1:20" ht="45" x14ac:dyDescent="0.2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s="11">
        <f t="shared" si="76"/>
        <v>155</v>
      </c>
      <c r="G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s="12" t="s">
        <v>8289</v>
      </c>
      <c r="P1276" s="12" t="s">
        <v>8290</v>
      </c>
      <c r="Q1276">
        <v>82.96</v>
      </c>
      <c r="R1276" s="18">
        <f t="shared" si="77"/>
        <v>41151.690104166664</v>
      </c>
      <c r="S1276" s="18">
        <f t="shared" si="78"/>
        <v>41116.690104166664</v>
      </c>
      <c r="T1276">
        <f t="shared" si="79"/>
        <v>2012</v>
      </c>
    </row>
    <row r="1277" spans="1:20" ht="45" x14ac:dyDescent="0.2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s="11">
        <f t="shared" si="76"/>
        <v>162</v>
      </c>
      <c r="G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s="12" t="s">
        <v>8289</v>
      </c>
      <c r="P1277" s="12" t="s">
        <v>8290</v>
      </c>
      <c r="Q1277">
        <v>62.52</v>
      </c>
      <c r="R1277" s="18">
        <f t="shared" si="77"/>
        <v>41493.867905092593</v>
      </c>
      <c r="S1277" s="18">
        <f t="shared" si="78"/>
        <v>41458.867905092593</v>
      </c>
      <c r="T1277">
        <f t="shared" si="79"/>
        <v>2013</v>
      </c>
    </row>
    <row r="1278" spans="1:20" ht="30" x14ac:dyDescent="0.2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s="11">
        <f t="shared" si="76"/>
        <v>104</v>
      </c>
      <c r="G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s="12" t="s">
        <v>8289</v>
      </c>
      <c r="P1278" s="12" t="s">
        <v>8290</v>
      </c>
      <c r="Q1278">
        <v>46.07</v>
      </c>
      <c r="R1278" s="18">
        <f t="shared" si="77"/>
        <v>40057.166666666664</v>
      </c>
      <c r="S1278" s="18">
        <f t="shared" si="78"/>
        <v>40007.704247685186</v>
      </c>
      <c r="T1278">
        <f t="shared" si="79"/>
        <v>2009</v>
      </c>
    </row>
    <row r="1279" spans="1:20" ht="60" x14ac:dyDescent="0.2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s="11">
        <f t="shared" si="76"/>
        <v>106</v>
      </c>
      <c r="G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s="12" t="s">
        <v>8289</v>
      </c>
      <c r="P1279" s="12" t="s">
        <v>8290</v>
      </c>
      <c r="Q1279">
        <v>38.54</v>
      </c>
      <c r="R1279" s="18">
        <f t="shared" si="77"/>
        <v>41156.561886574076</v>
      </c>
      <c r="S1279" s="18">
        <f t="shared" si="78"/>
        <v>41121.561886574076</v>
      </c>
      <c r="T1279">
        <f t="shared" si="79"/>
        <v>2012</v>
      </c>
    </row>
    <row r="1280" spans="1:20" ht="60" x14ac:dyDescent="0.2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s="11">
        <f t="shared" si="76"/>
        <v>155</v>
      </c>
      <c r="G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s="12" t="s">
        <v>8289</v>
      </c>
      <c r="P1280" s="12" t="s">
        <v>8290</v>
      </c>
      <c r="Q1280">
        <v>53.01</v>
      </c>
      <c r="R1280" s="18">
        <f t="shared" si="77"/>
        <v>41815.083333333336</v>
      </c>
      <c r="S1280" s="18">
        <f t="shared" si="78"/>
        <v>41786.555162037039</v>
      </c>
      <c r="T1280">
        <f t="shared" si="79"/>
        <v>2014</v>
      </c>
    </row>
    <row r="1281" spans="1:20" ht="60" x14ac:dyDescent="0.2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s="11">
        <f t="shared" si="76"/>
        <v>111</v>
      </c>
      <c r="G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s="12" t="s">
        <v>8289</v>
      </c>
      <c r="P1281" s="12" t="s">
        <v>8290</v>
      </c>
      <c r="Q1281">
        <v>73.36</v>
      </c>
      <c r="R1281" s="18">
        <f t="shared" si="77"/>
        <v>41722.057523148149</v>
      </c>
      <c r="S1281" s="18">
        <f t="shared" si="78"/>
        <v>41682.099189814813</v>
      </c>
      <c r="T1281">
        <f t="shared" si="79"/>
        <v>2014</v>
      </c>
    </row>
    <row r="1282" spans="1:20" ht="45" x14ac:dyDescent="0.2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s="11">
        <f t="shared" ref="F1282:F1297" si="80">ROUND(E1282/D1282*100,0)</f>
        <v>111</v>
      </c>
      <c r="G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s="12" t="s">
        <v>8289</v>
      </c>
      <c r="P1282" s="12" t="s">
        <v>8290</v>
      </c>
      <c r="Q1282">
        <v>127.98</v>
      </c>
      <c r="R1282" s="18">
        <f t="shared" si="77"/>
        <v>40603.757569444446</v>
      </c>
      <c r="S1282" s="18">
        <f t="shared" si="78"/>
        <v>40513.757569444446</v>
      </c>
      <c r="T1282">
        <f t="shared" si="79"/>
        <v>2010</v>
      </c>
    </row>
    <row r="1283" spans="1:20" ht="60" x14ac:dyDescent="0.2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s="11">
        <f t="shared" si="80"/>
        <v>111</v>
      </c>
      <c r="G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s="12" t="s">
        <v>8289</v>
      </c>
      <c r="P1283" s="12" t="s">
        <v>8290</v>
      </c>
      <c r="Q1283">
        <v>104.73</v>
      </c>
      <c r="R1283" s="18">
        <f t="shared" ref="R1283:R1297" si="81">(((J1283/60)/60)/24)+DATE(1970,1,1)</f>
        <v>41483.743472222224</v>
      </c>
      <c r="S1283" s="18">
        <f t="shared" ref="S1283:S1297" si="82">(((K1283/60)/60)/24)+DATE(1970,1,1)</f>
        <v>41463.743472222224</v>
      </c>
      <c r="T1283">
        <f t="shared" ref="T1283:T1346" si="83">YEAR(S1283)</f>
        <v>2013</v>
      </c>
    </row>
    <row r="1284" spans="1:20" ht="60" x14ac:dyDescent="0.2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s="11">
        <f t="shared" si="80"/>
        <v>124</v>
      </c>
      <c r="G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s="12" t="s">
        <v>8289</v>
      </c>
      <c r="P1284" s="12" t="s">
        <v>8290</v>
      </c>
      <c r="Q1284">
        <v>67.67</v>
      </c>
      <c r="R1284" s="18">
        <f t="shared" si="81"/>
        <v>41617.207638888889</v>
      </c>
      <c r="S1284" s="18">
        <f t="shared" si="82"/>
        <v>41586.475173611114</v>
      </c>
      <c r="T1284">
        <f t="shared" si="83"/>
        <v>2013</v>
      </c>
    </row>
    <row r="1285" spans="1:20" ht="45" x14ac:dyDescent="0.2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s="11">
        <f t="shared" si="80"/>
        <v>211</v>
      </c>
      <c r="G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s="12" t="s">
        <v>8289</v>
      </c>
      <c r="P1285" s="12" t="s">
        <v>8290</v>
      </c>
      <c r="Q1285">
        <v>95.93</v>
      </c>
      <c r="R1285" s="18">
        <f t="shared" si="81"/>
        <v>41344.166666666664</v>
      </c>
      <c r="S1285" s="18">
        <f t="shared" si="82"/>
        <v>41320.717465277776</v>
      </c>
      <c r="T1285">
        <f t="shared" si="83"/>
        <v>2013</v>
      </c>
    </row>
    <row r="1286" spans="1:20" ht="45" x14ac:dyDescent="0.25">
      <c r="A1286">
        <v>2960</v>
      </c>
      <c r="B1286" s="9" t="s">
        <v>2960</v>
      </c>
      <c r="C1286" s="3" t="s">
        <v>7070</v>
      </c>
      <c r="D1286" s="5">
        <v>30000000</v>
      </c>
      <c r="E1286" s="7">
        <v>0</v>
      </c>
      <c r="F1286" s="11">
        <f t="shared" si="80"/>
        <v>0</v>
      </c>
      <c r="G1286" t="s">
        <v>8219</v>
      </c>
      <c r="H1286" t="s">
        <v>8223</v>
      </c>
      <c r="I1286" t="s">
        <v>8245</v>
      </c>
      <c r="J1286">
        <v>1410459023</v>
      </c>
      <c r="K1286">
        <v>1407867023</v>
      </c>
      <c r="L1286" t="b">
        <v>0</v>
      </c>
      <c r="M1286">
        <v>0</v>
      </c>
      <c r="N1286" t="b">
        <v>0</v>
      </c>
      <c r="O1286" s="12" t="s">
        <v>8280</v>
      </c>
      <c r="P1286" s="12" t="s">
        <v>8282</v>
      </c>
      <c r="Q1286">
        <v>0</v>
      </c>
      <c r="R1286" s="18">
        <f t="shared" si="81"/>
        <v>41893.757210648146</v>
      </c>
      <c r="S1286" s="18">
        <f t="shared" si="82"/>
        <v>41863.757210648146</v>
      </c>
      <c r="T1286">
        <f t="shared" si="83"/>
        <v>2014</v>
      </c>
    </row>
    <row r="1287" spans="1:20" ht="60" x14ac:dyDescent="0.25">
      <c r="A1287">
        <v>3054</v>
      </c>
      <c r="B1287" s="9" t="s">
        <v>3054</v>
      </c>
      <c r="C1287" s="3" t="s">
        <v>7164</v>
      </c>
      <c r="D1287" s="5">
        <v>300</v>
      </c>
      <c r="E1287" s="7">
        <v>0</v>
      </c>
      <c r="F1287" s="11">
        <f t="shared" si="80"/>
        <v>0</v>
      </c>
      <c r="G1287" t="s">
        <v>8220</v>
      </c>
      <c r="H1287" t="s">
        <v>8223</v>
      </c>
      <c r="I1287" t="s">
        <v>8245</v>
      </c>
      <c r="J1287">
        <v>1425258240</v>
      </c>
      <c r="K1287">
        <v>1422043154</v>
      </c>
      <c r="L1287" t="b">
        <v>0</v>
      </c>
      <c r="M1287">
        <v>0</v>
      </c>
      <c r="N1287" t="b">
        <v>0</v>
      </c>
      <c r="O1287" s="12" t="s">
        <v>8280</v>
      </c>
      <c r="P1287" s="12" t="s">
        <v>8282</v>
      </c>
      <c r="Q1287">
        <v>0</v>
      </c>
      <c r="R1287" s="18">
        <f t="shared" si="81"/>
        <v>42065.044444444444</v>
      </c>
      <c r="S1287" s="18">
        <f t="shared" si="82"/>
        <v>42027.832800925928</v>
      </c>
      <c r="T1287">
        <f t="shared" si="83"/>
        <v>2015</v>
      </c>
    </row>
    <row r="1288" spans="1:20" ht="60" x14ac:dyDescent="0.25">
      <c r="A1288">
        <v>3056</v>
      </c>
      <c r="B1288" s="9" t="s">
        <v>3056</v>
      </c>
      <c r="C1288" s="3" t="s">
        <v>7166</v>
      </c>
      <c r="D1288" s="5">
        <v>25000</v>
      </c>
      <c r="E1288" s="7">
        <v>0</v>
      </c>
      <c r="F1288" s="11">
        <f t="shared" si="80"/>
        <v>0</v>
      </c>
      <c r="G1288" t="s">
        <v>8220</v>
      </c>
      <c r="H1288" t="s">
        <v>8223</v>
      </c>
      <c r="I1288" t="s">
        <v>8245</v>
      </c>
      <c r="J1288">
        <v>1412003784</v>
      </c>
      <c r="K1288">
        <v>1406819784</v>
      </c>
      <c r="L1288" t="b">
        <v>0</v>
      </c>
      <c r="M1288">
        <v>0</v>
      </c>
      <c r="N1288" t="b">
        <v>0</v>
      </c>
      <c r="O1288" s="12" t="s">
        <v>8280</v>
      </c>
      <c r="P1288" s="12" t="s">
        <v>8282</v>
      </c>
      <c r="Q1288">
        <v>0</v>
      </c>
      <c r="R1288" s="18">
        <f t="shared" si="81"/>
        <v>41911.636388888888</v>
      </c>
      <c r="S1288" s="18">
        <f t="shared" si="82"/>
        <v>41851.636388888888</v>
      </c>
      <c r="T1288">
        <f t="shared" si="83"/>
        <v>2014</v>
      </c>
    </row>
    <row r="1289" spans="1:20" ht="45" x14ac:dyDescent="0.25">
      <c r="A1289">
        <v>3057</v>
      </c>
      <c r="B1289" s="9" t="s">
        <v>3057</v>
      </c>
      <c r="C1289" s="3" t="s">
        <v>7167</v>
      </c>
      <c r="D1289" s="5">
        <v>50000</v>
      </c>
      <c r="E1289" s="7">
        <v>0</v>
      </c>
      <c r="F1289" s="11">
        <f t="shared" si="80"/>
        <v>0</v>
      </c>
      <c r="G1289" t="s">
        <v>8220</v>
      </c>
      <c r="H1289" t="s">
        <v>8224</v>
      </c>
      <c r="I1289" t="s">
        <v>8246</v>
      </c>
      <c r="J1289">
        <v>1459694211</v>
      </c>
      <c r="K1289">
        <v>1457105811</v>
      </c>
      <c r="L1289" t="b">
        <v>0</v>
      </c>
      <c r="M1289">
        <v>0</v>
      </c>
      <c r="N1289" t="b">
        <v>0</v>
      </c>
      <c r="O1289" s="12" t="s">
        <v>8280</v>
      </c>
      <c r="P1289" s="12" t="s">
        <v>8282</v>
      </c>
      <c r="Q1289">
        <v>0</v>
      </c>
      <c r="R1289" s="18">
        <f t="shared" si="81"/>
        <v>42463.608923611115</v>
      </c>
      <c r="S1289" s="18">
        <f t="shared" si="82"/>
        <v>42433.650590277779</v>
      </c>
      <c r="T1289">
        <f t="shared" si="83"/>
        <v>2016</v>
      </c>
    </row>
    <row r="1290" spans="1:20" x14ac:dyDescent="0.25">
      <c r="A1290">
        <v>3061</v>
      </c>
      <c r="B1290" s="9" t="s">
        <v>3061</v>
      </c>
      <c r="C1290" s="3" t="s">
        <v>7171</v>
      </c>
      <c r="D1290" s="5">
        <v>1000000</v>
      </c>
      <c r="E1290" s="7">
        <v>0</v>
      </c>
      <c r="F1290" s="11">
        <f t="shared" si="80"/>
        <v>0</v>
      </c>
      <c r="G1290" t="s">
        <v>8220</v>
      </c>
      <c r="H1290" t="s">
        <v>8223</v>
      </c>
      <c r="I1290" t="s">
        <v>8245</v>
      </c>
      <c r="J1290">
        <v>1407955748</v>
      </c>
      <c r="K1290">
        <v>1405363748</v>
      </c>
      <c r="L1290" t="b">
        <v>0</v>
      </c>
      <c r="M1290">
        <v>0</v>
      </c>
      <c r="N1290" t="b">
        <v>0</v>
      </c>
      <c r="O1290" s="12" t="s">
        <v>8280</v>
      </c>
      <c r="P1290" s="12" t="s">
        <v>8282</v>
      </c>
      <c r="Q1290">
        <v>0</v>
      </c>
      <c r="R1290" s="18">
        <f t="shared" si="81"/>
        <v>41864.784120370372</v>
      </c>
      <c r="S1290" s="18">
        <f t="shared" si="82"/>
        <v>41834.784120370372</v>
      </c>
      <c r="T1290">
        <f t="shared" si="83"/>
        <v>2014</v>
      </c>
    </row>
    <row r="1291" spans="1:20" ht="60" x14ac:dyDescent="0.25">
      <c r="A1291">
        <v>3082</v>
      </c>
      <c r="B1291" s="9" t="s">
        <v>3082</v>
      </c>
      <c r="C1291" s="3" t="s">
        <v>7192</v>
      </c>
      <c r="D1291" s="5">
        <v>9000</v>
      </c>
      <c r="E1291" s="7">
        <v>0</v>
      </c>
      <c r="F1291" s="11">
        <f t="shared" si="80"/>
        <v>0</v>
      </c>
      <c r="G1291" t="s">
        <v>8220</v>
      </c>
      <c r="H1291" t="s">
        <v>8223</v>
      </c>
      <c r="I1291" t="s">
        <v>8245</v>
      </c>
      <c r="J1291">
        <v>1447628946</v>
      </c>
      <c r="K1291">
        <v>1445033346</v>
      </c>
      <c r="L1291" t="b">
        <v>0</v>
      </c>
      <c r="M1291">
        <v>0</v>
      </c>
      <c r="N1291" t="b">
        <v>0</v>
      </c>
      <c r="O1291" s="12" t="s">
        <v>8280</v>
      </c>
      <c r="P1291" s="12" t="s">
        <v>8282</v>
      </c>
      <c r="Q1291">
        <v>0</v>
      </c>
      <c r="R1291" s="18">
        <f t="shared" si="81"/>
        <v>42323.96465277778</v>
      </c>
      <c r="S1291" s="18">
        <f t="shared" si="82"/>
        <v>42293.922986111109</v>
      </c>
      <c r="T1291">
        <f t="shared" si="83"/>
        <v>2015</v>
      </c>
    </row>
    <row r="1292" spans="1:20" ht="60" x14ac:dyDescent="0.25">
      <c r="A1292">
        <v>3114</v>
      </c>
      <c r="B1292" s="9" t="s">
        <v>3114</v>
      </c>
      <c r="C1292" s="3" t="s">
        <v>7224</v>
      </c>
      <c r="D1292" s="5">
        <v>75000</v>
      </c>
      <c r="E1292" s="7">
        <v>0</v>
      </c>
      <c r="F1292" s="11">
        <f t="shared" si="80"/>
        <v>0</v>
      </c>
      <c r="G1292" t="s">
        <v>8220</v>
      </c>
      <c r="H1292" t="s">
        <v>8223</v>
      </c>
      <c r="I1292" t="s">
        <v>8245</v>
      </c>
      <c r="J1292">
        <v>1411312250</v>
      </c>
      <c r="K1292">
        <v>1406128250</v>
      </c>
      <c r="L1292" t="b">
        <v>0</v>
      </c>
      <c r="M1292">
        <v>0</v>
      </c>
      <c r="N1292" t="b">
        <v>0</v>
      </c>
      <c r="O1292" s="12" t="s">
        <v>8280</v>
      </c>
      <c r="P1292" s="12" t="s">
        <v>8282</v>
      </c>
      <c r="Q1292">
        <v>0</v>
      </c>
      <c r="R1292" s="18">
        <f t="shared" si="81"/>
        <v>41903.632523148146</v>
      </c>
      <c r="S1292" s="18">
        <f t="shared" si="82"/>
        <v>41843.632523148146</v>
      </c>
      <c r="T1292">
        <f t="shared" si="83"/>
        <v>2014</v>
      </c>
    </row>
    <row r="1293" spans="1:20" x14ac:dyDescent="0.25">
      <c r="A1293">
        <v>3125</v>
      </c>
      <c r="B1293" s="9" t="s">
        <v>3125</v>
      </c>
      <c r="C1293" s="3" t="s">
        <v>7235</v>
      </c>
      <c r="D1293" s="5">
        <v>1500000</v>
      </c>
      <c r="E1293" s="7">
        <v>0</v>
      </c>
      <c r="F1293" s="11">
        <f t="shared" si="80"/>
        <v>0</v>
      </c>
      <c r="G1293" t="s">
        <v>8219</v>
      </c>
      <c r="H1293" t="s">
        <v>8223</v>
      </c>
      <c r="I1293" t="s">
        <v>8245</v>
      </c>
      <c r="J1293">
        <v>1452142672</v>
      </c>
      <c r="K1293">
        <v>1449550672</v>
      </c>
      <c r="L1293" t="b">
        <v>0</v>
      </c>
      <c r="M1293">
        <v>0</v>
      </c>
      <c r="N1293" t="b">
        <v>0</v>
      </c>
      <c r="O1293" s="12" t="s">
        <v>8280</v>
      </c>
      <c r="P1293" s="12" t="s">
        <v>8282</v>
      </c>
      <c r="Q1293">
        <v>0</v>
      </c>
      <c r="R1293" s="18">
        <f t="shared" si="81"/>
        <v>42376.20685185185</v>
      </c>
      <c r="S1293" s="18">
        <f t="shared" si="82"/>
        <v>42346.20685185185</v>
      </c>
      <c r="T1293">
        <f t="shared" si="83"/>
        <v>2015</v>
      </c>
    </row>
    <row r="1294" spans="1:20" ht="60" x14ac:dyDescent="0.25">
      <c r="A1294">
        <v>3127</v>
      </c>
      <c r="B1294" s="9" t="s">
        <v>3127</v>
      </c>
      <c r="C1294" s="3" t="s">
        <v>7237</v>
      </c>
      <c r="D1294" s="5">
        <v>100000</v>
      </c>
      <c r="E1294" s="7">
        <v>0</v>
      </c>
      <c r="F1294" s="11">
        <f t="shared" si="80"/>
        <v>0</v>
      </c>
      <c r="G1294" t="s">
        <v>8219</v>
      </c>
      <c r="H1294" t="s">
        <v>8223</v>
      </c>
      <c r="I1294" t="s">
        <v>8245</v>
      </c>
      <c r="J1294">
        <v>1425242029</v>
      </c>
      <c r="K1294">
        <v>1422650029</v>
      </c>
      <c r="L1294" t="b">
        <v>0</v>
      </c>
      <c r="M1294">
        <v>0</v>
      </c>
      <c r="N1294" t="b">
        <v>0</v>
      </c>
      <c r="O1294" s="12" t="s">
        <v>8280</v>
      </c>
      <c r="P1294" s="12" t="s">
        <v>8282</v>
      </c>
      <c r="Q1294">
        <v>0</v>
      </c>
      <c r="R1294" s="18">
        <f t="shared" si="81"/>
        <v>42064.856817129628</v>
      </c>
      <c r="S1294" s="18">
        <f t="shared" si="82"/>
        <v>42034.856817129628</v>
      </c>
      <c r="T1294">
        <f t="shared" si="83"/>
        <v>2015</v>
      </c>
    </row>
    <row r="1295" spans="1:20" ht="60" x14ac:dyDescent="0.25">
      <c r="A1295">
        <v>3138</v>
      </c>
      <c r="B1295" s="9" t="s">
        <v>3138</v>
      </c>
      <c r="C1295" s="3" t="s">
        <v>7248</v>
      </c>
      <c r="D1295" s="5">
        <v>200</v>
      </c>
      <c r="E1295" s="7">
        <v>0</v>
      </c>
      <c r="F1295" s="11">
        <f t="shared" si="80"/>
        <v>0</v>
      </c>
      <c r="G1295" t="s">
        <v>8221</v>
      </c>
      <c r="H1295" t="s">
        <v>8224</v>
      </c>
      <c r="I1295" t="s">
        <v>8246</v>
      </c>
      <c r="J1295">
        <v>1491233407</v>
      </c>
      <c r="K1295">
        <v>1489591807</v>
      </c>
      <c r="L1295" t="b">
        <v>0</v>
      </c>
      <c r="M1295">
        <v>0</v>
      </c>
      <c r="N1295" t="b">
        <v>0</v>
      </c>
      <c r="O1295" s="12" t="s">
        <v>8280</v>
      </c>
      <c r="P1295" s="12" t="s">
        <v>8281</v>
      </c>
      <c r="Q1295">
        <v>0</v>
      </c>
      <c r="R1295" s="18">
        <f t="shared" si="81"/>
        <v>42828.645914351851</v>
      </c>
      <c r="S1295" s="18">
        <f t="shared" si="82"/>
        <v>42809.645914351851</v>
      </c>
      <c r="T1295">
        <f t="shared" si="83"/>
        <v>2017</v>
      </c>
    </row>
    <row r="1296" spans="1:20" ht="60" x14ac:dyDescent="0.25">
      <c r="A1296">
        <v>3143</v>
      </c>
      <c r="B1296" s="9" t="s">
        <v>3143</v>
      </c>
      <c r="C1296" s="3" t="s">
        <v>7253</v>
      </c>
      <c r="D1296" s="5">
        <v>700</v>
      </c>
      <c r="E1296" s="7">
        <v>0</v>
      </c>
      <c r="F1296" s="11">
        <f t="shared" si="80"/>
        <v>0</v>
      </c>
      <c r="G1296" t="s">
        <v>8221</v>
      </c>
      <c r="H1296" t="s">
        <v>8224</v>
      </c>
      <c r="I1296" t="s">
        <v>8246</v>
      </c>
      <c r="J1296">
        <v>1491726956</v>
      </c>
      <c r="K1296">
        <v>1489480556</v>
      </c>
      <c r="L1296" t="b">
        <v>0</v>
      </c>
      <c r="M1296">
        <v>0</v>
      </c>
      <c r="N1296" t="b">
        <v>0</v>
      </c>
      <c r="O1296" s="12" t="s">
        <v>8280</v>
      </c>
      <c r="P1296" s="12" t="s">
        <v>8281</v>
      </c>
      <c r="Q1296">
        <v>0</v>
      </c>
      <c r="R1296" s="18">
        <f t="shared" si="81"/>
        <v>42834.358287037037</v>
      </c>
      <c r="S1296" s="18">
        <f t="shared" si="82"/>
        <v>42808.358287037037</v>
      </c>
      <c r="T1296">
        <f t="shared" si="83"/>
        <v>2017</v>
      </c>
    </row>
    <row r="1297" spans="1:20" ht="45" x14ac:dyDescent="0.25">
      <c r="A1297">
        <v>3145</v>
      </c>
      <c r="B1297" s="9" t="s">
        <v>3145</v>
      </c>
      <c r="C1297" s="3" t="s">
        <v>7255</v>
      </c>
      <c r="D1297" s="5">
        <v>25000</v>
      </c>
      <c r="E1297" s="7">
        <v>0</v>
      </c>
      <c r="F1297" s="11">
        <f t="shared" si="80"/>
        <v>0</v>
      </c>
      <c r="G1297" t="s">
        <v>8221</v>
      </c>
      <c r="H1297" t="s">
        <v>8223</v>
      </c>
      <c r="I1297" t="s">
        <v>8245</v>
      </c>
      <c r="J1297">
        <v>1490659134</v>
      </c>
      <c r="K1297">
        <v>1485478734</v>
      </c>
      <c r="L1297" t="b">
        <v>0</v>
      </c>
      <c r="M1297">
        <v>0</v>
      </c>
      <c r="N1297" t="b">
        <v>0</v>
      </c>
      <c r="O1297" s="12" t="s">
        <v>8280</v>
      </c>
      <c r="P1297" s="12" t="s">
        <v>8281</v>
      </c>
      <c r="Q1297">
        <v>0</v>
      </c>
      <c r="R1297" s="18">
        <f t="shared" si="81"/>
        <v>42821.999236111107</v>
      </c>
      <c r="S1297" s="18">
        <f t="shared" si="82"/>
        <v>42762.040902777779</v>
      </c>
      <c r="T1297">
        <f t="shared" si="83"/>
        <v>2017</v>
      </c>
    </row>
    <row r="1298" spans="1:20" ht="45" x14ac:dyDescent="0.25">
      <c r="A1298">
        <v>2921</v>
      </c>
      <c r="B1298" s="9" t="s">
        <v>2921</v>
      </c>
      <c r="C1298" s="3" t="s">
        <v>7031</v>
      </c>
      <c r="D1298" s="5">
        <v>100</v>
      </c>
      <c r="E1298" s="7">
        <v>129</v>
      </c>
      <c r="F1298" s="11">
        <f t="shared" ref="F1298:F1361" si="84">ROUND(E1298/D1298*100,0)</f>
        <v>129</v>
      </c>
      <c r="G1298" t="s">
        <v>8218</v>
      </c>
      <c r="H1298" t="s">
        <v>8223</v>
      </c>
      <c r="I1298" t="s">
        <v>8245</v>
      </c>
      <c r="J1298">
        <v>1411679804</v>
      </c>
      <c r="K1298">
        <v>1409087804</v>
      </c>
      <c r="L1298" t="b">
        <v>0</v>
      </c>
      <c r="M1298">
        <v>3</v>
      </c>
      <c r="N1298" t="b">
        <v>1</v>
      </c>
      <c r="O1298" s="12" t="s">
        <v>8280</v>
      </c>
      <c r="P1298" s="12" t="s">
        <v>8305</v>
      </c>
      <c r="Q1298">
        <v>43</v>
      </c>
      <c r="R1298" s="18">
        <f t="shared" ref="R1298:R1361" si="85">(((J1298/60)/60)/24)+DATE(1970,1,1)</f>
        <v>41907.886620370373</v>
      </c>
      <c r="S1298" s="18">
        <f t="shared" ref="S1298:S1361" si="86">(((K1298/60)/60)/24)+DATE(1970,1,1)</f>
        <v>41877.886620370373</v>
      </c>
      <c r="T1298">
        <f t="shared" si="83"/>
        <v>2014</v>
      </c>
    </row>
    <row r="1299" spans="1:20" ht="60" x14ac:dyDescent="0.25">
      <c r="A1299">
        <v>2922</v>
      </c>
      <c r="B1299" s="9" t="s">
        <v>2922</v>
      </c>
      <c r="C1299" s="3" t="s">
        <v>7032</v>
      </c>
      <c r="D1299" s="5">
        <v>500</v>
      </c>
      <c r="E1299" s="7">
        <v>500</v>
      </c>
      <c r="F1299" s="11">
        <f t="shared" si="84"/>
        <v>100</v>
      </c>
      <c r="G1299" t="s">
        <v>8218</v>
      </c>
      <c r="H1299" t="s">
        <v>8224</v>
      </c>
      <c r="I1299" t="s">
        <v>8246</v>
      </c>
      <c r="J1299">
        <v>1431982727</v>
      </c>
      <c r="K1299">
        <v>1428094727</v>
      </c>
      <c r="L1299" t="b">
        <v>0</v>
      </c>
      <c r="M1299">
        <v>6</v>
      </c>
      <c r="N1299" t="b">
        <v>1</v>
      </c>
      <c r="O1299" s="12" t="s">
        <v>8280</v>
      </c>
      <c r="P1299" s="12" t="s">
        <v>8305</v>
      </c>
      <c r="Q1299">
        <v>83.33</v>
      </c>
      <c r="R1299" s="18">
        <f t="shared" si="85"/>
        <v>42142.874155092592</v>
      </c>
      <c r="S1299" s="18">
        <f t="shared" si="86"/>
        <v>42097.874155092592</v>
      </c>
      <c r="T1299">
        <f t="shared" si="83"/>
        <v>2015</v>
      </c>
    </row>
    <row r="1300" spans="1:20" ht="45" x14ac:dyDescent="0.25">
      <c r="A1300">
        <v>2923</v>
      </c>
      <c r="B1300" s="9" t="s">
        <v>2923</v>
      </c>
      <c r="C1300" s="3" t="s">
        <v>7033</v>
      </c>
      <c r="D1300" s="5">
        <v>300</v>
      </c>
      <c r="E1300" s="7">
        <v>300</v>
      </c>
      <c r="F1300" s="11">
        <f t="shared" si="84"/>
        <v>100</v>
      </c>
      <c r="G1300" t="s">
        <v>8218</v>
      </c>
      <c r="H1300" t="s">
        <v>8223</v>
      </c>
      <c r="I1300" t="s">
        <v>8245</v>
      </c>
      <c r="J1300">
        <v>1422068400</v>
      </c>
      <c r="K1300">
        <v>1420774779</v>
      </c>
      <c r="L1300" t="b">
        <v>0</v>
      </c>
      <c r="M1300">
        <v>10</v>
      </c>
      <c r="N1300" t="b">
        <v>1</v>
      </c>
      <c r="O1300" s="12" t="s">
        <v>8280</v>
      </c>
      <c r="P1300" s="12" t="s">
        <v>8305</v>
      </c>
      <c r="Q1300">
        <v>30</v>
      </c>
      <c r="R1300" s="18">
        <f t="shared" si="85"/>
        <v>42028.125</v>
      </c>
      <c r="S1300" s="18">
        <f t="shared" si="86"/>
        <v>42013.15253472222</v>
      </c>
      <c r="T1300">
        <f t="shared" si="83"/>
        <v>2015</v>
      </c>
    </row>
    <row r="1301" spans="1:20" ht="60" x14ac:dyDescent="0.25">
      <c r="A1301">
        <v>2924</v>
      </c>
      <c r="B1301" s="9" t="s">
        <v>2924</v>
      </c>
      <c r="C1301" s="3" t="s">
        <v>7034</v>
      </c>
      <c r="D1301" s="5">
        <v>25000</v>
      </c>
      <c r="E1301" s="7">
        <v>25800</v>
      </c>
      <c r="F1301" s="11">
        <f t="shared" si="84"/>
        <v>103</v>
      </c>
      <c r="G1301" t="s">
        <v>8218</v>
      </c>
      <c r="H1301" t="s">
        <v>8223</v>
      </c>
      <c r="I1301" t="s">
        <v>8245</v>
      </c>
      <c r="J1301">
        <v>1431143940</v>
      </c>
      <c r="K1301">
        <v>1428585710</v>
      </c>
      <c r="L1301" t="b">
        <v>0</v>
      </c>
      <c r="M1301">
        <v>147</v>
      </c>
      <c r="N1301" t="b">
        <v>1</v>
      </c>
      <c r="O1301" s="12" t="s">
        <v>8280</v>
      </c>
      <c r="P1301" s="12" t="s">
        <v>8305</v>
      </c>
      <c r="Q1301">
        <v>175.51</v>
      </c>
      <c r="R1301" s="18">
        <f t="shared" si="85"/>
        <v>42133.165972222225</v>
      </c>
      <c r="S1301" s="18">
        <f t="shared" si="86"/>
        <v>42103.556828703702</v>
      </c>
      <c r="T1301">
        <f t="shared" si="83"/>
        <v>2015</v>
      </c>
    </row>
    <row r="1302" spans="1:20" ht="45" x14ac:dyDescent="0.25">
      <c r="A1302">
        <v>2925</v>
      </c>
      <c r="B1302" s="9" t="s">
        <v>2925</v>
      </c>
      <c r="C1302" s="3" t="s">
        <v>7035</v>
      </c>
      <c r="D1302" s="5">
        <v>45000</v>
      </c>
      <c r="E1302" s="7">
        <v>46100.69</v>
      </c>
      <c r="F1302" s="11">
        <f t="shared" si="84"/>
        <v>102</v>
      </c>
      <c r="G1302" t="s">
        <v>8218</v>
      </c>
      <c r="H1302" t="s">
        <v>8223</v>
      </c>
      <c r="I1302" t="s">
        <v>8245</v>
      </c>
      <c r="J1302">
        <v>1410444068</v>
      </c>
      <c r="K1302">
        <v>1407852068</v>
      </c>
      <c r="L1302" t="b">
        <v>0</v>
      </c>
      <c r="M1302">
        <v>199</v>
      </c>
      <c r="N1302" t="b">
        <v>1</v>
      </c>
      <c r="O1302" s="12" t="s">
        <v>8280</v>
      </c>
      <c r="P1302" s="12" t="s">
        <v>8305</v>
      </c>
      <c r="Q1302">
        <v>231.66</v>
      </c>
      <c r="R1302" s="18">
        <f t="shared" si="85"/>
        <v>41893.584120370368</v>
      </c>
      <c r="S1302" s="18">
        <f t="shared" si="86"/>
        <v>41863.584120370368</v>
      </c>
      <c r="T1302">
        <f t="shared" si="83"/>
        <v>2014</v>
      </c>
    </row>
    <row r="1303" spans="1:20" ht="60" x14ac:dyDescent="0.25">
      <c r="A1303">
        <v>2926</v>
      </c>
      <c r="B1303" s="9" t="s">
        <v>2926</v>
      </c>
      <c r="C1303" s="3" t="s">
        <v>7036</v>
      </c>
      <c r="D1303" s="5">
        <v>3000</v>
      </c>
      <c r="E1303" s="7">
        <v>3750</v>
      </c>
      <c r="F1303" s="11">
        <f t="shared" si="84"/>
        <v>125</v>
      </c>
      <c r="G1303" t="s">
        <v>8218</v>
      </c>
      <c r="H1303" t="s">
        <v>8223</v>
      </c>
      <c r="I1303" t="s">
        <v>8245</v>
      </c>
      <c r="J1303">
        <v>1424715779</v>
      </c>
      <c r="K1303">
        <v>1423506179</v>
      </c>
      <c r="L1303" t="b">
        <v>0</v>
      </c>
      <c r="M1303">
        <v>50</v>
      </c>
      <c r="N1303" t="b">
        <v>1</v>
      </c>
      <c r="O1303" s="12" t="s">
        <v>8280</v>
      </c>
      <c r="P1303" s="12" t="s">
        <v>8305</v>
      </c>
      <c r="Q1303">
        <v>75</v>
      </c>
      <c r="R1303" s="18">
        <f t="shared" si="85"/>
        <v>42058.765960648147</v>
      </c>
      <c r="S1303" s="18">
        <f t="shared" si="86"/>
        <v>42044.765960648147</v>
      </c>
      <c r="T1303">
        <f t="shared" si="83"/>
        <v>2015</v>
      </c>
    </row>
    <row r="1304" spans="1:20" ht="60" x14ac:dyDescent="0.25">
      <c r="A1304">
        <v>2927</v>
      </c>
      <c r="B1304" s="9" t="s">
        <v>2927</v>
      </c>
      <c r="C1304" s="3" t="s">
        <v>7037</v>
      </c>
      <c r="D1304" s="5">
        <v>1800</v>
      </c>
      <c r="E1304" s="7">
        <v>2355</v>
      </c>
      <c r="F1304" s="11">
        <f t="shared" si="84"/>
        <v>131</v>
      </c>
      <c r="G1304" t="s">
        <v>8218</v>
      </c>
      <c r="H1304" t="s">
        <v>8223</v>
      </c>
      <c r="I1304" t="s">
        <v>8245</v>
      </c>
      <c r="J1304">
        <v>1405400400</v>
      </c>
      <c r="K1304">
        <v>1402934629</v>
      </c>
      <c r="L1304" t="b">
        <v>0</v>
      </c>
      <c r="M1304">
        <v>21</v>
      </c>
      <c r="N1304" t="b">
        <v>1</v>
      </c>
      <c r="O1304" s="12" t="s">
        <v>8280</v>
      </c>
      <c r="P1304" s="12" t="s">
        <v>8305</v>
      </c>
      <c r="Q1304">
        <v>112.14</v>
      </c>
      <c r="R1304" s="18">
        <f t="shared" si="85"/>
        <v>41835.208333333336</v>
      </c>
      <c r="S1304" s="18">
        <f t="shared" si="86"/>
        <v>41806.669317129628</v>
      </c>
      <c r="T1304">
        <f t="shared" si="83"/>
        <v>2014</v>
      </c>
    </row>
    <row r="1305" spans="1:20" ht="30" x14ac:dyDescent="0.25">
      <c r="A1305">
        <v>2928</v>
      </c>
      <c r="B1305" s="9" t="s">
        <v>2928</v>
      </c>
      <c r="C1305" s="3" t="s">
        <v>7038</v>
      </c>
      <c r="D1305" s="5">
        <v>1000</v>
      </c>
      <c r="E1305" s="7">
        <v>1000</v>
      </c>
      <c r="F1305" s="11">
        <f t="shared" si="84"/>
        <v>100</v>
      </c>
      <c r="G1305" t="s">
        <v>8218</v>
      </c>
      <c r="H1305" t="s">
        <v>8223</v>
      </c>
      <c r="I1305" t="s">
        <v>8245</v>
      </c>
      <c r="J1305">
        <v>1457135846</v>
      </c>
      <c r="K1305">
        <v>1454543846</v>
      </c>
      <c r="L1305" t="b">
        <v>0</v>
      </c>
      <c r="M1305">
        <v>24</v>
      </c>
      <c r="N1305" t="b">
        <v>1</v>
      </c>
      <c r="O1305" s="12" t="s">
        <v>8280</v>
      </c>
      <c r="P1305" s="12" t="s">
        <v>8305</v>
      </c>
      <c r="Q1305">
        <v>41.67</v>
      </c>
      <c r="R1305" s="18">
        <f t="shared" si="85"/>
        <v>42433.998217592598</v>
      </c>
      <c r="S1305" s="18">
        <f t="shared" si="86"/>
        <v>42403.998217592598</v>
      </c>
      <c r="T1305">
        <f t="shared" si="83"/>
        <v>2016</v>
      </c>
    </row>
    <row r="1306" spans="1:20" ht="45" x14ac:dyDescent="0.2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s="11">
        <f t="shared" si="84"/>
        <v>40</v>
      </c>
      <c r="G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s="12" t="s">
        <v>8283</v>
      </c>
      <c r="P1306" s="12" t="s">
        <v>8285</v>
      </c>
      <c r="Q1306">
        <v>152.41</v>
      </c>
      <c r="R1306" s="18">
        <f t="shared" si="85"/>
        <v>42807.152835648143</v>
      </c>
      <c r="S1306" s="18">
        <f t="shared" si="86"/>
        <v>42747.194502314815</v>
      </c>
      <c r="T1306">
        <f t="shared" si="83"/>
        <v>2017</v>
      </c>
    </row>
    <row r="1307" spans="1:20" ht="60" x14ac:dyDescent="0.2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s="11">
        <f t="shared" si="84"/>
        <v>26</v>
      </c>
      <c r="G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s="12" t="s">
        <v>8283</v>
      </c>
      <c r="P1307" s="12" t="s">
        <v>8285</v>
      </c>
      <c r="Q1307">
        <v>90.62</v>
      </c>
      <c r="R1307" s="18">
        <f t="shared" si="85"/>
        <v>42572.729166666672</v>
      </c>
      <c r="S1307" s="18">
        <f t="shared" si="86"/>
        <v>42543.665601851855</v>
      </c>
      <c r="T1307">
        <f t="shared" si="83"/>
        <v>2016</v>
      </c>
    </row>
    <row r="1308" spans="1:20" ht="60" x14ac:dyDescent="0.2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s="11">
        <f t="shared" si="84"/>
        <v>65</v>
      </c>
      <c r="G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s="12" t="s">
        <v>8283</v>
      </c>
      <c r="P1308" s="12" t="s">
        <v>8285</v>
      </c>
      <c r="Q1308">
        <v>201.6</v>
      </c>
      <c r="R1308" s="18">
        <f t="shared" si="85"/>
        <v>41977.457569444443</v>
      </c>
      <c r="S1308" s="18">
        <f t="shared" si="86"/>
        <v>41947.457569444443</v>
      </c>
      <c r="T1308">
        <f t="shared" si="83"/>
        <v>2014</v>
      </c>
    </row>
    <row r="1309" spans="1:20" ht="30" x14ac:dyDescent="0.2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s="11">
        <f t="shared" si="84"/>
        <v>12</v>
      </c>
      <c r="G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s="12" t="s">
        <v>8283</v>
      </c>
      <c r="P1309" s="12" t="s">
        <v>8285</v>
      </c>
      <c r="Q1309">
        <v>127.93</v>
      </c>
      <c r="R1309" s="18">
        <f t="shared" si="85"/>
        <v>42417.503229166665</v>
      </c>
      <c r="S1309" s="18">
        <f t="shared" si="86"/>
        <v>42387.503229166665</v>
      </c>
      <c r="T1309">
        <f t="shared" si="83"/>
        <v>2016</v>
      </c>
    </row>
    <row r="1310" spans="1:20" ht="30" x14ac:dyDescent="0.2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s="11">
        <f t="shared" si="84"/>
        <v>11</v>
      </c>
      <c r="G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s="12" t="s">
        <v>8283</v>
      </c>
      <c r="P1310" s="12" t="s">
        <v>8285</v>
      </c>
      <c r="Q1310">
        <v>29.89</v>
      </c>
      <c r="R1310" s="18">
        <f t="shared" si="85"/>
        <v>42651.613564814819</v>
      </c>
      <c r="S1310" s="18">
        <f t="shared" si="86"/>
        <v>42611.613564814819</v>
      </c>
      <c r="T1310">
        <f t="shared" si="83"/>
        <v>2016</v>
      </c>
    </row>
    <row r="1311" spans="1:20" ht="45" x14ac:dyDescent="0.2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s="11">
        <f t="shared" si="84"/>
        <v>112</v>
      </c>
      <c r="G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s="12" t="s">
        <v>8283</v>
      </c>
      <c r="P1311" s="12" t="s">
        <v>8285</v>
      </c>
      <c r="Q1311">
        <v>367.97</v>
      </c>
      <c r="R1311" s="18">
        <f t="shared" si="85"/>
        <v>42292.882731481484</v>
      </c>
      <c r="S1311" s="18">
        <f t="shared" si="86"/>
        <v>42257.882731481484</v>
      </c>
      <c r="T1311">
        <f t="shared" si="83"/>
        <v>2015</v>
      </c>
    </row>
    <row r="1312" spans="1:20" ht="45" x14ac:dyDescent="0.2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s="11">
        <f t="shared" si="84"/>
        <v>16</v>
      </c>
      <c r="G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s="12" t="s">
        <v>8283</v>
      </c>
      <c r="P1312" s="12" t="s">
        <v>8285</v>
      </c>
      <c r="Q1312">
        <v>129.16999999999999</v>
      </c>
      <c r="R1312" s="18">
        <f t="shared" si="85"/>
        <v>42601.667245370365</v>
      </c>
      <c r="S1312" s="18">
        <f t="shared" si="86"/>
        <v>42556.667245370365</v>
      </c>
      <c r="T1312">
        <f t="shared" si="83"/>
        <v>2016</v>
      </c>
    </row>
    <row r="1313" spans="1:20" ht="60" x14ac:dyDescent="0.2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s="11">
        <f t="shared" si="84"/>
        <v>32</v>
      </c>
      <c r="G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s="12" t="s">
        <v>8283</v>
      </c>
      <c r="P1313" s="12" t="s">
        <v>8285</v>
      </c>
      <c r="Q1313">
        <v>800.7</v>
      </c>
      <c r="R1313" s="18">
        <f t="shared" si="85"/>
        <v>42704.843969907408</v>
      </c>
      <c r="S1313" s="18">
        <f t="shared" si="86"/>
        <v>42669.802303240736</v>
      </c>
      <c r="T1313">
        <f t="shared" si="83"/>
        <v>2016</v>
      </c>
    </row>
    <row r="1314" spans="1:20" ht="45" x14ac:dyDescent="0.2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s="11">
        <f t="shared" si="84"/>
        <v>1</v>
      </c>
      <c r="G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s="12" t="s">
        <v>8283</v>
      </c>
      <c r="P1314" s="12" t="s">
        <v>8285</v>
      </c>
      <c r="Q1314">
        <v>28</v>
      </c>
      <c r="R1314" s="18">
        <f t="shared" si="85"/>
        <v>42112.702800925923</v>
      </c>
      <c r="S1314" s="18">
        <f t="shared" si="86"/>
        <v>42082.702800925923</v>
      </c>
      <c r="T1314">
        <f t="shared" si="83"/>
        <v>2015</v>
      </c>
    </row>
    <row r="1315" spans="1:20" ht="60" x14ac:dyDescent="0.2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s="11">
        <f t="shared" si="84"/>
        <v>31</v>
      </c>
      <c r="G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s="12" t="s">
        <v>8283</v>
      </c>
      <c r="P1315" s="12" t="s">
        <v>8285</v>
      </c>
      <c r="Q1315">
        <v>102.02</v>
      </c>
      <c r="R1315" s="18">
        <f t="shared" si="85"/>
        <v>42432.709652777776</v>
      </c>
      <c r="S1315" s="18">
        <f t="shared" si="86"/>
        <v>42402.709652777776</v>
      </c>
      <c r="T1315">
        <f t="shared" si="83"/>
        <v>2016</v>
      </c>
    </row>
    <row r="1316" spans="1:20" ht="60" x14ac:dyDescent="0.2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s="11">
        <f t="shared" si="84"/>
        <v>1</v>
      </c>
      <c r="G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s="12" t="s">
        <v>8283</v>
      </c>
      <c r="P1316" s="12" t="s">
        <v>8285</v>
      </c>
      <c r="Q1316">
        <v>184.36</v>
      </c>
      <c r="R1316" s="18">
        <f t="shared" si="85"/>
        <v>42664.669675925921</v>
      </c>
      <c r="S1316" s="18">
        <f t="shared" si="86"/>
        <v>42604.669675925921</v>
      </c>
      <c r="T1316">
        <f t="shared" si="83"/>
        <v>2016</v>
      </c>
    </row>
    <row r="1317" spans="1:20" ht="30" x14ac:dyDescent="0.2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s="11">
        <f t="shared" si="84"/>
        <v>40</v>
      </c>
      <c r="G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s="12" t="s">
        <v>8283</v>
      </c>
      <c r="P1317" s="12" t="s">
        <v>8285</v>
      </c>
      <c r="Q1317">
        <v>162.91999999999999</v>
      </c>
      <c r="R1317" s="18">
        <f t="shared" si="85"/>
        <v>42314.041666666672</v>
      </c>
      <c r="S1317" s="18">
        <f t="shared" si="86"/>
        <v>42278.498240740737</v>
      </c>
      <c r="T1317">
        <f t="shared" si="83"/>
        <v>2015</v>
      </c>
    </row>
    <row r="1318" spans="1:20" ht="45" x14ac:dyDescent="0.2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s="11">
        <f t="shared" si="84"/>
        <v>0</v>
      </c>
      <c r="G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s="12" t="s">
        <v>8283</v>
      </c>
      <c r="P1318" s="12" t="s">
        <v>8285</v>
      </c>
      <c r="Q1318">
        <v>1</v>
      </c>
      <c r="R1318" s="18">
        <f t="shared" si="85"/>
        <v>42428.961909722217</v>
      </c>
      <c r="S1318" s="18">
        <f t="shared" si="86"/>
        <v>42393.961909722217</v>
      </c>
      <c r="T1318">
        <f t="shared" si="83"/>
        <v>2016</v>
      </c>
    </row>
    <row r="1319" spans="1:20" ht="60" x14ac:dyDescent="0.2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s="11">
        <f t="shared" si="84"/>
        <v>6</v>
      </c>
      <c r="G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s="12" t="s">
        <v>8283</v>
      </c>
      <c r="P1319" s="12" t="s">
        <v>8285</v>
      </c>
      <c r="Q1319">
        <v>603.53</v>
      </c>
      <c r="R1319" s="18">
        <f t="shared" si="85"/>
        <v>42572.583333333328</v>
      </c>
      <c r="S1319" s="18">
        <f t="shared" si="86"/>
        <v>42520.235486111109</v>
      </c>
      <c r="T1319">
        <f t="shared" si="83"/>
        <v>2016</v>
      </c>
    </row>
    <row r="1320" spans="1:20" ht="45" x14ac:dyDescent="0.2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s="11">
        <f t="shared" si="84"/>
        <v>15</v>
      </c>
      <c r="G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s="12" t="s">
        <v>8283</v>
      </c>
      <c r="P1320" s="12" t="s">
        <v>8285</v>
      </c>
      <c r="Q1320">
        <v>45.41</v>
      </c>
      <c r="R1320" s="18">
        <f t="shared" si="85"/>
        <v>42015.043657407412</v>
      </c>
      <c r="S1320" s="18">
        <f t="shared" si="86"/>
        <v>41985.043657407412</v>
      </c>
      <c r="T1320">
        <f t="shared" si="83"/>
        <v>2014</v>
      </c>
    </row>
    <row r="1321" spans="1:20" ht="60" x14ac:dyDescent="0.2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s="11">
        <f t="shared" si="84"/>
        <v>15</v>
      </c>
      <c r="G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s="12" t="s">
        <v>8283</v>
      </c>
      <c r="P1321" s="12" t="s">
        <v>8285</v>
      </c>
      <c r="Q1321">
        <v>97.33</v>
      </c>
      <c r="R1321" s="18">
        <f t="shared" si="85"/>
        <v>41831.666666666664</v>
      </c>
      <c r="S1321" s="18">
        <f t="shared" si="86"/>
        <v>41816.812094907407</v>
      </c>
      <c r="T1321">
        <f t="shared" si="83"/>
        <v>2014</v>
      </c>
    </row>
    <row r="1322" spans="1:20" ht="60" x14ac:dyDescent="0.2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s="11">
        <f t="shared" si="84"/>
        <v>1</v>
      </c>
      <c r="G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s="12" t="s">
        <v>8283</v>
      </c>
      <c r="P1322" s="12" t="s">
        <v>8285</v>
      </c>
      <c r="Q1322">
        <v>167.67</v>
      </c>
      <c r="R1322" s="18">
        <f t="shared" si="85"/>
        <v>42734.958333333328</v>
      </c>
      <c r="S1322" s="18">
        <f t="shared" si="86"/>
        <v>42705.690347222218</v>
      </c>
      <c r="T1322">
        <f t="shared" si="83"/>
        <v>2016</v>
      </c>
    </row>
    <row r="1323" spans="1:20" ht="60" x14ac:dyDescent="0.2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s="11">
        <f t="shared" si="84"/>
        <v>1</v>
      </c>
      <c r="G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s="12" t="s">
        <v>8283</v>
      </c>
      <c r="P1323" s="12" t="s">
        <v>8285</v>
      </c>
      <c r="Q1323">
        <v>859.86</v>
      </c>
      <c r="R1323" s="18">
        <f t="shared" si="85"/>
        <v>42727.74927083333</v>
      </c>
      <c r="S1323" s="18">
        <f t="shared" si="86"/>
        <v>42697.74927083333</v>
      </c>
      <c r="T1323">
        <f t="shared" si="83"/>
        <v>2016</v>
      </c>
    </row>
    <row r="1324" spans="1:20" ht="60" x14ac:dyDescent="0.2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s="11">
        <f t="shared" si="84"/>
        <v>0</v>
      </c>
      <c r="G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s="12" t="s">
        <v>8283</v>
      </c>
      <c r="P1324" s="12" t="s">
        <v>8285</v>
      </c>
      <c r="Q1324">
        <v>26.5</v>
      </c>
      <c r="R1324" s="18">
        <f t="shared" si="85"/>
        <v>42145.656539351854</v>
      </c>
      <c r="S1324" s="18">
        <f t="shared" si="86"/>
        <v>42115.656539351854</v>
      </c>
      <c r="T1324">
        <f t="shared" si="83"/>
        <v>2015</v>
      </c>
    </row>
    <row r="1325" spans="1:20" ht="60" x14ac:dyDescent="0.2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s="11">
        <f t="shared" si="84"/>
        <v>9</v>
      </c>
      <c r="G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s="12" t="s">
        <v>8283</v>
      </c>
      <c r="P1325" s="12" t="s">
        <v>8285</v>
      </c>
      <c r="Q1325">
        <v>30.27</v>
      </c>
      <c r="R1325" s="18">
        <f t="shared" si="85"/>
        <v>42486.288194444445</v>
      </c>
      <c r="S1325" s="18">
        <f t="shared" si="86"/>
        <v>42451.698449074072</v>
      </c>
      <c r="T1325">
        <f t="shared" si="83"/>
        <v>2016</v>
      </c>
    </row>
    <row r="1326" spans="1:20" ht="60" x14ac:dyDescent="0.2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s="11">
        <f t="shared" si="84"/>
        <v>10</v>
      </c>
      <c r="G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s="12" t="s">
        <v>8283</v>
      </c>
      <c r="P1326" s="12" t="s">
        <v>8285</v>
      </c>
      <c r="Q1326">
        <v>54.67</v>
      </c>
      <c r="R1326" s="18">
        <f t="shared" si="85"/>
        <v>42656.633703703701</v>
      </c>
      <c r="S1326" s="18">
        <f t="shared" si="86"/>
        <v>42626.633703703701</v>
      </c>
      <c r="T1326">
        <f t="shared" si="83"/>
        <v>2016</v>
      </c>
    </row>
    <row r="1327" spans="1:20" ht="60" x14ac:dyDescent="0.2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s="11">
        <f t="shared" si="84"/>
        <v>2</v>
      </c>
      <c r="G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s="12" t="s">
        <v>8283</v>
      </c>
      <c r="P1327" s="12" t="s">
        <v>8285</v>
      </c>
      <c r="Q1327">
        <v>60.75</v>
      </c>
      <c r="R1327" s="18">
        <f t="shared" si="85"/>
        <v>42734.086053240739</v>
      </c>
      <c r="S1327" s="18">
        <f t="shared" si="86"/>
        <v>42704.086053240739</v>
      </c>
      <c r="T1327">
        <f t="shared" si="83"/>
        <v>2016</v>
      </c>
    </row>
    <row r="1328" spans="1:20" ht="60" x14ac:dyDescent="0.2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s="11">
        <f t="shared" si="84"/>
        <v>1</v>
      </c>
      <c r="G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s="12" t="s">
        <v>8283</v>
      </c>
      <c r="P1328" s="12" t="s">
        <v>8285</v>
      </c>
      <c r="Q1328">
        <v>102.73</v>
      </c>
      <c r="R1328" s="18">
        <f t="shared" si="85"/>
        <v>42019.791990740734</v>
      </c>
      <c r="S1328" s="18">
        <f t="shared" si="86"/>
        <v>41974.791990740734</v>
      </c>
      <c r="T1328">
        <f t="shared" si="83"/>
        <v>2014</v>
      </c>
    </row>
    <row r="1329" spans="1:20" ht="45" x14ac:dyDescent="0.2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s="11">
        <f t="shared" si="84"/>
        <v>4</v>
      </c>
      <c r="G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s="12" t="s">
        <v>8283</v>
      </c>
      <c r="P1329" s="12" t="s">
        <v>8285</v>
      </c>
      <c r="Q1329">
        <v>41.59</v>
      </c>
      <c r="R1329" s="18">
        <f t="shared" si="85"/>
        <v>42153.678645833337</v>
      </c>
      <c r="S1329" s="18">
        <f t="shared" si="86"/>
        <v>42123.678645833337</v>
      </c>
      <c r="T1329">
        <f t="shared" si="83"/>
        <v>2015</v>
      </c>
    </row>
    <row r="1330" spans="1:20" ht="60" x14ac:dyDescent="0.2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s="11">
        <f t="shared" si="84"/>
        <v>2</v>
      </c>
      <c r="G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s="12" t="s">
        <v>8283</v>
      </c>
      <c r="P1330" s="12" t="s">
        <v>8285</v>
      </c>
      <c r="Q1330">
        <v>116.53</v>
      </c>
      <c r="R1330" s="18">
        <f t="shared" si="85"/>
        <v>42657.642754629633</v>
      </c>
      <c r="S1330" s="18">
        <f t="shared" si="86"/>
        <v>42612.642754629633</v>
      </c>
      <c r="T1330">
        <f t="shared" si="83"/>
        <v>2016</v>
      </c>
    </row>
    <row r="1331" spans="1:20" ht="45" x14ac:dyDescent="0.2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s="11">
        <f t="shared" si="84"/>
        <v>1</v>
      </c>
      <c r="G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s="12" t="s">
        <v>8283</v>
      </c>
      <c r="P1331" s="12" t="s">
        <v>8285</v>
      </c>
      <c r="Q1331">
        <v>45.33</v>
      </c>
      <c r="R1331" s="18">
        <f t="shared" si="85"/>
        <v>41975.263252314813</v>
      </c>
      <c r="S1331" s="18">
        <f t="shared" si="86"/>
        <v>41935.221585648149</v>
      </c>
      <c r="T1331">
        <f t="shared" si="83"/>
        <v>2014</v>
      </c>
    </row>
    <row r="1332" spans="1:20" ht="45" x14ac:dyDescent="0.2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s="11">
        <f t="shared" si="84"/>
        <v>22</v>
      </c>
      <c r="G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s="12" t="s">
        <v>8283</v>
      </c>
      <c r="P1332" s="12" t="s">
        <v>8285</v>
      </c>
      <c r="Q1332">
        <v>157.46</v>
      </c>
      <c r="R1332" s="18">
        <f t="shared" si="85"/>
        <v>42553.166666666672</v>
      </c>
      <c r="S1332" s="18">
        <f t="shared" si="86"/>
        <v>42522.276724537034</v>
      </c>
      <c r="T1332">
        <f t="shared" si="83"/>
        <v>2016</v>
      </c>
    </row>
    <row r="1333" spans="1:20" ht="45" x14ac:dyDescent="0.2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s="11">
        <f t="shared" si="84"/>
        <v>1</v>
      </c>
      <c r="G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s="12" t="s">
        <v>8283</v>
      </c>
      <c r="P1333" s="12" t="s">
        <v>8285</v>
      </c>
      <c r="Q1333">
        <v>100.5</v>
      </c>
      <c r="R1333" s="18">
        <f t="shared" si="85"/>
        <v>42599.50409722222</v>
      </c>
      <c r="S1333" s="18">
        <f t="shared" si="86"/>
        <v>42569.50409722222</v>
      </c>
      <c r="T1333">
        <f t="shared" si="83"/>
        <v>2016</v>
      </c>
    </row>
    <row r="1334" spans="1:20" ht="60" x14ac:dyDescent="0.2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s="11">
        <f t="shared" si="84"/>
        <v>0</v>
      </c>
      <c r="G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s="12" t="s">
        <v>8283</v>
      </c>
      <c r="P1334" s="12" t="s">
        <v>8285</v>
      </c>
      <c r="Q1334">
        <v>0</v>
      </c>
      <c r="R1334" s="18">
        <f t="shared" si="85"/>
        <v>42762.060277777782</v>
      </c>
      <c r="S1334" s="18">
        <f t="shared" si="86"/>
        <v>42732.060277777782</v>
      </c>
      <c r="T1334">
        <f t="shared" si="83"/>
        <v>2016</v>
      </c>
    </row>
    <row r="1335" spans="1:20" ht="60" x14ac:dyDescent="0.2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s="11">
        <f t="shared" si="84"/>
        <v>0</v>
      </c>
      <c r="G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s="12" t="s">
        <v>8283</v>
      </c>
      <c r="P1335" s="12" t="s">
        <v>8285</v>
      </c>
      <c r="Q1335">
        <v>0</v>
      </c>
      <c r="R1335" s="18">
        <f t="shared" si="85"/>
        <v>41836.106770833336</v>
      </c>
      <c r="S1335" s="18">
        <f t="shared" si="86"/>
        <v>41806.106770833336</v>
      </c>
      <c r="T1335">
        <f t="shared" si="83"/>
        <v>2014</v>
      </c>
    </row>
    <row r="1336" spans="1:20" ht="45" x14ac:dyDescent="0.2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s="11">
        <f t="shared" si="84"/>
        <v>11</v>
      </c>
      <c r="G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s="12" t="s">
        <v>8283</v>
      </c>
      <c r="P1336" s="12" t="s">
        <v>8285</v>
      </c>
      <c r="Q1336">
        <v>51.82</v>
      </c>
      <c r="R1336" s="18">
        <f t="shared" si="85"/>
        <v>42440.774155092593</v>
      </c>
      <c r="S1336" s="18">
        <f t="shared" si="86"/>
        <v>42410.774155092593</v>
      </c>
      <c r="T1336">
        <f t="shared" si="83"/>
        <v>2016</v>
      </c>
    </row>
    <row r="1337" spans="1:20" ht="60" x14ac:dyDescent="0.2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s="11">
        <f t="shared" si="84"/>
        <v>20</v>
      </c>
      <c r="G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s="12" t="s">
        <v>8283</v>
      </c>
      <c r="P1337" s="12" t="s">
        <v>8285</v>
      </c>
      <c r="Q1337">
        <v>308.75</v>
      </c>
      <c r="R1337" s="18">
        <f t="shared" si="85"/>
        <v>42343.936365740738</v>
      </c>
      <c r="S1337" s="18">
        <f t="shared" si="86"/>
        <v>42313.936365740738</v>
      </c>
      <c r="T1337">
        <f t="shared" si="83"/>
        <v>2015</v>
      </c>
    </row>
    <row r="1338" spans="1:20" ht="60" x14ac:dyDescent="0.2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s="11">
        <f t="shared" si="84"/>
        <v>85</v>
      </c>
      <c r="G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s="12" t="s">
        <v>8283</v>
      </c>
      <c r="P1338" s="12" t="s">
        <v>8285</v>
      </c>
      <c r="Q1338">
        <v>379.23</v>
      </c>
      <c r="R1338" s="18">
        <f t="shared" si="85"/>
        <v>41990.863750000004</v>
      </c>
      <c r="S1338" s="18">
        <f t="shared" si="86"/>
        <v>41955.863750000004</v>
      </c>
      <c r="T1338">
        <f t="shared" si="83"/>
        <v>2014</v>
      </c>
    </row>
    <row r="1339" spans="1:20" ht="45" x14ac:dyDescent="0.2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s="11">
        <f t="shared" si="84"/>
        <v>49</v>
      </c>
      <c r="G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s="12" t="s">
        <v>8283</v>
      </c>
      <c r="P1339" s="12" t="s">
        <v>8285</v>
      </c>
      <c r="Q1339">
        <v>176.36</v>
      </c>
      <c r="R1339" s="18">
        <f t="shared" si="85"/>
        <v>42797.577303240745</v>
      </c>
      <c r="S1339" s="18">
        <f t="shared" si="86"/>
        <v>42767.577303240745</v>
      </c>
      <c r="T1339">
        <f t="shared" si="83"/>
        <v>2017</v>
      </c>
    </row>
    <row r="1340" spans="1:20" ht="60" x14ac:dyDescent="0.2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s="11">
        <f t="shared" si="84"/>
        <v>3</v>
      </c>
      <c r="G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s="12" t="s">
        <v>8283</v>
      </c>
      <c r="P1340" s="12" t="s">
        <v>8285</v>
      </c>
      <c r="Q1340">
        <v>66.069999999999993</v>
      </c>
      <c r="R1340" s="18">
        <f t="shared" si="85"/>
        <v>42218.803622685184</v>
      </c>
      <c r="S1340" s="18">
        <f t="shared" si="86"/>
        <v>42188.803622685184</v>
      </c>
      <c r="T1340">
        <f t="shared" si="83"/>
        <v>2015</v>
      </c>
    </row>
    <row r="1341" spans="1:20" ht="30" x14ac:dyDescent="0.2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s="11">
        <f t="shared" si="84"/>
        <v>7</v>
      </c>
      <c r="G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s="12" t="s">
        <v>8283</v>
      </c>
      <c r="P1341" s="12" t="s">
        <v>8285</v>
      </c>
      <c r="Q1341">
        <v>89.65</v>
      </c>
      <c r="R1341" s="18">
        <f t="shared" si="85"/>
        <v>41981.688831018517</v>
      </c>
      <c r="S1341" s="18">
        <f t="shared" si="86"/>
        <v>41936.647164351853</v>
      </c>
      <c r="T1341">
        <f t="shared" si="83"/>
        <v>2014</v>
      </c>
    </row>
    <row r="1342" spans="1:20" ht="45" x14ac:dyDescent="0.2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s="11">
        <f t="shared" si="84"/>
        <v>0</v>
      </c>
      <c r="G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s="12" t="s">
        <v>8283</v>
      </c>
      <c r="P1342" s="12" t="s">
        <v>8285</v>
      </c>
      <c r="Q1342">
        <v>0</v>
      </c>
      <c r="R1342" s="18">
        <f t="shared" si="85"/>
        <v>41866.595520833333</v>
      </c>
      <c r="S1342" s="18">
        <f t="shared" si="86"/>
        <v>41836.595520833333</v>
      </c>
      <c r="T1342">
        <f t="shared" si="83"/>
        <v>2014</v>
      </c>
    </row>
    <row r="1343" spans="1:20" ht="60" x14ac:dyDescent="0.2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s="11">
        <f t="shared" si="84"/>
        <v>70</v>
      </c>
      <c r="G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s="12" t="s">
        <v>8283</v>
      </c>
      <c r="P1343" s="12" t="s">
        <v>8285</v>
      </c>
      <c r="Q1343">
        <v>382.39</v>
      </c>
      <c r="R1343" s="18">
        <f t="shared" si="85"/>
        <v>42644.624039351853</v>
      </c>
      <c r="S1343" s="18">
        <f t="shared" si="86"/>
        <v>42612.624039351853</v>
      </c>
      <c r="T1343">
        <f t="shared" si="83"/>
        <v>2016</v>
      </c>
    </row>
    <row r="1344" spans="1:20" ht="60" x14ac:dyDescent="0.2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s="11">
        <f t="shared" si="84"/>
        <v>0</v>
      </c>
      <c r="G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s="12" t="s">
        <v>8283</v>
      </c>
      <c r="P1344" s="12" t="s">
        <v>8285</v>
      </c>
      <c r="Q1344">
        <v>100</v>
      </c>
      <c r="R1344" s="18">
        <f t="shared" si="85"/>
        <v>42202.816423611104</v>
      </c>
      <c r="S1344" s="18">
        <f t="shared" si="86"/>
        <v>42172.816423611104</v>
      </c>
      <c r="T1344">
        <f t="shared" si="83"/>
        <v>2015</v>
      </c>
    </row>
    <row r="1345" spans="1:20" ht="60" x14ac:dyDescent="0.2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s="11">
        <f t="shared" si="84"/>
        <v>102</v>
      </c>
      <c r="G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s="12" t="s">
        <v>8283</v>
      </c>
      <c r="P1345" s="12" t="s">
        <v>8285</v>
      </c>
      <c r="Q1345">
        <v>158.36000000000001</v>
      </c>
      <c r="R1345" s="18">
        <f t="shared" si="85"/>
        <v>42601.165972222225</v>
      </c>
      <c r="S1345" s="18">
        <f t="shared" si="86"/>
        <v>42542.526423611111</v>
      </c>
      <c r="T1345">
        <f t="shared" si="83"/>
        <v>2016</v>
      </c>
    </row>
    <row r="1346" spans="1:20" ht="60" x14ac:dyDescent="0.2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s="11">
        <f t="shared" si="84"/>
        <v>378</v>
      </c>
      <c r="G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s="12" t="s">
        <v>8286</v>
      </c>
      <c r="P1346" s="12" t="s">
        <v>8287</v>
      </c>
      <c r="Q1346">
        <v>40.76</v>
      </c>
      <c r="R1346" s="18">
        <f t="shared" si="85"/>
        <v>42551.789803240739</v>
      </c>
      <c r="S1346" s="18">
        <f t="shared" si="86"/>
        <v>42522.789803240739</v>
      </c>
      <c r="T1346">
        <f t="shared" si="83"/>
        <v>2016</v>
      </c>
    </row>
    <row r="1347" spans="1:20" ht="45" x14ac:dyDescent="0.2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s="11">
        <f t="shared" si="84"/>
        <v>125</v>
      </c>
      <c r="G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s="12" t="s">
        <v>8286</v>
      </c>
      <c r="P1347" s="12" t="s">
        <v>8287</v>
      </c>
      <c r="Q1347">
        <v>53.57</v>
      </c>
      <c r="R1347" s="18">
        <f t="shared" si="85"/>
        <v>41834.814340277779</v>
      </c>
      <c r="S1347" s="18">
        <f t="shared" si="86"/>
        <v>41799.814340277779</v>
      </c>
      <c r="T1347">
        <f t="shared" ref="T1347:T1410" si="87">YEAR(S1347)</f>
        <v>2014</v>
      </c>
    </row>
    <row r="1348" spans="1:20" ht="45" x14ac:dyDescent="0.2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s="11">
        <f t="shared" si="84"/>
        <v>147</v>
      </c>
      <c r="G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s="12" t="s">
        <v>8286</v>
      </c>
      <c r="P1348" s="12" t="s">
        <v>8287</v>
      </c>
      <c r="Q1348">
        <v>48.45</v>
      </c>
      <c r="R1348" s="18">
        <f t="shared" si="85"/>
        <v>41452.075821759259</v>
      </c>
      <c r="S1348" s="18">
        <f t="shared" si="86"/>
        <v>41422.075821759259</v>
      </c>
      <c r="T1348">
        <f t="shared" si="87"/>
        <v>2013</v>
      </c>
    </row>
    <row r="1349" spans="1:20" ht="60" x14ac:dyDescent="0.2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s="11">
        <f t="shared" si="84"/>
        <v>102</v>
      </c>
      <c r="G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s="12" t="s">
        <v>8286</v>
      </c>
      <c r="P1349" s="12" t="s">
        <v>8287</v>
      </c>
      <c r="Q1349">
        <v>82.42</v>
      </c>
      <c r="R1349" s="18">
        <f t="shared" si="85"/>
        <v>42070.638020833328</v>
      </c>
      <c r="S1349" s="18">
        <f t="shared" si="86"/>
        <v>42040.638020833328</v>
      </c>
      <c r="T1349">
        <f t="shared" si="87"/>
        <v>2015</v>
      </c>
    </row>
    <row r="1350" spans="1:20" ht="60" x14ac:dyDescent="0.2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s="11">
        <f t="shared" si="84"/>
        <v>102</v>
      </c>
      <c r="G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s="12" t="s">
        <v>8286</v>
      </c>
      <c r="P1350" s="12" t="s">
        <v>8287</v>
      </c>
      <c r="Q1350">
        <v>230.19</v>
      </c>
      <c r="R1350" s="18">
        <f t="shared" si="85"/>
        <v>41991.506168981476</v>
      </c>
      <c r="S1350" s="18">
        <f t="shared" si="86"/>
        <v>41963.506168981476</v>
      </c>
      <c r="T1350">
        <f t="shared" si="87"/>
        <v>2014</v>
      </c>
    </row>
    <row r="1351" spans="1:20" ht="60" x14ac:dyDescent="0.2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s="11">
        <f t="shared" si="84"/>
        <v>204</v>
      </c>
      <c r="G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s="12" t="s">
        <v>8286</v>
      </c>
      <c r="P1351" s="12" t="s">
        <v>8287</v>
      </c>
      <c r="Q1351">
        <v>59.36</v>
      </c>
      <c r="R1351" s="18">
        <f t="shared" si="85"/>
        <v>42354.290972222225</v>
      </c>
      <c r="S1351" s="18">
        <f t="shared" si="86"/>
        <v>42317.33258101852</v>
      </c>
      <c r="T1351">
        <f t="shared" si="87"/>
        <v>2015</v>
      </c>
    </row>
    <row r="1352" spans="1:20" ht="60" x14ac:dyDescent="0.2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s="11">
        <f t="shared" si="84"/>
        <v>104</v>
      </c>
      <c r="G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s="12" t="s">
        <v>8286</v>
      </c>
      <c r="P1352" s="12" t="s">
        <v>8287</v>
      </c>
      <c r="Q1352">
        <v>66.7</v>
      </c>
      <c r="R1352" s="18">
        <f t="shared" si="85"/>
        <v>42364.013124999998</v>
      </c>
      <c r="S1352" s="18">
        <f t="shared" si="86"/>
        <v>42334.013124999998</v>
      </c>
      <c r="T1352">
        <f t="shared" si="87"/>
        <v>2015</v>
      </c>
    </row>
    <row r="1353" spans="1:20" ht="45" x14ac:dyDescent="0.2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s="11">
        <f t="shared" si="84"/>
        <v>101</v>
      </c>
      <c r="G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s="12" t="s">
        <v>8286</v>
      </c>
      <c r="P1353" s="12" t="s">
        <v>8287</v>
      </c>
      <c r="Q1353">
        <v>168.78</v>
      </c>
      <c r="R1353" s="18">
        <f t="shared" si="85"/>
        <v>42412.74009259259</v>
      </c>
      <c r="S1353" s="18">
        <f t="shared" si="86"/>
        <v>42382.74009259259</v>
      </c>
      <c r="T1353">
        <f t="shared" si="87"/>
        <v>2016</v>
      </c>
    </row>
    <row r="1354" spans="1:20" ht="60" x14ac:dyDescent="0.2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s="11">
        <f t="shared" si="84"/>
        <v>136</v>
      </c>
      <c r="G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s="12" t="s">
        <v>8286</v>
      </c>
      <c r="P1354" s="12" t="s">
        <v>8287</v>
      </c>
      <c r="Q1354">
        <v>59.97</v>
      </c>
      <c r="R1354" s="18">
        <f t="shared" si="85"/>
        <v>42252.165972222225</v>
      </c>
      <c r="S1354" s="18">
        <f t="shared" si="86"/>
        <v>42200.578310185185</v>
      </c>
      <c r="T1354">
        <f t="shared" si="87"/>
        <v>2015</v>
      </c>
    </row>
    <row r="1355" spans="1:20" ht="45" x14ac:dyDescent="0.2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s="11">
        <f t="shared" si="84"/>
        <v>134</v>
      </c>
      <c r="G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s="12" t="s">
        <v>8286</v>
      </c>
      <c r="P1355" s="12" t="s">
        <v>8287</v>
      </c>
      <c r="Q1355">
        <v>31.81</v>
      </c>
      <c r="R1355" s="18">
        <f t="shared" si="85"/>
        <v>41344</v>
      </c>
      <c r="S1355" s="18">
        <f t="shared" si="86"/>
        <v>41309.11791666667</v>
      </c>
      <c r="T1355">
        <f t="shared" si="87"/>
        <v>2013</v>
      </c>
    </row>
    <row r="1356" spans="1:20" ht="60" x14ac:dyDescent="0.2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s="11">
        <f t="shared" si="84"/>
        <v>130</v>
      </c>
      <c r="G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s="12" t="s">
        <v>8286</v>
      </c>
      <c r="P1356" s="12" t="s">
        <v>8287</v>
      </c>
      <c r="Q1356">
        <v>24.42</v>
      </c>
      <c r="R1356" s="18">
        <f t="shared" si="85"/>
        <v>42532.807627314818</v>
      </c>
      <c r="S1356" s="18">
        <f t="shared" si="86"/>
        <v>42502.807627314818</v>
      </c>
      <c r="T1356">
        <f t="shared" si="87"/>
        <v>2016</v>
      </c>
    </row>
    <row r="1357" spans="1:20" ht="60" x14ac:dyDescent="0.2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s="11">
        <f t="shared" si="84"/>
        <v>123</v>
      </c>
      <c r="G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s="12" t="s">
        <v>8286</v>
      </c>
      <c r="P1357" s="12" t="s">
        <v>8287</v>
      </c>
      <c r="Q1357">
        <v>25.35</v>
      </c>
      <c r="R1357" s="18">
        <f t="shared" si="85"/>
        <v>41243.416666666664</v>
      </c>
      <c r="S1357" s="18">
        <f t="shared" si="86"/>
        <v>41213.254687499997</v>
      </c>
      <c r="T1357">
        <f t="shared" si="87"/>
        <v>2012</v>
      </c>
    </row>
    <row r="1358" spans="1:20" ht="60" x14ac:dyDescent="0.2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s="11">
        <f t="shared" si="84"/>
        <v>183</v>
      </c>
      <c r="G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s="12" t="s">
        <v>8286</v>
      </c>
      <c r="P1358" s="12" t="s">
        <v>8287</v>
      </c>
      <c r="Q1358">
        <v>71.44</v>
      </c>
      <c r="R1358" s="18">
        <f t="shared" si="85"/>
        <v>41460.038888888892</v>
      </c>
      <c r="S1358" s="18">
        <f t="shared" si="86"/>
        <v>41430.038888888892</v>
      </c>
      <c r="T1358">
        <f t="shared" si="87"/>
        <v>2013</v>
      </c>
    </row>
    <row r="1359" spans="1:20" ht="45" x14ac:dyDescent="0.2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s="11">
        <f t="shared" si="84"/>
        <v>125</v>
      </c>
      <c r="G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s="12" t="s">
        <v>8286</v>
      </c>
      <c r="P1359" s="12" t="s">
        <v>8287</v>
      </c>
      <c r="Q1359">
        <v>38.549999999999997</v>
      </c>
      <c r="R1359" s="18">
        <f t="shared" si="85"/>
        <v>41334.249305555553</v>
      </c>
      <c r="S1359" s="18">
        <f t="shared" si="86"/>
        <v>41304.962233796294</v>
      </c>
      <c r="T1359">
        <f t="shared" si="87"/>
        <v>2013</v>
      </c>
    </row>
    <row r="1360" spans="1:20" ht="45" x14ac:dyDescent="0.2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s="11">
        <f t="shared" si="84"/>
        <v>112</v>
      </c>
      <c r="G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s="12" t="s">
        <v>8286</v>
      </c>
      <c r="P1360" s="12" t="s">
        <v>8287</v>
      </c>
      <c r="Q1360">
        <v>68.37</v>
      </c>
      <c r="R1360" s="18">
        <f t="shared" si="85"/>
        <v>40719.570868055554</v>
      </c>
      <c r="S1360" s="18">
        <f t="shared" si="86"/>
        <v>40689.570868055554</v>
      </c>
      <c r="T1360">
        <f t="shared" si="87"/>
        <v>2011</v>
      </c>
    </row>
    <row r="1361" spans="1:20" ht="60" x14ac:dyDescent="0.2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s="11">
        <f t="shared" si="84"/>
        <v>116</v>
      </c>
      <c r="G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s="12" t="s">
        <v>8286</v>
      </c>
      <c r="P1361" s="12" t="s">
        <v>8287</v>
      </c>
      <c r="Q1361">
        <v>40.21</v>
      </c>
      <c r="R1361" s="18">
        <f t="shared" si="85"/>
        <v>40730.814699074072</v>
      </c>
      <c r="S1361" s="18">
        <f t="shared" si="86"/>
        <v>40668.814699074072</v>
      </c>
      <c r="T1361">
        <f t="shared" si="87"/>
        <v>2011</v>
      </c>
    </row>
    <row r="1362" spans="1:20" ht="30" x14ac:dyDescent="0.2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s="11">
        <f t="shared" ref="F1362:F1425" si="88">ROUND(E1362/D1362*100,0)</f>
        <v>173</v>
      </c>
      <c r="G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s="12" t="s">
        <v>8286</v>
      </c>
      <c r="P1362" s="12" t="s">
        <v>8287</v>
      </c>
      <c r="Q1362">
        <v>32.07</v>
      </c>
      <c r="R1362" s="18">
        <f t="shared" ref="R1362:R1425" si="89">(((J1362/60)/60)/24)+DATE(1970,1,1)</f>
        <v>41123.900694444441</v>
      </c>
      <c r="S1362" s="18">
        <f t="shared" ref="S1362:S1425" si="90">(((K1362/60)/60)/24)+DATE(1970,1,1)</f>
        <v>41095.900694444441</v>
      </c>
      <c r="T1362">
        <f t="shared" si="87"/>
        <v>2012</v>
      </c>
    </row>
    <row r="1363" spans="1:20" ht="45" x14ac:dyDescent="0.2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s="11">
        <f t="shared" si="88"/>
        <v>126</v>
      </c>
      <c r="G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s="12" t="s">
        <v>8286</v>
      </c>
      <c r="P1363" s="12" t="s">
        <v>8287</v>
      </c>
      <c r="Q1363">
        <v>28.63</v>
      </c>
      <c r="R1363" s="18">
        <f t="shared" si="89"/>
        <v>41811.717268518521</v>
      </c>
      <c r="S1363" s="18">
        <f t="shared" si="90"/>
        <v>41781.717268518521</v>
      </c>
      <c r="T1363">
        <f t="shared" si="87"/>
        <v>2014</v>
      </c>
    </row>
    <row r="1364" spans="1:20" ht="45" x14ac:dyDescent="0.2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s="11">
        <f t="shared" si="88"/>
        <v>109</v>
      </c>
      <c r="G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s="12" t="s">
        <v>8286</v>
      </c>
      <c r="P1364" s="12" t="s">
        <v>8287</v>
      </c>
      <c r="Q1364">
        <v>43.64</v>
      </c>
      <c r="R1364" s="18">
        <f t="shared" si="89"/>
        <v>41524.934386574074</v>
      </c>
      <c r="S1364" s="18">
        <f t="shared" si="90"/>
        <v>41464.934386574074</v>
      </c>
      <c r="T1364">
        <f t="shared" si="87"/>
        <v>2013</v>
      </c>
    </row>
    <row r="1365" spans="1:20" ht="60" x14ac:dyDescent="0.2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s="11">
        <f t="shared" si="88"/>
        <v>100</v>
      </c>
      <c r="G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s="12" t="s">
        <v>8286</v>
      </c>
      <c r="P1365" s="12" t="s">
        <v>8287</v>
      </c>
      <c r="Q1365">
        <v>40</v>
      </c>
      <c r="R1365" s="18">
        <f t="shared" si="89"/>
        <v>42415.332638888889</v>
      </c>
      <c r="S1365" s="18">
        <f t="shared" si="90"/>
        <v>42396.8440625</v>
      </c>
      <c r="T1365">
        <f t="shared" si="87"/>
        <v>2016</v>
      </c>
    </row>
    <row r="1366" spans="1:20" ht="60" x14ac:dyDescent="0.2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s="11">
        <f t="shared" si="88"/>
        <v>119</v>
      </c>
      <c r="G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s="12" t="s">
        <v>8289</v>
      </c>
      <c r="P1366" s="12" t="s">
        <v>8290</v>
      </c>
      <c r="Q1366">
        <v>346.04</v>
      </c>
      <c r="R1366" s="18">
        <f t="shared" si="89"/>
        <v>42011.6956712963</v>
      </c>
      <c r="S1366" s="18">
        <f t="shared" si="90"/>
        <v>41951.695671296293</v>
      </c>
      <c r="T1366">
        <f t="shared" si="87"/>
        <v>2014</v>
      </c>
    </row>
    <row r="1367" spans="1:20" ht="60" x14ac:dyDescent="0.2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s="11">
        <f t="shared" si="88"/>
        <v>100</v>
      </c>
      <c r="G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s="12" t="s">
        <v>8289</v>
      </c>
      <c r="P1367" s="12" t="s">
        <v>8290</v>
      </c>
      <c r="Q1367">
        <v>81.739999999999995</v>
      </c>
      <c r="R1367" s="18">
        <f t="shared" si="89"/>
        <v>42079.691574074073</v>
      </c>
      <c r="S1367" s="18">
        <f t="shared" si="90"/>
        <v>42049.733240740738</v>
      </c>
      <c r="T1367">
        <f t="shared" si="87"/>
        <v>2015</v>
      </c>
    </row>
    <row r="1368" spans="1:20" x14ac:dyDescent="0.2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s="11">
        <f t="shared" si="88"/>
        <v>126</v>
      </c>
      <c r="G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s="12" t="s">
        <v>8289</v>
      </c>
      <c r="P1368" s="12" t="s">
        <v>8290</v>
      </c>
      <c r="Q1368">
        <v>64.540000000000006</v>
      </c>
      <c r="R1368" s="18">
        <f t="shared" si="89"/>
        <v>41970.037766203706</v>
      </c>
      <c r="S1368" s="18">
        <f t="shared" si="90"/>
        <v>41924.996099537035</v>
      </c>
      <c r="T1368">
        <f t="shared" si="87"/>
        <v>2014</v>
      </c>
    </row>
    <row r="1369" spans="1:20" ht="45" x14ac:dyDescent="0.2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s="11">
        <f t="shared" si="88"/>
        <v>114</v>
      </c>
      <c r="G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s="12" t="s">
        <v>8289</v>
      </c>
      <c r="P1369" s="12" t="s">
        <v>8290</v>
      </c>
      <c r="Q1369">
        <v>63.48</v>
      </c>
      <c r="R1369" s="18">
        <f t="shared" si="89"/>
        <v>42322.044560185182</v>
      </c>
      <c r="S1369" s="18">
        <f t="shared" si="90"/>
        <v>42292.002893518518</v>
      </c>
      <c r="T1369">
        <f t="shared" si="87"/>
        <v>2015</v>
      </c>
    </row>
    <row r="1370" spans="1:20" ht="45" x14ac:dyDescent="0.2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s="11">
        <f t="shared" si="88"/>
        <v>111</v>
      </c>
      <c r="G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s="12" t="s">
        <v>8289</v>
      </c>
      <c r="P1370" s="12" t="s">
        <v>8290</v>
      </c>
      <c r="Q1370">
        <v>63.62</v>
      </c>
      <c r="R1370" s="18">
        <f t="shared" si="89"/>
        <v>42170.190902777773</v>
      </c>
      <c r="S1370" s="18">
        <f t="shared" si="90"/>
        <v>42146.190902777773</v>
      </c>
      <c r="T1370">
        <f t="shared" si="87"/>
        <v>2015</v>
      </c>
    </row>
    <row r="1371" spans="1:20" ht="60" x14ac:dyDescent="0.2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s="11">
        <f t="shared" si="88"/>
        <v>105</v>
      </c>
      <c r="G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s="12" t="s">
        <v>8289</v>
      </c>
      <c r="P1371" s="12" t="s">
        <v>8290</v>
      </c>
      <c r="Q1371">
        <v>83.97</v>
      </c>
      <c r="R1371" s="18">
        <f t="shared" si="89"/>
        <v>41740.594282407408</v>
      </c>
      <c r="S1371" s="18">
        <f t="shared" si="90"/>
        <v>41710.594282407408</v>
      </c>
      <c r="T1371">
        <f t="shared" si="87"/>
        <v>2014</v>
      </c>
    </row>
    <row r="1372" spans="1:20" ht="30" x14ac:dyDescent="0.2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s="11">
        <f t="shared" si="88"/>
        <v>104</v>
      </c>
      <c r="G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s="12" t="s">
        <v>8289</v>
      </c>
      <c r="P1372" s="12" t="s">
        <v>8290</v>
      </c>
      <c r="Q1372">
        <v>77.75</v>
      </c>
      <c r="R1372" s="18">
        <f t="shared" si="89"/>
        <v>41563.00335648148</v>
      </c>
      <c r="S1372" s="18">
        <f t="shared" si="90"/>
        <v>41548.00335648148</v>
      </c>
      <c r="T1372">
        <f t="shared" si="87"/>
        <v>2013</v>
      </c>
    </row>
    <row r="1373" spans="1:20" ht="60" x14ac:dyDescent="0.2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s="11">
        <f t="shared" si="88"/>
        <v>107</v>
      </c>
      <c r="G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s="12" t="s">
        <v>8289</v>
      </c>
      <c r="P1373" s="12" t="s">
        <v>8290</v>
      </c>
      <c r="Q1373">
        <v>107.07</v>
      </c>
      <c r="R1373" s="18">
        <f t="shared" si="89"/>
        <v>42131.758587962962</v>
      </c>
      <c r="S1373" s="18">
        <f t="shared" si="90"/>
        <v>42101.758587962962</v>
      </c>
      <c r="T1373">
        <f t="shared" si="87"/>
        <v>2015</v>
      </c>
    </row>
    <row r="1374" spans="1:20" ht="30" x14ac:dyDescent="0.2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s="11">
        <f t="shared" si="88"/>
        <v>124</v>
      </c>
      <c r="G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s="12" t="s">
        <v>8289</v>
      </c>
      <c r="P1374" s="12" t="s">
        <v>8290</v>
      </c>
      <c r="Q1374">
        <v>38.75</v>
      </c>
      <c r="R1374" s="18">
        <f t="shared" si="89"/>
        <v>41102.739953703705</v>
      </c>
      <c r="S1374" s="18">
        <f t="shared" si="90"/>
        <v>41072.739953703705</v>
      </c>
      <c r="T1374">
        <f t="shared" si="87"/>
        <v>2012</v>
      </c>
    </row>
    <row r="1375" spans="1:20" ht="45" x14ac:dyDescent="0.2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s="11">
        <f t="shared" si="88"/>
        <v>105</v>
      </c>
      <c r="G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s="12" t="s">
        <v>8289</v>
      </c>
      <c r="P1375" s="12" t="s">
        <v>8290</v>
      </c>
      <c r="Q1375">
        <v>201.94</v>
      </c>
      <c r="R1375" s="18">
        <f t="shared" si="89"/>
        <v>42734.95177083333</v>
      </c>
      <c r="S1375" s="18">
        <f t="shared" si="90"/>
        <v>42704.95177083333</v>
      </c>
      <c r="T1375">
        <f t="shared" si="87"/>
        <v>2016</v>
      </c>
    </row>
    <row r="1376" spans="1:20" ht="60" x14ac:dyDescent="0.2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s="11">
        <f t="shared" si="88"/>
        <v>189</v>
      </c>
      <c r="G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s="12" t="s">
        <v>8289</v>
      </c>
      <c r="P1376" s="12" t="s">
        <v>8290</v>
      </c>
      <c r="Q1376">
        <v>43.06</v>
      </c>
      <c r="R1376" s="18">
        <f t="shared" si="89"/>
        <v>42454.12023148148</v>
      </c>
      <c r="S1376" s="18">
        <f t="shared" si="90"/>
        <v>42424.161898148144</v>
      </c>
      <c r="T1376">
        <f t="shared" si="87"/>
        <v>2016</v>
      </c>
    </row>
    <row r="1377" spans="1:20" ht="60" x14ac:dyDescent="0.2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s="11">
        <f t="shared" si="88"/>
        <v>171</v>
      </c>
      <c r="G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s="12" t="s">
        <v>8289</v>
      </c>
      <c r="P1377" s="12" t="s">
        <v>8290</v>
      </c>
      <c r="Q1377">
        <v>62.87</v>
      </c>
      <c r="R1377" s="18">
        <f t="shared" si="89"/>
        <v>42750.066192129627</v>
      </c>
      <c r="S1377" s="18">
        <f t="shared" si="90"/>
        <v>42720.066192129627</v>
      </c>
      <c r="T1377">
        <f t="shared" si="87"/>
        <v>2016</v>
      </c>
    </row>
    <row r="1378" spans="1:20" ht="30" x14ac:dyDescent="0.2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s="11">
        <f t="shared" si="88"/>
        <v>252</v>
      </c>
      <c r="G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s="12" t="s">
        <v>8289</v>
      </c>
      <c r="P1378" s="12" t="s">
        <v>8290</v>
      </c>
      <c r="Q1378">
        <v>55.61</v>
      </c>
      <c r="R1378" s="18">
        <f t="shared" si="89"/>
        <v>42707.710717592592</v>
      </c>
      <c r="S1378" s="18">
        <f t="shared" si="90"/>
        <v>42677.669050925921</v>
      </c>
      <c r="T1378">
        <f t="shared" si="87"/>
        <v>2016</v>
      </c>
    </row>
    <row r="1379" spans="1:20" ht="60" x14ac:dyDescent="0.2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s="11">
        <f t="shared" si="88"/>
        <v>116</v>
      </c>
      <c r="G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s="12" t="s">
        <v>8289</v>
      </c>
      <c r="P1379" s="12" t="s">
        <v>8290</v>
      </c>
      <c r="Q1379">
        <v>48.71</v>
      </c>
      <c r="R1379" s="18">
        <f t="shared" si="89"/>
        <v>42769.174305555556</v>
      </c>
      <c r="S1379" s="18">
        <f t="shared" si="90"/>
        <v>42747.219560185185</v>
      </c>
      <c r="T1379">
        <f t="shared" si="87"/>
        <v>2017</v>
      </c>
    </row>
    <row r="1380" spans="1:20" x14ac:dyDescent="0.2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s="11">
        <f t="shared" si="88"/>
        <v>203</v>
      </c>
      <c r="G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s="12" t="s">
        <v>8289</v>
      </c>
      <c r="P1380" s="12" t="s">
        <v>8290</v>
      </c>
      <c r="Q1380">
        <v>30.58</v>
      </c>
      <c r="R1380" s="18">
        <f t="shared" si="89"/>
        <v>42583.759374999994</v>
      </c>
      <c r="S1380" s="18">
        <f t="shared" si="90"/>
        <v>42568.759374999994</v>
      </c>
      <c r="T1380">
        <f t="shared" si="87"/>
        <v>2016</v>
      </c>
    </row>
    <row r="1381" spans="1:20" ht="30" x14ac:dyDescent="0.2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s="11">
        <f t="shared" si="88"/>
        <v>112</v>
      </c>
      <c r="G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s="12" t="s">
        <v>8289</v>
      </c>
      <c r="P1381" s="12" t="s">
        <v>8290</v>
      </c>
      <c r="Q1381">
        <v>73.91</v>
      </c>
      <c r="R1381" s="18">
        <f t="shared" si="89"/>
        <v>42160.491620370376</v>
      </c>
      <c r="S1381" s="18">
        <f t="shared" si="90"/>
        <v>42130.491620370376</v>
      </c>
      <c r="T1381">
        <f t="shared" si="87"/>
        <v>2015</v>
      </c>
    </row>
    <row r="1382" spans="1:20" ht="45" x14ac:dyDescent="0.2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s="11">
        <f t="shared" si="88"/>
        <v>424</v>
      </c>
      <c r="G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s="12" t="s">
        <v>8289</v>
      </c>
      <c r="P1382" s="12" t="s">
        <v>8290</v>
      </c>
      <c r="Q1382">
        <v>21.2</v>
      </c>
      <c r="R1382" s="18">
        <f t="shared" si="89"/>
        <v>42164.083333333328</v>
      </c>
      <c r="S1382" s="18">
        <f t="shared" si="90"/>
        <v>42141.762800925921</v>
      </c>
      <c r="T1382">
        <f t="shared" si="87"/>
        <v>2015</v>
      </c>
    </row>
    <row r="1383" spans="1:20" ht="60" x14ac:dyDescent="0.2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s="11">
        <f t="shared" si="88"/>
        <v>107</v>
      </c>
      <c r="G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s="12" t="s">
        <v>8289</v>
      </c>
      <c r="P1383" s="12" t="s">
        <v>8290</v>
      </c>
      <c r="Q1383">
        <v>73.36</v>
      </c>
      <c r="R1383" s="18">
        <f t="shared" si="89"/>
        <v>42733.214409722219</v>
      </c>
      <c r="S1383" s="18">
        <f t="shared" si="90"/>
        <v>42703.214409722219</v>
      </c>
      <c r="T1383">
        <f t="shared" si="87"/>
        <v>2016</v>
      </c>
    </row>
    <row r="1384" spans="1:20" ht="45" x14ac:dyDescent="0.2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s="11">
        <f t="shared" si="88"/>
        <v>104</v>
      </c>
      <c r="G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s="12" t="s">
        <v>8289</v>
      </c>
      <c r="P1384" s="12" t="s">
        <v>8290</v>
      </c>
      <c r="Q1384">
        <v>56.41</v>
      </c>
      <c r="R1384" s="18">
        <f t="shared" si="89"/>
        <v>41400.800185185188</v>
      </c>
      <c r="S1384" s="18">
        <f t="shared" si="90"/>
        <v>41370.800185185188</v>
      </c>
      <c r="T1384">
        <f t="shared" si="87"/>
        <v>2013</v>
      </c>
    </row>
    <row r="1385" spans="1:20" ht="60" x14ac:dyDescent="0.2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s="11">
        <f t="shared" si="88"/>
        <v>212</v>
      </c>
      <c r="G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s="12" t="s">
        <v>8289</v>
      </c>
      <c r="P1385" s="12" t="s">
        <v>8290</v>
      </c>
      <c r="Q1385">
        <v>50.25</v>
      </c>
      <c r="R1385" s="18">
        <f t="shared" si="89"/>
        <v>42727.074976851851</v>
      </c>
      <c r="S1385" s="18">
        <f t="shared" si="90"/>
        <v>42707.074976851851</v>
      </c>
      <c r="T1385">
        <f t="shared" si="87"/>
        <v>2016</v>
      </c>
    </row>
    <row r="1386" spans="1:20" ht="45" x14ac:dyDescent="0.2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s="11">
        <f t="shared" si="88"/>
        <v>124</v>
      </c>
      <c r="G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s="12" t="s">
        <v>8289</v>
      </c>
      <c r="P1386" s="12" t="s">
        <v>8290</v>
      </c>
      <c r="Q1386">
        <v>68.94</v>
      </c>
      <c r="R1386" s="18">
        <f t="shared" si="89"/>
        <v>42190.735208333332</v>
      </c>
      <c r="S1386" s="18">
        <f t="shared" si="90"/>
        <v>42160.735208333332</v>
      </c>
      <c r="T1386">
        <f t="shared" si="87"/>
        <v>2015</v>
      </c>
    </row>
    <row r="1387" spans="1:20" ht="45" x14ac:dyDescent="0.2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s="11">
        <f t="shared" si="88"/>
        <v>110</v>
      </c>
      <c r="G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s="12" t="s">
        <v>8289</v>
      </c>
      <c r="P1387" s="12" t="s">
        <v>8290</v>
      </c>
      <c r="Q1387">
        <v>65.91</v>
      </c>
      <c r="R1387" s="18">
        <f t="shared" si="89"/>
        <v>42489.507638888885</v>
      </c>
      <c r="S1387" s="18">
        <f t="shared" si="90"/>
        <v>42433.688900462963</v>
      </c>
      <c r="T1387">
        <f t="shared" si="87"/>
        <v>2016</v>
      </c>
    </row>
    <row r="1388" spans="1:20" ht="30" x14ac:dyDescent="0.2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s="11">
        <f t="shared" si="88"/>
        <v>219</v>
      </c>
      <c r="G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s="12" t="s">
        <v>8289</v>
      </c>
      <c r="P1388" s="12" t="s">
        <v>8290</v>
      </c>
      <c r="Q1388">
        <v>62.5</v>
      </c>
      <c r="R1388" s="18">
        <f t="shared" si="89"/>
        <v>42214.646863425922</v>
      </c>
      <c r="S1388" s="18">
        <f t="shared" si="90"/>
        <v>42184.646863425922</v>
      </c>
      <c r="T1388">
        <f t="shared" si="87"/>
        <v>2015</v>
      </c>
    </row>
    <row r="1389" spans="1:20" ht="60" x14ac:dyDescent="0.2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s="11">
        <f t="shared" si="88"/>
        <v>137</v>
      </c>
      <c r="G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s="12" t="s">
        <v>8289</v>
      </c>
      <c r="P1389" s="12" t="s">
        <v>8290</v>
      </c>
      <c r="Q1389">
        <v>70.06</v>
      </c>
      <c r="R1389" s="18">
        <f t="shared" si="89"/>
        <v>42158.1875</v>
      </c>
      <c r="S1389" s="18">
        <f t="shared" si="90"/>
        <v>42126.92123842593</v>
      </c>
      <c r="T1389">
        <f t="shared" si="87"/>
        <v>2015</v>
      </c>
    </row>
    <row r="1390" spans="1:20" ht="60" x14ac:dyDescent="0.2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s="11">
        <f t="shared" si="88"/>
        <v>135</v>
      </c>
      <c r="G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s="12" t="s">
        <v>8289</v>
      </c>
      <c r="P1390" s="12" t="s">
        <v>8290</v>
      </c>
      <c r="Q1390">
        <v>60.18</v>
      </c>
      <c r="R1390" s="18">
        <f t="shared" si="89"/>
        <v>42660.676388888889</v>
      </c>
      <c r="S1390" s="18">
        <f t="shared" si="90"/>
        <v>42634.614780092597</v>
      </c>
      <c r="T1390">
        <f t="shared" si="87"/>
        <v>2016</v>
      </c>
    </row>
    <row r="1391" spans="1:20" ht="30" x14ac:dyDescent="0.2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s="11">
        <f t="shared" si="88"/>
        <v>145</v>
      </c>
      <c r="G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s="12" t="s">
        <v>8289</v>
      </c>
      <c r="P1391" s="12" t="s">
        <v>8290</v>
      </c>
      <c r="Q1391">
        <v>21.38</v>
      </c>
      <c r="R1391" s="18">
        <f t="shared" si="89"/>
        <v>42595.480983796297</v>
      </c>
      <c r="S1391" s="18">
        <f t="shared" si="90"/>
        <v>42565.480983796297</v>
      </c>
      <c r="T1391">
        <f t="shared" si="87"/>
        <v>2016</v>
      </c>
    </row>
    <row r="1392" spans="1:20" ht="45" x14ac:dyDescent="0.2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s="11">
        <f t="shared" si="88"/>
        <v>109</v>
      </c>
      <c r="G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s="12" t="s">
        <v>8289</v>
      </c>
      <c r="P1392" s="12" t="s">
        <v>8290</v>
      </c>
      <c r="Q1392">
        <v>160.79</v>
      </c>
      <c r="R1392" s="18">
        <f t="shared" si="89"/>
        <v>42121.716666666667</v>
      </c>
      <c r="S1392" s="18">
        <f t="shared" si="90"/>
        <v>42087.803310185183</v>
      </c>
      <c r="T1392">
        <f t="shared" si="87"/>
        <v>2015</v>
      </c>
    </row>
    <row r="1393" spans="1:20" ht="45" x14ac:dyDescent="0.2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s="11">
        <f t="shared" si="88"/>
        <v>110</v>
      </c>
      <c r="G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s="12" t="s">
        <v>8289</v>
      </c>
      <c r="P1393" s="12" t="s">
        <v>8290</v>
      </c>
      <c r="Q1393">
        <v>42.38</v>
      </c>
      <c r="R1393" s="18">
        <f t="shared" si="89"/>
        <v>42238.207638888889</v>
      </c>
      <c r="S1393" s="18">
        <f t="shared" si="90"/>
        <v>42193.650671296295</v>
      </c>
      <c r="T1393">
        <f t="shared" si="87"/>
        <v>2015</v>
      </c>
    </row>
    <row r="1394" spans="1:20" ht="45" x14ac:dyDescent="0.2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s="11">
        <f t="shared" si="88"/>
        <v>114</v>
      </c>
      <c r="G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s="12" t="s">
        <v>8289</v>
      </c>
      <c r="P1394" s="12" t="s">
        <v>8290</v>
      </c>
      <c r="Q1394">
        <v>27.32</v>
      </c>
      <c r="R1394" s="18">
        <f t="shared" si="89"/>
        <v>42432.154930555553</v>
      </c>
      <c r="S1394" s="18">
        <f t="shared" si="90"/>
        <v>42401.154930555553</v>
      </c>
      <c r="T1394">
        <f t="shared" si="87"/>
        <v>2016</v>
      </c>
    </row>
    <row r="1395" spans="1:20" ht="30" x14ac:dyDescent="0.2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s="11">
        <f t="shared" si="88"/>
        <v>102</v>
      </c>
      <c r="G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s="12" t="s">
        <v>8289</v>
      </c>
      <c r="P1395" s="12" t="s">
        <v>8290</v>
      </c>
      <c r="Q1395">
        <v>196.83</v>
      </c>
      <c r="R1395" s="18">
        <f t="shared" si="89"/>
        <v>42583.681979166664</v>
      </c>
      <c r="S1395" s="18">
        <f t="shared" si="90"/>
        <v>42553.681979166664</v>
      </c>
      <c r="T1395">
        <f t="shared" si="87"/>
        <v>2016</v>
      </c>
    </row>
    <row r="1396" spans="1:20" ht="45" x14ac:dyDescent="0.2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s="11">
        <f t="shared" si="88"/>
        <v>122</v>
      </c>
      <c r="G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s="12" t="s">
        <v>8289</v>
      </c>
      <c r="P1396" s="12" t="s">
        <v>8290</v>
      </c>
      <c r="Q1396">
        <v>53.88</v>
      </c>
      <c r="R1396" s="18">
        <f t="shared" si="89"/>
        <v>42795.125</v>
      </c>
      <c r="S1396" s="18">
        <f t="shared" si="90"/>
        <v>42752.144976851851</v>
      </c>
      <c r="T1396">
        <f t="shared" si="87"/>
        <v>2017</v>
      </c>
    </row>
    <row r="1397" spans="1:20" ht="30" x14ac:dyDescent="0.2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s="11">
        <f t="shared" si="88"/>
        <v>112</v>
      </c>
      <c r="G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s="12" t="s">
        <v>8289</v>
      </c>
      <c r="P1397" s="12" t="s">
        <v>8290</v>
      </c>
      <c r="Q1397">
        <v>47.76</v>
      </c>
      <c r="R1397" s="18">
        <f t="shared" si="89"/>
        <v>42749.90834490741</v>
      </c>
      <c r="S1397" s="18">
        <f t="shared" si="90"/>
        <v>42719.90834490741</v>
      </c>
      <c r="T1397">
        <f t="shared" si="87"/>
        <v>2016</v>
      </c>
    </row>
    <row r="1398" spans="1:20" ht="60" x14ac:dyDescent="0.2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s="11">
        <f t="shared" si="88"/>
        <v>107</v>
      </c>
      <c r="G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s="12" t="s">
        <v>8289</v>
      </c>
      <c r="P1398" s="12" t="s">
        <v>8290</v>
      </c>
      <c r="Q1398">
        <v>88.19</v>
      </c>
      <c r="R1398" s="18">
        <f t="shared" si="89"/>
        <v>42048.99863425926</v>
      </c>
      <c r="S1398" s="18">
        <f t="shared" si="90"/>
        <v>42018.99863425926</v>
      </c>
      <c r="T1398">
        <f t="shared" si="87"/>
        <v>2015</v>
      </c>
    </row>
    <row r="1399" spans="1:20" ht="45" x14ac:dyDescent="0.2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s="11">
        <f t="shared" si="88"/>
        <v>114</v>
      </c>
      <c r="G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s="12" t="s">
        <v>8289</v>
      </c>
      <c r="P1399" s="12" t="s">
        <v>8290</v>
      </c>
      <c r="Q1399">
        <v>72.06</v>
      </c>
      <c r="R1399" s="18">
        <f t="shared" si="89"/>
        <v>42670.888194444444</v>
      </c>
      <c r="S1399" s="18">
        <f t="shared" si="90"/>
        <v>42640.917939814812</v>
      </c>
      <c r="T1399">
        <f t="shared" si="87"/>
        <v>2016</v>
      </c>
    </row>
    <row r="1400" spans="1:20" ht="45" x14ac:dyDescent="0.2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s="11">
        <f t="shared" si="88"/>
        <v>110</v>
      </c>
      <c r="G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s="12" t="s">
        <v>8289</v>
      </c>
      <c r="P1400" s="12" t="s">
        <v>8290</v>
      </c>
      <c r="Q1400">
        <v>74.25</v>
      </c>
      <c r="R1400" s="18">
        <f t="shared" si="89"/>
        <v>42556.874236111107</v>
      </c>
      <c r="S1400" s="18">
        <f t="shared" si="90"/>
        <v>42526.874236111107</v>
      </c>
      <c r="T1400">
        <f t="shared" si="87"/>
        <v>2016</v>
      </c>
    </row>
    <row r="1401" spans="1:20" ht="45" x14ac:dyDescent="0.2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s="11">
        <f t="shared" si="88"/>
        <v>126</v>
      </c>
      <c r="G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s="12" t="s">
        <v>8289</v>
      </c>
      <c r="P1401" s="12" t="s">
        <v>8290</v>
      </c>
      <c r="Q1401">
        <v>61.7</v>
      </c>
      <c r="R1401" s="18">
        <f t="shared" si="89"/>
        <v>41919.004317129627</v>
      </c>
      <c r="S1401" s="18">
        <f t="shared" si="90"/>
        <v>41889.004317129627</v>
      </c>
      <c r="T1401">
        <f t="shared" si="87"/>
        <v>2014</v>
      </c>
    </row>
    <row r="1402" spans="1:20" ht="45" x14ac:dyDescent="0.2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s="11">
        <f t="shared" si="88"/>
        <v>167</v>
      </c>
      <c r="G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s="12" t="s">
        <v>8289</v>
      </c>
      <c r="P1402" s="12" t="s">
        <v>8290</v>
      </c>
      <c r="Q1402">
        <v>17.239999999999998</v>
      </c>
      <c r="R1402" s="18">
        <f t="shared" si="89"/>
        <v>42533.229166666672</v>
      </c>
      <c r="S1402" s="18">
        <f t="shared" si="90"/>
        <v>42498.341122685189</v>
      </c>
      <c r="T1402">
        <f t="shared" si="87"/>
        <v>2016</v>
      </c>
    </row>
    <row r="1403" spans="1:20" ht="60" x14ac:dyDescent="0.2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s="11">
        <f t="shared" si="88"/>
        <v>497</v>
      </c>
      <c r="G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s="12" t="s">
        <v>8289</v>
      </c>
      <c r="P1403" s="12" t="s">
        <v>8290</v>
      </c>
      <c r="Q1403">
        <v>51.72</v>
      </c>
      <c r="R1403" s="18">
        <f t="shared" si="89"/>
        <v>41420.99622685185</v>
      </c>
      <c r="S1403" s="18">
        <f t="shared" si="90"/>
        <v>41399.99622685185</v>
      </c>
      <c r="T1403">
        <f t="shared" si="87"/>
        <v>2013</v>
      </c>
    </row>
    <row r="1404" spans="1:20" ht="60" x14ac:dyDescent="0.2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s="11">
        <f t="shared" si="88"/>
        <v>109</v>
      </c>
      <c r="G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s="12" t="s">
        <v>8289</v>
      </c>
      <c r="P1404" s="12" t="s">
        <v>8290</v>
      </c>
      <c r="Q1404">
        <v>24.15</v>
      </c>
      <c r="R1404" s="18">
        <f t="shared" si="89"/>
        <v>42125.011701388896</v>
      </c>
      <c r="S1404" s="18">
        <f t="shared" si="90"/>
        <v>42065.053368055553</v>
      </c>
      <c r="T1404">
        <f t="shared" si="87"/>
        <v>2015</v>
      </c>
    </row>
    <row r="1405" spans="1:20" ht="60" x14ac:dyDescent="0.2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s="11">
        <f t="shared" si="88"/>
        <v>103</v>
      </c>
      <c r="G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s="12" t="s">
        <v>8289</v>
      </c>
      <c r="P1405" s="12" t="s">
        <v>8290</v>
      </c>
      <c r="Q1405">
        <v>62.17</v>
      </c>
      <c r="R1405" s="18">
        <f t="shared" si="89"/>
        <v>41481.062905092593</v>
      </c>
      <c r="S1405" s="18">
        <f t="shared" si="90"/>
        <v>41451.062905092593</v>
      </c>
      <c r="T1405">
        <f t="shared" si="87"/>
        <v>2013</v>
      </c>
    </row>
    <row r="1406" spans="1:20" ht="60" x14ac:dyDescent="0.2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s="11">
        <f t="shared" si="88"/>
        <v>2</v>
      </c>
      <c r="G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s="12" t="s">
        <v>8286</v>
      </c>
      <c r="P1406" s="12" t="s">
        <v>8306</v>
      </c>
      <c r="Q1406">
        <v>48.2</v>
      </c>
      <c r="R1406" s="18">
        <f t="shared" si="89"/>
        <v>42057.510243055556</v>
      </c>
      <c r="S1406" s="18">
        <f t="shared" si="90"/>
        <v>42032.510243055556</v>
      </c>
      <c r="T1406">
        <f t="shared" si="87"/>
        <v>2015</v>
      </c>
    </row>
    <row r="1407" spans="1:20" ht="30" x14ac:dyDescent="0.2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s="11">
        <f t="shared" si="88"/>
        <v>0</v>
      </c>
      <c r="G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s="12" t="s">
        <v>8286</v>
      </c>
      <c r="P1407" s="12" t="s">
        <v>8306</v>
      </c>
      <c r="Q1407">
        <v>6.18</v>
      </c>
      <c r="R1407" s="18">
        <f t="shared" si="89"/>
        <v>41971.722233796296</v>
      </c>
      <c r="S1407" s="18">
        <f t="shared" si="90"/>
        <v>41941.680567129632</v>
      </c>
      <c r="T1407">
        <f t="shared" si="87"/>
        <v>2014</v>
      </c>
    </row>
    <row r="1408" spans="1:20" ht="30" x14ac:dyDescent="0.2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s="11">
        <f t="shared" si="88"/>
        <v>0</v>
      </c>
      <c r="G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s="12" t="s">
        <v>8286</v>
      </c>
      <c r="P1408" s="12" t="s">
        <v>8306</v>
      </c>
      <c r="Q1408">
        <v>5</v>
      </c>
      <c r="R1408" s="18">
        <f t="shared" si="89"/>
        <v>42350.416666666672</v>
      </c>
      <c r="S1408" s="18">
        <f t="shared" si="90"/>
        <v>42297.432951388888</v>
      </c>
      <c r="T1408">
        <f t="shared" si="87"/>
        <v>2015</v>
      </c>
    </row>
    <row r="1409" spans="1:20" ht="45" x14ac:dyDescent="0.2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s="11">
        <f t="shared" si="88"/>
        <v>1</v>
      </c>
      <c r="G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s="12" t="s">
        <v>8286</v>
      </c>
      <c r="P1409" s="12" t="s">
        <v>8306</v>
      </c>
      <c r="Q1409">
        <v>7.5</v>
      </c>
      <c r="R1409" s="18">
        <f t="shared" si="89"/>
        <v>41863.536782407406</v>
      </c>
      <c r="S1409" s="18">
        <f t="shared" si="90"/>
        <v>41838.536782407406</v>
      </c>
      <c r="T1409">
        <f t="shared" si="87"/>
        <v>2014</v>
      </c>
    </row>
    <row r="1410" spans="1:20" ht="60" x14ac:dyDescent="0.2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s="11">
        <f t="shared" si="88"/>
        <v>7</v>
      </c>
      <c r="G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s="12" t="s">
        <v>8286</v>
      </c>
      <c r="P1410" s="12" t="s">
        <v>8306</v>
      </c>
      <c r="Q1410">
        <v>12</v>
      </c>
      <c r="R1410" s="18">
        <f t="shared" si="89"/>
        <v>42321.913842592592</v>
      </c>
      <c r="S1410" s="18">
        <f t="shared" si="90"/>
        <v>42291.872175925921</v>
      </c>
      <c r="T1410">
        <f t="shared" si="87"/>
        <v>2015</v>
      </c>
    </row>
    <row r="1411" spans="1:20" ht="45" x14ac:dyDescent="0.2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s="11">
        <f t="shared" si="88"/>
        <v>0</v>
      </c>
      <c r="G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s="12" t="s">
        <v>8286</v>
      </c>
      <c r="P1411" s="12" t="s">
        <v>8306</v>
      </c>
      <c r="Q1411">
        <v>0</v>
      </c>
      <c r="R1411" s="18">
        <f t="shared" si="89"/>
        <v>42005.175173611111</v>
      </c>
      <c r="S1411" s="18">
        <f t="shared" si="90"/>
        <v>41945.133506944447</v>
      </c>
      <c r="T1411">
        <f t="shared" ref="T1411:T1474" si="91">YEAR(S1411)</f>
        <v>2014</v>
      </c>
    </row>
    <row r="1412" spans="1:20" ht="60" x14ac:dyDescent="0.2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s="11">
        <f t="shared" si="88"/>
        <v>0</v>
      </c>
      <c r="G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s="12" t="s">
        <v>8286</v>
      </c>
      <c r="P1412" s="12" t="s">
        <v>8306</v>
      </c>
      <c r="Q1412">
        <v>1</v>
      </c>
      <c r="R1412" s="18">
        <f t="shared" si="89"/>
        <v>42524.318518518514</v>
      </c>
      <c r="S1412" s="18">
        <f t="shared" si="90"/>
        <v>42479.318518518514</v>
      </c>
      <c r="T1412">
        <f t="shared" si="91"/>
        <v>2016</v>
      </c>
    </row>
    <row r="1413" spans="1:20" ht="60" x14ac:dyDescent="0.2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s="11">
        <f t="shared" si="88"/>
        <v>0</v>
      </c>
      <c r="G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s="12" t="s">
        <v>8286</v>
      </c>
      <c r="P1413" s="12" t="s">
        <v>8306</v>
      </c>
      <c r="Q1413">
        <v>2.33</v>
      </c>
      <c r="R1413" s="18">
        <f t="shared" si="89"/>
        <v>42041.059027777781</v>
      </c>
      <c r="S1413" s="18">
        <f t="shared" si="90"/>
        <v>42013.059027777781</v>
      </c>
      <c r="T1413">
        <f t="shared" si="91"/>
        <v>2015</v>
      </c>
    </row>
    <row r="1414" spans="1:20" ht="45" x14ac:dyDescent="0.2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s="11">
        <f t="shared" si="88"/>
        <v>5</v>
      </c>
      <c r="G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s="12" t="s">
        <v>8286</v>
      </c>
      <c r="P1414" s="12" t="s">
        <v>8306</v>
      </c>
      <c r="Q1414">
        <v>24.62</v>
      </c>
      <c r="R1414" s="18">
        <f t="shared" si="89"/>
        <v>41977.063645833332</v>
      </c>
      <c r="S1414" s="18">
        <f t="shared" si="90"/>
        <v>41947.063645833332</v>
      </c>
      <c r="T1414">
        <f t="shared" si="91"/>
        <v>2014</v>
      </c>
    </row>
    <row r="1415" spans="1:20" ht="60" x14ac:dyDescent="0.2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s="11">
        <f t="shared" si="88"/>
        <v>5</v>
      </c>
      <c r="G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s="12" t="s">
        <v>8286</v>
      </c>
      <c r="P1415" s="12" t="s">
        <v>8306</v>
      </c>
      <c r="Q1415">
        <v>100</v>
      </c>
      <c r="R1415" s="18">
        <f t="shared" si="89"/>
        <v>42420.437152777777</v>
      </c>
      <c r="S1415" s="18">
        <f t="shared" si="90"/>
        <v>42360.437152777777</v>
      </c>
      <c r="T1415">
        <f t="shared" si="91"/>
        <v>2015</v>
      </c>
    </row>
    <row r="1416" spans="1:20" ht="60" x14ac:dyDescent="0.2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s="11">
        <f t="shared" si="88"/>
        <v>0</v>
      </c>
      <c r="G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s="12" t="s">
        <v>8286</v>
      </c>
      <c r="P1416" s="12" t="s">
        <v>8306</v>
      </c>
      <c r="Q1416">
        <v>1</v>
      </c>
      <c r="R1416" s="18">
        <f t="shared" si="89"/>
        <v>42738.25309027778</v>
      </c>
      <c r="S1416" s="18">
        <f t="shared" si="90"/>
        <v>42708.25309027778</v>
      </c>
      <c r="T1416">
        <f t="shared" si="91"/>
        <v>2016</v>
      </c>
    </row>
    <row r="1417" spans="1:20" ht="45" x14ac:dyDescent="0.2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s="11">
        <f t="shared" si="88"/>
        <v>18</v>
      </c>
      <c r="G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s="12" t="s">
        <v>8286</v>
      </c>
      <c r="P1417" s="12" t="s">
        <v>8306</v>
      </c>
      <c r="Q1417">
        <v>88.89</v>
      </c>
      <c r="R1417" s="18">
        <f t="shared" si="89"/>
        <v>42232.675821759258</v>
      </c>
      <c r="S1417" s="18">
        <f t="shared" si="90"/>
        <v>42192.675821759258</v>
      </c>
      <c r="T1417">
        <f t="shared" si="91"/>
        <v>2015</v>
      </c>
    </row>
    <row r="1418" spans="1:20" ht="45" x14ac:dyDescent="0.2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s="11">
        <f t="shared" si="88"/>
        <v>0</v>
      </c>
      <c r="G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s="12" t="s">
        <v>8286</v>
      </c>
      <c r="P1418" s="12" t="s">
        <v>8306</v>
      </c>
      <c r="Q1418">
        <v>0</v>
      </c>
      <c r="R1418" s="18">
        <f t="shared" si="89"/>
        <v>42329.967812499999</v>
      </c>
      <c r="S1418" s="18">
        <f t="shared" si="90"/>
        <v>42299.926145833335</v>
      </c>
      <c r="T1418">
        <f t="shared" si="91"/>
        <v>2015</v>
      </c>
    </row>
    <row r="1419" spans="1:20" ht="45" x14ac:dyDescent="0.2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s="11">
        <f t="shared" si="88"/>
        <v>1</v>
      </c>
      <c r="G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s="12" t="s">
        <v>8286</v>
      </c>
      <c r="P1419" s="12" t="s">
        <v>8306</v>
      </c>
      <c r="Q1419">
        <v>27.5</v>
      </c>
      <c r="R1419" s="18">
        <f t="shared" si="89"/>
        <v>42262.465972222228</v>
      </c>
      <c r="S1419" s="18">
        <f t="shared" si="90"/>
        <v>42232.15016203704</v>
      </c>
      <c r="T1419">
        <f t="shared" si="91"/>
        <v>2015</v>
      </c>
    </row>
    <row r="1420" spans="1:20" ht="60" x14ac:dyDescent="0.2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s="11">
        <f t="shared" si="88"/>
        <v>0</v>
      </c>
      <c r="G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s="12" t="s">
        <v>8286</v>
      </c>
      <c r="P1420" s="12" t="s">
        <v>8306</v>
      </c>
      <c r="Q1420">
        <v>6</v>
      </c>
      <c r="R1420" s="18">
        <f t="shared" si="89"/>
        <v>42425.456412037034</v>
      </c>
      <c r="S1420" s="18">
        <f t="shared" si="90"/>
        <v>42395.456412037034</v>
      </c>
      <c r="T1420">
        <f t="shared" si="91"/>
        <v>2016</v>
      </c>
    </row>
    <row r="1421" spans="1:20" ht="60" x14ac:dyDescent="0.2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s="11">
        <f t="shared" si="88"/>
        <v>7</v>
      </c>
      <c r="G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s="12" t="s">
        <v>8286</v>
      </c>
      <c r="P1421" s="12" t="s">
        <v>8306</v>
      </c>
      <c r="Q1421">
        <v>44.5</v>
      </c>
      <c r="R1421" s="18">
        <f t="shared" si="89"/>
        <v>42652.456238425926</v>
      </c>
      <c r="S1421" s="18">
        <f t="shared" si="90"/>
        <v>42622.456238425926</v>
      </c>
      <c r="T1421">
        <f t="shared" si="91"/>
        <v>2016</v>
      </c>
    </row>
    <row r="1422" spans="1:20" ht="30" x14ac:dyDescent="0.2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s="11">
        <f t="shared" si="88"/>
        <v>3</v>
      </c>
      <c r="G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s="12" t="s">
        <v>8286</v>
      </c>
      <c r="P1422" s="12" t="s">
        <v>8306</v>
      </c>
      <c r="Q1422">
        <v>1</v>
      </c>
      <c r="R1422" s="18">
        <f t="shared" si="89"/>
        <v>42549.667662037042</v>
      </c>
      <c r="S1422" s="18">
        <f t="shared" si="90"/>
        <v>42524.667662037042</v>
      </c>
      <c r="T1422">
        <f t="shared" si="91"/>
        <v>2016</v>
      </c>
    </row>
    <row r="1423" spans="1:20" ht="60" x14ac:dyDescent="0.2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s="11">
        <f t="shared" si="88"/>
        <v>0</v>
      </c>
      <c r="G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s="12" t="s">
        <v>8286</v>
      </c>
      <c r="P1423" s="12" t="s">
        <v>8306</v>
      </c>
      <c r="Q1423">
        <v>100</v>
      </c>
      <c r="R1423" s="18">
        <f t="shared" si="89"/>
        <v>42043.915613425925</v>
      </c>
      <c r="S1423" s="18">
        <f t="shared" si="90"/>
        <v>42013.915613425925</v>
      </c>
      <c r="T1423">
        <f t="shared" si="91"/>
        <v>2015</v>
      </c>
    </row>
    <row r="1424" spans="1:20" ht="60" x14ac:dyDescent="0.2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s="11">
        <f t="shared" si="88"/>
        <v>0</v>
      </c>
      <c r="G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s="12" t="s">
        <v>8286</v>
      </c>
      <c r="P1424" s="12" t="s">
        <v>8306</v>
      </c>
      <c r="Q1424">
        <v>13</v>
      </c>
      <c r="R1424" s="18">
        <f t="shared" si="89"/>
        <v>42634.239629629628</v>
      </c>
      <c r="S1424" s="18">
        <f t="shared" si="90"/>
        <v>42604.239629629628</v>
      </c>
      <c r="T1424">
        <f t="shared" si="91"/>
        <v>2016</v>
      </c>
    </row>
    <row r="1425" spans="1:20" ht="60" x14ac:dyDescent="0.2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s="11">
        <f t="shared" si="88"/>
        <v>0</v>
      </c>
      <c r="G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s="12" t="s">
        <v>8286</v>
      </c>
      <c r="P1425" s="12" t="s">
        <v>8306</v>
      </c>
      <c r="Q1425">
        <v>100</v>
      </c>
      <c r="R1425" s="18">
        <f t="shared" si="89"/>
        <v>42370.360312500001</v>
      </c>
      <c r="S1425" s="18">
        <f t="shared" si="90"/>
        <v>42340.360312500001</v>
      </c>
      <c r="T1425">
        <f t="shared" si="91"/>
        <v>2015</v>
      </c>
    </row>
    <row r="1426" spans="1:20" ht="45" x14ac:dyDescent="0.2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s="11">
        <f t="shared" ref="F1426:F1489" si="92">ROUND(E1426/D1426*100,0)</f>
        <v>20</v>
      </c>
      <c r="G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s="12" t="s">
        <v>8286</v>
      </c>
      <c r="P1426" s="12" t="s">
        <v>8306</v>
      </c>
      <c r="Q1426">
        <v>109.07</v>
      </c>
      <c r="R1426" s="18">
        <f t="shared" ref="R1426:R1489" si="93">(((J1426/60)/60)/24)+DATE(1970,1,1)</f>
        <v>42689.759282407409</v>
      </c>
      <c r="S1426" s="18">
        <f t="shared" ref="S1426:S1489" si="94">(((K1426/60)/60)/24)+DATE(1970,1,1)</f>
        <v>42676.717615740738</v>
      </c>
      <c r="T1426">
        <f t="shared" si="91"/>
        <v>2016</v>
      </c>
    </row>
    <row r="1427" spans="1:20" ht="60" x14ac:dyDescent="0.2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s="11">
        <f t="shared" si="92"/>
        <v>0</v>
      </c>
      <c r="G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s="12" t="s">
        <v>8286</v>
      </c>
      <c r="P1427" s="12" t="s">
        <v>8306</v>
      </c>
      <c r="Q1427">
        <v>0</v>
      </c>
      <c r="R1427" s="18">
        <f t="shared" si="93"/>
        <v>42123.131469907406</v>
      </c>
      <c r="S1427" s="18">
        <f t="shared" si="94"/>
        <v>42093.131469907406</v>
      </c>
      <c r="T1427">
        <f t="shared" si="91"/>
        <v>2015</v>
      </c>
    </row>
    <row r="1428" spans="1:20" ht="60" x14ac:dyDescent="0.2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s="11">
        <f t="shared" si="92"/>
        <v>0</v>
      </c>
      <c r="G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s="12" t="s">
        <v>8286</v>
      </c>
      <c r="P1428" s="12" t="s">
        <v>8306</v>
      </c>
      <c r="Q1428">
        <v>0</v>
      </c>
      <c r="R1428" s="18">
        <f t="shared" si="93"/>
        <v>42240.390277777777</v>
      </c>
      <c r="S1428" s="18">
        <f t="shared" si="94"/>
        <v>42180.390277777777</v>
      </c>
      <c r="T1428">
        <f t="shared" si="91"/>
        <v>2015</v>
      </c>
    </row>
    <row r="1429" spans="1:20" ht="60" x14ac:dyDescent="0.2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s="11">
        <f t="shared" si="92"/>
        <v>8</v>
      </c>
      <c r="G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s="12" t="s">
        <v>8286</v>
      </c>
      <c r="P1429" s="12" t="s">
        <v>8306</v>
      </c>
      <c r="Q1429">
        <v>104.75</v>
      </c>
      <c r="R1429" s="18">
        <f t="shared" si="93"/>
        <v>42631.851678240739</v>
      </c>
      <c r="S1429" s="18">
        <f t="shared" si="94"/>
        <v>42601.851678240739</v>
      </c>
      <c r="T1429">
        <f t="shared" si="91"/>
        <v>2016</v>
      </c>
    </row>
    <row r="1430" spans="1:20" ht="60" x14ac:dyDescent="0.2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s="11">
        <f t="shared" si="92"/>
        <v>5</v>
      </c>
      <c r="G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s="12" t="s">
        <v>8286</v>
      </c>
      <c r="P1430" s="12" t="s">
        <v>8306</v>
      </c>
      <c r="Q1430">
        <v>15</v>
      </c>
      <c r="R1430" s="18">
        <f t="shared" si="93"/>
        <v>42462.338159722218</v>
      </c>
      <c r="S1430" s="18">
        <f t="shared" si="94"/>
        <v>42432.379826388889</v>
      </c>
      <c r="T1430">
        <f t="shared" si="91"/>
        <v>2016</v>
      </c>
    </row>
    <row r="1431" spans="1:20" ht="45" x14ac:dyDescent="0.2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s="11">
        <f t="shared" si="92"/>
        <v>0</v>
      </c>
      <c r="G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s="12" t="s">
        <v>8286</v>
      </c>
      <c r="P1431" s="12" t="s">
        <v>8306</v>
      </c>
      <c r="Q1431">
        <v>0</v>
      </c>
      <c r="R1431" s="18">
        <f t="shared" si="93"/>
        <v>42104.060671296291</v>
      </c>
      <c r="S1431" s="18">
        <f t="shared" si="94"/>
        <v>42074.060671296291</v>
      </c>
      <c r="T1431">
        <f t="shared" si="91"/>
        <v>2015</v>
      </c>
    </row>
    <row r="1432" spans="1:20" ht="45" x14ac:dyDescent="0.2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s="11">
        <f t="shared" si="92"/>
        <v>8</v>
      </c>
      <c r="G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s="12" t="s">
        <v>8286</v>
      </c>
      <c r="P1432" s="12" t="s">
        <v>8306</v>
      </c>
      <c r="Q1432">
        <v>80.599999999999994</v>
      </c>
      <c r="R1432" s="18">
        <f t="shared" si="93"/>
        <v>41992.813518518517</v>
      </c>
      <c r="S1432" s="18">
        <f t="shared" si="94"/>
        <v>41961.813518518517</v>
      </c>
      <c r="T1432">
        <f t="shared" si="91"/>
        <v>2014</v>
      </c>
    </row>
    <row r="1433" spans="1:20" ht="60" x14ac:dyDescent="0.2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s="11">
        <f t="shared" si="92"/>
        <v>32</v>
      </c>
      <c r="G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s="12" t="s">
        <v>8286</v>
      </c>
      <c r="P1433" s="12" t="s">
        <v>8306</v>
      </c>
      <c r="Q1433">
        <v>115.55</v>
      </c>
      <c r="R1433" s="18">
        <f t="shared" si="93"/>
        <v>42334.252500000002</v>
      </c>
      <c r="S1433" s="18">
        <f t="shared" si="94"/>
        <v>42304.210833333331</v>
      </c>
      <c r="T1433">
        <f t="shared" si="91"/>
        <v>2015</v>
      </c>
    </row>
    <row r="1434" spans="1:20" ht="60" x14ac:dyDescent="0.2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s="11">
        <f t="shared" si="92"/>
        <v>0</v>
      </c>
      <c r="G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s="12" t="s">
        <v>8286</v>
      </c>
      <c r="P1434" s="12" t="s">
        <v>8306</v>
      </c>
      <c r="Q1434">
        <v>0</v>
      </c>
      <c r="R1434" s="18">
        <f t="shared" si="93"/>
        <v>42205.780416666668</v>
      </c>
      <c r="S1434" s="18">
        <f t="shared" si="94"/>
        <v>42175.780416666668</v>
      </c>
      <c r="T1434">
        <f t="shared" si="91"/>
        <v>2015</v>
      </c>
    </row>
    <row r="1435" spans="1:20" ht="60" x14ac:dyDescent="0.2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s="11">
        <f t="shared" si="92"/>
        <v>7</v>
      </c>
      <c r="G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s="12" t="s">
        <v>8286</v>
      </c>
      <c r="P1435" s="12" t="s">
        <v>8306</v>
      </c>
      <c r="Q1435">
        <v>80.5</v>
      </c>
      <c r="R1435" s="18">
        <f t="shared" si="93"/>
        <v>42714.458333333328</v>
      </c>
      <c r="S1435" s="18">
        <f t="shared" si="94"/>
        <v>42673.625868055555</v>
      </c>
      <c r="T1435">
        <f t="shared" si="91"/>
        <v>2016</v>
      </c>
    </row>
    <row r="1436" spans="1:20" ht="45" x14ac:dyDescent="0.2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s="11">
        <f t="shared" si="92"/>
        <v>10</v>
      </c>
      <c r="G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s="12" t="s">
        <v>8286</v>
      </c>
      <c r="P1436" s="12" t="s">
        <v>8306</v>
      </c>
      <c r="Q1436">
        <v>744.55</v>
      </c>
      <c r="R1436" s="18">
        <f t="shared" si="93"/>
        <v>42163.625</v>
      </c>
      <c r="S1436" s="18">
        <f t="shared" si="94"/>
        <v>42142.767106481479</v>
      </c>
      <c r="T1436">
        <f t="shared" si="91"/>
        <v>2015</v>
      </c>
    </row>
    <row r="1437" spans="1:20" ht="45" x14ac:dyDescent="0.2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s="11">
        <f t="shared" si="92"/>
        <v>0</v>
      </c>
      <c r="G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s="12" t="s">
        <v>8286</v>
      </c>
      <c r="P1437" s="12" t="s">
        <v>8306</v>
      </c>
      <c r="Q1437">
        <v>7.5</v>
      </c>
      <c r="R1437" s="18">
        <f t="shared" si="93"/>
        <v>42288.780324074076</v>
      </c>
      <c r="S1437" s="18">
        <f t="shared" si="94"/>
        <v>42258.780324074076</v>
      </c>
      <c r="T1437">
        <f t="shared" si="91"/>
        <v>2015</v>
      </c>
    </row>
    <row r="1438" spans="1:20" ht="60" x14ac:dyDescent="0.2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s="11">
        <f t="shared" si="92"/>
        <v>1</v>
      </c>
      <c r="G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s="12" t="s">
        <v>8286</v>
      </c>
      <c r="P1438" s="12" t="s">
        <v>8306</v>
      </c>
      <c r="Q1438">
        <v>38.5</v>
      </c>
      <c r="R1438" s="18">
        <f t="shared" si="93"/>
        <v>42421.35019675926</v>
      </c>
      <c r="S1438" s="18">
        <f t="shared" si="94"/>
        <v>42391.35019675926</v>
      </c>
      <c r="T1438">
        <f t="shared" si="91"/>
        <v>2016</v>
      </c>
    </row>
    <row r="1439" spans="1:20" ht="60" x14ac:dyDescent="0.2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s="11">
        <f t="shared" si="92"/>
        <v>27</v>
      </c>
      <c r="G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s="12" t="s">
        <v>8286</v>
      </c>
      <c r="P1439" s="12" t="s">
        <v>8306</v>
      </c>
      <c r="Q1439">
        <v>36.68</v>
      </c>
      <c r="R1439" s="18">
        <f t="shared" si="93"/>
        <v>41833.207638888889</v>
      </c>
      <c r="S1439" s="18">
        <f t="shared" si="94"/>
        <v>41796.531701388885</v>
      </c>
      <c r="T1439">
        <f t="shared" si="91"/>
        <v>2014</v>
      </c>
    </row>
    <row r="1440" spans="1:20" ht="60" x14ac:dyDescent="0.2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s="11">
        <f t="shared" si="92"/>
        <v>3</v>
      </c>
      <c r="G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s="12" t="s">
        <v>8286</v>
      </c>
      <c r="P1440" s="12" t="s">
        <v>8306</v>
      </c>
      <c r="Q1440">
        <v>75</v>
      </c>
      <c r="R1440" s="18">
        <f t="shared" si="93"/>
        <v>42487.579861111109</v>
      </c>
      <c r="S1440" s="18">
        <f t="shared" si="94"/>
        <v>42457.871516203704</v>
      </c>
      <c r="T1440">
        <f t="shared" si="91"/>
        <v>2016</v>
      </c>
    </row>
    <row r="1441" spans="1:20" ht="45" x14ac:dyDescent="0.2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s="11">
        <f t="shared" si="92"/>
        <v>7</v>
      </c>
      <c r="G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s="12" t="s">
        <v>8286</v>
      </c>
      <c r="P1441" s="12" t="s">
        <v>8306</v>
      </c>
      <c r="Q1441">
        <v>30</v>
      </c>
      <c r="R1441" s="18">
        <f t="shared" si="93"/>
        <v>42070.829872685179</v>
      </c>
      <c r="S1441" s="18">
        <f t="shared" si="94"/>
        <v>42040.829872685179</v>
      </c>
      <c r="T1441">
        <f t="shared" si="91"/>
        <v>2015</v>
      </c>
    </row>
    <row r="1442" spans="1:20" ht="60" x14ac:dyDescent="0.2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s="11">
        <f t="shared" si="92"/>
        <v>0</v>
      </c>
      <c r="G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s="12" t="s">
        <v>8286</v>
      </c>
      <c r="P1442" s="12" t="s">
        <v>8306</v>
      </c>
      <c r="Q1442">
        <v>1</v>
      </c>
      <c r="R1442" s="18">
        <f t="shared" si="93"/>
        <v>42516.748414351852</v>
      </c>
      <c r="S1442" s="18">
        <f t="shared" si="94"/>
        <v>42486.748414351852</v>
      </c>
      <c r="T1442">
        <f t="shared" si="91"/>
        <v>2016</v>
      </c>
    </row>
    <row r="1443" spans="1:20" ht="60" x14ac:dyDescent="0.2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s="11">
        <f t="shared" si="92"/>
        <v>1</v>
      </c>
      <c r="G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s="12" t="s">
        <v>8286</v>
      </c>
      <c r="P1443" s="12" t="s">
        <v>8306</v>
      </c>
      <c r="Q1443">
        <v>673.33</v>
      </c>
      <c r="R1443" s="18">
        <f t="shared" si="93"/>
        <v>42258.765844907408</v>
      </c>
      <c r="S1443" s="18">
        <f t="shared" si="94"/>
        <v>42198.765844907408</v>
      </c>
      <c r="T1443">
        <f t="shared" si="91"/>
        <v>2015</v>
      </c>
    </row>
    <row r="1444" spans="1:20" ht="60" x14ac:dyDescent="0.2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s="11">
        <f t="shared" si="92"/>
        <v>0</v>
      </c>
      <c r="G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s="12" t="s">
        <v>8286</v>
      </c>
      <c r="P1444" s="12" t="s">
        <v>8306</v>
      </c>
      <c r="Q1444">
        <v>0</v>
      </c>
      <c r="R1444" s="18">
        <f t="shared" si="93"/>
        <v>42515.64534722222</v>
      </c>
      <c r="S1444" s="18">
        <f t="shared" si="94"/>
        <v>42485.64534722222</v>
      </c>
      <c r="T1444">
        <f t="shared" si="91"/>
        <v>2016</v>
      </c>
    </row>
    <row r="1445" spans="1:20" ht="60" x14ac:dyDescent="0.2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s="11">
        <f t="shared" si="92"/>
        <v>0</v>
      </c>
      <c r="G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s="12" t="s">
        <v>8286</v>
      </c>
      <c r="P1445" s="12" t="s">
        <v>8306</v>
      </c>
      <c r="Q1445">
        <v>0</v>
      </c>
      <c r="R1445" s="18">
        <f t="shared" si="93"/>
        <v>42737.926030092596</v>
      </c>
      <c r="S1445" s="18">
        <f t="shared" si="94"/>
        <v>42707.926030092596</v>
      </c>
      <c r="T1445">
        <f t="shared" si="91"/>
        <v>2016</v>
      </c>
    </row>
    <row r="1446" spans="1:20" ht="45" x14ac:dyDescent="0.2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s="11">
        <f t="shared" si="92"/>
        <v>0</v>
      </c>
      <c r="G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s="12" t="s">
        <v>8286</v>
      </c>
      <c r="P1446" s="12" t="s">
        <v>8306</v>
      </c>
      <c r="Q1446">
        <v>0</v>
      </c>
      <c r="R1446" s="18">
        <f t="shared" si="93"/>
        <v>42259.873402777783</v>
      </c>
      <c r="S1446" s="18">
        <f t="shared" si="94"/>
        <v>42199.873402777783</v>
      </c>
      <c r="T1446">
        <f t="shared" si="91"/>
        <v>2015</v>
      </c>
    </row>
    <row r="1447" spans="1:20" ht="60" x14ac:dyDescent="0.2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s="11">
        <f t="shared" si="92"/>
        <v>0</v>
      </c>
      <c r="G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s="12" t="s">
        <v>8286</v>
      </c>
      <c r="P1447" s="12" t="s">
        <v>8306</v>
      </c>
      <c r="Q1447">
        <v>0</v>
      </c>
      <c r="R1447" s="18">
        <f t="shared" si="93"/>
        <v>42169.542303240742</v>
      </c>
      <c r="S1447" s="18">
        <f t="shared" si="94"/>
        <v>42139.542303240742</v>
      </c>
      <c r="T1447">
        <f t="shared" si="91"/>
        <v>2015</v>
      </c>
    </row>
    <row r="1448" spans="1:20" ht="60" x14ac:dyDescent="0.2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s="11">
        <f t="shared" si="92"/>
        <v>0</v>
      </c>
      <c r="G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s="12" t="s">
        <v>8286</v>
      </c>
      <c r="P1448" s="12" t="s">
        <v>8306</v>
      </c>
      <c r="Q1448">
        <v>0</v>
      </c>
      <c r="R1448" s="18">
        <f t="shared" si="93"/>
        <v>42481.447662037041</v>
      </c>
      <c r="S1448" s="18">
        <f t="shared" si="94"/>
        <v>42461.447662037041</v>
      </c>
      <c r="T1448">
        <f t="shared" si="91"/>
        <v>2016</v>
      </c>
    </row>
    <row r="1449" spans="1:20" ht="30" x14ac:dyDescent="0.2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s="11">
        <f t="shared" si="92"/>
        <v>0</v>
      </c>
      <c r="G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s="12" t="s">
        <v>8286</v>
      </c>
      <c r="P1449" s="12" t="s">
        <v>8306</v>
      </c>
      <c r="Q1449">
        <v>25</v>
      </c>
      <c r="R1449" s="18">
        <f t="shared" si="93"/>
        <v>42559.730717592596</v>
      </c>
      <c r="S1449" s="18">
        <f t="shared" si="94"/>
        <v>42529.730717592596</v>
      </c>
      <c r="T1449">
        <f t="shared" si="91"/>
        <v>2016</v>
      </c>
    </row>
    <row r="1450" spans="1:20" ht="60" x14ac:dyDescent="0.2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s="11">
        <f t="shared" si="92"/>
        <v>0</v>
      </c>
      <c r="G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s="12" t="s">
        <v>8286</v>
      </c>
      <c r="P1450" s="12" t="s">
        <v>8306</v>
      </c>
      <c r="Q1450">
        <v>0</v>
      </c>
      <c r="R1450" s="18">
        <f t="shared" si="93"/>
        <v>42146.225694444445</v>
      </c>
      <c r="S1450" s="18">
        <f t="shared" si="94"/>
        <v>42115.936550925922</v>
      </c>
      <c r="T1450">
        <f t="shared" si="91"/>
        <v>2015</v>
      </c>
    </row>
    <row r="1451" spans="1:20" ht="60" x14ac:dyDescent="0.2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s="11">
        <f t="shared" si="92"/>
        <v>0</v>
      </c>
      <c r="G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s="12" t="s">
        <v>8286</v>
      </c>
      <c r="P1451" s="12" t="s">
        <v>8306</v>
      </c>
      <c r="Q1451">
        <v>0</v>
      </c>
      <c r="R1451" s="18">
        <f t="shared" si="93"/>
        <v>42134.811400462961</v>
      </c>
      <c r="S1451" s="18">
        <f t="shared" si="94"/>
        <v>42086.811400462961</v>
      </c>
      <c r="T1451">
        <f t="shared" si="91"/>
        <v>2015</v>
      </c>
    </row>
    <row r="1452" spans="1:20" ht="60" x14ac:dyDescent="0.2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s="11">
        <f t="shared" si="92"/>
        <v>0</v>
      </c>
      <c r="G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s="12" t="s">
        <v>8286</v>
      </c>
      <c r="P1452" s="12" t="s">
        <v>8306</v>
      </c>
      <c r="Q1452">
        <v>1</v>
      </c>
      <c r="R1452" s="18">
        <f t="shared" si="93"/>
        <v>42420.171261574069</v>
      </c>
      <c r="S1452" s="18">
        <f t="shared" si="94"/>
        <v>42390.171261574069</v>
      </c>
      <c r="T1452">
        <f t="shared" si="91"/>
        <v>2016</v>
      </c>
    </row>
    <row r="1453" spans="1:20" ht="45" x14ac:dyDescent="0.2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s="11">
        <f t="shared" si="92"/>
        <v>0</v>
      </c>
      <c r="G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s="12" t="s">
        <v>8286</v>
      </c>
      <c r="P1453" s="12" t="s">
        <v>8306</v>
      </c>
      <c r="Q1453">
        <v>1</v>
      </c>
      <c r="R1453" s="18">
        <f t="shared" si="93"/>
        <v>41962.00068287037</v>
      </c>
      <c r="S1453" s="18">
        <f t="shared" si="94"/>
        <v>41931.959016203706</v>
      </c>
      <c r="T1453">
        <f t="shared" si="91"/>
        <v>2014</v>
      </c>
    </row>
    <row r="1454" spans="1:20" ht="45" x14ac:dyDescent="0.2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s="11">
        <f t="shared" si="92"/>
        <v>0</v>
      </c>
      <c r="G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s="12" t="s">
        <v>8286</v>
      </c>
      <c r="P1454" s="12" t="s">
        <v>8306</v>
      </c>
      <c r="Q1454">
        <v>0</v>
      </c>
      <c r="R1454" s="18">
        <f t="shared" si="93"/>
        <v>41848.703275462962</v>
      </c>
      <c r="S1454" s="18">
        <f t="shared" si="94"/>
        <v>41818.703275462962</v>
      </c>
      <c r="T1454">
        <f t="shared" si="91"/>
        <v>2014</v>
      </c>
    </row>
    <row r="1455" spans="1:20" ht="60" x14ac:dyDescent="0.2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s="11">
        <f t="shared" si="92"/>
        <v>0</v>
      </c>
      <c r="G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s="12" t="s">
        <v>8286</v>
      </c>
      <c r="P1455" s="12" t="s">
        <v>8306</v>
      </c>
      <c r="Q1455">
        <v>0</v>
      </c>
      <c r="R1455" s="18">
        <f t="shared" si="93"/>
        <v>42840.654479166667</v>
      </c>
      <c r="S1455" s="18">
        <f t="shared" si="94"/>
        <v>42795.696145833332</v>
      </c>
      <c r="T1455">
        <f t="shared" si="91"/>
        <v>2017</v>
      </c>
    </row>
    <row r="1456" spans="1:20" ht="60" x14ac:dyDescent="0.2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s="11">
        <f t="shared" si="92"/>
        <v>1</v>
      </c>
      <c r="G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s="12" t="s">
        <v>8286</v>
      </c>
      <c r="P1456" s="12" t="s">
        <v>8306</v>
      </c>
      <c r="Q1456">
        <v>15</v>
      </c>
      <c r="R1456" s="18">
        <f t="shared" si="93"/>
        <v>42484.915972222225</v>
      </c>
      <c r="S1456" s="18">
        <f t="shared" si="94"/>
        <v>42463.866666666669</v>
      </c>
      <c r="T1456">
        <f t="shared" si="91"/>
        <v>2016</v>
      </c>
    </row>
    <row r="1457" spans="1:20" ht="60" x14ac:dyDescent="0.2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s="11">
        <f t="shared" si="92"/>
        <v>11</v>
      </c>
      <c r="G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s="12" t="s">
        <v>8286</v>
      </c>
      <c r="P1457" s="12" t="s">
        <v>8306</v>
      </c>
      <c r="Q1457">
        <v>225</v>
      </c>
      <c r="R1457" s="18">
        <f t="shared" si="93"/>
        <v>41887.568749999999</v>
      </c>
      <c r="S1457" s="18">
        <f t="shared" si="94"/>
        <v>41832.672685185185</v>
      </c>
      <c r="T1457">
        <f t="shared" si="91"/>
        <v>2014</v>
      </c>
    </row>
    <row r="1458" spans="1:20" ht="30" x14ac:dyDescent="0.2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s="11">
        <f t="shared" si="92"/>
        <v>3</v>
      </c>
      <c r="G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s="12" t="s">
        <v>8286</v>
      </c>
      <c r="P1458" s="12" t="s">
        <v>8306</v>
      </c>
      <c r="Q1458">
        <v>48.33</v>
      </c>
      <c r="R1458" s="18">
        <f t="shared" si="93"/>
        <v>42738.668576388889</v>
      </c>
      <c r="S1458" s="18">
        <f t="shared" si="94"/>
        <v>42708.668576388889</v>
      </c>
      <c r="T1458">
        <f t="shared" si="91"/>
        <v>2016</v>
      </c>
    </row>
    <row r="1459" spans="1:20" ht="30" x14ac:dyDescent="0.2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s="11">
        <f t="shared" si="92"/>
        <v>0</v>
      </c>
      <c r="G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s="12" t="s">
        <v>8286</v>
      </c>
      <c r="P1459" s="12" t="s">
        <v>8306</v>
      </c>
      <c r="Q1459">
        <v>0</v>
      </c>
      <c r="R1459" s="18">
        <f t="shared" si="93"/>
        <v>42319.938009259262</v>
      </c>
      <c r="S1459" s="18">
        <f t="shared" si="94"/>
        <v>42289.89634259259</v>
      </c>
      <c r="T1459">
        <f t="shared" si="91"/>
        <v>2015</v>
      </c>
    </row>
    <row r="1460" spans="1:20" ht="60" x14ac:dyDescent="0.2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s="11">
        <f t="shared" si="92"/>
        <v>0</v>
      </c>
      <c r="G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s="12" t="s">
        <v>8286</v>
      </c>
      <c r="P1460" s="12" t="s">
        <v>8306</v>
      </c>
      <c r="Q1460">
        <v>0</v>
      </c>
      <c r="R1460" s="18">
        <f t="shared" si="93"/>
        <v>41862.166666666664</v>
      </c>
      <c r="S1460" s="18">
        <f t="shared" si="94"/>
        <v>41831.705555555556</v>
      </c>
      <c r="T1460">
        <f t="shared" si="91"/>
        <v>2014</v>
      </c>
    </row>
    <row r="1461" spans="1:20" ht="45" x14ac:dyDescent="0.2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s="11">
        <f t="shared" si="92"/>
        <v>0</v>
      </c>
      <c r="G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s="12" t="s">
        <v>8286</v>
      </c>
      <c r="P1461" s="12" t="s">
        <v>8306</v>
      </c>
      <c r="Q1461">
        <v>0</v>
      </c>
      <c r="R1461" s="18">
        <f t="shared" si="93"/>
        <v>42340.725694444445</v>
      </c>
      <c r="S1461" s="18">
        <f t="shared" si="94"/>
        <v>42312.204814814817</v>
      </c>
      <c r="T1461">
        <f t="shared" si="91"/>
        <v>2015</v>
      </c>
    </row>
    <row r="1462" spans="1:20" ht="45" x14ac:dyDescent="0.2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s="11">
        <f t="shared" si="92"/>
        <v>0</v>
      </c>
      <c r="G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s="12" t="s">
        <v>8286</v>
      </c>
      <c r="P1462" s="12" t="s">
        <v>8306</v>
      </c>
      <c r="Q1462">
        <v>0</v>
      </c>
      <c r="R1462" s="18">
        <f t="shared" si="93"/>
        <v>41973.989583333328</v>
      </c>
      <c r="S1462" s="18">
        <f t="shared" si="94"/>
        <v>41915.896967592591</v>
      </c>
      <c r="T1462">
        <f t="shared" si="91"/>
        <v>2014</v>
      </c>
    </row>
    <row r="1463" spans="1:20" ht="30" x14ac:dyDescent="0.2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s="11">
        <f t="shared" si="92"/>
        <v>101</v>
      </c>
      <c r="G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s="12" t="s">
        <v>8286</v>
      </c>
      <c r="P1463" s="12" t="s">
        <v>8307</v>
      </c>
      <c r="Q1463">
        <v>44.67</v>
      </c>
      <c r="R1463" s="18">
        <f t="shared" si="93"/>
        <v>41933</v>
      </c>
      <c r="S1463" s="18">
        <f t="shared" si="94"/>
        <v>41899.645300925928</v>
      </c>
      <c r="T1463">
        <f t="shared" si="91"/>
        <v>2014</v>
      </c>
    </row>
    <row r="1464" spans="1:20" ht="30" x14ac:dyDescent="0.2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s="11">
        <f t="shared" si="92"/>
        <v>109</v>
      </c>
      <c r="G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s="12" t="s">
        <v>8286</v>
      </c>
      <c r="P1464" s="12" t="s">
        <v>8307</v>
      </c>
      <c r="Q1464">
        <v>28.94</v>
      </c>
      <c r="R1464" s="18">
        <f t="shared" si="93"/>
        <v>41374.662858796299</v>
      </c>
      <c r="S1464" s="18">
        <f t="shared" si="94"/>
        <v>41344.662858796299</v>
      </c>
      <c r="T1464">
        <f t="shared" si="91"/>
        <v>2013</v>
      </c>
    </row>
    <row r="1465" spans="1:20" ht="60" x14ac:dyDescent="0.2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s="11">
        <f t="shared" si="92"/>
        <v>148</v>
      </c>
      <c r="G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s="12" t="s">
        <v>8286</v>
      </c>
      <c r="P1465" s="12" t="s">
        <v>8307</v>
      </c>
      <c r="Q1465">
        <v>35.44</v>
      </c>
      <c r="R1465" s="18">
        <f t="shared" si="93"/>
        <v>41371.869652777779</v>
      </c>
      <c r="S1465" s="18">
        <f t="shared" si="94"/>
        <v>41326.911319444444</v>
      </c>
      <c r="T1465">
        <f t="shared" si="91"/>
        <v>2013</v>
      </c>
    </row>
    <row r="1466" spans="1:20" x14ac:dyDescent="0.2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s="11">
        <f t="shared" si="92"/>
        <v>163</v>
      </c>
      <c r="G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s="12" t="s">
        <v>8286</v>
      </c>
      <c r="P1466" s="12" t="s">
        <v>8307</v>
      </c>
      <c r="Q1466">
        <v>34.869999999999997</v>
      </c>
      <c r="R1466" s="18">
        <f t="shared" si="93"/>
        <v>41321.661550925928</v>
      </c>
      <c r="S1466" s="18">
        <f t="shared" si="94"/>
        <v>41291.661550925928</v>
      </c>
      <c r="T1466">
        <f t="shared" si="91"/>
        <v>2013</v>
      </c>
    </row>
    <row r="1467" spans="1:20" ht="60" x14ac:dyDescent="0.2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s="11">
        <f t="shared" si="92"/>
        <v>456</v>
      </c>
      <c r="G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s="12" t="s">
        <v>8286</v>
      </c>
      <c r="P1467" s="12" t="s">
        <v>8307</v>
      </c>
      <c r="Q1467">
        <v>52.62</v>
      </c>
      <c r="R1467" s="18">
        <f t="shared" si="93"/>
        <v>40990.125</v>
      </c>
      <c r="S1467" s="18">
        <f t="shared" si="94"/>
        <v>40959.734398148146</v>
      </c>
      <c r="T1467">
        <f t="shared" si="91"/>
        <v>2012</v>
      </c>
    </row>
    <row r="1468" spans="1:20" ht="60" x14ac:dyDescent="0.2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s="11">
        <f t="shared" si="92"/>
        <v>108</v>
      </c>
      <c r="G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s="12" t="s">
        <v>8286</v>
      </c>
      <c r="P1468" s="12" t="s">
        <v>8307</v>
      </c>
      <c r="Q1468">
        <v>69.599999999999994</v>
      </c>
      <c r="R1468" s="18">
        <f t="shared" si="93"/>
        <v>42381.208333333328</v>
      </c>
      <c r="S1468" s="18">
        <f t="shared" si="94"/>
        <v>42340.172060185185</v>
      </c>
      <c r="T1468">
        <f t="shared" si="91"/>
        <v>2015</v>
      </c>
    </row>
    <row r="1469" spans="1:20" ht="30" x14ac:dyDescent="0.2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s="11">
        <f t="shared" si="92"/>
        <v>115</v>
      </c>
      <c r="G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s="12" t="s">
        <v>8286</v>
      </c>
      <c r="P1469" s="12" t="s">
        <v>8307</v>
      </c>
      <c r="Q1469">
        <v>76.72</v>
      </c>
      <c r="R1469" s="18">
        <f t="shared" si="93"/>
        <v>40993.760243055556</v>
      </c>
      <c r="S1469" s="18">
        <f t="shared" si="94"/>
        <v>40933.80190972222</v>
      </c>
      <c r="T1469">
        <f t="shared" si="91"/>
        <v>2012</v>
      </c>
    </row>
    <row r="1470" spans="1:20" ht="60" x14ac:dyDescent="0.2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s="11">
        <f t="shared" si="92"/>
        <v>102</v>
      </c>
      <c r="G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s="12" t="s">
        <v>8286</v>
      </c>
      <c r="P1470" s="12" t="s">
        <v>8307</v>
      </c>
      <c r="Q1470">
        <v>33.19</v>
      </c>
      <c r="R1470" s="18">
        <f t="shared" si="93"/>
        <v>40706.014456018522</v>
      </c>
      <c r="S1470" s="18">
        <f t="shared" si="94"/>
        <v>40646.014456018522</v>
      </c>
      <c r="T1470">
        <f t="shared" si="91"/>
        <v>2011</v>
      </c>
    </row>
    <row r="1471" spans="1:20" ht="45" x14ac:dyDescent="0.2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s="11">
        <f t="shared" si="92"/>
        <v>108</v>
      </c>
      <c r="G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s="12" t="s">
        <v>8286</v>
      </c>
      <c r="P1471" s="12" t="s">
        <v>8307</v>
      </c>
      <c r="Q1471">
        <v>149.46</v>
      </c>
      <c r="R1471" s="18">
        <f t="shared" si="93"/>
        <v>41320.598483796297</v>
      </c>
      <c r="S1471" s="18">
        <f t="shared" si="94"/>
        <v>41290.598483796297</v>
      </c>
      <c r="T1471">
        <f t="shared" si="91"/>
        <v>2013</v>
      </c>
    </row>
    <row r="1472" spans="1:20" ht="60" x14ac:dyDescent="0.2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s="11">
        <f t="shared" si="92"/>
        <v>125</v>
      </c>
      <c r="G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s="12" t="s">
        <v>8286</v>
      </c>
      <c r="P1472" s="12" t="s">
        <v>8307</v>
      </c>
      <c r="Q1472">
        <v>23.17</v>
      </c>
      <c r="R1472" s="18">
        <f t="shared" si="93"/>
        <v>41271.827118055553</v>
      </c>
      <c r="S1472" s="18">
        <f t="shared" si="94"/>
        <v>41250.827118055553</v>
      </c>
      <c r="T1472">
        <f t="shared" si="91"/>
        <v>2012</v>
      </c>
    </row>
    <row r="1473" spans="1:20" ht="60" x14ac:dyDescent="0.2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s="11">
        <f t="shared" si="92"/>
        <v>104</v>
      </c>
      <c r="G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s="12" t="s">
        <v>8286</v>
      </c>
      <c r="P1473" s="12" t="s">
        <v>8307</v>
      </c>
      <c r="Q1473">
        <v>96.88</v>
      </c>
      <c r="R1473" s="18">
        <f t="shared" si="93"/>
        <v>42103.957569444443</v>
      </c>
      <c r="S1473" s="18">
        <f t="shared" si="94"/>
        <v>42073.957569444443</v>
      </c>
      <c r="T1473">
        <f t="shared" si="91"/>
        <v>2015</v>
      </c>
    </row>
    <row r="1474" spans="1:20" ht="60" x14ac:dyDescent="0.2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s="11">
        <f t="shared" si="92"/>
        <v>139</v>
      </c>
      <c r="G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s="12" t="s">
        <v>8286</v>
      </c>
      <c r="P1474" s="12" t="s">
        <v>8307</v>
      </c>
      <c r="Q1474">
        <v>103.2</v>
      </c>
      <c r="R1474" s="18">
        <f t="shared" si="93"/>
        <v>41563.542858796296</v>
      </c>
      <c r="S1474" s="18">
        <f t="shared" si="94"/>
        <v>41533.542858796296</v>
      </c>
      <c r="T1474">
        <f t="shared" si="91"/>
        <v>2013</v>
      </c>
    </row>
    <row r="1475" spans="1:20" x14ac:dyDescent="0.2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s="11">
        <f t="shared" si="92"/>
        <v>121</v>
      </c>
      <c r="G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s="12" t="s">
        <v>8286</v>
      </c>
      <c r="P1475" s="12" t="s">
        <v>8307</v>
      </c>
      <c r="Q1475">
        <v>38.46</v>
      </c>
      <c r="R1475" s="18">
        <f t="shared" si="93"/>
        <v>40969.979618055557</v>
      </c>
      <c r="S1475" s="18">
        <f t="shared" si="94"/>
        <v>40939.979618055557</v>
      </c>
      <c r="T1475">
        <f t="shared" ref="T1475:T1538" si="95">YEAR(S1475)</f>
        <v>2012</v>
      </c>
    </row>
    <row r="1476" spans="1:20" ht="60" x14ac:dyDescent="0.2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s="11">
        <f t="shared" si="92"/>
        <v>112</v>
      </c>
      <c r="G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s="12" t="s">
        <v>8286</v>
      </c>
      <c r="P1476" s="12" t="s">
        <v>8307</v>
      </c>
      <c r="Q1476">
        <v>44.32</v>
      </c>
      <c r="R1476" s="18">
        <f t="shared" si="93"/>
        <v>41530.727916666663</v>
      </c>
      <c r="S1476" s="18">
        <f t="shared" si="94"/>
        <v>41500.727916666663</v>
      </c>
      <c r="T1476">
        <f t="shared" si="95"/>
        <v>2013</v>
      </c>
    </row>
    <row r="1477" spans="1:20" ht="45" x14ac:dyDescent="0.2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s="11">
        <f t="shared" si="92"/>
        <v>189</v>
      </c>
      <c r="G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s="12" t="s">
        <v>8286</v>
      </c>
      <c r="P1477" s="12" t="s">
        <v>8307</v>
      </c>
      <c r="Q1477">
        <v>64.17</v>
      </c>
      <c r="R1477" s="18">
        <f t="shared" si="93"/>
        <v>41993.207638888889</v>
      </c>
      <c r="S1477" s="18">
        <f t="shared" si="94"/>
        <v>41960.722951388889</v>
      </c>
      <c r="T1477">
        <f t="shared" si="95"/>
        <v>2014</v>
      </c>
    </row>
    <row r="1478" spans="1:20" ht="45" x14ac:dyDescent="0.2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s="11">
        <f t="shared" si="92"/>
        <v>662</v>
      </c>
      <c r="G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s="12" t="s">
        <v>8286</v>
      </c>
      <c r="P1478" s="12" t="s">
        <v>8307</v>
      </c>
      <c r="Q1478">
        <v>43.33</v>
      </c>
      <c r="R1478" s="18">
        <f t="shared" si="93"/>
        <v>40796.041921296295</v>
      </c>
      <c r="S1478" s="18">
        <f t="shared" si="94"/>
        <v>40766.041921296295</v>
      </c>
      <c r="T1478">
        <f t="shared" si="95"/>
        <v>2011</v>
      </c>
    </row>
    <row r="1479" spans="1:20" ht="60" x14ac:dyDescent="0.2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s="11">
        <f t="shared" si="92"/>
        <v>111</v>
      </c>
      <c r="G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s="12" t="s">
        <v>8286</v>
      </c>
      <c r="P1479" s="12" t="s">
        <v>8307</v>
      </c>
      <c r="Q1479">
        <v>90.5</v>
      </c>
      <c r="R1479" s="18">
        <f t="shared" si="93"/>
        <v>40900.125</v>
      </c>
      <c r="S1479" s="18">
        <f t="shared" si="94"/>
        <v>40840.615787037037</v>
      </c>
      <c r="T1479">
        <f t="shared" si="95"/>
        <v>2011</v>
      </c>
    </row>
    <row r="1480" spans="1:20" ht="60" x14ac:dyDescent="0.2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s="11">
        <f t="shared" si="92"/>
        <v>1182</v>
      </c>
      <c r="G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s="12" t="s">
        <v>8286</v>
      </c>
      <c r="P1480" s="12" t="s">
        <v>8307</v>
      </c>
      <c r="Q1480">
        <v>29.19</v>
      </c>
      <c r="R1480" s="18">
        <f t="shared" si="93"/>
        <v>41408.871678240743</v>
      </c>
      <c r="S1480" s="18">
        <f t="shared" si="94"/>
        <v>41394.871678240743</v>
      </c>
      <c r="T1480">
        <f t="shared" si="95"/>
        <v>2013</v>
      </c>
    </row>
    <row r="1481" spans="1:20" ht="60" x14ac:dyDescent="0.2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s="11">
        <f t="shared" si="92"/>
        <v>137</v>
      </c>
      <c r="G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s="12" t="s">
        <v>8286</v>
      </c>
      <c r="P1481" s="12" t="s">
        <v>8307</v>
      </c>
      <c r="Q1481">
        <v>30.96</v>
      </c>
      <c r="R1481" s="18">
        <f t="shared" si="93"/>
        <v>41769.165972222225</v>
      </c>
      <c r="S1481" s="18">
        <f t="shared" si="94"/>
        <v>41754.745243055557</v>
      </c>
      <c r="T1481">
        <f t="shared" si="95"/>
        <v>2014</v>
      </c>
    </row>
    <row r="1482" spans="1:20" ht="60" x14ac:dyDescent="0.2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s="11">
        <f t="shared" si="92"/>
        <v>117</v>
      </c>
      <c r="G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s="12" t="s">
        <v>8286</v>
      </c>
      <c r="P1482" s="12" t="s">
        <v>8307</v>
      </c>
      <c r="Q1482">
        <v>92.16</v>
      </c>
      <c r="R1482" s="18">
        <f t="shared" si="93"/>
        <v>41481.708333333336</v>
      </c>
      <c r="S1482" s="18">
        <f t="shared" si="94"/>
        <v>41464.934016203704</v>
      </c>
      <c r="T1482">
        <f t="shared" si="95"/>
        <v>2013</v>
      </c>
    </row>
    <row r="1483" spans="1:20" ht="60" x14ac:dyDescent="0.2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s="11">
        <f t="shared" si="92"/>
        <v>2</v>
      </c>
      <c r="G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s="12" t="s">
        <v>8286</v>
      </c>
      <c r="P1483" s="12" t="s">
        <v>8288</v>
      </c>
      <c r="Q1483">
        <v>17.5</v>
      </c>
      <c r="R1483" s="18">
        <f t="shared" si="93"/>
        <v>41580.922974537039</v>
      </c>
      <c r="S1483" s="18">
        <f t="shared" si="94"/>
        <v>41550.922974537039</v>
      </c>
      <c r="T1483">
        <f t="shared" si="95"/>
        <v>2013</v>
      </c>
    </row>
    <row r="1484" spans="1:20" ht="45" x14ac:dyDescent="0.2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s="11">
        <f t="shared" si="92"/>
        <v>0</v>
      </c>
      <c r="G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s="12" t="s">
        <v>8286</v>
      </c>
      <c r="P1484" s="12" t="s">
        <v>8288</v>
      </c>
      <c r="Q1484">
        <v>5</v>
      </c>
      <c r="R1484" s="18">
        <f t="shared" si="93"/>
        <v>41159.32708333333</v>
      </c>
      <c r="S1484" s="18">
        <f t="shared" si="94"/>
        <v>41136.85805555556</v>
      </c>
      <c r="T1484">
        <f t="shared" si="95"/>
        <v>2012</v>
      </c>
    </row>
    <row r="1485" spans="1:20" ht="60" x14ac:dyDescent="0.2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s="11">
        <f t="shared" si="92"/>
        <v>1</v>
      </c>
      <c r="G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s="12" t="s">
        <v>8286</v>
      </c>
      <c r="P1485" s="12" t="s">
        <v>8288</v>
      </c>
      <c r="Q1485">
        <v>25</v>
      </c>
      <c r="R1485" s="18">
        <f t="shared" si="93"/>
        <v>42573.192997685182</v>
      </c>
      <c r="S1485" s="18">
        <f t="shared" si="94"/>
        <v>42548.192997685182</v>
      </c>
      <c r="T1485">
        <f t="shared" si="95"/>
        <v>2016</v>
      </c>
    </row>
    <row r="1486" spans="1:20" x14ac:dyDescent="0.2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s="11">
        <f t="shared" si="92"/>
        <v>0</v>
      </c>
      <c r="G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s="12" t="s">
        <v>8286</v>
      </c>
      <c r="P1486" s="12" t="s">
        <v>8288</v>
      </c>
      <c r="Q1486">
        <v>0</v>
      </c>
      <c r="R1486" s="18">
        <f t="shared" si="93"/>
        <v>41111.618750000001</v>
      </c>
      <c r="S1486" s="18">
        <f t="shared" si="94"/>
        <v>41053.200960648144</v>
      </c>
      <c r="T1486">
        <f t="shared" si="95"/>
        <v>2012</v>
      </c>
    </row>
    <row r="1487" spans="1:20" ht="60" x14ac:dyDescent="0.2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s="11">
        <f t="shared" si="92"/>
        <v>2</v>
      </c>
      <c r="G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s="12" t="s">
        <v>8286</v>
      </c>
      <c r="P1487" s="12" t="s">
        <v>8288</v>
      </c>
      <c r="Q1487">
        <v>50</v>
      </c>
      <c r="R1487" s="18">
        <f t="shared" si="93"/>
        <v>42175.795983796299</v>
      </c>
      <c r="S1487" s="18">
        <f t="shared" si="94"/>
        <v>42130.795983796299</v>
      </c>
      <c r="T1487">
        <f t="shared" si="95"/>
        <v>2015</v>
      </c>
    </row>
    <row r="1488" spans="1:20" ht="60" x14ac:dyDescent="0.2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s="11">
        <f t="shared" si="92"/>
        <v>0</v>
      </c>
      <c r="G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s="12" t="s">
        <v>8286</v>
      </c>
      <c r="P1488" s="12" t="s">
        <v>8288</v>
      </c>
      <c r="Q1488">
        <v>16</v>
      </c>
      <c r="R1488" s="18">
        <f t="shared" si="93"/>
        <v>42062.168530092589</v>
      </c>
      <c r="S1488" s="18">
        <f t="shared" si="94"/>
        <v>42032.168530092589</v>
      </c>
      <c r="T1488">
        <f t="shared" si="95"/>
        <v>2015</v>
      </c>
    </row>
    <row r="1489" spans="1:20" ht="45" x14ac:dyDescent="0.2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s="11">
        <f t="shared" si="92"/>
        <v>0</v>
      </c>
      <c r="G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s="12" t="s">
        <v>8286</v>
      </c>
      <c r="P1489" s="12" t="s">
        <v>8288</v>
      </c>
      <c r="Q1489">
        <v>0</v>
      </c>
      <c r="R1489" s="18">
        <f t="shared" si="93"/>
        <v>42584.917488425926</v>
      </c>
      <c r="S1489" s="18">
        <f t="shared" si="94"/>
        <v>42554.917488425926</v>
      </c>
      <c r="T1489">
        <f t="shared" si="95"/>
        <v>2016</v>
      </c>
    </row>
    <row r="1490" spans="1:20" ht="45" x14ac:dyDescent="0.2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s="11">
        <f t="shared" ref="F1490:F1553" si="96">ROUND(E1490/D1490*100,0)</f>
        <v>2</v>
      </c>
      <c r="G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s="12" t="s">
        <v>8286</v>
      </c>
      <c r="P1490" s="12" t="s">
        <v>8288</v>
      </c>
      <c r="Q1490">
        <v>60</v>
      </c>
      <c r="R1490" s="18">
        <f t="shared" ref="R1490:R1553" si="97">(((J1490/60)/60)/24)+DATE(1970,1,1)</f>
        <v>41644.563194444447</v>
      </c>
      <c r="S1490" s="18">
        <f t="shared" ref="S1490:S1553" si="98">(((K1490/60)/60)/24)+DATE(1970,1,1)</f>
        <v>41614.563194444447</v>
      </c>
      <c r="T1490">
        <f t="shared" si="95"/>
        <v>2013</v>
      </c>
    </row>
    <row r="1491" spans="1:20" ht="45" x14ac:dyDescent="0.2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s="11">
        <f t="shared" si="96"/>
        <v>0</v>
      </c>
      <c r="G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s="12" t="s">
        <v>8286</v>
      </c>
      <c r="P1491" s="12" t="s">
        <v>8288</v>
      </c>
      <c r="Q1491">
        <v>0</v>
      </c>
      <c r="R1491" s="18">
        <f t="shared" si="97"/>
        <v>41228.653379629628</v>
      </c>
      <c r="S1491" s="18">
        <f t="shared" si="98"/>
        <v>41198.611712962964</v>
      </c>
      <c r="T1491">
        <f t="shared" si="95"/>
        <v>2012</v>
      </c>
    </row>
    <row r="1492" spans="1:20" ht="45" x14ac:dyDescent="0.2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s="11">
        <f t="shared" si="96"/>
        <v>31</v>
      </c>
      <c r="G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s="12" t="s">
        <v>8286</v>
      </c>
      <c r="P1492" s="12" t="s">
        <v>8288</v>
      </c>
      <c r="Q1492">
        <v>47.11</v>
      </c>
      <c r="R1492" s="18">
        <f t="shared" si="97"/>
        <v>41549.561041666668</v>
      </c>
      <c r="S1492" s="18">
        <f t="shared" si="98"/>
        <v>41520.561041666668</v>
      </c>
      <c r="T1492">
        <f t="shared" si="95"/>
        <v>2013</v>
      </c>
    </row>
    <row r="1493" spans="1:20" ht="45" x14ac:dyDescent="0.2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s="11">
        <f t="shared" si="96"/>
        <v>8</v>
      </c>
      <c r="G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s="12" t="s">
        <v>8286</v>
      </c>
      <c r="P1493" s="12" t="s">
        <v>8288</v>
      </c>
      <c r="Q1493">
        <v>100</v>
      </c>
      <c r="R1493" s="18">
        <f t="shared" si="97"/>
        <v>42050.651388888888</v>
      </c>
      <c r="S1493" s="18">
        <f t="shared" si="98"/>
        <v>41991.713460648149</v>
      </c>
      <c r="T1493">
        <f t="shared" si="95"/>
        <v>2014</v>
      </c>
    </row>
    <row r="1494" spans="1:20" ht="60" x14ac:dyDescent="0.2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s="11">
        <f t="shared" si="96"/>
        <v>1</v>
      </c>
      <c r="G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s="12" t="s">
        <v>8286</v>
      </c>
      <c r="P1494" s="12" t="s">
        <v>8288</v>
      </c>
      <c r="Q1494">
        <v>15</v>
      </c>
      <c r="R1494" s="18">
        <f t="shared" si="97"/>
        <v>40712.884791666671</v>
      </c>
      <c r="S1494" s="18">
        <f t="shared" si="98"/>
        <v>40682.884791666671</v>
      </c>
      <c r="T1494">
        <f t="shared" si="95"/>
        <v>2011</v>
      </c>
    </row>
    <row r="1495" spans="1:20" ht="45" x14ac:dyDescent="0.2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s="11">
        <f t="shared" si="96"/>
        <v>0</v>
      </c>
      <c r="G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s="12" t="s">
        <v>8286</v>
      </c>
      <c r="P1495" s="12" t="s">
        <v>8288</v>
      </c>
      <c r="Q1495">
        <v>0</v>
      </c>
      <c r="R1495" s="18">
        <f t="shared" si="97"/>
        <v>41441.866608796299</v>
      </c>
      <c r="S1495" s="18">
        <f t="shared" si="98"/>
        <v>41411.866608796299</v>
      </c>
      <c r="T1495">
        <f t="shared" si="95"/>
        <v>2013</v>
      </c>
    </row>
    <row r="1496" spans="1:20" ht="60" x14ac:dyDescent="0.2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s="11">
        <f t="shared" si="96"/>
        <v>9</v>
      </c>
      <c r="G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s="12" t="s">
        <v>8286</v>
      </c>
      <c r="P1496" s="12" t="s">
        <v>8288</v>
      </c>
      <c r="Q1496">
        <v>40.450000000000003</v>
      </c>
      <c r="R1496" s="18">
        <f t="shared" si="97"/>
        <v>42097.651388888888</v>
      </c>
      <c r="S1496" s="18">
        <f t="shared" si="98"/>
        <v>42067.722372685181</v>
      </c>
      <c r="T1496">
        <f t="shared" si="95"/>
        <v>2015</v>
      </c>
    </row>
    <row r="1497" spans="1:20" ht="30" x14ac:dyDescent="0.2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s="11">
        <f t="shared" si="96"/>
        <v>0</v>
      </c>
      <c r="G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s="12" t="s">
        <v>8286</v>
      </c>
      <c r="P1497" s="12" t="s">
        <v>8288</v>
      </c>
      <c r="Q1497">
        <v>0</v>
      </c>
      <c r="R1497" s="18">
        <f t="shared" si="97"/>
        <v>40782.789710648147</v>
      </c>
      <c r="S1497" s="18">
        <f t="shared" si="98"/>
        <v>40752.789710648147</v>
      </c>
      <c r="T1497">
        <f t="shared" si="95"/>
        <v>2011</v>
      </c>
    </row>
    <row r="1498" spans="1:20" ht="45" x14ac:dyDescent="0.2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s="11">
        <f t="shared" si="96"/>
        <v>0</v>
      </c>
      <c r="G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s="12" t="s">
        <v>8286</v>
      </c>
      <c r="P1498" s="12" t="s">
        <v>8288</v>
      </c>
      <c r="Q1498">
        <v>0</v>
      </c>
      <c r="R1498" s="18">
        <f t="shared" si="97"/>
        <v>41898.475219907406</v>
      </c>
      <c r="S1498" s="18">
        <f t="shared" si="98"/>
        <v>41838.475219907406</v>
      </c>
      <c r="T1498">
        <f t="shared" si="95"/>
        <v>2014</v>
      </c>
    </row>
    <row r="1499" spans="1:20" ht="60" x14ac:dyDescent="0.2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s="11">
        <f t="shared" si="96"/>
        <v>0</v>
      </c>
      <c r="G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s="12" t="s">
        <v>8286</v>
      </c>
      <c r="P1499" s="12" t="s">
        <v>8288</v>
      </c>
      <c r="Q1499">
        <v>1</v>
      </c>
      <c r="R1499" s="18">
        <f t="shared" si="97"/>
        <v>41486.821527777778</v>
      </c>
      <c r="S1499" s="18">
        <f t="shared" si="98"/>
        <v>41444.64261574074</v>
      </c>
      <c r="T1499">
        <f t="shared" si="95"/>
        <v>2013</v>
      </c>
    </row>
    <row r="1500" spans="1:20" ht="60" x14ac:dyDescent="0.2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s="11">
        <f t="shared" si="96"/>
        <v>2</v>
      </c>
      <c r="G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s="12" t="s">
        <v>8286</v>
      </c>
      <c r="P1500" s="12" t="s">
        <v>8288</v>
      </c>
      <c r="Q1500">
        <v>19</v>
      </c>
      <c r="R1500" s="18">
        <f t="shared" si="97"/>
        <v>41885.983541666668</v>
      </c>
      <c r="S1500" s="18">
        <f t="shared" si="98"/>
        <v>41840.983541666668</v>
      </c>
      <c r="T1500">
        <f t="shared" si="95"/>
        <v>2014</v>
      </c>
    </row>
    <row r="1501" spans="1:20" ht="60" x14ac:dyDescent="0.2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s="11">
        <f t="shared" si="96"/>
        <v>0</v>
      </c>
      <c r="G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s="12" t="s">
        <v>8286</v>
      </c>
      <c r="P1501" s="12" t="s">
        <v>8288</v>
      </c>
      <c r="Q1501">
        <v>5</v>
      </c>
      <c r="R1501" s="18">
        <f t="shared" si="97"/>
        <v>42587.007326388892</v>
      </c>
      <c r="S1501" s="18">
        <f t="shared" si="98"/>
        <v>42527.007326388892</v>
      </c>
      <c r="T1501">
        <f t="shared" si="95"/>
        <v>2016</v>
      </c>
    </row>
    <row r="1502" spans="1:20" ht="60" x14ac:dyDescent="0.2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s="11">
        <f t="shared" si="96"/>
        <v>25</v>
      </c>
      <c r="G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s="12" t="s">
        <v>8286</v>
      </c>
      <c r="P1502" s="12" t="s">
        <v>8288</v>
      </c>
      <c r="Q1502">
        <v>46.73</v>
      </c>
      <c r="R1502" s="18">
        <f t="shared" si="97"/>
        <v>41395.904594907406</v>
      </c>
      <c r="S1502" s="18">
        <f t="shared" si="98"/>
        <v>41365.904594907406</v>
      </c>
      <c r="T1502">
        <f t="shared" si="95"/>
        <v>2013</v>
      </c>
    </row>
    <row r="1503" spans="1:20" ht="45" x14ac:dyDescent="0.2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s="11">
        <f t="shared" si="96"/>
        <v>166</v>
      </c>
      <c r="G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s="12" t="s">
        <v>8302</v>
      </c>
      <c r="P1503" s="12" t="s">
        <v>8303</v>
      </c>
      <c r="Q1503">
        <v>97.73</v>
      </c>
      <c r="R1503" s="18">
        <f t="shared" si="97"/>
        <v>42193.583599537036</v>
      </c>
      <c r="S1503" s="18">
        <f t="shared" si="98"/>
        <v>42163.583599537036</v>
      </c>
      <c r="T1503">
        <f t="shared" si="95"/>
        <v>2015</v>
      </c>
    </row>
    <row r="1504" spans="1:20" ht="60" x14ac:dyDescent="0.2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s="11">
        <f t="shared" si="96"/>
        <v>101</v>
      </c>
      <c r="G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s="12" t="s">
        <v>8302</v>
      </c>
      <c r="P1504" s="12" t="s">
        <v>8303</v>
      </c>
      <c r="Q1504">
        <v>67.84</v>
      </c>
      <c r="R1504" s="18">
        <f t="shared" si="97"/>
        <v>42454.916666666672</v>
      </c>
      <c r="S1504" s="18">
        <f t="shared" si="98"/>
        <v>42426.542592592596</v>
      </c>
      <c r="T1504">
        <f t="shared" si="95"/>
        <v>2016</v>
      </c>
    </row>
    <row r="1505" spans="1:20" ht="60" x14ac:dyDescent="0.2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s="11">
        <f t="shared" si="96"/>
        <v>108</v>
      </c>
      <c r="G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s="12" t="s">
        <v>8302</v>
      </c>
      <c r="P1505" s="12" t="s">
        <v>8303</v>
      </c>
      <c r="Q1505">
        <v>56.98</v>
      </c>
      <c r="R1505" s="18">
        <f t="shared" si="97"/>
        <v>42666.347233796296</v>
      </c>
      <c r="S1505" s="18">
        <f t="shared" si="98"/>
        <v>42606.347233796296</v>
      </c>
      <c r="T1505">
        <f t="shared" si="95"/>
        <v>2016</v>
      </c>
    </row>
    <row r="1506" spans="1:20" ht="45" x14ac:dyDescent="0.2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s="11">
        <f t="shared" si="96"/>
        <v>278</v>
      </c>
      <c r="G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s="12" t="s">
        <v>8302</v>
      </c>
      <c r="P1506" s="12" t="s">
        <v>8303</v>
      </c>
      <c r="Q1506">
        <v>67.16</v>
      </c>
      <c r="R1506" s="18">
        <f t="shared" si="97"/>
        <v>41800.356249999997</v>
      </c>
      <c r="S1506" s="18">
        <f t="shared" si="98"/>
        <v>41772.657685185186</v>
      </c>
      <c r="T1506">
        <f t="shared" si="95"/>
        <v>2014</v>
      </c>
    </row>
    <row r="1507" spans="1:20" ht="60" x14ac:dyDescent="0.2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s="11">
        <f t="shared" si="96"/>
        <v>104</v>
      </c>
      <c r="G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s="12" t="s">
        <v>8302</v>
      </c>
      <c r="P1507" s="12" t="s">
        <v>8303</v>
      </c>
      <c r="Q1507">
        <v>48.04</v>
      </c>
      <c r="R1507" s="18">
        <f t="shared" si="97"/>
        <v>42451.834027777775</v>
      </c>
      <c r="S1507" s="18">
        <f t="shared" si="98"/>
        <v>42414.44332175926</v>
      </c>
      <c r="T1507">
        <f t="shared" si="95"/>
        <v>2016</v>
      </c>
    </row>
    <row r="1508" spans="1:20" ht="45" x14ac:dyDescent="0.2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s="11">
        <f t="shared" si="96"/>
        <v>111</v>
      </c>
      <c r="G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s="12" t="s">
        <v>8302</v>
      </c>
      <c r="P1508" s="12" t="s">
        <v>8303</v>
      </c>
      <c r="Q1508">
        <v>38.86</v>
      </c>
      <c r="R1508" s="18">
        <f t="shared" si="97"/>
        <v>41844.785925925928</v>
      </c>
      <c r="S1508" s="18">
        <f t="shared" si="98"/>
        <v>41814.785925925928</v>
      </c>
      <c r="T1508">
        <f t="shared" si="95"/>
        <v>2014</v>
      </c>
    </row>
    <row r="1509" spans="1:20" ht="60" x14ac:dyDescent="0.2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s="11">
        <f t="shared" si="96"/>
        <v>215</v>
      </c>
      <c r="G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s="12" t="s">
        <v>8302</v>
      </c>
      <c r="P1509" s="12" t="s">
        <v>8303</v>
      </c>
      <c r="Q1509">
        <v>78.180000000000007</v>
      </c>
      <c r="R1509" s="18">
        <f t="shared" si="97"/>
        <v>40313.340277777781</v>
      </c>
      <c r="S1509" s="18">
        <f t="shared" si="98"/>
        <v>40254.450335648151</v>
      </c>
      <c r="T1509">
        <f t="shared" si="95"/>
        <v>2010</v>
      </c>
    </row>
    <row r="1510" spans="1:20" ht="45" x14ac:dyDescent="0.2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s="11">
        <f t="shared" si="96"/>
        <v>111</v>
      </c>
      <c r="G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s="12" t="s">
        <v>8302</v>
      </c>
      <c r="P1510" s="12" t="s">
        <v>8303</v>
      </c>
      <c r="Q1510">
        <v>97.11</v>
      </c>
      <c r="R1510" s="18">
        <f t="shared" si="97"/>
        <v>41817.614363425928</v>
      </c>
      <c r="S1510" s="18">
        <f t="shared" si="98"/>
        <v>41786.614363425928</v>
      </c>
      <c r="T1510">
        <f t="shared" si="95"/>
        <v>2014</v>
      </c>
    </row>
    <row r="1511" spans="1:20" ht="60" x14ac:dyDescent="0.2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s="11">
        <f t="shared" si="96"/>
        <v>124</v>
      </c>
      <c r="G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s="12" t="s">
        <v>8302</v>
      </c>
      <c r="P1511" s="12" t="s">
        <v>8303</v>
      </c>
      <c r="Q1511">
        <v>110.39</v>
      </c>
      <c r="R1511" s="18">
        <f t="shared" si="97"/>
        <v>42780.957638888889</v>
      </c>
      <c r="S1511" s="18">
        <f t="shared" si="98"/>
        <v>42751.533391203702</v>
      </c>
      <c r="T1511">
        <f t="shared" si="95"/>
        <v>2017</v>
      </c>
    </row>
    <row r="1512" spans="1:20" ht="60" x14ac:dyDescent="0.2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s="11">
        <f t="shared" si="96"/>
        <v>101</v>
      </c>
      <c r="G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s="12" t="s">
        <v>8302</v>
      </c>
      <c r="P1512" s="12" t="s">
        <v>8303</v>
      </c>
      <c r="Q1512">
        <v>39.92</v>
      </c>
      <c r="R1512" s="18">
        <f t="shared" si="97"/>
        <v>41839.385162037033</v>
      </c>
      <c r="S1512" s="18">
        <f t="shared" si="98"/>
        <v>41809.385162037033</v>
      </c>
      <c r="T1512">
        <f t="shared" si="95"/>
        <v>2014</v>
      </c>
    </row>
    <row r="1513" spans="1:20" ht="60" x14ac:dyDescent="0.2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s="11">
        <f t="shared" si="96"/>
        <v>112</v>
      </c>
      <c r="G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s="12" t="s">
        <v>8302</v>
      </c>
      <c r="P1513" s="12" t="s">
        <v>8303</v>
      </c>
      <c r="Q1513">
        <v>75.98</v>
      </c>
      <c r="R1513" s="18">
        <f t="shared" si="97"/>
        <v>42326.625046296293</v>
      </c>
      <c r="S1513" s="18">
        <f t="shared" si="98"/>
        <v>42296.583379629628</v>
      </c>
      <c r="T1513">
        <f t="shared" si="95"/>
        <v>2015</v>
      </c>
    </row>
    <row r="1514" spans="1:20" ht="60" x14ac:dyDescent="0.2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s="11">
        <f t="shared" si="96"/>
        <v>559</v>
      </c>
      <c r="G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s="12" t="s">
        <v>8302</v>
      </c>
      <c r="P1514" s="12" t="s">
        <v>8303</v>
      </c>
      <c r="Q1514">
        <v>58.38</v>
      </c>
      <c r="R1514" s="18">
        <f t="shared" si="97"/>
        <v>42771.684479166666</v>
      </c>
      <c r="S1514" s="18">
        <f t="shared" si="98"/>
        <v>42741.684479166666</v>
      </c>
      <c r="T1514">
        <f t="shared" si="95"/>
        <v>2017</v>
      </c>
    </row>
    <row r="1515" spans="1:20" ht="45" x14ac:dyDescent="0.2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s="11">
        <f t="shared" si="96"/>
        <v>150</v>
      </c>
      <c r="G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s="12" t="s">
        <v>8302</v>
      </c>
      <c r="P1515" s="12" t="s">
        <v>8303</v>
      </c>
      <c r="Q1515">
        <v>55.82</v>
      </c>
      <c r="R1515" s="18">
        <f t="shared" si="97"/>
        <v>41836.637337962966</v>
      </c>
      <c r="S1515" s="18">
        <f t="shared" si="98"/>
        <v>41806.637337962966</v>
      </c>
      <c r="T1515">
        <f t="shared" si="95"/>
        <v>2014</v>
      </c>
    </row>
    <row r="1516" spans="1:20" ht="45" x14ac:dyDescent="0.2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s="11">
        <f t="shared" si="96"/>
        <v>106</v>
      </c>
      <c r="G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s="12" t="s">
        <v>8302</v>
      </c>
      <c r="P1516" s="12" t="s">
        <v>8303</v>
      </c>
      <c r="Q1516">
        <v>151.24</v>
      </c>
      <c r="R1516" s="18">
        <f t="shared" si="97"/>
        <v>42274.597685185188</v>
      </c>
      <c r="S1516" s="18">
        <f t="shared" si="98"/>
        <v>42234.597685185188</v>
      </c>
      <c r="T1516">
        <f t="shared" si="95"/>
        <v>2015</v>
      </c>
    </row>
    <row r="1517" spans="1:20" ht="60" x14ac:dyDescent="0.2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s="11">
        <f t="shared" si="96"/>
        <v>157</v>
      </c>
      <c r="G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s="12" t="s">
        <v>8302</v>
      </c>
      <c r="P1517" s="12" t="s">
        <v>8303</v>
      </c>
      <c r="Q1517">
        <v>849.67</v>
      </c>
      <c r="R1517" s="18">
        <f t="shared" si="97"/>
        <v>42445.211770833332</v>
      </c>
      <c r="S1517" s="18">
        <f t="shared" si="98"/>
        <v>42415.253437499996</v>
      </c>
      <c r="T1517">
        <f t="shared" si="95"/>
        <v>2016</v>
      </c>
    </row>
    <row r="1518" spans="1:20" ht="45" x14ac:dyDescent="0.2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s="11">
        <f t="shared" si="96"/>
        <v>109</v>
      </c>
      <c r="G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s="12" t="s">
        <v>8302</v>
      </c>
      <c r="P1518" s="12" t="s">
        <v>8303</v>
      </c>
      <c r="Q1518">
        <v>159.24</v>
      </c>
      <c r="R1518" s="18">
        <f t="shared" si="97"/>
        <v>42649.583333333328</v>
      </c>
      <c r="S1518" s="18">
        <f t="shared" si="98"/>
        <v>42619.466342592597</v>
      </c>
      <c r="T1518">
        <f t="shared" si="95"/>
        <v>2016</v>
      </c>
    </row>
    <row r="1519" spans="1:20" ht="60" x14ac:dyDescent="0.2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s="11">
        <f t="shared" si="96"/>
        <v>162</v>
      </c>
      <c r="G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s="12" t="s">
        <v>8302</v>
      </c>
      <c r="P1519" s="12" t="s">
        <v>8303</v>
      </c>
      <c r="Q1519">
        <v>39.51</v>
      </c>
      <c r="R1519" s="18">
        <f t="shared" si="97"/>
        <v>41979.25</v>
      </c>
      <c r="S1519" s="18">
        <f t="shared" si="98"/>
        <v>41948.56658564815</v>
      </c>
      <c r="T1519">
        <f t="shared" si="95"/>
        <v>2014</v>
      </c>
    </row>
    <row r="1520" spans="1:20" ht="30" x14ac:dyDescent="0.2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s="11">
        <f t="shared" si="96"/>
        <v>205</v>
      </c>
      <c r="G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s="12" t="s">
        <v>8302</v>
      </c>
      <c r="P1520" s="12" t="s">
        <v>8303</v>
      </c>
      <c r="Q1520">
        <v>130.53</v>
      </c>
      <c r="R1520" s="18">
        <f t="shared" si="97"/>
        <v>41790.8200462963</v>
      </c>
      <c r="S1520" s="18">
        <f t="shared" si="98"/>
        <v>41760.8200462963</v>
      </c>
      <c r="T1520">
        <f t="shared" si="95"/>
        <v>2014</v>
      </c>
    </row>
    <row r="1521" spans="1:20" ht="60" x14ac:dyDescent="0.2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s="11">
        <f t="shared" si="96"/>
        <v>103</v>
      </c>
      <c r="G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s="12" t="s">
        <v>8302</v>
      </c>
      <c r="P1521" s="12" t="s">
        <v>8303</v>
      </c>
      <c r="Q1521">
        <v>64.16</v>
      </c>
      <c r="R1521" s="18">
        <f t="shared" si="97"/>
        <v>41810.915972222225</v>
      </c>
      <c r="S1521" s="18">
        <f t="shared" si="98"/>
        <v>41782.741701388892</v>
      </c>
      <c r="T1521">
        <f t="shared" si="95"/>
        <v>2014</v>
      </c>
    </row>
    <row r="1522" spans="1:20" ht="45" x14ac:dyDescent="0.2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s="11">
        <f t="shared" si="96"/>
        <v>103</v>
      </c>
      <c r="G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s="12" t="s">
        <v>8302</v>
      </c>
      <c r="P1522" s="12" t="s">
        <v>8303</v>
      </c>
      <c r="Q1522">
        <v>111.53</v>
      </c>
      <c r="R1522" s="18">
        <f t="shared" si="97"/>
        <v>41992.166666666672</v>
      </c>
      <c r="S1522" s="18">
        <f t="shared" si="98"/>
        <v>41955.857789351852</v>
      </c>
      <c r="T1522">
        <f t="shared" si="95"/>
        <v>2014</v>
      </c>
    </row>
    <row r="1523" spans="1:20" ht="45" x14ac:dyDescent="0.2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s="11">
        <f t="shared" si="96"/>
        <v>107</v>
      </c>
      <c r="G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s="12" t="s">
        <v>8302</v>
      </c>
      <c r="P1523" s="12" t="s">
        <v>8303</v>
      </c>
      <c r="Q1523">
        <v>170.45</v>
      </c>
      <c r="R1523" s="18">
        <f t="shared" si="97"/>
        <v>42528.167719907404</v>
      </c>
      <c r="S1523" s="18">
        <f t="shared" si="98"/>
        <v>42493.167719907404</v>
      </c>
      <c r="T1523">
        <f t="shared" si="95"/>
        <v>2016</v>
      </c>
    </row>
    <row r="1524" spans="1:20" ht="60" x14ac:dyDescent="0.2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s="11">
        <f t="shared" si="96"/>
        <v>139</v>
      </c>
      <c r="G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s="12" t="s">
        <v>8302</v>
      </c>
      <c r="P1524" s="12" t="s">
        <v>8303</v>
      </c>
      <c r="Q1524">
        <v>133.74</v>
      </c>
      <c r="R1524" s="18">
        <f t="shared" si="97"/>
        <v>41929.830312500002</v>
      </c>
      <c r="S1524" s="18">
        <f t="shared" si="98"/>
        <v>41899.830312500002</v>
      </c>
      <c r="T1524">
        <f t="shared" si="95"/>
        <v>2014</v>
      </c>
    </row>
    <row r="1525" spans="1:20" ht="60" x14ac:dyDescent="0.2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s="11">
        <f t="shared" si="96"/>
        <v>125</v>
      </c>
      <c r="G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s="12" t="s">
        <v>8302</v>
      </c>
      <c r="P1525" s="12" t="s">
        <v>8303</v>
      </c>
      <c r="Q1525">
        <v>95.83</v>
      </c>
      <c r="R1525" s="18">
        <f t="shared" si="97"/>
        <v>41996</v>
      </c>
      <c r="S1525" s="18">
        <f t="shared" si="98"/>
        <v>41964.751342592594</v>
      </c>
      <c r="T1525">
        <f t="shared" si="95"/>
        <v>2014</v>
      </c>
    </row>
    <row r="1526" spans="1:20" ht="45" x14ac:dyDescent="0.2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s="11">
        <f t="shared" si="96"/>
        <v>207</v>
      </c>
      <c r="G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s="12" t="s">
        <v>8302</v>
      </c>
      <c r="P1526" s="12" t="s">
        <v>8303</v>
      </c>
      <c r="Q1526">
        <v>221.79</v>
      </c>
      <c r="R1526" s="18">
        <f t="shared" si="97"/>
        <v>42786.501041666663</v>
      </c>
      <c r="S1526" s="18">
        <f t="shared" si="98"/>
        <v>42756.501041666663</v>
      </c>
      <c r="T1526">
        <f t="shared" si="95"/>
        <v>2017</v>
      </c>
    </row>
    <row r="1527" spans="1:20" ht="60" x14ac:dyDescent="0.2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s="11">
        <f t="shared" si="96"/>
        <v>174</v>
      </c>
      <c r="G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s="12" t="s">
        <v>8302</v>
      </c>
      <c r="P1527" s="12" t="s">
        <v>8303</v>
      </c>
      <c r="Q1527">
        <v>32.32</v>
      </c>
      <c r="R1527" s="18">
        <f t="shared" si="97"/>
        <v>42600.702986111108</v>
      </c>
      <c r="S1527" s="18">
        <f t="shared" si="98"/>
        <v>42570.702986111108</v>
      </c>
      <c r="T1527">
        <f t="shared" si="95"/>
        <v>2016</v>
      </c>
    </row>
    <row r="1528" spans="1:20" ht="60" x14ac:dyDescent="0.2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s="11">
        <f t="shared" si="96"/>
        <v>120</v>
      </c>
      <c r="G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s="12" t="s">
        <v>8302</v>
      </c>
      <c r="P1528" s="12" t="s">
        <v>8303</v>
      </c>
      <c r="Q1528">
        <v>98.84</v>
      </c>
      <c r="R1528" s="18">
        <f t="shared" si="97"/>
        <v>42388.276006944448</v>
      </c>
      <c r="S1528" s="18">
        <f t="shared" si="98"/>
        <v>42339.276006944448</v>
      </c>
      <c r="T1528">
        <f t="shared" si="95"/>
        <v>2015</v>
      </c>
    </row>
    <row r="1529" spans="1:20" ht="45" x14ac:dyDescent="0.2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s="11">
        <f t="shared" si="96"/>
        <v>110</v>
      </c>
      <c r="G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s="12" t="s">
        <v>8302</v>
      </c>
      <c r="P1529" s="12" t="s">
        <v>8303</v>
      </c>
      <c r="Q1529">
        <v>55.22</v>
      </c>
      <c r="R1529" s="18">
        <f t="shared" si="97"/>
        <v>42808.558865740735</v>
      </c>
      <c r="S1529" s="18">
        <f t="shared" si="98"/>
        <v>42780.600532407407</v>
      </c>
      <c r="T1529">
        <f t="shared" si="95"/>
        <v>2017</v>
      </c>
    </row>
    <row r="1530" spans="1:20" ht="30" x14ac:dyDescent="0.2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s="11">
        <f t="shared" si="96"/>
        <v>282</v>
      </c>
      <c r="G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s="12" t="s">
        <v>8302</v>
      </c>
      <c r="P1530" s="12" t="s">
        <v>8303</v>
      </c>
      <c r="Q1530">
        <v>52.79</v>
      </c>
      <c r="R1530" s="18">
        <f t="shared" si="97"/>
        <v>42767</v>
      </c>
      <c r="S1530" s="18">
        <f t="shared" si="98"/>
        <v>42736.732893518521</v>
      </c>
      <c r="T1530">
        <f t="shared" si="95"/>
        <v>2017</v>
      </c>
    </row>
    <row r="1531" spans="1:20" ht="45" x14ac:dyDescent="0.2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s="11">
        <f t="shared" si="96"/>
        <v>101</v>
      </c>
      <c r="G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s="12" t="s">
        <v>8302</v>
      </c>
      <c r="P1531" s="12" t="s">
        <v>8303</v>
      </c>
      <c r="Q1531">
        <v>135.66999999999999</v>
      </c>
      <c r="R1531" s="18">
        <f t="shared" si="97"/>
        <v>42082.587037037039</v>
      </c>
      <c r="S1531" s="18">
        <f t="shared" si="98"/>
        <v>42052.628703703704</v>
      </c>
      <c r="T1531">
        <f t="shared" si="95"/>
        <v>2015</v>
      </c>
    </row>
    <row r="1532" spans="1:20" ht="60" x14ac:dyDescent="0.2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s="11">
        <f t="shared" si="96"/>
        <v>135</v>
      </c>
      <c r="G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s="12" t="s">
        <v>8302</v>
      </c>
      <c r="P1532" s="12" t="s">
        <v>8303</v>
      </c>
      <c r="Q1532">
        <v>53.99</v>
      </c>
      <c r="R1532" s="18">
        <f t="shared" si="97"/>
        <v>42300.767303240747</v>
      </c>
      <c r="S1532" s="18">
        <f t="shared" si="98"/>
        <v>42275.767303240747</v>
      </c>
      <c r="T1532">
        <f t="shared" si="95"/>
        <v>2015</v>
      </c>
    </row>
    <row r="1533" spans="1:20" ht="60" x14ac:dyDescent="0.2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s="11">
        <f t="shared" si="96"/>
        <v>176</v>
      </c>
      <c r="G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s="12" t="s">
        <v>8302</v>
      </c>
      <c r="P1533" s="12" t="s">
        <v>8303</v>
      </c>
      <c r="Q1533">
        <v>56.64</v>
      </c>
      <c r="R1533" s="18">
        <f t="shared" si="97"/>
        <v>41974.125</v>
      </c>
      <c r="S1533" s="18">
        <f t="shared" si="98"/>
        <v>41941.802384259259</v>
      </c>
      <c r="T1533">
        <f t="shared" si="95"/>
        <v>2014</v>
      </c>
    </row>
    <row r="1534" spans="1:20" ht="60" x14ac:dyDescent="0.2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s="11">
        <f t="shared" si="96"/>
        <v>484</v>
      </c>
      <c r="G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s="12" t="s">
        <v>8302</v>
      </c>
      <c r="P1534" s="12" t="s">
        <v>8303</v>
      </c>
      <c r="Q1534">
        <v>82.32</v>
      </c>
      <c r="R1534" s="18">
        <f t="shared" si="97"/>
        <v>42415.625</v>
      </c>
      <c r="S1534" s="18">
        <f t="shared" si="98"/>
        <v>42391.475289351853</v>
      </c>
      <c r="T1534">
        <f t="shared" si="95"/>
        <v>2016</v>
      </c>
    </row>
    <row r="1535" spans="1:20" ht="45" x14ac:dyDescent="0.2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s="11">
        <f t="shared" si="96"/>
        <v>145</v>
      </c>
      <c r="G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s="12" t="s">
        <v>8302</v>
      </c>
      <c r="P1535" s="12" t="s">
        <v>8303</v>
      </c>
      <c r="Q1535">
        <v>88.26</v>
      </c>
      <c r="R1535" s="18">
        <f t="shared" si="97"/>
        <v>42492.165972222225</v>
      </c>
      <c r="S1535" s="18">
        <f t="shared" si="98"/>
        <v>42443.00204861111</v>
      </c>
      <c r="T1535">
        <f t="shared" si="95"/>
        <v>2016</v>
      </c>
    </row>
    <row r="1536" spans="1:20" ht="60" x14ac:dyDescent="0.2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s="11">
        <f t="shared" si="96"/>
        <v>418</v>
      </c>
      <c r="G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s="12" t="s">
        <v>8302</v>
      </c>
      <c r="P1536" s="12" t="s">
        <v>8303</v>
      </c>
      <c r="Q1536">
        <v>84.91</v>
      </c>
      <c r="R1536" s="18">
        <f t="shared" si="97"/>
        <v>42251.67432870371</v>
      </c>
      <c r="S1536" s="18">
        <f t="shared" si="98"/>
        <v>42221.67432870371</v>
      </c>
      <c r="T1536">
        <f t="shared" si="95"/>
        <v>2015</v>
      </c>
    </row>
    <row r="1537" spans="1:20" ht="60" x14ac:dyDescent="0.2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s="11">
        <f t="shared" si="96"/>
        <v>132</v>
      </c>
      <c r="G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s="12" t="s">
        <v>8302</v>
      </c>
      <c r="P1537" s="12" t="s">
        <v>8303</v>
      </c>
      <c r="Q1537">
        <v>48.15</v>
      </c>
      <c r="R1537" s="18">
        <f t="shared" si="97"/>
        <v>42513.916666666672</v>
      </c>
      <c r="S1537" s="18">
        <f t="shared" si="98"/>
        <v>42484.829062500001</v>
      </c>
      <c r="T1537">
        <f t="shared" si="95"/>
        <v>2016</v>
      </c>
    </row>
    <row r="1538" spans="1:20" ht="60" x14ac:dyDescent="0.2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s="11">
        <f t="shared" si="96"/>
        <v>250</v>
      </c>
      <c r="G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s="12" t="s">
        <v>8302</v>
      </c>
      <c r="P1538" s="12" t="s">
        <v>8303</v>
      </c>
      <c r="Q1538">
        <v>66.02</v>
      </c>
      <c r="R1538" s="18">
        <f t="shared" si="97"/>
        <v>42243.802199074074</v>
      </c>
      <c r="S1538" s="18">
        <f t="shared" si="98"/>
        <v>42213.802199074074</v>
      </c>
      <c r="T1538">
        <f t="shared" si="95"/>
        <v>2015</v>
      </c>
    </row>
    <row r="1539" spans="1:20" ht="45" x14ac:dyDescent="0.2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s="11">
        <f t="shared" si="96"/>
        <v>180</v>
      </c>
      <c r="G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s="12" t="s">
        <v>8302</v>
      </c>
      <c r="P1539" s="12" t="s">
        <v>8303</v>
      </c>
      <c r="Q1539">
        <v>96.38</v>
      </c>
      <c r="R1539" s="18">
        <f t="shared" si="97"/>
        <v>42588.75</v>
      </c>
      <c r="S1539" s="18">
        <f t="shared" si="98"/>
        <v>42552.315127314811</v>
      </c>
      <c r="T1539">
        <f t="shared" ref="T1539:T1602" si="99">YEAR(S1539)</f>
        <v>2016</v>
      </c>
    </row>
    <row r="1540" spans="1:20" ht="45" x14ac:dyDescent="0.2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s="11">
        <f t="shared" si="96"/>
        <v>103</v>
      </c>
      <c r="G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s="12" t="s">
        <v>8302</v>
      </c>
      <c r="P1540" s="12" t="s">
        <v>8303</v>
      </c>
      <c r="Q1540">
        <v>156.16999999999999</v>
      </c>
      <c r="R1540" s="18">
        <f t="shared" si="97"/>
        <v>42026.782060185185</v>
      </c>
      <c r="S1540" s="18">
        <f t="shared" si="98"/>
        <v>41981.782060185185</v>
      </c>
      <c r="T1540">
        <f t="shared" si="99"/>
        <v>2014</v>
      </c>
    </row>
    <row r="1541" spans="1:20" ht="60" x14ac:dyDescent="0.2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s="11">
        <f t="shared" si="96"/>
        <v>136</v>
      </c>
      <c r="G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s="12" t="s">
        <v>8302</v>
      </c>
      <c r="P1541" s="12" t="s">
        <v>8303</v>
      </c>
      <c r="Q1541">
        <v>95.76</v>
      </c>
      <c r="R1541" s="18">
        <f t="shared" si="97"/>
        <v>42738.919201388882</v>
      </c>
      <c r="S1541" s="18">
        <f t="shared" si="98"/>
        <v>42705.919201388882</v>
      </c>
      <c r="T1541">
        <f t="shared" si="99"/>
        <v>2016</v>
      </c>
    </row>
    <row r="1542" spans="1:20" ht="60" x14ac:dyDescent="0.2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s="11">
        <f t="shared" si="96"/>
        <v>118</v>
      </c>
      <c r="G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s="12" t="s">
        <v>8302</v>
      </c>
      <c r="P1542" s="12" t="s">
        <v>8303</v>
      </c>
      <c r="Q1542">
        <v>180.41</v>
      </c>
      <c r="R1542" s="18">
        <f t="shared" si="97"/>
        <v>41969.052083333328</v>
      </c>
      <c r="S1542" s="18">
        <f t="shared" si="98"/>
        <v>41939.00712962963</v>
      </c>
      <c r="T1542">
        <f t="shared" si="99"/>
        <v>2014</v>
      </c>
    </row>
    <row r="1543" spans="1:20" ht="45" x14ac:dyDescent="0.2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s="11">
        <f t="shared" si="96"/>
        <v>0</v>
      </c>
      <c r="G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s="12" t="s">
        <v>8302</v>
      </c>
      <c r="P1543" s="12" t="s">
        <v>8308</v>
      </c>
      <c r="Q1543">
        <v>3</v>
      </c>
      <c r="R1543" s="18">
        <f t="shared" si="97"/>
        <v>42004.712245370371</v>
      </c>
      <c r="S1543" s="18">
        <f t="shared" si="98"/>
        <v>41974.712245370371</v>
      </c>
      <c r="T1543">
        <f t="shared" si="99"/>
        <v>2014</v>
      </c>
    </row>
    <row r="1544" spans="1:20" ht="60" x14ac:dyDescent="0.2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s="11">
        <f t="shared" si="96"/>
        <v>4</v>
      </c>
      <c r="G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s="12" t="s">
        <v>8302</v>
      </c>
      <c r="P1544" s="12" t="s">
        <v>8308</v>
      </c>
      <c r="Q1544">
        <v>20</v>
      </c>
      <c r="R1544" s="18">
        <f t="shared" si="97"/>
        <v>42185.996527777781</v>
      </c>
      <c r="S1544" s="18">
        <f t="shared" si="98"/>
        <v>42170.996527777781</v>
      </c>
      <c r="T1544">
        <f t="shared" si="99"/>
        <v>2015</v>
      </c>
    </row>
    <row r="1545" spans="1:20" ht="45" x14ac:dyDescent="0.2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s="11">
        <f t="shared" si="96"/>
        <v>0</v>
      </c>
      <c r="G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s="12" t="s">
        <v>8302</v>
      </c>
      <c r="P1545" s="12" t="s">
        <v>8308</v>
      </c>
      <c r="Q1545">
        <v>10</v>
      </c>
      <c r="R1545" s="18">
        <f t="shared" si="97"/>
        <v>41965.551319444443</v>
      </c>
      <c r="S1545" s="18">
        <f t="shared" si="98"/>
        <v>41935.509652777779</v>
      </c>
      <c r="T1545">
        <f t="shared" si="99"/>
        <v>2014</v>
      </c>
    </row>
    <row r="1546" spans="1:20" ht="45" x14ac:dyDescent="0.2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s="11">
        <f t="shared" si="96"/>
        <v>0</v>
      </c>
      <c r="G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s="12" t="s">
        <v>8302</v>
      </c>
      <c r="P1546" s="12" t="s">
        <v>8308</v>
      </c>
      <c r="Q1546">
        <v>0</v>
      </c>
      <c r="R1546" s="18">
        <f t="shared" si="97"/>
        <v>42095.012499999997</v>
      </c>
      <c r="S1546" s="18">
        <f t="shared" si="98"/>
        <v>42053.051203703704</v>
      </c>
      <c r="T1546">
        <f t="shared" si="99"/>
        <v>2015</v>
      </c>
    </row>
    <row r="1547" spans="1:20" ht="45" x14ac:dyDescent="0.2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s="11">
        <f t="shared" si="96"/>
        <v>0</v>
      </c>
      <c r="G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s="12" t="s">
        <v>8302</v>
      </c>
      <c r="P1547" s="12" t="s">
        <v>8308</v>
      </c>
      <c r="Q1547">
        <v>1</v>
      </c>
      <c r="R1547" s="18">
        <f t="shared" si="97"/>
        <v>42065.886111111111</v>
      </c>
      <c r="S1547" s="18">
        <f t="shared" si="98"/>
        <v>42031.884652777779</v>
      </c>
      <c r="T1547">
        <f t="shared" si="99"/>
        <v>2015</v>
      </c>
    </row>
    <row r="1548" spans="1:20" ht="60" x14ac:dyDescent="0.2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s="11">
        <f t="shared" si="96"/>
        <v>29</v>
      </c>
      <c r="G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s="12" t="s">
        <v>8302</v>
      </c>
      <c r="P1548" s="12" t="s">
        <v>8308</v>
      </c>
      <c r="Q1548">
        <v>26.27</v>
      </c>
      <c r="R1548" s="18">
        <f t="shared" si="97"/>
        <v>41899.212951388887</v>
      </c>
      <c r="S1548" s="18">
        <f t="shared" si="98"/>
        <v>41839.212951388887</v>
      </c>
      <c r="T1548">
        <f t="shared" si="99"/>
        <v>2014</v>
      </c>
    </row>
    <row r="1549" spans="1:20" ht="45" x14ac:dyDescent="0.2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s="11">
        <f t="shared" si="96"/>
        <v>0</v>
      </c>
      <c r="G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s="12" t="s">
        <v>8302</v>
      </c>
      <c r="P1549" s="12" t="s">
        <v>8308</v>
      </c>
      <c r="Q1549">
        <v>0</v>
      </c>
      <c r="R1549" s="18">
        <f t="shared" si="97"/>
        <v>42789.426875000005</v>
      </c>
      <c r="S1549" s="18">
        <f t="shared" si="98"/>
        <v>42782.426875000005</v>
      </c>
      <c r="T1549">
        <f t="shared" si="99"/>
        <v>2017</v>
      </c>
    </row>
    <row r="1550" spans="1:20" ht="30" x14ac:dyDescent="0.2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s="11">
        <f t="shared" si="96"/>
        <v>9</v>
      </c>
      <c r="G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s="12" t="s">
        <v>8302</v>
      </c>
      <c r="P1550" s="12" t="s">
        <v>8308</v>
      </c>
      <c r="Q1550">
        <v>60</v>
      </c>
      <c r="R1550" s="18">
        <f t="shared" si="97"/>
        <v>42316.923842592587</v>
      </c>
      <c r="S1550" s="18">
        <f t="shared" si="98"/>
        <v>42286.88217592593</v>
      </c>
      <c r="T1550">
        <f t="shared" si="99"/>
        <v>2015</v>
      </c>
    </row>
    <row r="1551" spans="1:20" ht="45" x14ac:dyDescent="0.2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s="11">
        <f t="shared" si="96"/>
        <v>34</v>
      </c>
      <c r="G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s="12" t="s">
        <v>8302</v>
      </c>
      <c r="P1551" s="12" t="s">
        <v>8308</v>
      </c>
      <c r="Q1551">
        <v>28.33</v>
      </c>
      <c r="R1551" s="18">
        <f t="shared" si="97"/>
        <v>42311.177766203706</v>
      </c>
      <c r="S1551" s="18">
        <f t="shared" si="98"/>
        <v>42281.136099537034</v>
      </c>
      <c r="T1551">
        <f t="shared" si="99"/>
        <v>2015</v>
      </c>
    </row>
    <row r="1552" spans="1:20" ht="60" x14ac:dyDescent="0.2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s="11">
        <f t="shared" si="96"/>
        <v>13</v>
      </c>
      <c r="G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s="12" t="s">
        <v>8302</v>
      </c>
      <c r="P1552" s="12" t="s">
        <v>8308</v>
      </c>
      <c r="Q1552">
        <v>14.43</v>
      </c>
      <c r="R1552" s="18">
        <f t="shared" si="97"/>
        <v>42502.449467592596</v>
      </c>
      <c r="S1552" s="18">
        <f t="shared" si="98"/>
        <v>42472.449467592596</v>
      </c>
      <c r="T1552">
        <f t="shared" si="99"/>
        <v>2016</v>
      </c>
    </row>
    <row r="1553" spans="1:20" ht="60" x14ac:dyDescent="0.2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s="11">
        <f t="shared" si="96"/>
        <v>0</v>
      </c>
      <c r="G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s="12" t="s">
        <v>8302</v>
      </c>
      <c r="P1553" s="12" t="s">
        <v>8308</v>
      </c>
      <c r="Q1553">
        <v>0</v>
      </c>
      <c r="R1553" s="18">
        <f t="shared" si="97"/>
        <v>42151.824525462958</v>
      </c>
      <c r="S1553" s="18">
        <f t="shared" si="98"/>
        <v>42121.824525462958</v>
      </c>
      <c r="T1553">
        <f t="shared" si="99"/>
        <v>2015</v>
      </c>
    </row>
    <row r="1554" spans="1:20" ht="60" x14ac:dyDescent="0.2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s="11">
        <f t="shared" ref="F1554:F1617" si="100">ROUND(E1554/D1554*100,0)</f>
        <v>49</v>
      </c>
      <c r="G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s="12" t="s">
        <v>8302</v>
      </c>
      <c r="P1554" s="12" t="s">
        <v>8308</v>
      </c>
      <c r="Q1554">
        <v>132.19</v>
      </c>
      <c r="R1554" s="18">
        <f t="shared" ref="R1554:R1617" si="101">(((J1554/60)/60)/24)+DATE(1970,1,1)</f>
        <v>41913.165972222225</v>
      </c>
      <c r="S1554" s="18">
        <f t="shared" ref="S1554:S1617" si="102">(((K1554/60)/60)/24)+DATE(1970,1,1)</f>
        <v>41892.688750000001</v>
      </c>
      <c r="T1554">
        <f t="shared" si="99"/>
        <v>2014</v>
      </c>
    </row>
    <row r="1555" spans="1:20" ht="45" x14ac:dyDescent="0.2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s="11">
        <f t="shared" si="100"/>
        <v>0</v>
      </c>
      <c r="G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s="12" t="s">
        <v>8302</v>
      </c>
      <c r="P1555" s="12" t="s">
        <v>8308</v>
      </c>
      <c r="Q1555">
        <v>0</v>
      </c>
      <c r="R1555" s="18">
        <f t="shared" si="101"/>
        <v>42249.282951388886</v>
      </c>
      <c r="S1555" s="18">
        <f t="shared" si="102"/>
        <v>42219.282951388886</v>
      </c>
      <c r="T1555">
        <f t="shared" si="99"/>
        <v>2015</v>
      </c>
    </row>
    <row r="1556" spans="1:20" ht="60" x14ac:dyDescent="0.2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s="11">
        <f t="shared" si="100"/>
        <v>0</v>
      </c>
      <c r="G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s="12" t="s">
        <v>8302</v>
      </c>
      <c r="P1556" s="12" t="s">
        <v>8308</v>
      </c>
      <c r="Q1556">
        <v>0</v>
      </c>
      <c r="R1556" s="18">
        <f t="shared" si="101"/>
        <v>42218.252199074079</v>
      </c>
      <c r="S1556" s="18">
        <f t="shared" si="102"/>
        <v>42188.252199074079</v>
      </c>
      <c r="T1556">
        <f t="shared" si="99"/>
        <v>2015</v>
      </c>
    </row>
    <row r="1557" spans="1:20" ht="45" x14ac:dyDescent="0.2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s="11">
        <f t="shared" si="100"/>
        <v>0</v>
      </c>
      <c r="G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s="12" t="s">
        <v>8302</v>
      </c>
      <c r="P1557" s="12" t="s">
        <v>8308</v>
      </c>
      <c r="Q1557">
        <v>0</v>
      </c>
      <c r="R1557" s="18">
        <f t="shared" si="101"/>
        <v>42264.708333333328</v>
      </c>
      <c r="S1557" s="18">
        <f t="shared" si="102"/>
        <v>42241.613796296297</v>
      </c>
      <c r="T1557">
        <f t="shared" si="99"/>
        <v>2015</v>
      </c>
    </row>
    <row r="1558" spans="1:20" ht="45" x14ac:dyDescent="0.2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s="11">
        <f t="shared" si="100"/>
        <v>45</v>
      </c>
      <c r="G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s="12" t="s">
        <v>8302</v>
      </c>
      <c r="P1558" s="12" t="s">
        <v>8308</v>
      </c>
      <c r="Q1558">
        <v>56.42</v>
      </c>
      <c r="R1558" s="18">
        <f t="shared" si="101"/>
        <v>42555.153055555551</v>
      </c>
      <c r="S1558" s="18">
        <f t="shared" si="102"/>
        <v>42525.153055555551</v>
      </c>
      <c r="T1558">
        <f t="shared" si="99"/>
        <v>2016</v>
      </c>
    </row>
    <row r="1559" spans="1:20" ht="45" x14ac:dyDescent="0.2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s="11">
        <f t="shared" si="100"/>
        <v>4</v>
      </c>
      <c r="G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s="12" t="s">
        <v>8302</v>
      </c>
      <c r="P1559" s="12" t="s">
        <v>8308</v>
      </c>
      <c r="Q1559">
        <v>100</v>
      </c>
      <c r="R1559" s="18">
        <f t="shared" si="101"/>
        <v>41902.65315972222</v>
      </c>
      <c r="S1559" s="18">
        <f t="shared" si="102"/>
        <v>41871.65315972222</v>
      </c>
      <c r="T1559">
        <f t="shared" si="99"/>
        <v>2014</v>
      </c>
    </row>
    <row r="1560" spans="1:20" ht="45" x14ac:dyDescent="0.2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s="11">
        <f t="shared" si="100"/>
        <v>5</v>
      </c>
      <c r="G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s="12" t="s">
        <v>8302</v>
      </c>
      <c r="P1560" s="12" t="s">
        <v>8308</v>
      </c>
      <c r="Q1560">
        <v>11.67</v>
      </c>
      <c r="R1560" s="18">
        <f t="shared" si="101"/>
        <v>42244.508333333331</v>
      </c>
      <c r="S1560" s="18">
        <f t="shared" si="102"/>
        <v>42185.397673611107</v>
      </c>
      <c r="T1560">
        <f t="shared" si="99"/>
        <v>2015</v>
      </c>
    </row>
    <row r="1561" spans="1:20" ht="45" x14ac:dyDescent="0.2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s="11">
        <f t="shared" si="100"/>
        <v>0</v>
      </c>
      <c r="G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s="12" t="s">
        <v>8302</v>
      </c>
      <c r="P1561" s="12" t="s">
        <v>8308</v>
      </c>
      <c r="Q1561">
        <v>50</v>
      </c>
      <c r="R1561" s="18">
        <f t="shared" si="101"/>
        <v>42123.05322916666</v>
      </c>
      <c r="S1561" s="18">
        <f t="shared" si="102"/>
        <v>42108.05322916666</v>
      </c>
      <c r="T1561">
        <f t="shared" si="99"/>
        <v>2015</v>
      </c>
    </row>
    <row r="1562" spans="1:20" ht="60" x14ac:dyDescent="0.2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s="11">
        <f t="shared" si="100"/>
        <v>4</v>
      </c>
      <c r="G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s="12" t="s">
        <v>8302</v>
      </c>
      <c r="P1562" s="12" t="s">
        <v>8308</v>
      </c>
      <c r="Q1562">
        <v>23.5</v>
      </c>
      <c r="R1562" s="18">
        <f t="shared" si="101"/>
        <v>41956.062418981484</v>
      </c>
      <c r="S1562" s="18">
        <f t="shared" si="102"/>
        <v>41936.020752314813</v>
      </c>
      <c r="T1562">
        <f t="shared" si="99"/>
        <v>2014</v>
      </c>
    </row>
    <row r="1563" spans="1:20" ht="60" x14ac:dyDescent="0.2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s="11">
        <f t="shared" si="100"/>
        <v>1</v>
      </c>
      <c r="G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s="12" t="s">
        <v>8286</v>
      </c>
      <c r="P1563" s="12" t="s">
        <v>8309</v>
      </c>
      <c r="Q1563">
        <v>67</v>
      </c>
      <c r="R1563" s="18">
        <f t="shared" si="101"/>
        <v>41585.083368055559</v>
      </c>
      <c r="S1563" s="18">
        <f t="shared" si="102"/>
        <v>41555.041701388887</v>
      </c>
      <c r="T1563">
        <f t="shared" si="99"/>
        <v>2013</v>
      </c>
    </row>
    <row r="1564" spans="1:20" ht="60" x14ac:dyDescent="0.2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s="11">
        <f t="shared" si="100"/>
        <v>0</v>
      </c>
      <c r="G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s="12" t="s">
        <v>8286</v>
      </c>
      <c r="P1564" s="12" t="s">
        <v>8309</v>
      </c>
      <c r="Q1564">
        <v>0</v>
      </c>
      <c r="R1564" s="18">
        <f t="shared" si="101"/>
        <v>40149.034722222219</v>
      </c>
      <c r="S1564" s="18">
        <f t="shared" si="102"/>
        <v>40079.566157407404</v>
      </c>
      <c r="T1564">
        <f t="shared" si="99"/>
        <v>2009</v>
      </c>
    </row>
    <row r="1565" spans="1:20" ht="45" x14ac:dyDescent="0.2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s="11">
        <f t="shared" si="100"/>
        <v>1</v>
      </c>
      <c r="G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s="12" t="s">
        <v>8286</v>
      </c>
      <c r="P1565" s="12" t="s">
        <v>8309</v>
      </c>
      <c r="Q1565">
        <v>42.5</v>
      </c>
      <c r="R1565" s="18">
        <f t="shared" si="101"/>
        <v>41712.700821759259</v>
      </c>
      <c r="S1565" s="18">
        <f t="shared" si="102"/>
        <v>41652.742488425924</v>
      </c>
      <c r="T1565">
        <f t="shared" si="99"/>
        <v>2014</v>
      </c>
    </row>
    <row r="1566" spans="1:20" ht="60" x14ac:dyDescent="0.2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s="11">
        <f t="shared" si="100"/>
        <v>0</v>
      </c>
      <c r="G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s="12" t="s">
        <v>8286</v>
      </c>
      <c r="P1566" s="12" t="s">
        <v>8309</v>
      </c>
      <c r="Q1566">
        <v>10</v>
      </c>
      <c r="R1566" s="18">
        <f t="shared" si="101"/>
        <v>42152.836805555555</v>
      </c>
      <c r="S1566" s="18">
        <f t="shared" si="102"/>
        <v>42121.367002314815</v>
      </c>
      <c r="T1566">
        <f t="shared" si="99"/>
        <v>2015</v>
      </c>
    </row>
    <row r="1567" spans="1:20" ht="60" x14ac:dyDescent="0.2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s="11">
        <f t="shared" si="100"/>
        <v>3</v>
      </c>
      <c r="G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s="12" t="s">
        <v>8286</v>
      </c>
      <c r="P1567" s="12" t="s">
        <v>8309</v>
      </c>
      <c r="Q1567">
        <v>100</v>
      </c>
      <c r="R1567" s="18">
        <f t="shared" si="101"/>
        <v>40702.729872685188</v>
      </c>
      <c r="S1567" s="18">
        <f t="shared" si="102"/>
        <v>40672.729872685188</v>
      </c>
      <c r="T1567">
        <f t="shared" si="99"/>
        <v>2011</v>
      </c>
    </row>
    <row r="1568" spans="1:20" ht="45" x14ac:dyDescent="0.2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s="11">
        <f t="shared" si="100"/>
        <v>21</v>
      </c>
      <c r="G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s="12" t="s">
        <v>8286</v>
      </c>
      <c r="P1568" s="12" t="s">
        <v>8309</v>
      </c>
      <c r="Q1568">
        <v>108.05</v>
      </c>
      <c r="R1568" s="18">
        <f t="shared" si="101"/>
        <v>42578.916666666672</v>
      </c>
      <c r="S1568" s="18">
        <f t="shared" si="102"/>
        <v>42549.916712962964</v>
      </c>
      <c r="T1568">
        <f t="shared" si="99"/>
        <v>2016</v>
      </c>
    </row>
    <row r="1569" spans="1:20" ht="60" x14ac:dyDescent="0.2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s="11">
        <f t="shared" si="100"/>
        <v>4</v>
      </c>
      <c r="G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s="12" t="s">
        <v>8286</v>
      </c>
      <c r="P1569" s="12" t="s">
        <v>8309</v>
      </c>
      <c r="Q1569">
        <v>26.92</v>
      </c>
      <c r="R1569" s="18">
        <f t="shared" si="101"/>
        <v>41687</v>
      </c>
      <c r="S1569" s="18">
        <f t="shared" si="102"/>
        <v>41671.936863425923</v>
      </c>
      <c r="T1569">
        <f t="shared" si="99"/>
        <v>2014</v>
      </c>
    </row>
    <row r="1570" spans="1:20" ht="45" x14ac:dyDescent="0.2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s="11">
        <f t="shared" si="100"/>
        <v>14</v>
      </c>
      <c r="G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s="12" t="s">
        <v>8286</v>
      </c>
      <c r="P1570" s="12" t="s">
        <v>8309</v>
      </c>
      <c r="Q1570">
        <v>155</v>
      </c>
      <c r="R1570" s="18">
        <f t="shared" si="101"/>
        <v>41997.062326388885</v>
      </c>
      <c r="S1570" s="18">
        <f t="shared" si="102"/>
        <v>41962.062326388885</v>
      </c>
      <c r="T1570">
        <f t="shared" si="99"/>
        <v>2014</v>
      </c>
    </row>
    <row r="1571" spans="1:20" x14ac:dyDescent="0.2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s="11">
        <f t="shared" si="100"/>
        <v>0</v>
      </c>
      <c r="G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s="12" t="s">
        <v>8286</v>
      </c>
      <c r="P1571" s="12" t="s">
        <v>8309</v>
      </c>
      <c r="Q1571">
        <v>0</v>
      </c>
      <c r="R1571" s="18">
        <f t="shared" si="101"/>
        <v>41419.679560185185</v>
      </c>
      <c r="S1571" s="18">
        <f t="shared" si="102"/>
        <v>41389.679560185185</v>
      </c>
      <c r="T1571">
        <f t="shared" si="99"/>
        <v>2013</v>
      </c>
    </row>
    <row r="1572" spans="1:20" ht="30" x14ac:dyDescent="0.2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s="11">
        <f t="shared" si="100"/>
        <v>41</v>
      </c>
      <c r="G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s="12" t="s">
        <v>8286</v>
      </c>
      <c r="P1572" s="12" t="s">
        <v>8309</v>
      </c>
      <c r="Q1572">
        <v>47.77</v>
      </c>
      <c r="R1572" s="18">
        <f t="shared" si="101"/>
        <v>42468.771782407406</v>
      </c>
      <c r="S1572" s="18">
        <f t="shared" si="102"/>
        <v>42438.813449074078</v>
      </c>
      <c r="T1572">
        <f t="shared" si="99"/>
        <v>2016</v>
      </c>
    </row>
    <row r="1573" spans="1:20" ht="60" x14ac:dyDescent="0.2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s="11">
        <f t="shared" si="100"/>
        <v>1</v>
      </c>
      <c r="G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s="12" t="s">
        <v>8286</v>
      </c>
      <c r="P1573" s="12" t="s">
        <v>8309</v>
      </c>
      <c r="Q1573">
        <v>20</v>
      </c>
      <c r="R1573" s="18">
        <f t="shared" si="101"/>
        <v>42174.769479166673</v>
      </c>
      <c r="S1573" s="18">
        <f t="shared" si="102"/>
        <v>42144.769479166673</v>
      </c>
      <c r="T1573">
        <f t="shared" si="99"/>
        <v>2015</v>
      </c>
    </row>
    <row r="1574" spans="1:20" ht="60" x14ac:dyDescent="0.2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s="11">
        <f t="shared" si="100"/>
        <v>5</v>
      </c>
      <c r="G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s="12" t="s">
        <v>8286</v>
      </c>
      <c r="P1574" s="12" t="s">
        <v>8309</v>
      </c>
      <c r="Q1574">
        <v>41.67</v>
      </c>
      <c r="R1574" s="18">
        <f t="shared" si="101"/>
        <v>42428.999305555553</v>
      </c>
      <c r="S1574" s="18">
        <f t="shared" si="102"/>
        <v>42404.033090277779</v>
      </c>
      <c r="T1574">
        <f t="shared" si="99"/>
        <v>2016</v>
      </c>
    </row>
    <row r="1575" spans="1:20" ht="60" x14ac:dyDescent="0.2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s="11">
        <f t="shared" si="100"/>
        <v>2</v>
      </c>
      <c r="G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s="12" t="s">
        <v>8286</v>
      </c>
      <c r="P1575" s="12" t="s">
        <v>8309</v>
      </c>
      <c r="Q1575">
        <v>74.33</v>
      </c>
      <c r="R1575" s="18">
        <f t="shared" si="101"/>
        <v>42826.165972222225</v>
      </c>
      <c r="S1575" s="18">
        <f t="shared" si="102"/>
        <v>42786.000023148154</v>
      </c>
      <c r="T1575">
        <f t="shared" si="99"/>
        <v>2017</v>
      </c>
    </row>
    <row r="1576" spans="1:20" ht="60" x14ac:dyDescent="0.2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s="11">
        <f t="shared" si="100"/>
        <v>5</v>
      </c>
      <c r="G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s="12" t="s">
        <v>8286</v>
      </c>
      <c r="P1576" s="12" t="s">
        <v>8309</v>
      </c>
      <c r="Q1576">
        <v>84.33</v>
      </c>
      <c r="R1576" s="18">
        <f t="shared" si="101"/>
        <v>42052.927418981482</v>
      </c>
      <c r="S1576" s="18">
        <f t="shared" si="102"/>
        <v>42017.927418981482</v>
      </c>
      <c r="T1576">
        <f t="shared" si="99"/>
        <v>2015</v>
      </c>
    </row>
    <row r="1577" spans="1:20" ht="60" x14ac:dyDescent="0.2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s="11">
        <f t="shared" si="100"/>
        <v>23</v>
      </c>
      <c r="G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s="12" t="s">
        <v>8286</v>
      </c>
      <c r="P1577" s="12" t="s">
        <v>8309</v>
      </c>
      <c r="Q1577">
        <v>65.459999999999994</v>
      </c>
      <c r="R1577" s="18">
        <f t="shared" si="101"/>
        <v>41829.524259259262</v>
      </c>
      <c r="S1577" s="18">
        <f t="shared" si="102"/>
        <v>41799.524259259262</v>
      </c>
      <c r="T1577">
        <f t="shared" si="99"/>
        <v>2014</v>
      </c>
    </row>
    <row r="1578" spans="1:20" ht="45" x14ac:dyDescent="0.2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s="11">
        <f t="shared" si="100"/>
        <v>13</v>
      </c>
      <c r="G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s="12" t="s">
        <v>8286</v>
      </c>
      <c r="P1578" s="12" t="s">
        <v>8309</v>
      </c>
      <c r="Q1578">
        <v>65</v>
      </c>
      <c r="R1578" s="18">
        <f t="shared" si="101"/>
        <v>42185.879259259258</v>
      </c>
      <c r="S1578" s="18">
        <f t="shared" si="102"/>
        <v>42140.879259259258</v>
      </c>
      <c r="T1578">
        <f t="shared" si="99"/>
        <v>2015</v>
      </c>
    </row>
    <row r="1579" spans="1:20" ht="60" x14ac:dyDescent="0.2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s="11">
        <f t="shared" si="100"/>
        <v>1</v>
      </c>
      <c r="G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s="12" t="s">
        <v>8286</v>
      </c>
      <c r="P1579" s="12" t="s">
        <v>8309</v>
      </c>
      <c r="Q1579">
        <v>27.5</v>
      </c>
      <c r="R1579" s="18">
        <f t="shared" si="101"/>
        <v>41114.847777777781</v>
      </c>
      <c r="S1579" s="18">
        <f t="shared" si="102"/>
        <v>41054.847777777781</v>
      </c>
      <c r="T1579">
        <f t="shared" si="99"/>
        <v>2012</v>
      </c>
    </row>
    <row r="1580" spans="1:20" ht="60" x14ac:dyDescent="0.2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s="11">
        <f t="shared" si="100"/>
        <v>11</v>
      </c>
      <c r="G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s="12" t="s">
        <v>8286</v>
      </c>
      <c r="P1580" s="12" t="s">
        <v>8309</v>
      </c>
      <c r="Q1580">
        <v>51.25</v>
      </c>
      <c r="R1580" s="18">
        <f t="shared" si="101"/>
        <v>40423.083333333336</v>
      </c>
      <c r="S1580" s="18">
        <f t="shared" si="102"/>
        <v>40399.065868055557</v>
      </c>
      <c r="T1580">
        <f t="shared" si="99"/>
        <v>2010</v>
      </c>
    </row>
    <row r="1581" spans="1:20" ht="45" x14ac:dyDescent="0.2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s="11">
        <f t="shared" si="100"/>
        <v>1</v>
      </c>
      <c r="G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s="12" t="s">
        <v>8286</v>
      </c>
      <c r="P1581" s="12" t="s">
        <v>8309</v>
      </c>
      <c r="Q1581">
        <v>14</v>
      </c>
      <c r="R1581" s="18">
        <f t="shared" si="101"/>
        <v>41514.996423611112</v>
      </c>
      <c r="S1581" s="18">
        <f t="shared" si="102"/>
        <v>41481.996423611112</v>
      </c>
      <c r="T1581">
        <f t="shared" si="99"/>
        <v>2013</v>
      </c>
    </row>
    <row r="1582" spans="1:20" ht="45" x14ac:dyDescent="0.2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s="11">
        <f t="shared" si="100"/>
        <v>0</v>
      </c>
      <c r="G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s="12" t="s">
        <v>8286</v>
      </c>
      <c r="P1582" s="12" t="s">
        <v>8309</v>
      </c>
      <c r="Q1582">
        <v>0</v>
      </c>
      <c r="R1582" s="18">
        <f t="shared" si="101"/>
        <v>41050.050069444449</v>
      </c>
      <c r="S1582" s="18">
        <f t="shared" si="102"/>
        <v>40990.050069444449</v>
      </c>
      <c r="T1582">
        <f t="shared" si="99"/>
        <v>2012</v>
      </c>
    </row>
    <row r="1583" spans="1:20" ht="60" x14ac:dyDescent="0.2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s="11">
        <f t="shared" si="100"/>
        <v>1</v>
      </c>
      <c r="G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s="12" t="s">
        <v>8302</v>
      </c>
      <c r="P1583" s="12" t="s">
        <v>8310</v>
      </c>
      <c r="Q1583">
        <v>5</v>
      </c>
      <c r="R1583" s="18">
        <f t="shared" si="101"/>
        <v>42357.448958333334</v>
      </c>
      <c r="S1583" s="18">
        <f t="shared" si="102"/>
        <v>42325.448958333334</v>
      </c>
      <c r="T1583">
        <f t="shared" si="99"/>
        <v>2015</v>
      </c>
    </row>
    <row r="1584" spans="1:20" ht="30" x14ac:dyDescent="0.2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s="11">
        <f t="shared" si="100"/>
        <v>9</v>
      </c>
      <c r="G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s="12" t="s">
        <v>8302</v>
      </c>
      <c r="P1584" s="12" t="s">
        <v>8310</v>
      </c>
      <c r="Q1584">
        <v>31</v>
      </c>
      <c r="R1584" s="18">
        <f t="shared" si="101"/>
        <v>42303.888888888891</v>
      </c>
      <c r="S1584" s="18">
        <f t="shared" si="102"/>
        <v>42246.789965277778</v>
      </c>
      <c r="T1584">
        <f t="shared" si="99"/>
        <v>2015</v>
      </c>
    </row>
    <row r="1585" spans="1:20" ht="60" x14ac:dyDescent="0.2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s="11">
        <f t="shared" si="100"/>
        <v>0</v>
      </c>
      <c r="G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s="12" t="s">
        <v>8302</v>
      </c>
      <c r="P1585" s="12" t="s">
        <v>8310</v>
      </c>
      <c r="Q1585">
        <v>15</v>
      </c>
      <c r="R1585" s="18">
        <f t="shared" si="101"/>
        <v>41907.904988425929</v>
      </c>
      <c r="S1585" s="18">
        <f t="shared" si="102"/>
        <v>41877.904988425929</v>
      </c>
      <c r="T1585">
        <f t="shared" si="99"/>
        <v>2014</v>
      </c>
    </row>
    <row r="1586" spans="1:20" ht="60" x14ac:dyDescent="0.2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s="11">
        <f t="shared" si="100"/>
        <v>0</v>
      </c>
      <c r="G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s="12" t="s">
        <v>8302</v>
      </c>
      <c r="P1586" s="12" t="s">
        <v>8310</v>
      </c>
      <c r="Q1586">
        <v>0</v>
      </c>
      <c r="R1586" s="18">
        <f t="shared" si="101"/>
        <v>41789.649317129632</v>
      </c>
      <c r="S1586" s="18">
        <f t="shared" si="102"/>
        <v>41779.649317129632</v>
      </c>
      <c r="T1586">
        <f t="shared" si="99"/>
        <v>2014</v>
      </c>
    </row>
    <row r="1587" spans="1:20" ht="60" x14ac:dyDescent="0.2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s="11">
        <f t="shared" si="100"/>
        <v>79</v>
      </c>
      <c r="G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s="12" t="s">
        <v>8302</v>
      </c>
      <c r="P1587" s="12" t="s">
        <v>8310</v>
      </c>
      <c r="Q1587">
        <v>131.66999999999999</v>
      </c>
      <c r="R1587" s="18">
        <f t="shared" si="101"/>
        <v>42729.458333333328</v>
      </c>
      <c r="S1587" s="18">
        <f t="shared" si="102"/>
        <v>42707.895462962959</v>
      </c>
      <c r="T1587">
        <f t="shared" si="99"/>
        <v>2016</v>
      </c>
    </row>
    <row r="1588" spans="1:20" ht="30" x14ac:dyDescent="0.2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s="11">
        <f t="shared" si="100"/>
        <v>0</v>
      </c>
      <c r="G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s="12" t="s">
        <v>8302</v>
      </c>
      <c r="P1588" s="12" t="s">
        <v>8310</v>
      </c>
      <c r="Q1588">
        <v>0</v>
      </c>
      <c r="R1588" s="18">
        <f t="shared" si="101"/>
        <v>42099.062754629631</v>
      </c>
      <c r="S1588" s="18">
        <f t="shared" si="102"/>
        <v>42069.104421296302</v>
      </c>
      <c r="T1588">
        <f t="shared" si="99"/>
        <v>2015</v>
      </c>
    </row>
    <row r="1589" spans="1:20" ht="60" x14ac:dyDescent="0.2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s="11">
        <f t="shared" si="100"/>
        <v>0</v>
      </c>
      <c r="G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s="12" t="s">
        <v>8302</v>
      </c>
      <c r="P1589" s="12" t="s">
        <v>8310</v>
      </c>
      <c r="Q1589">
        <v>1</v>
      </c>
      <c r="R1589" s="18">
        <f t="shared" si="101"/>
        <v>41986.950983796298</v>
      </c>
      <c r="S1589" s="18">
        <f t="shared" si="102"/>
        <v>41956.950983796298</v>
      </c>
      <c r="T1589">
        <f t="shared" si="99"/>
        <v>2014</v>
      </c>
    </row>
    <row r="1590" spans="1:20" ht="30" x14ac:dyDescent="0.2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s="11">
        <f t="shared" si="100"/>
        <v>0</v>
      </c>
      <c r="G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s="12" t="s">
        <v>8302</v>
      </c>
      <c r="P1590" s="12" t="s">
        <v>8310</v>
      </c>
      <c r="Q1590">
        <v>0</v>
      </c>
      <c r="R1590" s="18">
        <f t="shared" si="101"/>
        <v>42035.841666666667</v>
      </c>
      <c r="S1590" s="18">
        <f t="shared" si="102"/>
        <v>42005.24998842593</v>
      </c>
      <c r="T1590">
        <f t="shared" si="99"/>
        <v>2015</v>
      </c>
    </row>
    <row r="1591" spans="1:20" ht="45" x14ac:dyDescent="0.2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s="11">
        <f t="shared" si="100"/>
        <v>0</v>
      </c>
      <c r="G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s="12" t="s">
        <v>8302</v>
      </c>
      <c r="P1591" s="12" t="s">
        <v>8310</v>
      </c>
      <c r="Q1591">
        <v>0</v>
      </c>
      <c r="R1591" s="18">
        <f t="shared" si="101"/>
        <v>42286.984791666662</v>
      </c>
      <c r="S1591" s="18">
        <f t="shared" si="102"/>
        <v>42256.984791666662</v>
      </c>
      <c r="T1591">
        <f t="shared" si="99"/>
        <v>2015</v>
      </c>
    </row>
    <row r="1592" spans="1:20" x14ac:dyDescent="0.2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s="11">
        <f t="shared" si="100"/>
        <v>2</v>
      </c>
      <c r="G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s="12" t="s">
        <v>8302</v>
      </c>
      <c r="P1592" s="12" t="s">
        <v>8310</v>
      </c>
      <c r="Q1592">
        <v>510</v>
      </c>
      <c r="R1592" s="18">
        <f t="shared" si="101"/>
        <v>42270.857222222221</v>
      </c>
      <c r="S1592" s="18">
        <f t="shared" si="102"/>
        <v>42240.857222222221</v>
      </c>
      <c r="T1592">
        <f t="shared" si="99"/>
        <v>2015</v>
      </c>
    </row>
    <row r="1593" spans="1:20" ht="60" x14ac:dyDescent="0.2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s="11">
        <f t="shared" si="100"/>
        <v>29</v>
      </c>
      <c r="G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s="12" t="s">
        <v>8302</v>
      </c>
      <c r="P1593" s="12" t="s">
        <v>8310</v>
      </c>
      <c r="Q1593">
        <v>44.48</v>
      </c>
      <c r="R1593" s="18">
        <f t="shared" si="101"/>
        <v>42463.68450231482</v>
      </c>
      <c r="S1593" s="18">
        <f t="shared" si="102"/>
        <v>42433.726168981477</v>
      </c>
      <c r="T1593">
        <f t="shared" si="99"/>
        <v>2016</v>
      </c>
    </row>
    <row r="1594" spans="1:20" ht="30" x14ac:dyDescent="0.2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s="11">
        <f t="shared" si="100"/>
        <v>0</v>
      </c>
      <c r="G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s="12" t="s">
        <v>8302</v>
      </c>
      <c r="P1594" s="12" t="s">
        <v>8310</v>
      </c>
      <c r="Q1594">
        <v>0</v>
      </c>
      <c r="R1594" s="18">
        <f t="shared" si="101"/>
        <v>42091.031076388885</v>
      </c>
      <c r="S1594" s="18">
        <f t="shared" si="102"/>
        <v>42046.072743055556</v>
      </c>
      <c r="T1594">
        <f t="shared" si="99"/>
        <v>2015</v>
      </c>
    </row>
    <row r="1595" spans="1:20" ht="45" x14ac:dyDescent="0.2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s="11">
        <f t="shared" si="100"/>
        <v>0</v>
      </c>
      <c r="G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s="12" t="s">
        <v>8302</v>
      </c>
      <c r="P1595" s="12" t="s">
        <v>8310</v>
      </c>
      <c r="Q1595">
        <v>1</v>
      </c>
      <c r="R1595" s="18">
        <f t="shared" si="101"/>
        <v>42063.845543981486</v>
      </c>
      <c r="S1595" s="18">
        <f t="shared" si="102"/>
        <v>42033.845543981486</v>
      </c>
      <c r="T1595">
        <f t="shared" si="99"/>
        <v>2015</v>
      </c>
    </row>
    <row r="1596" spans="1:20" ht="45" x14ac:dyDescent="0.2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s="11">
        <f t="shared" si="100"/>
        <v>21</v>
      </c>
      <c r="G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s="12" t="s">
        <v>8302</v>
      </c>
      <c r="P1596" s="12" t="s">
        <v>8310</v>
      </c>
      <c r="Q1596">
        <v>20.5</v>
      </c>
      <c r="R1596" s="18">
        <f t="shared" si="101"/>
        <v>42505.681249999994</v>
      </c>
      <c r="S1596" s="18">
        <f t="shared" si="102"/>
        <v>42445.712754629625</v>
      </c>
      <c r="T1596">
        <f t="shared" si="99"/>
        <v>2016</v>
      </c>
    </row>
    <row r="1597" spans="1:20" ht="45" x14ac:dyDescent="0.2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s="11">
        <f t="shared" si="100"/>
        <v>0</v>
      </c>
      <c r="G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s="12" t="s">
        <v>8302</v>
      </c>
      <c r="P1597" s="12" t="s">
        <v>8310</v>
      </c>
      <c r="Q1597">
        <v>40</v>
      </c>
      <c r="R1597" s="18">
        <f t="shared" si="101"/>
        <v>41808.842361111114</v>
      </c>
      <c r="S1597" s="18">
        <f t="shared" si="102"/>
        <v>41780.050092592595</v>
      </c>
      <c r="T1597">
        <f t="shared" si="99"/>
        <v>2014</v>
      </c>
    </row>
    <row r="1598" spans="1:20" ht="45" x14ac:dyDescent="0.2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s="11">
        <f t="shared" si="100"/>
        <v>2</v>
      </c>
      <c r="G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s="12" t="s">
        <v>8302</v>
      </c>
      <c r="P1598" s="12" t="s">
        <v>8310</v>
      </c>
      <c r="Q1598">
        <v>25</v>
      </c>
      <c r="R1598" s="18">
        <f t="shared" si="101"/>
        <v>41986.471863425926</v>
      </c>
      <c r="S1598" s="18">
        <f t="shared" si="102"/>
        <v>41941.430196759262</v>
      </c>
      <c r="T1598">
        <f t="shared" si="99"/>
        <v>2014</v>
      </c>
    </row>
    <row r="1599" spans="1:20" ht="45" x14ac:dyDescent="0.2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s="11">
        <f t="shared" si="100"/>
        <v>0</v>
      </c>
      <c r="G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s="12" t="s">
        <v>8302</v>
      </c>
      <c r="P1599" s="12" t="s">
        <v>8310</v>
      </c>
      <c r="Q1599">
        <v>0</v>
      </c>
      <c r="R1599" s="18">
        <f t="shared" si="101"/>
        <v>42633.354131944448</v>
      </c>
      <c r="S1599" s="18">
        <f t="shared" si="102"/>
        <v>42603.354131944448</v>
      </c>
      <c r="T1599">
        <f t="shared" si="99"/>
        <v>2016</v>
      </c>
    </row>
    <row r="1600" spans="1:20" ht="60" x14ac:dyDescent="0.2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s="11">
        <f t="shared" si="100"/>
        <v>0</v>
      </c>
      <c r="G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s="12" t="s">
        <v>8302</v>
      </c>
      <c r="P1600" s="12" t="s">
        <v>8310</v>
      </c>
      <c r="Q1600">
        <v>1</v>
      </c>
      <c r="R1600" s="18">
        <f t="shared" si="101"/>
        <v>42211.667337962965</v>
      </c>
      <c r="S1600" s="18">
        <f t="shared" si="102"/>
        <v>42151.667337962965</v>
      </c>
      <c r="T1600">
        <f t="shared" si="99"/>
        <v>2015</v>
      </c>
    </row>
    <row r="1601" spans="1:20" ht="45" x14ac:dyDescent="0.2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s="11">
        <f t="shared" si="100"/>
        <v>0</v>
      </c>
      <c r="G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s="12" t="s">
        <v>8302</v>
      </c>
      <c r="P1601" s="12" t="s">
        <v>8310</v>
      </c>
      <c r="Q1601">
        <v>0</v>
      </c>
      <c r="R1601" s="18">
        <f t="shared" si="101"/>
        <v>42468.497407407413</v>
      </c>
      <c r="S1601" s="18">
        <f t="shared" si="102"/>
        <v>42438.53907407407</v>
      </c>
      <c r="T1601">
        <f t="shared" si="99"/>
        <v>2016</v>
      </c>
    </row>
    <row r="1602" spans="1:20" ht="60" x14ac:dyDescent="0.2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s="11">
        <f t="shared" si="100"/>
        <v>7</v>
      </c>
      <c r="G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s="12" t="s">
        <v>8302</v>
      </c>
      <c r="P1602" s="12" t="s">
        <v>8310</v>
      </c>
      <c r="Q1602">
        <v>40.78</v>
      </c>
      <c r="R1602" s="18">
        <f t="shared" si="101"/>
        <v>41835.21597222222</v>
      </c>
      <c r="S1602" s="18">
        <f t="shared" si="102"/>
        <v>41791.057314814818</v>
      </c>
      <c r="T1602">
        <f t="shared" si="99"/>
        <v>2014</v>
      </c>
    </row>
    <row r="1603" spans="1:20" ht="45" x14ac:dyDescent="0.2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s="11">
        <f t="shared" si="100"/>
        <v>108</v>
      </c>
      <c r="G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s="12" t="s">
        <v>8289</v>
      </c>
      <c r="P1603" s="12" t="s">
        <v>8290</v>
      </c>
      <c r="Q1603">
        <v>48.33</v>
      </c>
      <c r="R1603" s="18">
        <f t="shared" si="101"/>
        <v>40668.092974537038</v>
      </c>
      <c r="S1603" s="18">
        <f t="shared" si="102"/>
        <v>40638.092974537038</v>
      </c>
      <c r="T1603">
        <f t="shared" ref="T1603:T1666" si="103">YEAR(S1603)</f>
        <v>2011</v>
      </c>
    </row>
    <row r="1604" spans="1:20" ht="45" x14ac:dyDescent="0.2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s="11">
        <f t="shared" si="100"/>
        <v>100</v>
      </c>
      <c r="G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s="12" t="s">
        <v>8289</v>
      </c>
      <c r="P1604" s="12" t="s">
        <v>8290</v>
      </c>
      <c r="Q1604">
        <v>46.95</v>
      </c>
      <c r="R1604" s="18">
        <f t="shared" si="101"/>
        <v>40830.958333333336</v>
      </c>
      <c r="S1604" s="18">
        <f t="shared" si="102"/>
        <v>40788.297650462962</v>
      </c>
      <c r="T1604">
        <f t="shared" si="103"/>
        <v>2011</v>
      </c>
    </row>
    <row r="1605" spans="1:20" ht="45" x14ac:dyDescent="0.2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s="11">
        <f t="shared" si="100"/>
        <v>100</v>
      </c>
      <c r="G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s="12" t="s">
        <v>8289</v>
      </c>
      <c r="P1605" s="12" t="s">
        <v>8290</v>
      </c>
      <c r="Q1605">
        <v>66.69</v>
      </c>
      <c r="R1605" s="18">
        <f t="shared" si="101"/>
        <v>40936.169664351852</v>
      </c>
      <c r="S1605" s="18">
        <f t="shared" si="102"/>
        <v>40876.169664351852</v>
      </c>
      <c r="T1605">
        <f t="shared" si="103"/>
        <v>2011</v>
      </c>
    </row>
    <row r="1606" spans="1:20" ht="60" x14ac:dyDescent="0.2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s="11">
        <f t="shared" si="100"/>
        <v>122</v>
      </c>
      <c r="G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s="12" t="s">
        <v>8289</v>
      </c>
      <c r="P1606" s="12" t="s">
        <v>8290</v>
      </c>
      <c r="Q1606">
        <v>48.84</v>
      </c>
      <c r="R1606" s="18">
        <f t="shared" si="101"/>
        <v>40985.80364583333</v>
      </c>
      <c r="S1606" s="18">
        <f t="shared" si="102"/>
        <v>40945.845312500001</v>
      </c>
      <c r="T1606">
        <f t="shared" si="103"/>
        <v>2012</v>
      </c>
    </row>
    <row r="1607" spans="1:20" ht="60" x14ac:dyDescent="0.2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s="11">
        <f t="shared" si="100"/>
        <v>101</v>
      </c>
      <c r="G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s="12" t="s">
        <v>8289</v>
      </c>
      <c r="P1607" s="12" t="s">
        <v>8290</v>
      </c>
      <c r="Q1607">
        <v>137.31</v>
      </c>
      <c r="R1607" s="18">
        <f t="shared" si="101"/>
        <v>40756.291666666664</v>
      </c>
      <c r="S1607" s="18">
        <f t="shared" si="102"/>
        <v>40747.012881944444</v>
      </c>
      <c r="T1607">
        <f t="shared" si="103"/>
        <v>2011</v>
      </c>
    </row>
    <row r="1608" spans="1:20" ht="60" x14ac:dyDescent="0.2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s="11">
        <f t="shared" si="100"/>
        <v>101</v>
      </c>
      <c r="G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s="12" t="s">
        <v>8289</v>
      </c>
      <c r="P1608" s="12" t="s">
        <v>8290</v>
      </c>
      <c r="Q1608">
        <v>87.83</v>
      </c>
      <c r="R1608" s="18">
        <f t="shared" si="101"/>
        <v>40626.069884259261</v>
      </c>
      <c r="S1608" s="18">
        <f t="shared" si="102"/>
        <v>40536.111550925925</v>
      </c>
      <c r="T1608">
        <f t="shared" si="103"/>
        <v>2010</v>
      </c>
    </row>
    <row r="1609" spans="1:20" ht="45" x14ac:dyDescent="0.2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s="11">
        <f t="shared" si="100"/>
        <v>145</v>
      </c>
      <c r="G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s="12" t="s">
        <v>8289</v>
      </c>
      <c r="P1609" s="12" t="s">
        <v>8290</v>
      </c>
      <c r="Q1609">
        <v>70.790000000000006</v>
      </c>
      <c r="R1609" s="18">
        <f t="shared" si="101"/>
        <v>41074.80846064815</v>
      </c>
      <c r="S1609" s="18">
        <f t="shared" si="102"/>
        <v>41053.80846064815</v>
      </c>
      <c r="T1609">
        <f t="shared" si="103"/>
        <v>2012</v>
      </c>
    </row>
    <row r="1610" spans="1:20" ht="45" x14ac:dyDescent="0.2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s="11">
        <f t="shared" si="100"/>
        <v>101</v>
      </c>
      <c r="G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s="12" t="s">
        <v>8289</v>
      </c>
      <c r="P1610" s="12" t="s">
        <v>8290</v>
      </c>
      <c r="Q1610">
        <v>52.83</v>
      </c>
      <c r="R1610" s="18">
        <f t="shared" si="101"/>
        <v>41640.226388888892</v>
      </c>
      <c r="S1610" s="18">
        <f t="shared" si="102"/>
        <v>41607.83085648148</v>
      </c>
      <c r="T1610">
        <f t="shared" si="103"/>
        <v>2013</v>
      </c>
    </row>
    <row r="1611" spans="1:20" ht="45" x14ac:dyDescent="0.2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s="11">
        <f t="shared" si="100"/>
        <v>118</v>
      </c>
      <c r="G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s="12" t="s">
        <v>8289</v>
      </c>
      <c r="P1611" s="12" t="s">
        <v>8290</v>
      </c>
      <c r="Q1611">
        <v>443.75</v>
      </c>
      <c r="R1611" s="18">
        <f t="shared" si="101"/>
        <v>40849.333333333336</v>
      </c>
      <c r="S1611" s="18">
        <f t="shared" si="102"/>
        <v>40796.001261574071</v>
      </c>
      <c r="T1611">
        <f t="shared" si="103"/>
        <v>2011</v>
      </c>
    </row>
    <row r="1612" spans="1:20" ht="30" x14ac:dyDescent="0.2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s="11">
        <f t="shared" si="100"/>
        <v>272</v>
      </c>
      <c r="G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s="12" t="s">
        <v>8289</v>
      </c>
      <c r="P1612" s="12" t="s">
        <v>8290</v>
      </c>
      <c r="Q1612">
        <v>48.54</v>
      </c>
      <c r="R1612" s="18">
        <f t="shared" si="101"/>
        <v>41258.924884259257</v>
      </c>
      <c r="S1612" s="18">
        <f t="shared" si="102"/>
        <v>41228.924884259257</v>
      </c>
      <c r="T1612">
        <f t="shared" si="103"/>
        <v>2012</v>
      </c>
    </row>
    <row r="1613" spans="1:20" x14ac:dyDescent="0.2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s="11">
        <f t="shared" si="100"/>
        <v>125</v>
      </c>
      <c r="G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s="12" t="s">
        <v>8289</v>
      </c>
      <c r="P1613" s="12" t="s">
        <v>8290</v>
      </c>
      <c r="Q1613">
        <v>37.07</v>
      </c>
      <c r="R1613" s="18">
        <f t="shared" si="101"/>
        <v>41430.00037037037</v>
      </c>
      <c r="S1613" s="18">
        <f t="shared" si="102"/>
        <v>41409.00037037037</v>
      </c>
      <c r="T1613">
        <f t="shared" si="103"/>
        <v>2013</v>
      </c>
    </row>
    <row r="1614" spans="1:20" ht="45" x14ac:dyDescent="0.2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s="11">
        <f t="shared" si="100"/>
        <v>110</v>
      </c>
      <c r="G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s="12" t="s">
        <v>8289</v>
      </c>
      <c r="P1614" s="12" t="s">
        <v>8290</v>
      </c>
      <c r="Q1614">
        <v>50</v>
      </c>
      <c r="R1614" s="18">
        <f t="shared" si="101"/>
        <v>41276.874814814815</v>
      </c>
      <c r="S1614" s="18">
        <f t="shared" si="102"/>
        <v>41246.874814814815</v>
      </c>
      <c r="T1614">
        <f t="shared" si="103"/>
        <v>2012</v>
      </c>
    </row>
    <row r="1615" spans="1:20" ht="60" x14ac:dyDescent="0.2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s="11">
        <f t="shared" si="100"/>
        <v>102</v>
      </c>
      <c r="G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s="12" t="s">
        <v>8289</v>
      </c>
      <c r="P1615" s="12" t="s">
        <v>8290</v>
      </c>
      <c r="Q1615">
        <v>39.04</v>
      </c>
      <c r="R1615" s="18">
        <f t="shared" si="101"/>
        <v>41112.069467592592</v>
      </c>
      <c r="S1615" s="18">
        <f t="shared" si="102"/>
        <v>41082.069467592592</v>
      </c>
      <c r="T1615">
        <f t="shared" si="103"/>
        <v>2012</v>
      </c>
    </row>
    <row r="1616" spans="1:20" ht="60" x14ac:dyDescent="0.2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s="11">
        <f t="shared" si="100"/>
        <v>103</v>
      </c>
      <c r="G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s="12" t="s">
        <v>8289</v>
      </c>
      <c r="P1616" s="12" t="s">
        <v>8290</v>
      </c>
      <c r="Q1616">
        <v>66.69</v>
      </c>
      <c r="R1616" s="18">
        <f t="shared" si="101"/>
        <v>41854.708333333336</v>
      </c>
      <c r="S1616" s="18">
        <f t="shared" si="102"/>
        <v>41794.981122685182</v>
      </c>
      <c r="T1616">
        <f t="shared" si="103"/>
        <v>2014</v>
      </c>
    </row>
    <row r="1617" spans="1:20" ht="45" x14ac:dyDescent="0.2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s="11">
        <f t="shared" si="100"/>
        <v>114</v>
      </c>
      <c r="G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s="12" t="s">
        <v>8289</v>
      </c>
      <c r="P1617" s="12" t="s">
        <v>8290</v>
      </c>
      <c r="Q1617">
        <v>67.13</v>
      </c>
      <c r="R1617" s="18">
        <f t="shared" si="101"/>
        <v>40890.092546296299</v>
      </c>
      <c r="S1617" s="18">
        <f t="shared" si="102"/>
        <v>40845.050879629627</v>
      </c>
      <c r="T1617">
        <f t="shared" si="103"/>
        <v>2011</v>
      </c>
    </row>
    <row r="1618" spans="1:20" ht="45" x14ac:dyDescent="0.2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s="11">
        <f t="shared" ref="F1618:F1681" si="104">ROUND(E1618/D1618*100,0)</f>
        <v>104</v>
      </c>
      <c r="G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s="12" t="s">
        <v>8289</v>
      </c>
      <c r="P1618" s="12" t="s">
        <v>8290</v>
      </c>
      <c r="Q1618">
        <v>66.37</v>
      </c>
      <c r="R1618" s="18">
        <f t="shared" ref="R1618:R1681" si="105">(((J1618/60)/60)/24)+DATE(1970,1,1)</f>
        <v>41235.916666666664</v>
      </c>
      <c r="S1618" s="18">
        <f t="shared" ref="S1618:S1681" si="106">(((K1618/60)/60)/24)+DATE(1970,1,1)</f>
        <v>41194.715520833335</v>
      </c>
      <c r="T1618">
        <f t="shared" si="103"/>
        <v>2012</v>
      </c>
    </row>
    <row r="1619" spans="1:20" ht="45" x14ac:dyDescent="0.2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s="11">
        <f t="shared" si="104"/>
        <v>146</v>
      </c>
      <c r="G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s="12" t="s">
        <v>8289</v>
      </c>
      <c r="P1619" s="12" t="s">
        <v>8290</v>
      </c>
      <c r="Q1619">
        <v>64.62</v>
      </c>
      <c r="R1619" s="18">
        <f t="shared" si="105"/>
        <v>41579.791666666664</v>
      </c>
      <c r="S1619" s="18">
        <f t="shared" si="106"/>
        <v>41546.664212962962</v>
      </c>
      <c r="T1619">
        <f t="shared" si="103"/>
        <v>2013</v>
      </c>
    </row>
    <row r="1620" spans="1:20" ht="45" x14ac:dyDescent="0.2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s="11">
        <f t="shared" si="104"/>
        <v>105</v>
      </c>
      <c r="G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s="12" t="s">
        <v>8289</v>
      </c>
      <c r="P1620" s="12" t="s">
        <v>8290</v>
      </c>
      <c r="Q1620">
        <v>58.37</v>
      </c>
      <c r="R1620" s="18">
        <f t="shared" si="105"/>
        <v>41341.654340277775</v>
      </c>
      <c r="S1620" s="18">
        <f t="shared" si="106"/>
        <v>41301.654340277775</v>
      </c>
      <c r="T1620">
        <f t="shared" si="103"/>
        <v>2013</v>
      </c>
    </row>
    <row r="1621" spans="1:20" ht="60" x14ac:dyDescent="0.2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s="11">
        <f t="shared" si="104"/>
        <v>133</v>
      </c>
      <c r="G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s="12" t="s">
        <v>8289</v>
      </c>
      <c r="P1621" s="12" t="s">
        <v>8290</v>
      </c>
      <c r="Q1621">
        <v>86.96</v>
      </c>
      <c r="R1621" s="18">
        <f t="shared" si="105"/>
        <v>41897.18618055556</v>
      </c>
      <c r="S1621" s="18">
        <f t="shared" si="106"/>
        <v>41876.18618055556</v>
      </c>
      <c r="T1621">
        <f t="shared" si="103"/>
        <v>2014</v>
      </c>
    </row>
    <row r="1622" spans="1:20" ht="30" x14ac:dyDescent="0.2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s="11">
        <f t="shared" si="104"/>
        <v>113</v>
      </c>
      <c r="G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s="12" t="s">
        <v>8289</v>
      </c>
      <c r="P1622" s="12" t="s">
        <v>8290</v>
      </c>
      <c r="Q1622">
        <v>66.47</v>
      </c>
      <c r="R1622" s="18">
        <f t="shared" si="105"/>
        <v>41328.339583333334</v>
      </c>
      <c r="S1622" s="18">
        <f t="shared" si="106"/>
        <v>41321.339583333334</v>
      </c>
      <c r="T1622">
        <f t="shared" si="103"/>
        <v>2013</v>
      </c>
    </row>
    <row r="1623" spans="1:20" ht="45" x14ac:dyDescent="0.2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s="11">
        <f t="shared" si="104"/>
        <v>121</v>
      </c>
      <c r="G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s="12" t="s">
        <v>8289</v>
      </c>
      <c r="P1623" s="12" t="s">
        <v>8290</v>
      </c>
      <c r="Q1623">
        <v>163.78</v>
      </c>
      <c r="R1623" s="18">
        <f t="shared" si="105"/>
        <v>41057.165972222225</v>
      </c>
      <c r="S1623" s="18">
        <f t="shared" si="106"/>
        <v>41003.60665509259</v>
      </c>
      <c r="T1623">
        <f t="shared" si="103"/>
        <v>2012</v>
      </c>
    </row>
    <row r="1624" spans="1:20" ht="45" x14ac:dyDescent="0.2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s="11">
        <f t="shared" si="104"/>
        <v>102</v>
      </c>
      <c r="G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s="12" t="s">
        <v>8289</v>
      </c>
      <c r="P1624" s="12" t="s">
        <v>8290</v>
      </c>
      <c r="Q1624">
        <v>107.98</v>
      </c>
      <c r="R1624" s="18">
        <f t="shared" si="105"/>
        <v>41990.332638888889</v>
      </c>
      <c r="S1624" s="18">
        <f t="shared" si="106"/>
        <v>41950.29483796296</v>
      </c>
      <c r="T1624">
        <f t="shared" si="103"/>
        <v>2014</v>
      </c>
    </row>
    <row r="1625" spans="1:20" ht="60" x14ac:dyDescent="0.2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s="11">
        <f t="shared" si="104"/>
        <v>101</v>
      </c>
      <c r="G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s="12" t="s">
        <v>8289</v>
      </c>
      <c r="P1625" s="12" t="s">
        <v>8290</v>
      </c>
      <c r="Q1625">
        <v>42.11</v>
      </c>
      <c r="R1625" s="18">
        <f t="shared" si="105"/>
        <v>41513.688530092593</v>
      </c>
      <c r="S1625" s="18">
        <f t="shared" si="106"/>
        <v>41453.688530092593</v>
      </c>
      <c r="T1625">
        <f t="shared" si="103"/>
        <v>2013</v>
      </c>
    </row>
    <row r="1626" spans="1:20" ht="45" x14ac:dyDescent="0.2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s="11">
        <f t="shared" si="104"/>
        <v>118</v>
      </c>
      <c r="G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s="12" t="s">
        <v>8289</v>
      </c>
      <c r="P1626" s="12" t="s">
        <v>8290</v>
      </c>
      <c r="Q1626">
        <v>47.2</v>
      </c>
      <c r="R1626" s="18">
        <f t="shared" si="105"/>
        <v>41283.367303240739</v>
      </c>
      <c r="S1626" s="18">
        <f t="shared" si="106"/>
        <v>41243.367303240739</v>
      </c>
      <c r="T1626">
        <f t="shared" si="103"/>
        <v>2012</v>
      </c>
    </row>
    <row r="1627" spans="1:20" ht="60" x14ac:dyDescent="0.2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s="11">
        <f t="shared" si="104"/>
        <v>155</v>
      </c>
      <c r="G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s="12" t="s">
        <v>8289</v>
      </c>
      <c r="P1627" s="12" t="s">
        <v>8290</v>
      </c>
      <c r="Q1627">
        <v>112.02</v>
      </c>
      <c r="R1627" s="18">
        <f t="shared" si="105"/>
        <v>41163.699687500004</v>
      </c>
      <c r="S1627" s="18">
        <f t="shared" si="106"/>
        <v>41135.699687500004</v>
      </c>
      <c r="T1627">
        <f t="shared" si="103"/>
        <v>2012</v>
      </c>
    </row>
    <row r="1628" spans="1:20" ht="45" x14ac:dyDescent="0.2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s="11">
        <f t="shared" si="104"/>
        <v>101</v>
      </c>
      <c r="G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s="12" t="s">
        <v>8289</v>
      </c>
      <c r="P1628" s="12" t="s">
        <v>8290</v>
      </c>
      <c r="Q1628">
        <v>74.95</v>
      </c>
      <c r="R1628" s="18">
        <f t="shared" si="105"/>
        <v>41609.889664351853</v>
      </c>
      <c r="S1628" s="18">
        <f t="shared" si="106"/>
        <v>41579.847997685189</v>
      </c>
      <c r="T1628">
        <f t="shared" si="103"/>
        <v>2013</v>
      </c>
    </row>
    <row r="1629" spans="1:20" ht="60" x14ac:dyDescent="0.2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s="11">
        <f t="shared" si="104"/>
        <v>117</v>
      </c>
      <c r="G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s="12" t="s">
        <v>8289</v>
      </c>
      <c r="P1629" s="12" t="s">
        <v>8290</v>
      </c>
      <c r="Q1629">
        <v>61.58</v>
      </c>
      <c r="R1629" s="18">
        <f t="shared" si="105"/>
        <v>41239.207638888889</v>
      </c>
      <c r="S1629" s="18">
        <f t="shared" si="106"/>
        <v>41205.707048611112</v>
      </c>
      <c r="T1629">
        <f t="shared" si="103"/>
        <v>2012</v>
      </c>
    </row>
    <row r="1630" spans="1:20" ht="30" x14ac:dyDescent="0.2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s="11">
        <f t="shared" si="104"/>
        <v>101</v>
      </c>
      <c r="G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s="12" t="s">
        <v>8289</v>
      </c>
      <c r="P1630" s="12" t="s">
        <v>8290</v>
      </c>
      <c r="Q1630">
        <v>45.88</v>
      </c>
      <c r="R1630" s="18">
        <f t="shared" si="105"/>
        <v>41807.737060185187</v>
      </c>
      <c r="S1630" s="18">
        <f t="shared" si="106"/>
        <v>41774.737060185187</v>
      </c>
      <c r="T1630">
        <f t="shared" si="103"/>
        <v>2014</v>
      </c>
    </row>
    <row r="1631" spans="1:20" ht="30" x14ac:dyDescent="0.2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s="11">
        <f t="shared" si="104"/>
        <v>104</v>
      </c>
      <c r="G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s="12" t="s">
        <v>8289</v>
      </c>
      <c r="P1631" s="12" t="s">
        <v>8290</v>
      </c>
      <c r="Q1631">
        <v>75.849999999999994</v>
      </c>
      <c r="R1631" s="18">
        <f t="shared" si="105"/>
        <v>41690.867280092592</v>
      </c>
      <c r="S1631" s="18">
        <f t="shared" si="106"/>
        <v>41645.867280092592</v>
      </c>
      <c r="T1631">
        <f t="shared" si="103"/>
        <v>2014</v>
      </c>
    </row>
    <row r="1632" spans="1:20" ht="60" x14ac:dyDescent="0.2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s="11">
        <f t="shared" si="104"/>
        <v>265</v>
      </c>
      <c r="G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s="12" t="s">
        <v>8289</v>
      </c>
      <c r="P1632" s="12" t="s">
        <v>8290</v>
      </c>
      <c r="Q1632">
        <v>84.21</v>
      </c>
      <c r="R1632" s="18">
        <f t="shared" si="105"/>
        <v>40970.290972222225</v>
      </c>
      <c r="S1632" s="18">
        <f t="shared" si="106"/>
        <v>40939.837673611109</v>
      </c>
      <c r="T1632">
        <f t="shared" si="103"/>
        <v>2012</v>
      </c>
    </row>
    <row r="1633" spans="1:20" ht="60" x14ac:dyDescent="0.2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s="11">
        <f t="shared" si="104"/>
        <v>156</v>
      </c>
      <c r="G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s="12" t="s">
        <v>8289</v>
      </c>
      <c r="P1633" s="12" t="s">
        <v>8290</v>
      </c>
      <c r="Q1633">
        <v>117.23</v>
      </c>
      <c r="R1633" s="18">
        <f t="shared" si="105"/>
        <v>41194.859502314815</v>
      </c>
      <c r="S1633" s="18">
        <f t="shared" si="106"/>
        <v>41164.859502314815</v>
      </c>
      <c r="T1633">
        <f t="shared" si="103"/>
        <v>2012</v>
      </c>
    </row>
    <row r="1634" spans="1:20" ht="60" x14ac:dyDescent="0.2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s="11">
        <f t="shared" si="104"/>
        <v>102</v>
      </c>
      <c r="G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s="12" t="s">
        <v>8289</v>
      </c>
      <c r="P1634" s="12" t="s">
        <v>8290</v>
      </c>
      <c r="Q1634">
        <v>86.49</v>
      </c>
      <c r="R1634" s="18">
        <f t="shared" si="105"/>
        <v>40810.340902777774</v>
      </c>
      <c r="S1634" s="18">
        <f t="shared" si="106"/>
        <v>40750.340902777774</v>
      </c>
      <c r="T1634">
        <f t="shared" si="103"/>
        <v>2011</v>
      </c>
    </row>
    <row r="1635" spans="1:20" ht="60" x14ac:dyDescent="0.2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s="11">
        <f t="shared" si="104"/>
        <v>100</v>
      </c>
      <c r="G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s="12" t="s">
        <v>8289</v>
      </c>
      <c r="P1635" s="12" t="s">
        <v>8290</v>
      </c>
      <c r="Q1635">
        <v>172.41</v>
      </c>
      <c r="R1635" s="18">
        <f t="shared" si="105"/>
        <v>40924.208333333336</v>
      </c>
      <c r="S1635" s="18">
        <f t="shared" si="106"/>
        <v>40896.883750000001</v>
      </c>
      <c r="T1635">
        <f t="shared" si="103"/>
        <v>2011</v>
      </c>
    </row>
    <row r="1636" spans="1:20" ht="45" x14ac:dyDescent="0.2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s="11">
        <f t="shared" si="104"/>
        <v>101</v>
      </c>
      <c r="G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s="12" t="s">
        <v>8289</v>
      </c>
      <c r="P1636" s="12" t="s">
        <v>8290</v>
      </c>
      <c r="Q1636">
        <v>62.81</v>
      </c>
      <c r="R1636" s="18">
        <f t="shared" si="105"/>
        <v>40696.249305555553</v>
      </c>
      <c r="S1636" s="18">
        <f t="shared" si="106"/>
        <v>40658.189826388887</v>
      </c>
      <c r="T1636">
        <f t="shared" si="103"/>
        <v>2011</v>
      </c>
    </row>
    <row r="1637" spans="1:20" ht="60" x14ac:dyDescent="0.2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s="11">
        <f t="shared" si="104"/>
        <v>125</v>
      </c>
      <c r="G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s="12" t="s">
        <v>8289</v>
      </c>
      <c r="P1637" s="12" t="s">
        <v>8290</v>
      </c>
      <c r="Q1637">
        <v>67.73</v>
      </c>
      <c r="R1637" s="18">
        <f t="shared" si="105"/>
        <v>42562.868761574078</v>
      </c>
      <c r="S1637" s="18">
        <f t="shared" si="106"/>
        <v>42502.868761574078</v>
      </c>
      <c r="T1637">
        <f t="shared" si="103"/>
        <v>2016</v>
      </c>
    </row>
    <row r="1638" spans="1:20" ht="45" x14ac:dyDescent="0.2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s="11">
        <f t="shared" si="104"/>
        <v>104</v>
      </c>
      <c r="G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s="12" t="s">
        <v>8289</v>
      </c>
      <c r="P1638" s="12" t="s">
        <v>8290</v>
      </c>
      <c r="Q1638">
        <v>53.56</v>
      </c>
      <c r="R1638" s="18">
        <f t="shared" si="105"/>
        <v>40706.166666666664</v>
      </c>
      <c r="S1638" s="18">
        <f t="shared" si="106"/>
        <v>40663.08666666667</v>
      </c>
      <c r="T1638">
        <f t="shared" si="103"/>
        <v>2011</v>
      </c>
    </row>
    <row r="1639" spans="1:20" ht="45" x14ac:dyDescent="0.2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s="11">
        <f t="shared" si="104"/>
        <v>104</v>
      </c>
      <c r="G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s="12" t="s">
        <v>8289</v>
      </c>
      <c r="P1639" s="12" t="s">
        <v>8290</v>
      </c>
      <c r="Q1639">
        <v>34.6</v>
      </c>
      <c r="R1639" s="18">
        <f t="shared" si="105"/>
        <v>40178.98541666667</v>
      </c>
      <c r="S1639" s="18">
        <f t="shared" si="106"/>
        <v>40122.751620370371</v>
      </c>
      <c r="T1639">
        <f t="shared" si="103"/>
        <v>2009</v>
      </c>
    </row>
    <row r="1640" spans="1:20" ht="30" x14ac:dyDescent="0.2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s="11">
        <f t="shared" si="104"/>
        <v>105</v>
      </c>
      <c r="G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s="12" t="s">
        <v>8289</v>
      </c>
      <c r="P1640" s="12" t="s">
        <v>8290</v>
      </c>
      <c r="Q1640">
        <v>38.89</v>
      </c>
      <c r="R1640" s="18">
        <f t="shared" si="105"/>
        <v>41333.892361111109</v>
      </c>
      <c r="S1640" s="18">
        <f t="shared" si="106"/>
        <v>41288.68712962963</v>
      </c>
      <c r="T1640">
        <f t="shared" si="103"/>
        <v>2013</v>
      </c>
    </row>
    <row r="1641" spans="1:20" ht="60" x14ac:dyDescent="0.2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s="11">
        <f t="shared" si="104"/>
        <v>100</v>
      </c>
      <c r="G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s="12" t="s">
        <v>8289</v>
      </c>
      <c r="P1641" s="12" t="s">
        <v>8290</v>
      </c>
      <c r="Q1641">
        <v>94.74</v>
      </c>
      <c r="R1641" s="18">
        <f t="shared" si="105"/>
        <v>40971.652372685188</v>
      </c>
      <c r="S1641" s="18">
        <f t="shared" si="106"/>
        <v>40941.652372685188</v>
      </c>
      <c r="T1641">
        <f t="shared" si="103"/>
        <v>2012</v>
      </c>
    </row>
    <row r="1642" spans="1:20" ht="60" x14ac:dyDescent="0.2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s="11">
        <f t="shared" si="104"/>
        <v>170</v>
      </c>
      <c r="G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s="12" t="s">
        <v>8289</v>
      </c>
      <c r="P1642" s="12" t="s">
        <v>8290</v>
      </c>
      <c r="Q1642">
        <v>39.97</v>
      </c>
      <c r="R1642" s="18">
        <f t="shared" si="105"/>
        <v>40393.082638888889</v>
      </c>
      <c r="S1642" s="18">
        <f t="shared" si="106"/>
        <v>40379.23096064815</v>
      </c>
      <c r="T1642">
        <f t="shared" si="103"/>
        <v>2010</v>
      </c>
    </row>
    <row r="1643" spans="1:20" ht="30" x14ac:dyDescent="0.2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s="11">
        <f t="shared" si="104"/>
        <v>101</v>
      </c>
      <c r="G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s="12" t="s">
        <v>8289</v>
      </c>
      <c r="P1643" s="12" t="s">
        <v>8311</v>
      </c>
      <c r="Q1643">
        <v>97.5</v>
      </c>
      <c r="R1643" s="18">
        <f t="shared" si="105"/>
        <v>41992.596574074079</v>
      </c>
      <c r="S1643" s="18">
        <f t="shared" si="106"/>
        <v>41962.596574074079</v>
      </c>
      <c r="T1643">
        <f t="shared" si="103"/>
        <v>2014</v>
      </c>
    </row>
    <row r="1644" spans="1:20" ht="45" x14ac:dyDescent="0.2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s="11">
        <f t="shared" si="104"/>
        <v>100</v>
      </c>
      <c r="G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s="12" t="s">
        <v>8289</v>
      </c>
      <c r="P1644" s="12" t="s">
        <v>8311</v>
      </c>
      <c r="Q1644">
        <v>42.86</v>
      </c>
      <c r="R1644" s="18">
        <f t="shared" si="105"/>
        <v>40708.024618055555</v>
      </c>
      <c r="S1644" s="18">
        <f t="shared" si="106"/>
        <v>40688.024618055555</v>
      </c>
      <c r="T1644">
        <f t="shared" si="103"/>
        <v>2011</v>
      </c>
    </row>
    <row r="1645" spans="1:20" ht="30" x14ac:dyDescent="0.2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s="11">
        <f t="shared" si="104"/>
        <v>125</v>
      </c>
      <c r="G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s="12" t="s">
        <v>8289</v>
      </c>
      <c r="P1645" s="12" t="s">
        <v>8311</v>
      </c>
      <c r="Q1645">
        <v>168.51</v>
      </c>
      <c r="R1645" s="18">
        <f t="shared" si="105"/>
        <v>41176.824212962965</v>
      </c>
      <c r="S1645" s="18">
        <f t="shared" si="106"/>
        <v>41146.824212962965</v>
      </c>
      <c r="T1645">
        <f t="shared" si="103"/>
        <v>2012</v>
      </c>
    </row>
    <row r="1646" spans="1:20" ht="60" x14ac:dyDescent="0.2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s="11">
        <f t="shared" si="104"/>
        <v>110</v>
      </c>
      <c r="G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s="12" t="s">
        <v>8289</v>
      </c>
      <c r="P1646" s="12" t="s">
        <v>8311</v>
      </c>
      <c r="Q1646">
        <v>85.55</v>
      </c>
      <c r="R1646" s="18">
        <f t="shared" si="105"/>
        <v>41235.101388888892</v>
      </c>
      <c r="S1646" s="18">
        <f t="shared" si="106"/>
        <v>41175.05972222222</v>
      </c>
      <c r="T1646">
        <f t="shared" si="103"/>
        <v>2012</v>
      </c>
    </row>
    <row r="1647" spans="1:20" ht="45" x14ac:dyDescent="0.2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s="11">
        <f t="shared" si="104"/>
        <v>111</v>
      </c>
      <c r="G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s="12" t="s">
        <v>8289</v>
      </c>
      <c r="P1647" s="12" t="s">
        <v>8311</v>
      </c>
      <c r="Q1647">
        <v>554</v>
      </c>
      <c r="R1647" s="18">
        <f t="shared" si="105"/>
        <v>41535.617361111108</v>
      </c>
      <c r="S1647" s="18">
        <f t="shared" si="106"/>
        <v>41521.617361111108</v>
      </c>
      <c r="T1647">
        <f t="shared" si="103"/>
        <v>2013</v>
      </c>
    </row>
    <row r="1648" spans="1:20" ht="60" x14ac:dyDescent="0.2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s="11">
        <f t="shared" si="104"/>
        <v>110</v>
      </c>
      <c r="G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s="12" t="s">
        <v>8289</v>
      </c>
      <c r="P1648" s="12" t="s">
        <v>8311</v>
      </c>
      <c r="Q1648">
        <v>26.55</v>
      </c>
      <c r="R1648" s="18">
        <f t="shared" si="105"/>
        <v>41865.757638888892</v>
      </c>
      <c r="S1648" s="18">
        <f t="shared" si="106"/>
        <v>41833.450266203705</v>
      </c>
      <c r="T1648">
        <f t="shared" si="103"/>
        <v>2014</v>
      </c>
    </row>
    <row r="1649" spans="1:20" ht="45" x14ac:dyDescent="0.2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s="11">
        <f t="shared" si="104"/>
        <v>105</v>
      </c>
      <c r="G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s="12" t="s">
        <v>8289</v>
      </c>
      <c r="P1649" s="12" t="s">
        <v>8311</v>
      </c>
      <c r="Q1649">
        <v>113.83</v>
      </c>
      <c r="R1649" s="18">
        <f t="shared" si="105"/>
        <v>41069.409456018519</v>
      </c>
      <c r="S1649" s="18">
        <f t="shared" si="106"/>
        <v>41039.409456018519</v>
      </c>
      <c r="T1649">
        <f t="shared" si="103"/>
        <v>2012</v>
      </c>
    </row>
    <row r="1650" spans="1:20" ht="45" x14ac:dyDescent="0.2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s="11">
        <f t="shared" si="104"/>
        <v>125</v>
      </c>
      <c r="G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s="12" t="s">
        <v>8289</v>
      </c>
      <c r="P1650" s="12" t="s">
        <v>8311</v>
      </c>
      <c r="Q1650">
        <v>32.01</v>
      </c>
      <c r="R1650" s="18">
        <f t="shared" si="105"/>
        <v>40622.662986111114</v>
      </c>
      <c r="S1650" s="18">
        <f t="shared" si="106"/>
        <v>40592.704652777778</v>
      </c>
      <c r="T1650">
        <f t="shared" si="103"/>
        <v>2011</v>
      </c>
    </row>
    <row r="1651" spans="1:20" ht="60" x14ac:dyDescent="0.2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s="11">
        <f t="shared" si="104"/>
        <v>101</v>
      </c>
      <c r="G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s="12" t="s">
        <v>8289</v>
      </c>
      <c r="P1651" s="12" t="s">
        <v>8311</v>
      </c>
      <c r="Q1651">
        <v>47.19</v>
      </c>
      <c r="R1651" s="18">
        <f t="shared" si="105"/>
        <v>41782.684664351851</v>
      </c>
      <c r="S1651" s="18">
        <f t="shared" si="106"/>
        <v>41737.684664351851</v>
      </c>
      <c r="T1651">
        <f t="shared" si="103"/>
        <v>2014</v>
      </c>
    </row>
    <row r="1652" spans="1:20" ht="45" x14ac:dyDescent="0.2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s="11">
        <f t="shared" si="104"/>
        <v>142</v>
      </c>
      <c r="G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s="12" t="s">
        <v>8289</v>
      </c>
      <c r="P1652" s="12" t="s">
        <v>8311</v>
      </c>
      <c r="Q1652">
        <v>88.47</v>
      </c>
      <c r="R1652" s="18">
        <f t="shared" si="105"/>
        <v>41556.435613425929</v>
      </c>
      <c r="S1652" s="18">
        <f t="shared" si="106"/>
        <v>41526.435613425929</v>
      </c>
      <c r="T1652">
        <f t="shared" si="103"/>
        <v>2013</v>
      </c>
    </row>
    <row r="1653" spans="1:20" ht="60" x14ac:dyDescent="0.2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s="11">
        <f t="shared" si="104"/>
        <v>101</v>
      </c>
      <c r="G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s="12" t="s">
        <v>8289</v>
      </c>
      <c r="P1653" s="12" t="s">
        <v>8311</v>
      </c>
      <c r="Q1653">
        <v>100.75</v>
      </c>
      <c r="R1653" s="18">
        <f t="shared" si="105"/>
        <v>40659.290972222225</v>
      </c>
      <c r="S1653" s="18">
        <f t="shared" si="106"/>
        <v>40625.900694444441</v>
      </c>
      <c r="T1653">
        <f t="shared" si="103"/>
        <v>2011</v>
      </c>
    </row>
    <row r="1654" spans="1:20" ht="60" x14ac:dyDescent="0.2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s="11">
        <f t="shared" si="104"/>
        <v>101</v>
      </c>
      <c r="G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s="12" t="s">
        <v>8289</v>
      </c>
      <c r="P1654" s="12" t="s">
        <v>8311</v>
      </c>
      <c r="Q1654">
        <v>64.709999999999994</v>
      </c>
      <c r="R1654" s="18">
        <f t="shared" si="105"/>
        <v>41602.534641203703</v>
      </c>
      <c r="S1654" s="18">
        <f t="shared" si="106"/>
        <v>41572.492974537039</v>
      </c>
      <c r="T1654">
        <f t="shared" si="103"/>
        <v>2013</v>
      </c>
    </row>
    <row r="1655" spans="1:20" ht="45" x14ac:dyDescent="0.2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s="11">
        <f t="shared" si="104"/>
        <v>174</v>
      </c>
      <c r="G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s="12" t="s">
        <v>8289</v>
      </c>
      <c r="P1655" s="12" t="s">
        <v>8311</v>
      </c>
      <c r="Q1655">
        <v>51.85</v>
      </c>
      <c r="R1655" s="18">
        <f t="shared" si="105"/>
        <v>40657.834444444445</v>
      </c>
      <c r="S1655" s="18">
        <f t="shared" si="106"/>
        <v>40626.834444444445</v>
      </c>
      <c r="T1655">
        <f t="shared" si="103"/>
        <v>2011</v>
      </c>
    </row>
    <row r="1656" spans="1:20" ht="60" x14ac:dyDescent="0.2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s="11">
        <f t="shared" si="104"/>
        <v>120</v>
      </c>
      <c r="G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s="12" t="s">
        <v>8289</v>
      </c>
      <c r="P1656" s="12" t="s">
        <v>8311</v>
      </c>
      <c r="Q1656">
        <v>38.79</v>
      </c>
      <c r="R1656" s="18">
        <f t="shared" si="105"/>
        <v>41017.890740740739</v>
      </c>
      <c r="S1656" s="18">
        <f t="shared" si="106"/>
        <v>40987.890740740739</v>
      </c>
      <c r="T1656">
        <f t="shared" si="103"/>
        <v>2012</v>
      </c>
    </row>
    <row r="1657" spans="1:20" ht="45" x14ac:dyDescent="0.2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s="11">
        <f t="shared" si="104"/>
        <v>143</v>
      </c>
      <c r="G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s="12" t="s">
        <v>8289</v>
      </c>
      <c r="P1657" s="12" t="s">
        <v>8311</v>
      </c>
      <c r="Q1657">
        <v>44.65</v>
      </c>
      <c r="R1657" s="18">
        <f t="shared" si="105"/>
        <v>41004.750231481477</v>
      </c>
      <c r="S1657" s="18">
        <f t="shared" si="106"/>
        <v>40974.791898148149</v>
      </c>
      <c r="T1657">
        <f t="shared" si="103"/>
        <v>2012</v>
      </c>
    </row>
    <row r="1658" spans="1:20" ht="60" x14ac:dyDescent="0.2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s="11">
        <f t="shared" si="104"/>
        <v>100</v>
      </c>
      <c r="G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s="12" t="s">
        <v>8289</v>
      </c>
      <c r="P1658" s="12" t="s">
        <v>8311</v>
      </c>
      <c r="Q1658">
        <v>156.77000000000001</v>
      </c>
      <c r="R1658" s="18">
        <f t="shared" si="105"/>
        <v>41256.928842592592</v>
      </c>
      <c r="S1658" s="18">
        <f t="shared" si="106"/>
        <v>41226.928842592592</v>
      </c>
      <c r="T1658">
        <f t="shared" si="103"/>
        <v>2012</v>
      </c>
    </row>
    <row r="1659" spans="1:20" ht="60" x14ac:dyDescent="0.2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s="11">
        <f t="shared" si="104"/>
        <v>105</v>
      </c>
      <c r="G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s="12" t="s">
        <v>8289</v>
      </c>
      <c r="P1659" s="12" t="s">
        <v>8311</v>
      </c>
      <c r="Q1659">
        <v>118.7</v>
      </c>
      <c r="R1659" s="18">
        <f t="shared" si="105"/>
        <v>41053.782037037039</v>
      </c>
      <c r="S1659" s="18">
        <f t="shared" si="106"/>
        <v>41023.782037037039</v>
      </c>
      <c r="T1659">
        <f t="shared" si="103"/>
        <v>2012</v>
      </c>
    </row>
    <row r="1660" spans="1:20" ht="60" x14ac:dyDescent="0.2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s="11">
        <f t="shared" si="104"/>
        <v>132</v>
      </c>
      <c r="G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s="12" t="s">
        <v>8289</v>
      </c>
      <c r="P1660" s="12" t="s">
        <v>8311</v>
      </c>
      <c r="Q1660">
        <v>74.150000000000006</v>
      </c>
      <c r="R1660" s="18">
        <f t="shared" si="105"/>
        <v>41261.597222222219</v>
      </c>
      <c r="S1660" s="18">
        <f t="shared" si="106"/>
        <v>41223.22184027778</v>
      </c>
      <c r="T1660">
        <f t="shared" si="103"/>
        <v>2012</v>
      </c>
    </row>
    <row r="1661" spans="1:20" ht="60" x14ac:dyDescent="0.2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s="11">
        <f t="shared" si="104"/>
        <v>113</v>
      </c>
      <c r="G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s="12" t="s">
        <v>8289</v>
      </c>
      <c r="P1661" s="12" t="s">
        <v>8311</v>
      </c>
      <c r="Q1661">
        <v>12.53</v>
      </c>
      <c r="R1661" s="18">
        <f t="shared" si="105"/>
        <v>41625.5</v>
      </c>
      <c r="S1661" s="18">
        <f t="shared" si="106"/>
        <v>41596.913437499999</v>
      </c>
      <c r="T1661">
        <f t="shared" si="103"/>
        <v>2013</v>
      </c>
    </row>
    <row r="1662" spans="1:20" ht="60" x14ac:dyDescent="0.2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s="11">
        <f t="shared" si="104"/>
        <v>1254</v>
      </c>
      <c r="G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s="12" t="s">
        <v>8289</v>
      </c>
      <c r="P1662" s="12" t="s">
        <v>8311</v>
      </c>
      <c r="Q1662">
        <v>27.86</v>
      </c>
      <c r="R1662" s="18">
        <f t="shared" si="105"/>
        <v>42490.915972222225</v>
      </c>
      <c r="S1662" s="18">
        <f t="shared" si="106"/>
        <v>42459.693865740745</v>
      </c>
      <c r="T1662">
        <f t="shared" si="103"/>
        <v>2016</v>
      </c>
    </row>
    <row r="1663" spans="1:20" ht="75" x14ac:dyDescent="0.2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s="11">
        <f t="shared" si="104"/>
        <v>103</v>
      </c>
      <c r="G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s="12" t="s">
        <v>8289</v>
      </c>
      <c r="P1663" s="12" t="s">
        <v>8311</v>
      </c>
      <c r="Q1663">
        <v>80.180000000000007</v>
      </c>
      <c r="R1663" s="18">
        <f t="shared" si="105"/>
        <v>42386.875</v>
      </c>
      <c r="S1663" s="18">
        <f t="shared" si="106"/>
        <v>42343.998043981483</v>
      </c>
      <c r="T1663">
        <f t="shared" si="103"/>
        <v>2015</v>
      </c>
    </row>
    <row r="1664" spans="1:20" ht="60" x14ac:dyDescent="0.2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s="11">
        <f t="shared" si="104"/>
        <v>103</v>
      </c>
      <c r="G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s="12" t="s">
        <v>8289</v>
      </c>
      <c r="P1664" s="12" t="s">
        <v>8311</v>
      </c>
      <c r="Q1664">
        <v>132.44</v>
      </c>
      <c r="R1664" s="18">
        <f t="shared" si="105"/>
        <v>40908.239999999998</v>
      </c>
      <c r="S1664" s="18">
        <f t="shared" si="106"/>
        <v>40848.198333333334</v>
      </c>
      <c r="T1664">
        <f t="shared" si="103"/>
        <v>2011</v>
      </c>
    </row>
    <row r="1665" spans="1:20" ht="45" x14ac:dyDescent="0.2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s="11">
        <f t="shared" si="104"/>
        <v>108</v>
      </c>
      <c r="G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s="12" t="s">
        <v>8289</v>
      </c>
      <c r="P1665" s="12" t="s">
        <v>8311</v>
      </c>
      <c r="Q1665">
        <v>33.75</v>
      </c>
      <c r="R1665" s="18">
        <f t="shared" si="105"/>
        <v>42036.02207175926</v>
      </c>
      <c r="S1665" s="18">
        <f t="shared" si="106"/>
        <v>42006.02207175926</v>
      </c>
      <c r="T1665">
        <f t="shared" si="103"/>
        <v>2015</v>
      </c>
    </row>
    <row r="1666" spans="1:20" ht="45" x14ac:dyDescent="0.2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s="11">
        <f t="shared" si="104"/>
        <v>122</v>
      </c>
      <c r="G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s="12" t="s">
        <v>8289</v>
      </c>
      <c r="P1666" s="12" t="s">
        <v>8311</v>
      </c>
      <c r="Q1666">
        <v>34.380000000000003</v>
      </c>
      <c r="R1666" s="18">
        <f t="shared" si="105"/>
        <v>40984.165972222225</v>
      </c>
      <c r="S1666" s="18">
        <f t="shared" si="106"/>
        <v>40939.761782407404</v>
      </c>
      <c r="T1666">
        <f t="shared" si="103"/>
        <v>2012</v>
      </c>
    </row>
    <row r="1667" spans="1:20" ht="60" x14ac:dyDescent="0.2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s="11">
        <f t="shared" si="104"/>
        <v>119</v>
      </c>
      <c r="G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s="12" t="s">
        <v>8289</v>
      </c>
      <c r="P1667" s="12" t="s">
        <v>8311</v>
      </c>
      <c r="Q1667">
        <v>44.96</v>
      </c>
      <c r="R1667" s="18">
        <f t="shared" si="105"/>
        <v>40596.125</v>
      </c>
      <c r="S1667" s="18">
        <f t="shared" si="106"/>
        <v>40564.649456018517</v>
      </c>
      <c r="T1667">
        <f t="shared" ref="T1667:T1730" si="107">YEAR(S1667)</f>
        <v>2011</v>
      </c>
    </row>
    <row r="1668" spans="1:20" ht="45" x14ac:dyDescent="0.2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s="11">
        <f t="shared" si="104"/>
        <v>161</v>
      </c>
      <c r="G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s="12" t="s">
        <v>8289</v>
      </c>
      <c r="P1668" s="12" t="s">
        <v>8311</v>
      </c>
      <c r="Q1668">
        <v>41.04</v>
      </c>
      <c r="R1668" s="18">
        <f t="shared" si="105"/>
        <v>41361.211493055554</v>
      </c>
      <c r="S1668" s="18">
        <f t="shared" si="106"/>
        <v>41331.253159722226</v>
      </c>
      <c r="T1668">
        <f t="shared" si="107"/>
        <v>2013</v>
      </c>
    </row>
    <row r="1669" spans="1:20" ht="45" x14ac:dyDescent="0.2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s="11">
        <f t="shared" si="104"/>
        <v>127</v>
      </c>
      <c r="G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s="12" t="s">
        <v>8289</v>
      </c>
      <c r="P1669" s="12" t="s">
        <v>8311</v>
      </c>
      <c r="Q1669">
        <v>52.6</v>
      </c>
      <c r="R1669" s="18">
        <f t="shared" si="105"/>
        <v>41709.290972222225</v>
      </c>
      <c r="S1669" s="18">
        <f t="shared" si="106"/>
        <v>41682.0705787037</v>
      </c>
      <c r="T1669">
        <f t="shared" si="107"/>
        <v>2014</v>
      </c>
    </row>
    <row r="1670" spans="1:20" ht="60" x14ac:dyDescent="0.2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s="11">
        <f t="shared" si="104"/>
        <v>103</v>
      </c>
      <c r="G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s="12" t="s">
        <v>8289</v>
      </c>
      <c r="P1670" s="12" t="s">
        <v>8311</v>
      </c>
      <c r="Q1670">
        <v>70.78</v>
      </c>
      <c r="R1670" s="18">
        <f t="shared" si="105"/>
        <v>40875.191423611112</v>
      </c>
      <c r="S1670" s="18">
        <f t="shared" si="106"/>
        <v>40845.14975694444</v>
      </c>
      <c r="T1670">
        <f t="shared" si="107"/>
        <v>2011</v>
      </c>
    </row>
    <row r="1671" spans="1:20" ht="60" x14ac:dyDescent="0.2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s="11">
        <f t="shared" si="104"/>
        <v>140</v>
      </c>
      <c r="G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s="12" t="s">
        <v>8289</v>
      </c>
      <c r="P1671" s="12" t="s">
        <v>8311</v>
      </c>
      <c r="Q1671">
        <v>53.75</v>
      </c>
      <c r="R1671" s="18">
        <f t="shared" si="105"/>
        <v>42521.885138888887</v>
      </c>
      <c r="S1671" s="18">
        <f t="shared" si="106"/>
        <v>42461.885138888887</v>
      </c>
      <c r="T1671">
        <f t="shared" si="107"/>
        <v>2016</v>
      </c>
    </row>
    <row r="1672" spans="1:20" ht="60" x14ac:dyDescent="0.2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s="11">
        <f t="shared" si="104"/>
        <v>103</v>
      </c>
      <c r="G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s="12" t="s">
        <v>8289</v>
      </c>
      <c r="P1672" s="12" t="s">
        <v>8311</v>
      </c>
      <c r="Q1672">
        <v>44.61</v>
      </c>
      <c r="R1672" s="18">
        <f t="shared" si="105"/>
        <v>40364.166666666664</v>
      </c>
      <c r="S1672" s="18">
        <f t="shared" si="106"/>
        <v>40313.930543981485</v>
      </c>
      <c r="T1672">
        <f t="shared" si="107"/>
        <v>2010</v>
      </c>
    </row>
    <row r="1673" spans="1:20" ht="30" x14ac:dyDescent="0.2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s="11">
        <f t="shared" si="104"/>
        <v>101</v>
      </c>
      <c r="G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s="12" t="s">
        <v>8289</v>
      </c>
      <c r="P1673" s="12" t="s">
        <v>8311</v>
      </c>
      <c r="Q1673">
        <v>26.15</v>
      </c>
      <c r="R1673" s="18">
        <f t="shared" si="105"/>
        <v>42583.54414351852</v>
      </c>
      <c r="S1673" s="18">
        <f t="shared" si="106"/>
        <v>42553.54414351852</v>
      </c>
      <c r="T1673">
        <f t="shared" si="107"/>
        <v>2016</v>
      </c>
    </row>
    <row r="1674" spans="1:20" ht="45" x14ac:dyDescent="0.2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s="11">
        <f t="shared" si="104"/>
        <v>113</v>
      </c>
      <c r="G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s="12" t="s">
        <v>8289</v>
      </c>
      <c r="P1674" s="12" t="s">
        <v>8311</v>
      </c>
      <c r="Q1674">
        <v>39.18</v>
      </c>
      <c r="R1674" s="18">
        <f t="shared" si="105"/>
        <v>41064.656597222223</v>
      </c>
      <c r="S1674" s="18">
        <f t="shared" si="106"/>
        <v>41034.656597222223</v>
      </c>
      <c r="T1674">
        <f t="shared" si="107"/>
        <v>2012</v>
      </c>
    </row>
    <row r="1675" spans="1:20" ht="45" x14ac:dyDescent="0.2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s="11">
        <f t="shared" si="104"/>
        <v>128</v>
      </c>
      <c r="G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s="12" t="s">
        <v>8289</v>
      </c>
      <c r="P1675" s="12" t="s">
        <v>8311</v>
      </c>
      <c r="Q1675">
        <v>45.59</v>
      </c>
      <c r="R1675" s="18">
        <f t="shared" si="105"/>
        <v>42069.878379629634</v>
      </c>
      <c r="S1675" s="18">
        <f t="shared" si="106"/>
        <v>42039.878379629634</v>
      </c>
      <c r="T1675">
        <f t="shared" si="107"/>
        <v>2015</v>
      </c>
    </row>
    <row r="1676" spans="1:20" ht="60" x14ac:dyDescent="0.2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s="11">
        <f t="shared" si="104"/>
        <v>202</v>
      </c>
      <c r="G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s="12" t="s">
        <v>8289</v>
      </c>
      <c r="P1676" s="12" t="s">
        <v>8311</v>
      </c>
      <c r="Q1676">
        <v>89.25</v>
      </c>
      <c r="R1676" s="18">
        <f t="shared" si="105"/>
        <v>42600.290972222225</v>
      </c>
      <c r="S1676" s="18">
        <f t="shared" si="106"/>
        <v>42569.605393518519</v>
      </c>
      <c r="T1676">
        <f t="shared" si="107"/>
        <v>2016</v>
      </c>
    </row>
    <row r="1677" spans="1:20" ht="30" x14ac:dyDescent="0.2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s="11">
        <f t="shared" si="104"/>
        <v>137</v>
      </c>
      <c r="G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s="12" t="s">
        <v>8289</v>
      </c>
      <c r="P1677" s="12" t="s">
        <v>8311</v>
      </c>
      <c r="Q1677">
        <v>40.42</v>
      </c>
      <c r="R1677" s="18">
        <f t="shared" si="105"/>
        <v>40832.918749999997</v>
      </c>
      <c r="S1677" s="18">
        <f t="shared" si="106"/>
        <v>40802.733101851853</v>
      </c>
      <c r="T1677">
        <f t="shared" si="107"/>
        <v>2011</v>
      </c>
    </row>
    <row r="1678" spans="1:20" ht="45" x14ac:dyDescent="0.2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s="11">
        <f t="shared" si="104"/>
        <v>115</v>
      </c>
      <c r="G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s="12" t="s">
        <v>8289</v>
      </c>
      <c r="P1678" s="12" t="s">
        <v>8311</v>
      </c>
      <c r="Q1678">
        <v>82.38</v>
      </c>
      <c r="R1678" s="18">
        <f t="shared" si="105"/>
        <v>41020.165972222225</v>
      </c>
      <c r="S1678" s="18">
        <f t="shared" si="106"/>
        <v>40973.72623842593</v>
      </c>
      <c r="T1678">
        <f t="shared" si="107"/>
        <v>2012</v>
      </c>
    </row>
    <row r="1679" spans="1:20" ht="45" x14ac:dyDescent="0.2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s="11">
        <f t="shared" si="104"/>
        <v>112</v>
      </c>
      <c r="G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s="12" t="s">
        <v>8289</v>
      </c>
      <c r="P1679" s="12" t="s">
        <v>8311</v>
      </c>
      <c r="Q1679">
        <v>159.52000000000001</v>
      </c>
      <c r="R1679" s="18">
        <f t="shared" si="105"/>
        <v>42476.249305555553</v>
      </c>
      <c r="S1679" s="18">
        <f t="shared" si="106"/>
        <v>42416.407129629632</v>
      </c>
      <c r="T1679">
        <f t="shared" si="107"/>
        <v>2016</v>
      </c>
    </row>
    <row r="1680" spans="1:20" ht="45" x14ac:dyDescent="0.2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s="11">
        <f t="shared" si="104"/>
        <v>118</v>
      </c>
      <c r="G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s="12" t="s">
        <v>8289</v>
      </c>
      <c r="P1680" s="12" t="s">
        <v>8311</v>
      </c>
      <c r="Q1680">
        <v>36.24</v>
      </c>
      <c r="R1680" s="18">
        <f t="shared" si="105"/>
        <v>41676.854988425926</v>
      </c>
      <c r="S1680" s="18">
        <f t="shared" si="106"/>
        <v>41662.854988425926</v>
      </c>
      <c r="T1680">
        <f t="shared" si="107"/>
        <v>2014</v>
      </c>
    </row>
    <row r="1681" spans="1:20" ht="60" x14ac:dyDescent="0.2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s="11">
        <f t="shared" si="104"/>
        <v>175</v>
      </c>
      <c r="G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s="12" t="s">
        <v>8289</v>
      </c>
      <c r="P1681" s="12" t="s">
        <v>8311</v>
      </c>
      <c r="Q1681">
        <v>62.5</v>
      </c>
      <c r="R1681" s="18">
        <f t="shared" si="105"/>
        <v>40746.068807870368</v>
      </c>
      <c r="S1681" s="18">
        <f t="shared" si="106"/>
        <v>40723.068807870368</v>
      </c>
      <c r="T1681">
        <f t="shared" si="107"/>
        <v>2011</v>
      </c>
    </row>
    <row r="1682" spans="1:20" ht="30" x14ac:dyDescent="0.2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s="11">
        <f t="shared" ref="F1682:F1745" si="108">ROUND(E1682/D1682*100,0)</f>
        <v>118</v>
      </c>
      <c r="G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s="12" t="s">
        <v>8289</v>
      </c>
      <c r="P1682" s="12" t="s">
        <v>8311</v>
      </c>
      <c r="Q1682">
        <v>47</v>
      </c>
      <c r="R1682" s="18">
        <f t="shared" ref="R1682:R1745" si="109">(((J1682/60)/60)/24)+DATE(1970,1,1)</f>
        <v>41832.757719907408</v>
      </c>
      <c r="S1682" s="18">
        <f t="shared" ref="S1682:S1745" si="110">(((K1682/60)/60)/24)+DATE(1970,1,1)</f>
        <v>41802.757719907408</v>
      </c>
      <c r="T1682">
        <f t="shared" si="107"/>
        <v>2014</v>
      </c>
    </row>
    <row r="1683" spans="1:20" ht="60" x14ac:dyDescent="0.2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s="11">
        <f t="shared" si="108"/>
        <v>101</v>
      </c>
      <c r="G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s="12" t="s">
        <v>8289</v>
      </c>
      <c r="P1683" s="12" t="s">
        <v>8312</v>
      </c>
      <c r="Q1683">
        <v>74.58</v>
      </c>
      <c r="R1683" s="18">
        <f t="shared" si="109"/>
        <v>42823.083333333328</v>
      </c>
      <c r="S1683" s="18">
        <f t="shared" si="110"/>
        <v>42774.121342592596</v>
      </c>
      <c r="T1683">
        <f t="shared" si="107"/>
        <v>2017</v>
      </c>
    </row>
    <row r="1684" spans="1:20" ht="45" x14ac:dyDescent="0.2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s="11">
        <f t="shared" si="108"/>
        <v>0</v>
      </c>
      <c r="G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s="12" t="s">
        <v>8289</v>
      </c>
      <c r="P1684" s="12" t="s">
        <v>8312</v>
      </c>
      <c r="Q1684">
        <v>0</v>
      </c>
      <c r="R1684" s="18">
        <f t="shared" si="109"/>
        <v>42839.171990740739</v>
      </c>
      <c r="S1684" s="18">
        <f t="shared" si="110"/>
        <v>42779.21365740741</v>
      </c>
      <c r="T1684">
        <f t="shared" si="107"/>
        <v>2017</v>
      </c>
    </row>
    <row r="1685" spans="1:20" ht="45" x14ac:dyDescent="0.2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s="11">
        <f t="shared" si="108"/>
        <v>22</v>
      </c>
      <c r="G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s="12" t="s">
        <v>8289</v>
      </c>
      <c r="P1685" s="12" t="s">
        <v>8312</v>
      </c>
      <c r="Q1685">
        <v>76</v>
      </c>
      <c r="R1685" s="18">
        <f t="shared" si="109"/>
        <v>42832.781689814816</v>
      </c>
      <c r="S1685" s="18">
        <f t="shared" si="110"/>
        <v>42808.781689814816</v>
      </c>
      <c r="T1685">
        <f t="shared" si="107"/>
        <v>2017</v>
      </c>
    </row>
    <row r="1686" spans="1:20" ht="30" x14ac:dyDescent="0.2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s="11">
        <f t="shared" si="108"/>
        <v>109</v>
      </c>
      <c r="G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s="12" t="s">
        <v>8289</v>
      </c>
      <c r="P1686" s="12" t="s">
        <v>8312</v>
      </c>
      <c r="Q1686">
        <v>86.44</v>
      </c>
      <c r="R1686" s="18">
        <f t="shared" si="109"/>
        <v>42811.773622685185</v>
      </c>
      <c r="S1686" s="18">
        <f t="shared" si="110"/>
        <v>42783.815289351856</v>
      </c>
      <c r="T1686">
        <f t="shared" si="107"/>
        <v>2017</v>
      </c>
    </row>
    <row r="1687" spans="1:20" ht="60" x14ac:dyDescent="0.2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s="11">
        <f t="shared" si="108"/>
        <v>103</v>
      </c>
      <c r="G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s="12" t="s">
        <v>8289</v>
      </c>
      <c r="P1687" s="12" t="s">
        <v>8312</v>
      </c>
      <c r="Q1687">
        <v>24</v>
      </c>
      <c r="R1687" s="18">
        <f t="shared" si="109"/>
        <v>42818.208599537036</v>
      </c>
      <c r="S1687" s="18">
        <f t="shared" si="110"/>
        <v>42788.2502662037</v>
      </c>
      <c r="T1687">
        <f t="shared" si="107"/>
        <v>2017</v>
      </c>
    </row>
    <row r="1688" spans="1:20" ht="60" x14ac:dyDescent="0.2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s="11">
        <f t="shared" si="108"/>
        <v>0</v>
      </c>
      <c r="G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s="12" t="s">
        <v>8289</v>
      </c>
      <c r="P1688" s="12" t="s">
        <v>8312</v>
      </c>
      <c r="Q1688">
        <v>18</v>
      </c>
      <c r="R1688" s="18">
        <f t="shared" si="109"/>
        <v>42852.802303240736</v>
      </c>
      <c r="S1688" s="18">
        <f t="shared" si="110"/>
        <v>42792.843969907408</v>
      </c>
      <c r="T1688">
        <f t="shared" si="107"/>
        <v>2017</v>
      </c>
    </row>
    <row r="1689" spans="1:20" ht="60" x14ac:dyDescent="0.2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s="11">
        <f t="shared" si="108"/>
        <v>31</v>
      </c>
      <c r="G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s="12" t="s">
        <v>8289</v>
      </c>
      <c r="P1689" s="12" t="s">
        <v>8312</v>
      </c>
      <c r="Q1689">
        <v>80.13</v>
      </c>
      <c r="R1689" s="18">
        <f t="shared" si="109"/>
        <v>42835.84375</v>
      </c>
      <c r="S1689" s="18">
        <f t="shared" si="110"/>
        <v>42802.046817129631</v>
      </c>
      <c r="T1689">
        <f t="shared" si="107"/>
        <v>2017</v>
      </c>
    </row>
    <row r="1690" spans="1:20" ht="60" x14ac:dyDescent="0.2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s="11">
        <f t="shared" si="108"/>
        <v>44</v>
      </c>
      <c r="G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s="12" t="s">
        <v>8289</v>
      </c>
      <c r="P1690" s="12" t="s">
        <v>8312</v>
      </c>
      <c r="Q1690">
        <v>253.14</v>
      </c>
      <c r="R1690" s="18">
        <f t="shared" si="109"/>
        <v>42834.492986111116</v>
      </c>
      <c r="S1690" s="18">
        <f t="shared" si="110"/>
        <v>42804.534652777773</v>
      </c>
      <c r="T1690">
        <f t="shared" si="107"/>
        <v>2017</v>
      </c>
    </row>
    <row r="1691" spans="1:20" ht="30" x14ac:dyDescent="0.2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s="11">
        <f t="shared" si="108"/>
        <v>100</v>
      </c>
      <c r="G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s="12" t="s">
        <v>8289</v>
      </c>
      <c r="P1691" s="12" t="s">
        <v>8312</v>
      </c>
      <c r="Q1691">
        <v>171.43</v>
      </c>
      <c r="R1691" s="18">
        <f t="shared" si="109"/>
        <v>42810.900810185187</v>
      </c>
      <c r="S1691" s="18">
        <f t="shared" si="110"/>
        <v>42780.942476851851</v>
      </c>
      <c r="T1691">
        <f t="shared" si="107"/>
        <v>2017</v>
      </c>
    </row>
    <row r="1692" spans="1:20" ht="45" x14ac:dyDescent="0.2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s="11">
        <f t="shared" si="108"/>
        <v>25</v>
      </c>
      <c r="G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s="12" t="s">
        <v>8289</v>
      </c>
      <c r="P1692" s="12" t="s">
        <v>8312</v>
      </c>
      <c r="Q1692">
        <v>57.73</v>
      </c>
      <c r="R1692" s="18">
        <f t="shared" si="109"/>
        <v>42831.389374999999</v>
      </c>
      <c r="S1692" s="18">
        <f t="shared" si="110"/>
        <v>42801.43104166667</v>
      </c>
      <c r="T1692">
        <f t="shared" si="107"/>
        <v>2017</v>
      </c>
    </row>
    <row r="1693" spans="1:20" ht="60" x14ac:dyDescent="0.2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s="11">
        <f t="shared" si="108"/>
        <v>33</v>
      </c>
      <c r="G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s="12" t="s">
        <v>8289</v>
      </c>
      <c r="P1693" s="12" t="s">
        <v>8312</v>
      </c>
      <c r="Q1693">
        <v>264.26</v>
      </c>
      <c r="R1693" s="18">
        <f t="shared" si="109"/>
        <v>42828.041666666672</v>
      </c>
      <c r="S1693" s="18">
        <f t="shared" si="110"/>
        <v>42795.701481481476</v>
      </c>
      <c r="T1693">
        <f t="shared" si="107"/>
        <v>2017</v>
      </c>
    </row>
    <row r="1694" spans="1:20" ht="45" x14ac:dyDescent="0.2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s="11">
        <f t="shared" si="108"/>
        <v>48</v>
      </c>
      <c r="G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s="12" t="s">
        <v>8289</v>
      </c>
      <c r="P1694" s="12" t="s">
        <v>8312</v>
      </c>
      <c r="Q1694">
        <v>159.33000000000001</v>
      </c>
      <c r="R1694" s="18">
        <f t="shared" si="109"/>
        <v>42820.999305555553</v>
      </c>
      <c r="S1694" s="18">
        <f t="shared" si="110"/>
        <v>42788.151238425926</v>
      </c>
      <c r="T1694">
        <f t="shared" si="107"/>
        <v>2017</v>
      </c>
    </row>
    <row r="1695" spans="1:20" ht="60" x14ac:dyDescent="0.2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s="11">
        <f t="shared" si="108"/>
        <v>9</v>
      </c>
      <c r="G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s="12" t="s">
        <v>8289</v>
      </c>
      <c r="P1695" s="12" t="s">
        <v>8312</v>
      </c>
      <c r="Q1695">
        <v>35</v>
      </c>
      <c r="R1695" s="18">
        <f t="shared" si="109"/>
        <v>42834.833333333328</v>
      </c>
      <c r="S1695" s="18">
        <f t="shared" si="110"/>
        <v>42803.920277777783</v>
      </c>
      <c r="T1695">
        <f t="shared" si="107"/>
        <v>2017</v>
      </c>
    </row>
    <row r="1696" spans="1:20" ht="60" x14ac:dyDescent="0.2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s="11">
        <f t="shared" si="108"/>
        <v>0</v>
      </c>
      <c r="G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s="12" t="s">
        <v>8289</v>
      </c>
      <c r="P1696" s="12" t="s">
        <v>8312</v>
      </c>
      <c r="Q1696">
        <v>5</v>
      </c>
      <c r="R1696" s="18">
        <f t="shared" si="109"/>
        <v>42821.191666666666</v>
      </c>
      <c r="S1696" s="18">
        <f t="shared" si="110"/>
        <v>42791.669837962967</v>
      </c>
      <c r="T1696">
        <f t="shared" si="107"/>
        <v>2017</v>
      </c>
    </row>
    <row r="1697" spans="1:20" ht="60" x14ac:dyDescent="0.2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s="11">
        <f t="shared" si="108"/>
        <v>12</v>
      </c>
      <c r="G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s="12" t="s">
        <v>8289</v>
      </c>
      <c r="P1697" s="12" t="s">
        <v>8312</v>
      </c>
      <c r="Q1697">
        <v>61.09</v>
      </c>
      <c r="R1697" s="18">
        <f t="shared" si="109"/>
        <v>42835.041666666672</v>
      </c>
      <c r="S1697" s="18">
        <f t="shared" si="110"/>
        <v>42801.031412037039</v>
      </c>
      <c r="T1697">
        <f t="shared" si="107"/>
        <v>2017</v>
      </c>
    </row>
    <row r="1698" spans="1:20" ht="60" x14ac:dyDescent="0.2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s="11">
        <f t="shared" si="108"/>
        <v>0</v>
      </c>
      <c r="G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s="12" t="s">
        <v>8289</v>
      </c>
      <c r="P1698" s="12" t="s">
        <v>8312</v>
      </c>
      <c r="Q1698">
        <v>0</v>
      </c>
      <c r="R1698" s="18">
        <f t="shared" si="109"/>
        <v>42826.027905092589</v>
      </c>
      <c r="S1698" s="18">
        <f t="shared" si="110"/>
        <v>42796.069571759261</v>
      </c>
      <c r="T1698">
        <f t="shared" si="107"/>
        <v>2017</v>
      </c>
    </row>
    <row r="1699" spans="1:20" ht="45" x14ac:dyDescent="0.2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s="11">
        <f t="shared" si="108"/>
        <v>20</v>
      </c>
      <c r="G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s="12" t="s">
        <v>8289</v>
      </c>
      <c r="P1699" s="12" t="s">
        <v>8312</v>
      </c>
      <c r="Q1699">
        <v>114.82</v>
      </c>
      <c r="R1699" s="18">
        <f t="shared" si="109"/>
        <v>42834.991296296299</v>
      </c>
      <c r="S1699" s="18">
        <f t="shared" si="110"/>
        <v>42805.032962962956</v>
      </c>
      <c r="T1699">
        <f t="shared" si="107"/>
        <v>2017</v>
      </c>
    </row>
    <row r="1700" spans="1:20" ht="75" x14ac:dyDescent="0.2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s="11">
        <f t="shared" si="108"/>
        <v>0</v>
      </c>
      <c r="G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s="12" t="s">
        <v>8289</v>
      </c>
      <c r="P1700" s="12" t="s">
        <v>8312</v>
      </c>
      <c r="Q1700">
        <v>0</v>
      </c>
      <c r="R1700" s="18">
        <f t="shared" si="109"/>
        <v>42820.147916666669</v>
      </c>
      <c r="S1700" s="18">
        <f t="shared" si="110"/>
        <v>42796.207870370374</v>
      </c>
      <c r="T1700">
        <f t="shared" si="107"/>
        <v>2017</v>
      </c>
    </row>
    <row r="1701" spans="1:20" ht="60" x14ac:dyDescent="0.2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s="11">
        <f t="shared" si="108"/>
        <v>4</v>
      </c>
      <c r="G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s="12" t="s">
        <v>8289</v>
      </c>
      <c r="P1701" s="12" t="s">
        <v>8312</v>
      </c>
      <c r="Q1701">
        <v>54</v>
      </c>
      <c r="R1701" s="18">
        <f t="shared" si="109"/>
        <v>42836.863946759258</v>
      </c>
      <c r="S1701" s="18">
        <f t="shared" si="110"/>
        <v>42806.863946759258</v>
      </c>
      <c r="T1701">
        <f t="shared" si="107"/>
        <v>2017</v>
      </c>
    </row>
    <row r="1702" spans="1:20" ht="60" x14ac:dyDescent="0.2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s="11">
        <f t="shared" si="108"/>
        <v>26</v>
      </c>
      <c r="G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s="12" t="s">
        <v>8289</v>
      </c>
      <c r="P1702" s="12" t="s">
        <v>8312</v>
      </c>
      <c r="Q1702">
        <v>65.97</v>
      </c>
      <c r="R1702" s="18">
        <f t="shared" si="109"/>
        <v>42826.166666666672</v>
      </c>
      <c r="S1702" s="18">
        <f t="shared" si="110"/>
        <v>42796.071643518517</v>
      </c>
      <c r="T1702">
        <f t="shared" si="107"/>
        <v>2017</v>
      </c>
    </row>
    <row r="1703" spans="1:20" ht="60" x14ac:dyDescent="0.2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s="11">
        <f t="shared" si="108"/>
        <v>0</v>
      </c>
      <c r="G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s="12" t="s">
        <v>8289</v>
      </c>
      <c r="P1703" s="12" t="s">
        <v>8312</v>
      </c>
      <c r="Q1703">
        <v>5</v>
      </c>
      <c r="R1703" s="18">
        <f t="shared" si="109"/>
        <v>42019.664409722223</v>
      </c>
      <c r="S1703" s="18">
        <f t="shared" si="110"/>
        <v>41989.664409722223</v>
      </c>
      <c r="T1703">
        <f t="shared" si="107"/>
        <v>2014</v>
      </c>
    </row>
    <row r="1704" spans="1:20" ht="30" x14ac:dyDescent="0.2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s="11">
        <f t="shared" si="108"/>
        <v>0</v>
      </c>
      <c r="G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s="12" t="s">
        <v>8289</v>
      </c>
      <c r="P1704" s="12" t="s">
        <v>8312</v>
      </c>
      <c r="Q1704">
        <v>1</v>
      </c>
      <c r="R1704" s="18">
        <f t="shared" si="109"/>
        <v>42093.828125</v>
      </c>
      <c r="S1704" s="18">
        <f t="shared" si="110"/>
        <v>42063.869791666672</v>
      </c>
      <c r="T1704">
        <f t="shared" si="107"/>
        <v>2015</v>
      </c>
    </row>
    <row r="1705" spans="1:20" ht="60" x14ac:dyDescent="0.2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s="11">
        <f t="shared" si="108"/>
        <v>1</v>
      </c>
      <c r="G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s="12" t="s">
        <v>8289</v>
      </c>
      <c r="P1705" s="12" t="s">
        <v>8312</v>
      </c>
      <c r="Q1705">
        <v>25.5</v>
      </c>
      <c r="R1705" s="18">
        <f t="shared" si="109"/>
        <v>42247.281678240746</v>
      </c>
      <c r="S1705" s="18">
        <f t="shared" si="110"/>
        <v>42187.281678240746</v>
      </c>
      <c r="T1705">
        <f t="shared" si="107"/>
        <v>2015</v>
      </c>
    </row>
    <row r="1706" spans="1:20" ht="45" x14ac:dyDescent="0.2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s="11">
        <f t="shared" si="108"/>
        <v>65</v>
      </c>
      <c r="G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s="12" t="s">
        <v>8289</v>
      </c>
      <c r="P1706" s="12" t="s">
        <v>8312</v>
      </c>
      <c r="Q1706">
        <v>118.36</v>
      </c>
      <c r="R1706" s="18">
        <f t="shared" si="109"/>
        <v>42051.139733796299</v>
      </c>
      <c r="S1706" s="18">
        <f t="shared" si="110"/>
        <v>42021.139733796299</v>
      </c>
      <c r="T1706">
        <f t="shared" si="107"/>
        <v>2015</v>
      </c>
    </row>
    <row r="1707" spans="1:20" ht="45" x14ac:dyDescent="0.2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s="11">
        <f t="shared" si="108"/>
        <v>0</v>
      </c>
      <c r="G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s="12" t="s">
        <v>8289</v>
      </c>
      <c r="P1707" s="12" t="s">
        <v>8312</v>
      </c>
      <c r="Q1707">
        <v>0</v>
      </c>
      <c r="R1707" s="18">
        <f t="shared" si="109"/>
        <v>42256.666666666672</v>
      </c>
      <c r="S1707" s="18">
        <f t="shared" si="110"/>
        <v>42245.016736111109</v>
      </c>
      <c r="T1707">
        <f t="shared" si="107"/>
        <v>2015</v>
      </c>
    </row>
    <row r="1708" spans="1:20" ht="45" x14ac:dyDescent="0.2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s="11">
        <f t="shared" si="108"/>
        <v>0</v>
      </c>
      <c r="G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s="12" t="s">
        <v>8289</v>
      </c>
      <c r="P1708" s="12" t="s">
        <v>8312</v>
      </c>
      <c r="Q1708">
        <v>0</v>
      </c>
      <c r="R1708" s="18">
        <f t="shared" si="109"/>
        <v>42239.306388888886</v>
      </c>
      <c r="S1708" s="18">
        <f t="shared" si="110"/>
        <v>42179.306388888886</v>
      </c>
      <c r="T1708">
        <f t="shared" si="107"/>
        <v>2015</v>
      </c>
    </row>
    <row r="1709" spans="1:20" ht="60" x14ac:dyDescent="0.2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s="11">
        <f t="shared" si="108"/>
        <v>10</v>
      </c>
      <c r="G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s="12" t="s">
        <v>8289</v>
      </c>
      <c r="P1709" s="12" t="s">
        <v>8312</v>
      </c>
      <c r="Q1709">
        <v>54.11</v>
      </c>
      <c r="R1709" s="18">
        <f t="shared" si="109"/>
        <v>42457.679340277777</v>
      </c>
      <c r="S1709" s="18">
        <f t="shared" si="110"/>
        <v>42427.721006944441</v>
      </c>
      <c r="T1709">
        <f t="shared" si="107"/>
        <v>2016</v>
      </c>
    </row>
    <row r="1710" spans="1:20" ht="60" x14ac:dyDescent="0.2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s="11">
        <f t="shared" si="108"/>
        <v>0</v>
      </c>
      <c r="G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s="12" t="s">
        <v>8289</v>
      </c>
      <c r="P1710" s="12" t="s">
        <v>8312</v>
      </c>
      <c r="Q1710">
        <v>0</v>
      </c>
      <c r="R1710" s="18">
        <f t="shared" si="109"/>
        <v>42491.866967592592</v>
      </c>
      <c r="S1710" s="18">
        <f t="shared" si="110"/>
        <v>42451.866967592592</v>
      </c>
      <c r="T1710">
        <f t="shared" si="107"/>
        <v>2016</v>
      </c>
    </row>
    <row r="1711" spans="1:20" ht="45" x14ac:dyDescent="0.2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s="11">
        <f t="shared" si="108"/>
        <v>5</v>
      </c>
      <c r="G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s="12" t="s">
        <v>8289</v>
      </c>
      <c r="P1711" s="12" t="s">
        <v>8312</v>
      </c>
      <c r="Q1711">
        <v>21.25</v>
      </c>
      <c r="R1711" s="18">
        <f t="shared" si="109"/>
        <v>41882.818749999999</v>
      </c>
      <c r="S1711" s="18">
        <f t="shared" si="110"/>
        <v>41841.56381944444</v>
      </c>
      <c r="T1711">
        <f t="shared" si="107"/>
        <v>2014</v>
      </c>
    </row>
    <row r="1712" spans="1:20" ht="30" x14ac:dyDescent="0.2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s="11">
        <f t="shared" si="108"/>
        <v>1</v>
      </c>
      <c r="G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s="12" t="s">
        <v>8289</v>
      </c>
      <c r="P1712" s="12" t="s">
        <v>8312</v>
      </c>
      <c r="Q1712">
        <v>34</v>
      </c>
      <c r="R1712" s="18">
        <f t="shared" si="109"/>
        <v>42387.541666666672</v>
      </c>
      <c r="S1712" s="18">
        <f t="shared" si="110"/>
        <v>42341.59129629629</v>
      </c>
      <c r="T1712">
        <f t="shared" si="107"/>
        <v>2015</v>
      </c>
    </row>
    <row r="1713" spans="1:20" ht="60" x14ac:dyDescent="0.2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s="11">
        <f t="shared" si="108"/>
        <v>11</v>
      </c>
      <c r="G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s="12" t="s">
        <v>8289</v>
      </c>
      <c r="P1713" s="12" t="s">
        <v>8312</v>
      </c>
      <c r="Q1713">
        <v>525</v>
      </c>
      <c r="R1713" s="18">
        <f t="shared" si="109"/>
        <v>41883.646226851852</v>
      </c>
      <c r="S1713" s="18">
        <f t="shared" si="110"/>
        <v>41852.646226851852</v>
      </c>
      <c r="T1713">
        <f t="shared" si="107"/>
        <v>2014</v>
      </c>
    </row>
    <row r="1714" spans="1:20" ht="60" x14ac:dyDescent="0.2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s="11">
        <f t="shared" si="108"/>
        <v>0</v>
      </c>
      <c r="G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s="12" t="s">
        <v>8289</v>
      </c>
      <c r="P1714" s="12" t="s">
        <v>8312</v>
      </c>
      <c r="Q1714">
        <v>0</v>
      </c>
      <c r="R1714" s="18">
        <f t="shared" si="109"/>
        <v>42185.913807870369</v>
      </c>
      <c r="S1714" s="18">
        <f t="shared" si="110"/>
        <v>42125.913807870369</v>
      </c>
      <c r="T1714">
        <f t="shared" si="107"/>
        <v>2015</v>
      </c>
    </row>
    <row r="1715" spans="1:20" ht="60" x14ac:dyDescent="0.2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s="11">
        <f t="shared" si="108"/>
        <v>2</v>
      </c>
      <c r="G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s="12" t="s">
        <v>8289</v>
      </c>
      <c r="P1715" s="12" t="s">
        <v>8312</v>
      </c>
      <c r="Q1715">
        <v>50</v>
      </c>
      <c r="R1715" s="18">
        <f t="shared" si="109"/>
        <v>41917.801064814819</v>
      </c>
      <c r="S1715" s="18">
        <f t="shared" si="110"/>
        <v>41887.801064814819</v>
      </c>
      <c r="T1715">
        <f t="shared" si="107"/>
        <v>2014</v>
      </c>
    </row>
    <row r="1716" spans="1:20" ht="60" x14ac:dyDescent="0.2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s="11">
        <f t="shared" si="108"/>
        <v>8</v>
      </c>
      <c r="G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s="12" t="s">
        <v>8289</v>
      </c>
      <c r="P1716" s="12" t="s">
        <v>8312</v>
      </c>
      <c r="Q1716">
        <v>115.71</v>
      </c>
      <c r="R1716" s="18">
        <f t="shared" si="109"/>
        <v>42125.918530092589</v>
      </c>
      <c r="S1716" s="18">
        <f t="shared" si="110"/>
        <v>42095.918530092589</v>
      </c>
      <c r="T1716">
        <f t="shared" si="107"/>
        <v>2015</v>
      </c>
    </row>
    <row r="1717" spans="1:20" ht="45" x14ac:dyDescent="0.2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s="11">
        <f t="shared" si="108"/>
        <v>0</v>
      </c>
      <c r="G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s="12" t="s">
        <v>8289</v>
      </c>
      <c r="P1717" s="12" t="s">
        <v>8312</v>
      </c>
      <c r="Q1717">
        <v>5.5</v>
      </c>
      <c r="R1717" s="18">
        <f t="shared" si="109"/>
        <v>42094.140277777777</v>
      </c>
      <c r="S1717" s="18">
        <f t="shared" si="110"/>
        <v>42064.217418981483</v>
      </c>
      <c r="T1717">
        <f t="shared" si="107"/>
        <v>2015</v>
      </c>
    </row>
    <row r="1718" spans="1:20" ht="60" x14ac:dyDescent="0.2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s="11">
        <f t="shared" si="108"/>
        <v>8</v>
      </c>
      <c r="G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s="12" t="s">
        <v>8289</v>
      </c>
      <c r="P1718" s="12" t="s">
        <v>8312</v>
      </c>
      <c r="Q1718">
        <v>50</v>
      </c>
      <c r="R1718" s="18">
        <f t="shared" si="109"/>
        <v>42713.619201388887</v>
      </c>
      <c r="S1718" s="18">
        <f t="shared" si="110"/>
        <v>42673.577534722222</v>
      </c>
      <c r="T1718">
        <f t="shared" si="107"/>
        <v>2016</v>
      </c>
    </row>
    <row r="1719" spans="1:20" ht="45" x14ac:dyDescent="0.2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s="11">
        <f t="shared" si="108"/>
        <v>43</v>
      </c>
      <c r="G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s="12" t="s">
        <v>8289</v>
      </c>
      <c r="P1719" s="12" t="s">
        <v>8312</v>
      </c>
      <c r="Q1719">
        <v>34.020000000000003</v>
      </c>
      <c r="R1719" s="18">
        <f t="shared" si="109"/>
        <v>42481.166666666672</v>
      </c>
      <c r="S1719" s="18">
        <f t="shared" si="110"/>
        <v>42460.98192129629</v>
      </c>
      <c r="T1719">
        <f t="shared" si="107"/>
        <v>2016</v>
      </c>
    </row>
    <row r="1720" spans="1:20" x14ac:dyDescent="0.2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s="11">
        <f t="shared" si="108"/>
        <v>0</v>
      </c>
      <c r="G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s="12" t="s">
        <v>8289</v>
      </c>
      <c r="P1720" s="12" t="s">
        <v>8312</v>
      </c>
      <c r="Q1720">
        <v>37.5</v>
      </c>
      <c r="R1720" s="18">
        <f t="shared" si="109"/>
        <v>42504.207638888889</v>
      </c>
      <c r="S1720" s="18">
        <f t="shared" si="110"/>
        <v>42460.610520833332</v>
      </c>
      <c r="T1720">
        <f t="shared" si="107"/>
        <v>2016</v>
      </c>
    </row>
    <row r="1721" spans="1:20" ht="60" x14ac:dyDescent="0.2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s="11">
        <f t="shared" si="108"/>
        <v>1</v>
      </c>
      <c r="G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s="12" t="s">
        <v>8289</v>
      </c>
      <c r="P1721" s="12" t="s">
        <v>8312</v>
      </c>
      <c r="Q1721">
        <v>11.67</v>
      </c>
      <c r="R1721" s="18">
        <f t="shared" si="109"/>
        <v>41899.534618055557</v>
      </c>
      <c r="S1721" s="18">
        <f t="shared" si="110"/>
        <v>41869.534618055557</v>
      </c>
      <c r="T1721">
        <f t="shared" si="107"/>
        <v>2014</v>
      </c>
    </row>
    <row r="1722" spans="1:20" ht="60" x14ac:dyDescent="0.2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s="11">
        <f t="shared" si="108"/>
        <v>6</v>
      </c>
      <c r="G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s="12" t="s">
        <v>8289</v>
      </c>
      <c r="P1722" s="12" t="s">
        <v>8312</v>
      </c>
      <c r="Q1722">
        <v>28.13</v>
      </c>
      <c r="R1722" s="18">
        <f t="shared" si="109"/>
        <v>41952.824895833335</v>
      </c>
      <c r="S1722" s="18">
        <f t="shared" si="110"/>
        <v>41922.783229166671</v>
      </c>
      <c r="T1722">
        <f t="shared" si="107"/>
        <v>2014</v>
      </c>
    </row>
    <row r="1723" spans="1:20" ht="45" x14ac:dyDescent="0.2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s="11">
        <f t="shared" si="108"/>
        <v>0</v>
      </c>
      <c r="G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s="12" t="s">
        <v>8289</v>
      </c>
      <c r="P1723" s="12" t="s">
        <v>8312</v>
      </c>
      <c r="Q1723">
        <v>0</v>
      </c>
      <c r="R1723" s="18">
        <f t="shared" si="109"/>
        <v>42349.461377314816</v>
      </c>
      <c r="S1723" s="18">
        <f t="shared" si="110"/>
        <v>42319.461377314816</v>
      </c>
      <c r="T1723">
        <f t="shared" si="107"/>
        <v>2015</v>
      </c>
    </row>
    <row r="1724" spans="1:20" ht="45" x14ac:dyDescent="0.2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s="11">
        <f t="shared" si="108"/>
        <v>0</v>
      </c>
      <c r="G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s="12" t="s">
        <v>8289</v>
      </c>
      <c r="P1724" s="12" t="s">
        <v>8312</v>
      </c>
      <c r="Q1724">
        <v>1</v>
      </c>
      <c r="R1724" s="18">
        <f t="shared" si="109"/>
        <v>42463.006944444445</v>
      </c>
      <c r="S1724" s="18">
        <f t="shared" si="110"/>
        <v>42425.960983796293</v>
      </c>
      <c r="T1724">
        <f t="shared" si="107"/>
        <v>2016</v>
      </c>
    </row>
    <row r="1725" spans="1:20" ht="60" x14ac:dyDescent="0.2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s="11">
        <f t="shared" si="108"/>
        <v>7</v>
      </c>
      <c r="G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s="12" t="s">
        <v>8289</v>
      </c>
      <c r="P1725" s="12" t="s">
        <v>8312</v>
      </c>
      <c r="Q1725">
        <v>216.67</v>
      </c>
      <c r="R1725" s="18">
        <f t="shared" si="109"/>
        <v>42186.25</v>
      </c>
      <c r="S1725" s="18">
        <f t="shared" si="110"/>
        <v>42129.82540509259</v>
      </c>
      <c r="T1725">
        <f t="shared" si="107"/>
        <v>2015</v>
      </c>
    </row>
    <row r="1726" spans="1:20" ht="60" x14ac:dyDescent="0.2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s="11">
        <f t="shared" si="108"/>
        <v>1</v>
      </c>
      <c r="G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s="12" t="s">
        <v>8289</v>
      </c>
      <c r="P1726" s="12" t="s">
        <v>8312</v>
      </c>
      <c r="Q1726">
        <v>8.75</v>
      </c>
      <c r="R1726" s="18">
        <f t="shared" si="109"/>
        <v>41942.932430555556</v>
      </c>
      <c r="S1726" s="18">
        <f t="shared" si="110"/>
        <v>41912.932430555556</v>
      </c>
      <c r="T1726">
        <f t="shared" si="107"/>
        <v>2014</v>
      </c>
    </row>
    <row r="1727" spans="1:20" ht="60" x14ac:dyDescent="0.2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s="11">
        <f t="shared" si="108"/>
        <v>10</v>
      </c>
      <c r="G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s="12" t="s">
        <v>8289</v>
      </c>
      <c r="P1727" s="12" t="s">
        <v>8312</v>
      </c>
      <c r="Q1727">
        <v>62.22</v>
      </c>
      <c r="R1727" s="18">
        <f t="shared" si="109"/>
        <v>41875.968159722222</v>
      </c>
      <c r="S1727" s="18">
        <f t="shared" si="110"/>
        <v>41845.968159722222</v>
      </c>
      <c r="T1727">
        <f t="shared" si="107"/>
        <v>2014</v>
      </c>
    </row>
    <row r="1728" spans="1:20" ht="30" x14ac:dyDescent="0.2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s="11">
        <f t="shared" si="108"/>
        <v>34</v>
      </c>
      <c r="G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s="12" t="s">
        <v>8289</v>
      </c>
      <c r="P1728" s="12" t="s">
        <v>8312</v>
      </c>
      <c r="Q1728">
        <v>137.25</v>
      </c>
      <c r="R1728" s="18">
        <f t="shared" si="109"/>
        <v>41817.919722222221</v>
      </c>
      <c r="S1728" s="18">
        <f t="shared" si="110"/>
        <v>41788.919722222221</v>
      </c>
      <c r="T1728">
        <f t="shared" si="107"/>
        <v>2014</v>
      </c>
    </row>
    <row r="1729" spans="1:20" ht="60" x14ac:dyDescent="0.2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s="11">
        <f t="shared" si="108"/>
        <v>0</v>
      </c>
      <c r="G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s="12" t="s">
        <v>8289</v>
      </c>
      <c r="P1729" s="12" t="s">
        <v>8312</v>
      </c>
      <c r="Q1729">
        <v>1</v>
      </c>
      <c r="R1729" s="18">
        <f t="shared" si="109"/>
        <v>42099.458333333328</v>
      </c>
      <c r="S1729" s="18">
        <f t="shared" si="110"/>
        <v>42044.927974537044</v>
      </c>
      <c r="T1729">
        <f t="shared" si="107"/>
        <v>2015</v>
      </c>
    </row>
    <row r="1730" spans="1:20" ht="45" x14ac:dyDescent="0.2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s="11">
        <f t="shared" si="108"/>
        <v>68</v>
      </c>
      <c r="G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s="12" t="s">
        <v>8289</v>
      </c>
      <c r="P1730" s="12" t="s">
        <v>8312</v>
      </c>
      <c r="Q1730">
        <v>122.14</v>
      </c>
      <c r="R1730" s="18">
        <f t="shared" si="109"/>
        <v>42298.625856481478</v>
      </c>
      <c r="S1730" s="18">
        <f t="shared" si="110"/>
        <v>42268.625856481478</v>
      </c>
      <c r="T1730">
        <f t="shared" si="107"/>
        <v>2015</v>
      </c>
    </row>
    <row r="1731" spans="1:20" ht="60" x14ac:dyDescent="0.2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s="11">
        <f t="shared" si="108"/>
        <v>0</v>
      </c>
      <c r="G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s="12" t="s">
        <v>8289</v>
      </c>
      <c r="P1731" s="12" t="s">
        <v>8312</v>
      </c>
      <c r="Q1731">
        <v>0</v>
      </c>
      <c r="R1731" s="18">
        <f t="shared" si="109"/>
        <v>42531.052152777775</v>
      </c>
      <c r="S1731" s="18">
        <f t="shared" si="110"/>
        <v>42471.052152777775</v>
      </c>
      <c r="T1731">
        <f t="shared" ref="T1731:T1794" si="111">YEAR(S1731)</f>
        <v>2016</v>
      </c>
    </row>
    <row r="1732" spans="1:20" ht="45" x14ac:dyDescent="0.2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s="11">
        <f t="shared" si="108"/>
        <v>0</v>
      </c>
      <c r="G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s="12" t="s">
        <v>8289</v>
      </c>
      <c r="P1732" s="12" t="s">
        <v>8312</v>
      </c>
      <c r="Q1732">
        <v>0</v>
      </c>
      <c r="R1732" s="18">
        <f t="shared" si="109"/>
        <v>42302.087766203709</v>
      </c>
      <c r="S1732" s="18">
        <f t="shared" si="110"/>
        <v>42272.087766203709</v>
      </c>
      <c r="T1732">
        <f t="shared" si="111"/>
        <v>2015</v>
      </c>
    </row>
    <row r="1733" spans="1:20" ht="30" x14ac:dyDescent="0.2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s="11">
        <f t="shared" si="108"/>
        <v>0</v>
      </c>
      <c r="G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s="12" t="s">
        <v>8289</v>
      </c>
      <c r="P1733" s="12" t="s">
        <v>8312</v>
      </c>
      <c r="Q1733">
        <v>0</v>
      </c>
      <c r="R1733" s="18">
        <f t="shared" si="109"/>
        <v>42166.625</v>
      </c>
      <c r="S1733" s="18">
        <f t="shared" si="110"/>
        <v>42152.906851851847</v>
      </c>
      <c r="T1733">
        <f t="shared" si="111"/>
        <v>2015</v>
      </c>
    </row>
    <row r="1734" spans="1:20" ht="60" x14ac:dyDescent="0.2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s="11">
        <f t="shared" si="108"/>
        <v>0</v>
      </c>
      <c r="G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s="12" t="s">
        <v>8289</v>
      </c>
      <c r="P1734" s="12" t="s">
        <v>8312</v>
      </c>
      <c r="Q1734">
        <v>0</v>
      </c>
      <c r="R1734" s="18">
        <f t="shared" si="109"/>
        <v>42385.208333333328</v>
      </c>
      <c r="S1734" s="18">
        <f t="shared" si="110"/>
        <v>42325.683807870373</v>
      </c>
      <c r="T1734">
        <f t="shared" si="111"/>
        <v>2015</v>
      </c>
    </row>
    <row r="1735" spans="1:20" ht="60" x14ac:dyDescent="0.2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s="11">
        <f t="shared" si="108"/>
        <v>0</v>
      </c>
      <c r="G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s="12" t="s">
        <v>8289</v>
      </c>
      <c r="P1735" s="12" t="s">
        <v>8312</v>
      </c>
      <c r="Q1735">
        <v>0</v>
      </c>
      <c r="R1735" s="18">
        <f t="shared" si="109"/>
        <v>42626.895833333328</v>
      </c>
      <c r="S1735" s="18">
        <f t="shared" si="110"/>
        <v>42614.675625000003</v>
      </c>
      <c r="T1735">
        <f t="shared" si="111"/>
        <v>2016</v>
      </c>
    </row>
    <row r="1736" spans="1:20" ht="45" x14ac:dyDescent="0.2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s="11">
        <f t="shared" si="108"/>
        <v>0</v>
      </c>
      <c r="G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s="12" t="s">
        <v>8289</v>
      </c>
      <c r="P1736" s="12" t="s">
        <v>8312</v>
      </c>
      <c r="Q1736">
        <v>1</v>
      </c>
      <c r="R1736" s="18">
        <f t="shared" si="109"/>
        <v>42132.036527777775</v>
      </c>
      <c r="S1736" s="18">
        <f t="shared" si="110"/>
        <v>42102.036527777775</v>
      </c>
      <c r="T1736">
        <f t="shared" si="111"/>
        <v>2015</v>
      </c>
    </row>
    <row r="1737" spans="1:20" ht="45" x14ac:dyDescent="0.2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s="11">
        <f t="shared" si="108"/>
        <v>11</v>
      </c>
      <c r="G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s="12" t="s">
        <v>8289</v>
      </c>
      <c r="P1737" s="12" t="s">
        <v>8312</v>
      </c>
      <c r="Q1737">
        <v>55</v>
      </c>
      <c r="R1737" s="18">
        <f t="shared" si="109"/>
        <v>42589.814178240747</v>
      </c>
      <c r="S1737" s="18">
        <f t="shared" si="110"/>
        <v>42559.814178240747</v>
      </c>
      <c r="T1737">
        <f t="shared" si="111"/>
        <v>2016</v>
      </c>
    </row>
    <row r="1738" spans="1:20" ht="45" x14ac:dyDescent="0.2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s="11">
        <f t="shared" si="108"/>
        <v>1</v>
      </c>
      <c r="G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s="12" t="s">
        <v>8289</v>
      </c>
      <c r="P1738" s="12" t="s">
        <v>8312</v>
      </c>
      <c r="Q1738">
        <v>22</v>
      </c>
      <c r="R1738" s="18">
        <f t="shared" si="109"/>
        <v>42316.90315972222</v>
      </c>
      <c r="S1738" s="18">
        <f t="shared" si="110"/>
        <v>42286.861493055556</v>
      </c>
      <c r="T1738">
        <f t="shared" si="111"/>
        <v>2015</v>
      </c>
    </row>
    <row r="1739" spans="1:20" ht="60" x14ac:dyDescent="0.2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s="11">
        <f t="shared" si="108"/>
        <v>21</v>
      </c>
      <c r="G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s="12" t="s">
        <v>8289</v>
      </c>
      <c r="P1739" s="12" t="s">
        <v>8312</v>
      </c>
      <c r="Q1739">
        <v>56.67</v>
      </c>
      <c r="R1739" s="18">
        <f t="shared" si="109"/>
        <v>42205.948981481488</v>
      </c>
      <c r="S1739" s="18">
        <f t="shared" si="110"/>
        <v>42175.948981481488</v>
      </c>
      <c r="T1739">
        <f t="shared" si="111"/>
        <v>2015</v>
      </c>
    </row>
    <row r="1740" spans="1:20" ht="45" x14ac:dyDescent="0.2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s="11">
        <f t="shared" si="108"/>
        <v>0</v>
      </c>
      <c r="G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s="12" t="s">
        <v>8289</v>
      </c>
      <c r="P1740" s="12" t="s">
        <v>8312</v>
      </c>
      <c r="Q1740">
        <v>20</v>
      </c>
      <c r="R1740" s="18">
        <f t="shared" si="109"/>
        <v>41914.874328703707</v>
      </c>
      <c r="S1740" s="18">
        <f t="shared" si="110"/>
        <v>41884.874328703707</v>
      </c>
      <c r="T1740">
        <f t="shared" si="111"/>
        <v>2014</v>
      </c>
    </row>
    <row r="1741" spans="1:20" ht="45" x14ac:dyDescent="0.2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s="11">
        <f t="shared" si="108"/>
        <v>0</v>
      </c>
      <c r="G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s="12" t="s">
        <v>8289</v>
      </c>
      <c r="P1741" s="12" t="s">
        <v>8312</v>
      </c>
      <c r="Q1741">
        <v>1</v>
      </c>
      <c r="R1741" s="18">
        <f t="shared" si="109"/>
        <v>42494.832546296297</v>
      </c>
      <c r="S1741" s="18">
        <f t="shared" si="110"/>
        <v>42435.874212962968</v>
      </c>
      <c r="T1741">
        <f t="shared" si="111"/>
        <v>2016</v>
      </c>
    </row>
    <row r="1742" spans="1:20" ht="45" x14ac:dyDescent="0.2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s="11">
        <f t="shared" si="108"/>
        <v>0</v>
      </c>
      <c r="G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s="12" t="s">
        <v>8289</v>
      </c>
      <c r="P1742" s="12" t="s">
        <v>8312</v>
      </c>
      <c r="Q1742">
        <v>0</v>
      </c>
      <c r="R1742" s="18">
        <f t="shared" si="109"/>
        <v>42201.817384259266</v>
      </c>
      <c r="S1742" s="18">
        <f t="shared" si="110"/>
        <v>42171.817384259266</v>
      </c>
      <c r="T1742">
        <f t="shared" si="111"/>
        <v>2015</v>
      </c>
    </row>
    <row r="1743" spans="1:20" ht="45" x14ac:dyDescent="0.2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s="11">
        <f t="shared" si="108"/>
        <v>111</v>
      </c>
      <c r="G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s="12" t="s">
        <v>8302</v>
      </c>
      <c r="P1743" s="12" t="s">
        <v>8303</v>
      </c>
      <c r="Q1743">
        <v>25.58</v>
      </c>
      <c r="R1743" s="18">
        <f t="shared" si="109"/>
        <v>42165.628136574072</v>
      </c>
      <c r="S1743" s="18">
        <f t="shared" si="110"/>
        <v>42120.628136574072</v>
      </c>
      <c r="T1743">
        <f t="shared" si="111"/>
        <v>2015</v>
      </c>
    </row>
    <row r="1744" spans="1:20" ht="60" x14ac:dyDescent="0.2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s="11">
        <f t="shared" si="108"/>
        <v>109</v>
      </c>
      <c r="G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s="12" t="s">
        <v>8302</v>
      </c>
      <c r="P1744" s="12" t="s">
        <v>8303</v>
      </c>
      <c r="Q1744">
        <v>63.97</v>
      </c>
      <c r="R1744" s="18">
        <f t="shared" si="109"/>
        <v>42742.875</v>
      </c>
      <c r="S1744" s="18">
        <f t="shared" si="110"/>
        <v>42710.876967592587</v>
      </c>
      <c r="T1744">
        <f t="shared" si="111"/>
        <v>2016</v>
      </c>
    </row>
    <row r="1745" spans="1:20" ht="45" x14ac:dyDescent="0.2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s="11">
        <f t="shared" si="108"/>
        <v>100</v>
      </c>
      <c r="G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s="12" t="s">
        <v>8302</v>
      </c>
      <c r="P1745" s="12" t="s">
        <v>8303</v>
      </c>
      <c r="Q1745">
        <v>89.93</v>
      </c>
      <c r="R1745" s="18">
        <f t="shared" si="109"/>
        <v>42609.165972222225</v>
      </c>
      <c r="S1745" s="18">
        <f t="shared" si="110"/>
        <v>42586.925636574073</v>
      </c>
      <c r="T1745">
        <f t="shared" si="111"/>
        <v>2016</v>
      </c>
    </row>
    <row r="1746" spans="1:20" ht="60" x14ac:dyDescent="0.2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s="11">
        <f t="shared" ref="F1746:F1809" si="112">ROUND(E1746/D1746*100,0)</f>
        <v>118</v>
      </c>
      <c r="G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s="12" t="s">
        <v>8302</v>
      </c>
      <c r="P1746" s="12" t="s">
        <v>8303</v>
      </c>
      <c r="Q1746">
        <v>93.07</v>
      </c>
      <c r="R1746" s="18">
        <f t="shared" ref="R1746:R1809" si="113">(((J1746/60)/60)/24)+DATE(1970,1,1)</f>
        <v>42071.563391203701</v>
      </c>
      <c r="S1746" s="18">
        <f t="shared" ref="S1746:S1809" si="114">(((K1746/60)/60)/24)+DATE(1970,1,1)</f>
        <v>42026.605057870373</v>
      </c>
      <c r="T1746">
        <f t="shared" si="111"/>
        <v>2015</v>
      </c>
    </row>
    <row r="1747" spans="1:20" ht="60" x14ac:dyDescent="0.2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s="11">
        <f t="shared" si="112"/>
        <v>114</v>
      </c>
      <c r="G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s="12" t="s">
        <v>8302</v>
      </c>
      <c r="P1747" s="12" t="s">
        <v>8303</v>
      </c>
      <c r="Q1747">
        <v>89.67</v>
      </c>
      <c r="R1747" s="18">
        <f t="shared" si="113"/>
        <v>42726.083333333328</v>
      </c>
      <c r="S1747" s="18">
        <f t="shared" si="114"/>
        <v>42690.259699074071</v>
      </c>
      <c r="T1747">
        <f t="shared" si="111"/>
        <v>2016</v>
      </c>
    </row>
    <row r="1748" spans="1:20" ht="60" x14ac:dyDescent="0.2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s="11">
        <f t="shared" si="112"/>
        <v>148</v>
      </c>
      <c r="G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s="12" t="s">
        <v>8302</v>
      </c>
      <c r="P1748" s="12" t="s">
        <v>8303</v>
      </c>
      <c r="Q1748">
        <v>207.62</v>
      </c>
      <c r="R1748" s="18">
        <f t="shared" si="113"/>
        <v>42698.083333333328</v>
      </c>
      <c r="S1748" s="18">
        <f t="shared" si="114"/>
        <v>42668.176701388889</v>
      </c>
      <c r="T1748">
        <f t="shared" si="111"/>
        <v>2016</v>
      </c>
    </row>
    <row r="1749" spans="1:20" ht="60" x14ac:dyDescent="0.2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s="11">
        <f t="shared" si="112"/>
        <v>105</v>
      </c>
      <c r="G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s="12" t="s">
        <v>8302</v>
      </c>
      <c r="P1749" s="12" t="s">
        <v>8303</v>
      </c>
      <c r="Q1749">
        <v>59.41</v>
      </c>
      <c r="R1749" s="18">
        <f t="shared" si="113"/>
        <v>42321.625</v>
      </c>
      <c r="S1749" s="18">
        <f t="shared" si="114"/>
        <v>42292.435532407413</v>
      </c>
      <c r="T1749">
        <f t="shared" si="111"/>
        <v>2015</v>
      </c>
    </row>
    <row r="1750" spans="1:20" ht="45" x14ac:dyDescent="0.2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s="11">
        <f t="shared" si="112"/>
        <v>130</v>
      </c>
      <c r="G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s="12" t="s">
        <v>8302</v>
      </c>
      <c r="P1750" s="12" t="s">
        <v>8303</v>
      </c>
      <c r="Q1750">
        <v>358.97</v>
      </c>
      <c r="R1750" s="18">
        <f t="shared" si="113"/>
        <v>42249.950729166667</v>
      </c>
      <c r="S1750" s="18">
        <f t="shared" si="114"/>
        <v>42219.950729166667</v>
      </c>
      <c r="T1750">
        <f t="shared" si="111"/>
        <v>2015</v>
      </c>
    </row>
    <row r="1751" spans="1:20" ht="45" x14ac:dyDescent="0.2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s="11">
        <f t="shared" si="112"/>
        <v>123</v>
      </c>
      <c r="G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s="12" t="s">
        <v>8302</v>
      </c>
      <c r="P1751" s="12" t="s">
        <v>8303</v>
      </c>
      <c r="Q1751">
        <v>94.74</v>
      </c>
      <c r="R1751" s="18">
        <f t="shared" si="113"/>
        <v>42795.791666666672</v>
      </c>
      <c r="S1751" s="18">
        <f t="shared" si="114"/>
        <v>42758.975937499999</v>
      </c>
      <c r="T1751">
        <f t="shared" si="111"/>
        <v>2017</v>
      </c>
    </row>
    <row r="1752" spans="1:20" ht="60" x14ac:dyDescent="0.2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s="11">
        <f t="shared" si="112"/>
        <v>202</v>
      </c>
      <c r="G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s="12" t="s">
        <v>8302</v>
      </c>
      <c r="P1752" s="12" t="s">
        <v>8303</v>
      </c>
      <c r="Q1752">
        <v>80.650000000000006</v>
      </c>
      <c r="R1752" s="18">
        <f t="shared" si="113"/>
        <v>42479.836851851855</v>
      </c>
      <c r="S1752" s="18">
        <f t="shared" si="114"/>
        <v>42454.836851851855</v>
      </c>
      <c r="T1752">
        <f t="shared" si="111"/>
        <v>2016</v>
      </c>
    </row>
    <row r="1753" spans="1:20" ht="30" x14ac:dyDescent="0.2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s="11">
        <f t="shared" si="112"/>
        <v>103</v>
      </c>
      <c r="G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s="12" t="s">
        <v>8302</v>
      </c>
      <c r="P1753" s="12" t="s">
        <v>8303</v>
      </c>
      <c r="Q1753">
        <v>168.69</v>
      </c>
      <c r="R1753" s="18">
        <f t="shared" si="113"/>
        <v>42082.739849537036</v>
      </c>
      <c r="S1753" s="18">
        <f t="shared" si="114"/>
        <v>42052.7815162037</v>
      </c>
      <c r="T1753">
        <f t="shared" si="111"/>
        <v>2015</v>
      </c>
    </row>
    <row r="1754" spans="1:20" ht="45" x14ac:dyDescent="0.2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s="11">
        <f t="shared" si="112"/>
        <v>260</v>
      </c>
      <c r="G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s="12" t="s">
        <v>8302</v>
      </c>
      <c r="P1754" s="12" t="s">
        <v>8303</v>
      </c>
      <c r="Q1754">
        <v>34.69</v>
      </c>
      <c r="R1754" s="18">
        <f t="shared" si="113"/>
        <v>42657.253263888888</v>
      </c>
      <c r="S1754" s="18">
        <f t="shared" si="114"/>
        <v>42627.253263888888</v>
      </c>
      <c r="T1754">
        <f t="shared" si="111"/>
        <v>2016</v>
      </c>
    </row>
    <row r="1755" spans="1:20" ht="45" x14ac:dyDescent="0.2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s="11">
        <f t="shared" si="112"/>
        <v>108</v>
      </c>
      <c r="G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s="12" t="s">
        <v>8302</v>
      </c>
      <c r="P1755" s="12" t="s">
        <v>8303</v>
      </c>
      <c r="Q1755">
        <v>462.86</v>
      </c>
      <c r="R1755" s="18">
        <f t="shared" si="113"/>
        <v>42450.707962962959</v>
      </c>
      <c r="S1755" s="18">
        <f t="shared" si="114"/>
        <v>42420.74962962963</v>
      </c>
      <c r="T1755">
        <f t="shared" si="111"/>
        <v>2016</v>
      </c>
    </row>
    <row r="1756" spans="1:20" ht="60" x14ac:dyDescent="0.2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s="11">
        <f t="shared" si="112"/>
        <v>111</v>
      </c>
      <c r="G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s="12" t="s">
        <v>8302</v>
      </c>
      <c r="P1756" s="12" t="s">
        <v>8303</v>
      </c>
      <c r="Q1756">
        <v>104.39</v>
      </c>
      <c r="R1756" s="18">
        <f t="shared" si="113"/>
        <v>42097.835104166668</v>
      </c>
      <c r="S1756" s="18">
        <f t="shared" si="114"/>
        <v>42067.876770833333</v>
      </c>
      <c r="T1756">
        <f t="shared" si="111"/>
        <v>2015</v>
      </c>
    </row>
    <row r="1757" spans="1:20" ht="60" x14ac:dyDescent="0.2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s="11">
        <f t="shared" si="112"/>
        <v>120</v>
      </c>
      <c r="G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s="12" t="s">
        <v>8302</v>
      </c>
      <c r="P1757" s="12" t="s">
        <v>8303</v>
      </c>
      <c r="Q1757">
        <v>7.5</v>
      </c>
      <c r="R1757" s="18">
        <f t="shared" si="113"/>
        <v>42282.788900462961</v>
      </c>
      <c r="S1757" s="18">
        <f t="shared" si="114"/>
        <v>42252.788900462961</v>
      </c>
      <c r="T1757">
        <f t="shared" si="111"/>
        <v>2015</v>
      </c>
    </row>
    <row r="1758" spans="1:20" ht="45" x14ac:dyDescent="0.2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s="11">
        <f t="shared" si="112"/>
        <v>103</v>
      </c>
      <c r="G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s="12" t="s">
        <v>8302</v>
      </c>
      <c r="P1758" s="12" t="s">
        <v>8303</v>
      </c>
      <c r="Q1758">
        <v>47.13</v>
      </c>
      <c r="R1758" s="18">
        <f t="shared" si="113"/>
        <v>42611.167465277773</v>
      </c>
      <c r="S1758" s="18">
        <f t="shared" si="114"/>
        <v>42571.167465277773</v>
      </c>
      <c r="T1758">
        <f t="shared" si="111"/>
        <v>2016</v>
      </c>
    </row>
    <row r="1759" spans="1:20" ht="45" x14ac:dyDescent="0.2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s="11">
        <f t="shared" si="112"/>
        <v>116</v>
      </c>
      <c r="G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s="12" t="s">
        <v>8302</v>
      </c>
      <c r="P1759" s="12" t="s">
        <v>8303</v>
      </c>
      <c r="Q1759">
        <v>414.29</v>
      </c>
      <c r="R1759" s="18">
        <f t="shared" si="113"/>
        <v>42763.811805555553</v>
      </c>
      <c r="S1759" s="18">
        <f t="shared" si="114"/>
        <v>42733.827349537038</v>
      </c>
      <c r="T1759">
        <f t="shared" si="111"/>
        <v>2016</v>
      </c>
    </row>
    <row r="1760" spans="1:20" ht="60" x14ac:dyDescent="0.2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s="11">
        <f t="shared" si="112"/>
        <v>115</v>
      </c>
      <c r="G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s="12" t="s">
        <v>8302</v>
      </c>
      <c r="P1760" s="12" t="s">
        <v>8303</v>
      </c>
      <c r="Q1760">
        <v>42.48</v>
      </c>
      <c r="R1760" s="18">
        <f t="shared" si="113"/>
        <v>42565.955925925926</v>
      </c>
      <c r="S1760" s="18">
        <f t="shared" si="114"/>
        <v>42505.955925925926</v>
      </c>
      <c r="T1760">
        <f t="shared" si="111"/>
        <v>2016</v>
      </c>
    </row>
    <row r="1761" spans="1:20" ht="30" x14ac:dyDescent="0.2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s="11">
        <f t="shared" si="112"/>
        <v>107</v>
      </c>
      <c r="G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s="12" t="s">
        <v>8302</v>
      </c>
      <c r="P1761" s="12" t="s">
        <v>8303</v>
      </c>
      <c r="Q1761">
        <v>108.78</v>
      </c>
      <c r="R1761" s="18">
        <f t="shared" si="113"/>
        <v>42088.787372685183</v>
      </c>
      <c r="S1761" s="18">
        <f t="shared" si="114"/>
        <v>42068.829039351855</v>
      </c>
      <c r="T1761">
        <f t="shared" si="111"/>
        <v>2015</v>
      </c>
    </row>
    <row r="1762" spans="1:20" ht="60" x14ac:dyDescent="0.2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s="11">
        <f t="shared" si="112"/>
        <v>165</v>
      </c>
      <c r="G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s="12" t="s">
        <v>8302</v>
      </c>
      <c r="P1762" s="12" t="s">
        <v>8303</v>
      </c>
      <c r="Q1762">
        <v>81.099999999999994</v>
      </c>
      <c r="R1762" s="18">
        <f t="shared" si="113"/>
        <v>42425.67260416667</v>
      </c>
      <c r="S1762" s="18">
        <f t="shared" si="114"/>
        <v>42405.67260416667</v>
      </c>
      <c r="T1762">
        <f t="shared" si="111"/>
        <v>2016</v>
      </c>
    </row>
    <row r="1763" spans="1:20" ht="30" x14ac:dyDescent="0.2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s="11">
        <f t="shared" si="112"/>
        <v>155</v>
      </c>
      <c r="G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s="12" t="s">
        <v>8302</v>
      </c>
      <c r="P1763" s="12" t="s">
        <v>8303</v>
      </c>
      <c r="Q1763">
        <v>51.67</v>
      </c>
      <c r="R1763" s="18">
        <f t="shared" si="113"/>
        <v>42259.567824074074</v>
      </c>
      <c r="S1763" s="18">
        <f t="shared" si="114"/>
        <v>42209.567824074074</v>
      </c>
      <c r="T1763">
        <f t="shared" si="111"/>
        <v>2015</v>
      </c>
    </row>
    <row r="1764" spans="1:20" ht="30" x14ac:dyDescent="0.2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s="11">
        <f t="shared" si="112"/>
        <v>885</v>
      </c>
      <c r="G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s="12" t="s">
        <v>8302</v>
      </c>
      <c r="P1764" s="12" t="s">
        <v>8303</v>
      </c>
      <c r="Q1764">
        <v>35.4</v>
      </c>
      <c r="R1764" s="18">
        <f t="shared" si="113"/>
        <v>42440.982002314813</v>
      </c>
      <c r="S1764" s="18">
        <f t="shared" si="114"/>
        <v>42410.982002314813</v>
      </c>
      <c r="T1764">
        <f t="shared" si="111"/>
        <v>2016</v>
      </c>
    </row>
    <row r="1765" spans="1:20" ht="60" x14ac:dyDescent="0.2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s="11">
        <f t="shared" si="112"/>
        <v>102</v>
      </c>
      <c r="G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s="12" t="s">
        <v>8302</v>
      </c>
      <c r="P1765" s="12" t="s">
        <v>8303</v>
      </c>
      <c r="Q1765">
        <v>103.64</v>
      </c>
      <c r="R1765" s="18">
        <f t="shared" si="113"/>
        <v>42666.868518518517</v>
      </c>
      <c r="S1765" s="18">
        <f t="shared" si="114"/>
        <v>42636.868518518517</v>
      </c>
      <c r="T1765">
        <f t="shared" si="111"/>
        <v>2016</v>
      </c>
    </row>
    <row r="1766" spans="1:20" ht="60" x14ac:dyDescent="0.2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s="11">
        <f t="shared" si="112"/>
        <v>20</v>
      </c>
      <c r="G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s="12" t="s">
        <v>8302</v>
      </c>
      <c r="P1766" s="12" t="s">
        <v>8303</v>
      </c>
      <c r="Q1766">
        <v>55.28</v>
      </c>
      <c r="R1766" s="18">
        <f t="shared" si="113"/>
        <v>41854.485868055555</v>
      </c>
      <c r="S1766" s="18">
        <f t="shared" si="114"/>
        <v>41825.485868055555</v>
      </c>
      <c r="T1766">
        <f t="shared" si="111"/>
        <v>2014</v>
      </c>
    </row>
    <row r="1767" spans="1:20" ht="60" x14ac:dyDescent="0.2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s="11">
        <f t="shared" si="112"/>
        <v>59</v>
      </c>
      <c r="G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s="12" t="s">
        <v>8302</v>
      </c>
      <c r="P1767" s="12" t="s">
        <v>8303</v>
      </c>
      <c r="Q1767">
        <v>72.17</v>
      </c>
      <c r="R1767" s="18">
        <f t="shared" si="113"/>
        <v>41864.980462962965</v>
      </c>
      <c r="S1767" s="18">
        <f t="shared" si="114"/>
        <v>41834.980462962965</v>
      </c>
      <c r="T1767">
        <f t="shared" si="111"/>
        <v>2014</v>
      </c>
    </row>
    <row r="1768" spans="1:20" ht="30" x14ac:dyDescent="0.2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s="11">
        <f t="shared" si="112"/>
        <v>0</v>
      </c>
      <c r="G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s="12" t="s">
        <v>8302</v>
      </c>
      <c r="P1768" s="12" t="s">
        <v>8303</v>
      </c>
      <c r="Q1768">
        <v>0</v>
      </c>
      <c r="R1768" s="18">
        <f t="shared" si="113"/>
        <v>41876.859814814816</v>
      </c>
      <c r="S1768" s="18">
        <f t="shared" si="114"/>
        <v>41855.859814814816</v>
      </c>
      <c r="T1768">
        <f t="shared" si="111"/>
        <v>2014</v>
      </c>
    </row>
    <row r="1769" spans="1:20" ht="45" x14ac:dyDescent="0.2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s="11">
        <f t="shared" si="112"/>
        <v>46</v>
      </c>
      <c r="G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s="12" t="s">
        <v>8302</v>
      </c>
      <c r="P1769" s="12" t="s">
        <v>8303</v>
      </c>
      <c r="Q1769">
        <v>58.62</v>
      </c>
      <c r="R1769" s="18">
        <f t="shared" si="113"/>
        <v>41854.658379629633</v>
      </c>
      <c r="S1769" s="18">
        <f t="shared" si="114"/>
        <v>41824.658379629633</v>
      </c>
      <c r="T1769">
        <f t="shared" si="111"/>
        <v>2014</v>
      </c>
    </row>
    <row r="1770" spans="1:20" ht="45" x14ac:dyDescent="0.2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s="11">
        <f t="shared" si="112"/>
        <v>4</v>
      </c>
      <c r="G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s="12" t="s">
        <v>8302</v>
      </c>
      <c r="P1770" s="12" t="s">
        <v>8303</v>
      </c>
      <c r="Q1770">
        <v>12.47</v>
      </c>
      <c r="R1770" s="18">
        <f t="shared" si="113"/>
        <v>41909.560694444444</v>
      </c>
      <c r="S1770" s="18">
        <f t="shared" si="114"/>
        <v>41849.560694444444</v>
      </c>
      <c r="T1770">
        <f t="shared" si="111"/>
        <v>2014</v>
      </c>
    </row>
    <row r="1771" spans="1:20" ht="45" x14ac:dyDescent="0.2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s="11">
        <f t="shared" si="112"/>
        <v>3</v>
      </c>
      <c r="G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s="12" t="s">
        <v>8302</v>
      </c>
      <c r="P1771" s="12" t="s">
        <v>8303</v>
      </c>
      <c r="Q1771">
        <v>49.14</v>
      </c>
      <c r="R1771" s="18">
        <f t="shared" si="113"/>
        <v>42017.818969907406</v>
      </c>
      <c r="S1771" s="18">
        <f t="shared" si="114"/>
        <v>41987.818969907406</v>
      </c>
      <c r="T1771">
        <f t="shared" si="111"/>
        <v>2014</v>
      </c>
    </row>
    <row r="1772" spans="1:20" ht="60" x14ac:dyDescent="0.2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s="11">
        <f t="shared" si="112"/>
        <v>57</v>
      </c>
      <c r="G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s="12" t="s">
        <v>8302</v>
      </c>
      <c r="P1772" s="12" t="s">
        <v>8303</v>
      </c>
      <c r="Q1772">
        <v>150.5</v>
      </c>
      <c r="R1772" s="18">
        <f t="shared" si="113"/>
        <v>41926.780023148152</v>
      </c>
      <c r="S1772" s="18">
        <f t="shared" si="114"/>
        <v>41891.780023148152</v>
      </c>
      <c r="T1772">
        <f t="shared" si="111"/>
        <v>2014</v>
      </c>
    </row>
    <row r="1773" spans="1:20" ht="60" x14ac:dyDescent="0.2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s="11">
        <f t="shared" si="112"/>
        <v>21</v>
      </c>
      <c r="G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s="12" t="s">
        <v>8302</v>
      </c>
      <c r="P1773" s="12" t="s">
        <v>8303</v>
      </c>
      <c r="Q1773">
        <v>35.799999999999997</v>
      </c>
      <c r="R1773" s="18">
        <f t="shared" si="113"/>
        <v>41935.979629629634</v>
      </c>
      <c r="S1773" s="18">
        <f t="shared" si="114"/>
        <v>41905.979629629634</v>
      </c>
      <c r="T1773">
        <f t="shared" si="111"/>
        <v>2014</v>
      </c>
    </row>
    <row r="1774" spans="1:20" ht="45" x14ac:dyDescent="0.2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s="11">
        <f t="shared" si="112"/>
        <v>16</v>
      </c>
      <c r="G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s="12" t="s">
        <v>8302</v>
      </c>
      <c r="P1774" s="12" t="s">
        <v>8303</v>
      </c>
      <c r="Q1774">
        <v>45.16</v>
      </c>
      <c r="R1774" s="18">
        <f t="shared" si="113"/>
        <v>41826.718009259261</v>
      </c>
      <c r="S1774" s="18">
        <f t="shared" si="114"/>
        <v>41766.718009259261</v>
      </c>
      <c r="T1774">
        <f t="shared" si="111"/>
        <v>2014</v>
      </c>
    </row>
    <row r="1775" spans="1:20" ht="60" x14ac:dyDescent="0.2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s="11">
        <f t="shared" si="112"/>
        <v>6</v>
      </c>
      <c r="G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s="12" t="s">
        <v>8302</v>
      </c>
      <c r="P1775" s="12" t="s">
        <v>8303</v>
      </c>
      <c r="Q1775">
        <v>98.79</v>
      </c>
      <c r="R1775" s="18">
        <f t="shared" si="113"/>
        <v>42023.760393518518</v>
      </c>
      <c r="S1775" s="18">
        <f t="shared" si="114"/>
        <v>41978.760393518518</v>
      </c>
      <c r="T1775">
        <f t="shared" si="111"/>
        <v>2014</v>
      </c>
    </row>
    <row r="1776" spans="1:20" ht="60" x14ac:dyDescent="0.2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s="11">
        <f t="shared" si="112"/>
        <v>46</v>
      </c>
      <c r="G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s="12" t="s">
        <v>8302</v>
      </c>
      <c r="P1776" s="12" t="s">
        <v>8303</v>
      </c>
      <c r="Q1776">
        <v>88.31</v>
      </c>
      <c r="R1776" s="18">
        <f t="shared" si="113"/>
        <v>41972.624305555553</v>
      </c>
      <c r="S1776" s="18">
        <f t="shared" si="114"/>
        <v>41930.218657407408</v>
      </c>
      <c r="T1776">
        <f t="shared" si="111"/>
        <v>2014</v>
      </c>
    </row>
    <row r="1777" spans="1:20" ht="45" x14ac:dyDescent="0.2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s="11">
        <f t="shared" si="112"/>
        <v>65</v>
      </c>
      <c r="G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s="12" t="s">
        <v>8302</v>
      </c>
      <c r="P1777" s="12" t="s">
        <v>8303</v>
      </c>
      <c r="Q1777">
        <v>170.63</v>
      </c>
      <c r="R1777" s="18">
        <f t="shared" si="113"/>
        <v>41936.976388888892</v>
      </c>
      <c r="S1777" s="18">
        <f t="shared" si="114"/>
        <v>41891.976388888892</v>
      </c>
      <c r="T1777">
        <f t="shared" si="111"/>
        <v>2014</v>
      </c>
    </row>
    <row r="1778" spans="1:20" ht="45" x14ac:dyDescent="0.2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s="11">
        <f t="shared" si="112"/>
        <v>7</v>
      </c>
      <c r="G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s="12" t="s">
        <v>8302</v>
      </c>
      <c r="P1778" s="12" t="s">
        <v>8303</v>
      </c>
      <c r="Q1778">
        <v>83.75</v>
      </c>
      <c r="R1778" s="18">
        <f t="shared" si="113"/>
        <v>41941.95684027778</v>
      </c>
      <c r="S1778" s="18">
        <f t="shared" si="114"/>
        <v>41905.95684027778</v>
      </c>
      <c r="T1778">
        <f t="shared" si="111"/>
        <v>2014</v>
      </c>
    </row>
    <row r="1779" spans="1:20" ht="60" x14ac:dyDescent="0.2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s="11">
        <f t="shared" si="112"/>
        <v>14</v>
      </c>
      <c r="G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s="12" t="s">
        <v>8302</v>
      </c>
      <c r="P1779" s="12" t="s">
        <v>8303</v>
      </c>
      <c r="Q1779">
        <v>65.099999999999994</v>
      </c>
      <c r="R1779" s="18">
        <f t="shared" si="113"/>
        <v>42055.357094907406</v>
      </c>
      <c r="S1779" s="18">
        <f t="shared" si="114"/>
        <v>42025.357094907406</v>
      </c>
      <c r="T1779">
        <f t="shared" si="111"/>
        <v>2015</v>
      </c>
    </row>
    <row r="1780" spans="1:20" ht="45" x14ac:dyDescent="0.2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s="11">
        <f t="shared" si="112"/>
        <v>2</v>
      </c>
      <c r="G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s="12" t="s">
        <v>8302</v>
      </c>
      <c r="P1780" s="12" t="s">
        <v>8303</v>
      </c>
      <c r="Q1780">
        <v>66.33</v>
      </c>
      <c r="R1780" s="18">
        <f t="shared" si="113"/>
        <v>42090.821701388893</v>
      </c>
      <c r="S1780" s="18">
        <f t="shared" si="114"/>
        <v>42045.86336805555</v>
      </c>
      <c r="T1780">
        <f t="shared" si="111"/>
        <v>2015</v>
      </c>
    </row>
    <row r="1781" spans="1:20" ht="60" x14ac:dyDescent="0.2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s="11">
        <f t="shared" si="112"/>
        <v>36</v>
      </c>
      <c r="G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s="12" t="s">
        <v>8302</v>
      </c>
      <c r="P1781" s="12" t="s">
        <v>8303</v>
      </c>
      <c r="Q1781">
        <v>104.89</v>
      </c>
      <c r="R1781" s="18">
        <f t="shared" si="113"/>
        <v>42615.691898148143</v>
      </c>
      <c r="S1781" s="18">
        <f t="shared" si="114"/>
        <v>42585.691898148143</v>
      </c>
      <c r="T1781">
        <f t="shared" si="111"/>
        <v>2016</v>
      </c>
    </row>
    <row r="1782" spans="1:20" ht="60" x14ac:dyDescent="0.2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s="11">
        <f t="shared" si="112"/>
        <v>40</v>
      </c>
      <c r="G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s="12" t="s">
        <v>8302</v>
      </c>
      <c r="P1782" s="12" t="s">
        <v>8303</v>
      </c>
      <c r="Q1782">
        <v>78.44</v>
      </c>
      <c r="R1782" s="18">
        <f t="shared" si="113"/>
        <v>42553.600810185191</v>
      </c>
      <c r="S1782" s="18">
        <f t="shared" si="114"/>
        <v>42493.600810185191</v>
      </c>
      <c r="T1782">
        <f t="shared" si="111"/>
        <v>2016</v>
      </c>
    </row>
    <row r="1783" spans="1:20" ht="60" x14ac:dyDescent="0.2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s="11">
        <f t="shared" si="112"/>
        <v>26</v>
      </c>
      <c r="G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s="12" t="s">
        <v>8302</v>
      </c>
      <c r="P1783" s="12" t="s">
        <v>8303</v>
      </c>
      <c r="Q1783">
        <v>59.04</v>
      </c>
      <c r="R1783" s="18">
        <f t="shared" si="113"/>
        <v>42628.617418981477</v>
      </c>
      <c r="S1783" s="18">
        <f t="shared" si="114"/>
        <v>42597.617418981477</v>
      </c>
      <c r="T1783">
        <f t="shared" si="111"/>
        <v>2016</v>
      </c>
    </row>
    <row r="1784" spans="1:20" ht="60" x14ac:dyDescent="0.2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s="11">
        <f t="shared" si="112"/>
        <v>15</v>
      </c>
      <c r="G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s="12" t="s">
        <v>8302</v>
      </c>
      <c r="P1784" s="12" t="s">
        <v>8303</v>
      </c>
      <c r="Q1784">
        <v>71.34</v>
      </c>
      <c r="R1784" s="18">
        <f t="shared" si="113"/>
        <v>42421.575104166666</v>
      </c>
      <c r="S1784" s="18">
        <f t="shared" si="114"/>
        <v>42388.575104166666</v>
      </c>
      <c r="T1784">
        <f t="shared" si="111"/>
        <v>2016</v>
      </c>
    </row>
    <row r="1785" spans="1:20" ht="60" x14ac:dyDescent="0.2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s="11">
        <f t="shared" si="112"/>
        <v>24</v>
      </c>
      <c r="G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s="12" t="s">
        <v>8302</v>
      </c>
      <c r="P1785" s="12" t="s">
        <v>8303</v>
      </c>
      <c r="Q1785">
        <v>51.23</v>
      </c>
      <c r="R1785" s="18">
        <f t="shared" si="113"/>
        <v>42145.949976851851</v>
      </c>
      <c r="S1785" s="18">
        <f t="shared" si="114"/>
        <v>42115.949976851851</v>
      </c>
      <c r="T1785">
        <f t="shared" si="111"/>
        <v>2015</v>
      </c>
    </row>
    <row r="1786" spans="1:20" ht="60" x14ac:dyDescent="0.2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s="11">
        <f t="shared" si="112"/>
        <v>40</v>
      </c>
      <c r="G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s="12" t="s">
        <v>8302</v>
      </c>
      <c r="P1786" s="12" t="s">
        <v>8303</v>
      </c>
      <c r="Q1786">
        <v>60.24</v>
      </c>
      <c r="R1786" s="18">
        <f t="shared" si="113"/>
        <v>42035.142361111109</v>
      </c>
      <c r="S1786" s="18">
        <f t="shared" si="114"/>
        <v>42003.655555555553</v>
      </c>
      <c r="T1786">
        <f t="shared" si="111"/>
        <v>2014</v>
      </c>
    </row>
    <row r="1787" spans="1:20" ht="45" x14ac:dyDescent="0.2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s="11">
        <f t="shared" si="112"/>
        <v>20</v>
      </c>
      <c r="G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s="12" t="s">
        <v>8302</v>
      </c>
      <c r="P1787" s="12" t="s">
        <v>8303</v>
      </c>
      <c r="Q1787">
        <v>44.94</v>
      </c>
      <c r="R1787" s="18">
        <f t="shared" si="113"/>
        <v>41928</v>
      </c>
      <c r="S1787" s="18">
        <f t="shared" si="114"/>
        <v>41897.134895833333</v>
      </c>
      <c r="T1787">
        <f t="shared" si="111"/>
        <v>2014</v>
      </c>
    </row>
    <row r="1788" spans="1:20" ht="60" x14ac:dyDescent="0.2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s="11">
        <f t="shared" si="112"/>
        <v>48</v>
      </c>
      <c r="G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s="12" t="s">
        <v>8302</v>
      </c>
      <c r="P1788" s="12" t="s">
        <v>8303</v>
      </c>
      <c r="Q1788">
        <v>31.21</v>
      </c>
      <c r="R1788" s="18">
        <f t="shared" si="113"/>
        <v>41988.550659722227</v>
      </c>
      <c r="S1788" s="18">
        <f t="shared" si="114"/>
        <v>41958.550659722227</v>
      </c>
      <c r="T1788">
        <f t="shared" si="111"/>
        <v>2014</v>
      </c>
    </row>
    <row r="1789" spans="1:20" ht="45" x14ac:dyDescent="0.2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s="11">
        <f t="shared" si="112"/>
        <v>15</v>
      </c>
      <c r="G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s="12" t="s">
        <v>8302</v>
      </c>
      <c r="P1789" s="12" t="s">
        <v>8303</v>
      </c>
      <c r="Q1789">
        <v>63.88</v>
      </c>
      <c r="R1789" s="18">
        <f t="shared" si="113"/>
        <v>42098.613854166666</v>
      </c>
      <c r="S1789" s="18">
        <f t="shared" si="114"/>
        <v>42068.65552083333</v>
      </c>
      <c r="T1789">
        <f t="shared" si="111"/>
        <v>2015</v>
      </c>
    </row>
    <row r="1790" spans="1:20" ht="45" x14ac:dyDescent="0.2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s="11">
        <f t="shared" si="112"/>
        <v>1</v>
      </c>
      <c r="G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s="12" t="s">
        <v>8302</v>
      </c>
      <c r="P1790" s="12" t="s">
        <v>8303</v>
      </c>
      <c r="Q1790">
        <v>19</v>
      </c>
      <c r="R1790" s="18">
        <f t="shared" si="113"/>
        <v>41943.94840277778</v>
      </c>
      <c r="S1790" s="18">
        <f t="shared" si="114"/>
        <v>41913.94840277778</v>
      </c>
      <c r="T1790">
        <f t="shared" si="111"/>
        <v>2014</v>
      </c>
    </row>
    <row r="1791" spans="1:20" ht="45" x14ac:dyDescent="0.2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s="11">
        <f t="shared" si="112"/>
        <v>1</v>
      </c>
      <c r="G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s="12" t="s">
        <v>8302</v>
      </c>
      <c r="P1791" s="12" t="s">
        <v>8303</v>
      </c>
      <c r="Q1791">
        <v>10</v>
      </c>
      <c r="R1791" s="18">
        <f t="shared" si="113"/>
        <v>42016.250034722223</v>
      </c>
      <c r="S1791" s="18">
        <f t="shared" si="114"/>
        <v>41956.250034722223</v>
      </c>
      <c r="T1791">
        <f t="shared" si="111"/>
        <v>2014</v>
      </c>
    </row>
    <row r="1792" spans="1:20" ht="45" x14ac:dyDescent="0.2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s="11">
        <f t="shared" si="112"/>
        <v>5</v>
      </c>
      <c r="G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s="12" t="s">
        <v>8302</v>
      </c>
      <c r="P1792" s="12" t="s">
        <v>8303</v>
      </c>
      <c r="Q1792">
        <v>109.07</v>
      </c>
      <c r="R1792" s="18">
        <f t="shared" si="113"/>
        <v>42040.674513888895</v>
      </c>
      <c r="S1792" s="18">
        <f t="shared" si="114"/>
        <v>42010.674513888895</v>
      </c>
      <c r="T1792">
        <f t="shared" si="111"/>
        <v>2015</v>
      </c>
    </row>
    <row r="1793" spans="1:20" ht="45" x14ac:dyDescent="0.2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s="11">
        <f t="shared" si="112"/>
        <v>4</v>
      </c>
      <c r="G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s="12" t="s">
        <v>8302</v>
      </c>
      <c r="P1793" s="12" t="s">
        <v>8303</v>
      </c>
      <c r="Q1793">
        <v>26.75</v>
      </c>
      <c r="R1793" s="18">
        <f t="shared" si="113"/>
        <v>42033.740335648152</v>
      </c>
      <c r="S1793" s="18">
        <f t="shared" si="114"/>
        <v>41973.740335648152</v>
      </c>
      <c r="T1793">
        <f t="shared" si="111"/>
        <v>2014</v>
      </c>
    </row>
    <row r="1794" spans="1:20" ht="45" x14ac:dyDescent="0.2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s="11">
        <f t="shared" si="112"/>
        <v>61</v>
      </c>
      <c r="G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s="12" t="s">
        <v>8302</v>
      </c>
      <c r="P1794" s="12" t="s">
        <v>8303</v>
      </c>
      <c r="Q1794">
        <v>109.94</v>
      </c>
      <c r="R1794" s="18">
        <f t="shared" si="113"/>
        <v>42226.290972222225</v>
      </c>
      <c r="S1794" s="18">
        <f t="shared" si="114"/>
        <v>42189.031041666662</v>
      </c>
      <c r="T1794">
        <f t="shared" si="111"/>
        <v>2015</v>
      </c>
    </row>
    <row r="1795" spans="1:20" ht="45" x14ac:dyDescent="0.2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s="11">
        <f t="shared" si="112"/>
        <v>1</v>
      </c>
      <c r="G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s="12" t="s">
        <v>8302</v>
      </c>
      <c r="P1795" s="12" t="s">
        <v>8303</v>
      </c>
      <c r="Q1795">
        <v>20</v>
      </c>
      <c r="R1795" s="18">
        <f t="shared" si="113"/>
        <v>41970.933333333334</v>
      </c>
      <c r="S1795" s="18">
        <f t="shared" si="114"/>
        <v>41940.89166666667</v>
      </c>
      <c r="T1795">
        <f t="shared" ref="T1795:T1858" si="115">YEAR(S1795)</f>
        <v>2014</v>
      </c>
    </row>
    <row r="1796" spans="1:20" ht="60" x14ac:dyDescent="0.2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s="11">
        <f t="shared" si="112"/>
        <v>11</v>
      </c>
      <c r="G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s="12" t="s">
        <v>8302</v>
      </c>
      <c r="P1796" s="12" t="s">
        <v>8303</v>
      </c>
      <c r="Q1796">
        <v>55.39</v>
      </c>
      <c r="R1796" s="18">
        <f t="shared" si="113"/>
        <v>42046.551180555558</v>
      </c>
      <c r="S1796" s="18">
        <f t="shared" si="114"/>
        <v>42011.551180555558</v>
      </c>
      <c r="T1796">
        <f t="shared" si="115"/>
        <v>2015</v>
      </c>
    </row>
    <row r="1797" spans="1:20" ht="45" x14ac:dyDescent="0.2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s="11">
        <f t="shared" si="112"/>
        <v>39</v>
      </c>
      <c r="G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s="12" t="s">
        <v>8302</v>
      </c>
      <c r="P1797" s="12" t="s">
        <v>8303</v>
      </c>
      <c r="Q1797">
        <v>133.9</v>
      </c>
      <c r="R1797" s="18">
        <f t="shared" si="113"/>
        <v>42657.666666666672</v>
      </c>
      <c r="S1797" s="18">
        <f t="shared" si="114"/>
        <v>42628.288668981477</v>
      </c>
      <c r="T1797">
        <f t="shared" si="115"/>
        <v>2016</v>
      </c>
    </row>
    <row r="1798" spans="1:20" ht="60" x14ac:dyDescent="0.2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s="11">
        <f t="shared" si="112"/>
        <v>22</v>
      </c>
      <c r="G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s="12" t="s">
        <v>8302</v>
      </c>
      <c r="P1798" s="12" t="s">
        <v>8303</v>
      </c>
      <c r="Q1798">
        <v>48.72</v>
      </c>
      <c r="R1798" s="18">
        <f t="shared" si="113"/>
        <v>42575.439421296294</v>
      </c>
      <c r="S1798" s="18">
        <f t="shared" si="114"/>
        <v>42515.439421296294</v>
      </c>
      <c r="T1798">
        <f t="shared" si="115"/>
        <v>2016</v>
      </c>
    </row>
    <row r="1799" spans="1:20" ht="45" x14ac:dyDescent="0.2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s="11">
        <f t="shared" si="112"/>
        <v>68</v>
      </c>
      <c r="G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s="12" t="s">
        <v>8302</v>
      </c>
      <c r="P1799" s="12" t="s">
        <v>8303</v>
      </c>
      <c r="Q1799">
        <v>48.25</v>
      </c>
      <c r="R1799" s="18">
        <f t="shared" si="113"/>
        <v>42719.56931712963</v>
      </c>
      <c r="S1799" s="18">
        <f t="shared" si="114"/>
        <v>42689.56931712963</v>
      </c>
      <c r="T1799">
        <f t="shared" si="115"/>
        <v>2016</v>
      </c>
    </row>
    <row r="1800" spans="1:20" ht="45" x14ac:dyDescent="0.2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s="11">
        <f t="shared" si="112"/>
        <v>14</v>
      </c>
      <c r="G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s="12" t="s">
        <v>8302</v>
      </c>
      <c r="P1800" s="12" t="s">
        <v>8303</v>
      </c>
      <c r="Q1800">
        <v>58.97</v>
      </c>
      <c r="R1800" s="18">
        <f t="shared" si="113"/>
        <v>42404.32677083333</v>
      </c>
      <c r="S1800" s="18">
        <f t="shared" si="114"/>
        <v>42344.32677083333</v>
      </c>
      <c r="T1800">
        <f t="shared" si="115"/>
        <v>2015</v>
      </c>
    </row>
    <row r="1801" spans="1:20" ht="30" x14ac:dyDescent="0.2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s="11">
        <f t="shared" si="112"/>
        <v>2</v>
      </c>
      <c r="G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s="12" t="s">
        <v>8302</v>
      </c>
      <c r="P1801" s="12" t="s">
        <v>8303</v>
      </c>
      <c r="Q1801">
        <v>11.64</v>
      </c>
      <c r="R1801" s="18">
        <f t="shared" si="113"/>
        <v>41954.884351851855</v>
      </c>
      <c r="S1801" s="18">
        <f t="shared" si="114"/>
        <v>41934.842685185184</v>
      </c>
      <c r="T1801">
        <f t="shared" si="115"/>
        <v>2014</v>
      </c>
    </row>
    <row r="1802" spans="1:20" ht="60" x14ac:dyDescent="0.2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s="11">
        <f t="shared" si="112"/>
        <v>20</v>
      </c>
      <c r="G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s="12" t="s">
        <v>8302</v>
      </c>
      <c r="P1802" s="12" t="s">
        <v>8303</v>
      </c>
      <c r="Q1802">
        <v>83.72</v>
      </c>
      <c r="R1802" s="18">
        <f t="shared" si="113"/>
        <v>42653.606134259258</v>
      </c>
      <c r="S1802" s="18">
        <f t="shared" si="114"/>
        <v>42623.606134259258</v>
      </c>
      <c r="T1802">
        <f t="shared" si="115"/>
        <v>2016</v>
      </c>
    </row>
    <row r="1803" spans="1:20" ht="60" x14ac:dyDescent="0.2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s="11">
        <f t="shared" si="112"/>
        <v>14</v>
      </c>
      <c r="G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s="12" t="s">
        <v>8302</v>
      </c>
      <c r="P1803" s="12" t="s">
        <v>8303</v>
      </c>
      <c r="Q1803">
        <v>63.65</v>
      </c>
      <c r="R1803" s="18">
        <f t="shared" si="113"/>
        <v>42353.506944444445</v>
      </c>
      <c r="S1803" s="18">
        <f t="shared" si="114"/>
        <v>42321.660509259258</v>
      </c>
      <c r="T1803">
        <f t="shared" si="115"/>
        <v>2015</v>
      </c>
    </row>
    <row r="1804" spans="1:20" ht="45" x14ac:dyDescent="0.2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s="11">
        <f t="shared" si="112"/>
        <v>48</v>
      </c>
      <c r="G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s="12" t="s">
        <v>8302</v>
      </c>
      <c r="P1804" s="12" t="s">
        <v>8303</v>
      </c>
      <c r="Q1804">
        <v>94.28</v>
      </c>
      <c r="R1804" s="18">
        <f t="shared" si="113"/>
        <v>42182.915972222225</v>
      </c>
      <c r="S1804" s="18">
        <f t="shared" si="114"/>
        <v>42159.47256944445</v>
      </c>
      <c r="T1804">
        <f t="shared" si="115"/>
        <v>2015</v>
      </c>
    </row>
    <row r="1805" spans="1:20" ht="45" x14ac:dyDescent="0.2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s="11">
        <f t="shared" si="112"/>
        <v>31</v>
      </c>
      <c r="G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s="12" t="s">
        <v>8302</v>
      </c>
      <c r="P1805" s="12" t="s">
        <v>8303</v>
      </c>
      <c r="Q1805">
        <v>71.87</v>
      </c>
      <c r="R1805" s="18">
        <f t="shared" si="113"/>
        <v>42049.071550925932</v>
      </c>
      <c r="S1805" s="18">
        <f t="shared" si="114"/>
        <v>42018.071550925932</v>
      </c>
      <c r="T1805">
        <f t="shared" si="115"/>
        <v>2015</v>
      </c>
    </row>
    <row r="1806" spans="1:20" ht="45" x14ac:dyDescent="0.2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s="11">
        <f t="shared" si="112"/>
        <v>35</v>
      </c>
      <c r="G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s="12" t="s">
        <v>8302</v>
      </c>
      <c r="P1806" s="12" t="s">
        <v>8303</v>
      </c>
      <c r="Q1806">
        <v>104.85</v>
      </c>
      <c r="R1806" s="18">
        <f t="shared" si="113"/>
        <v>42322.719953703709</v>
      </c>
      <c r="S1806" s="18">
        <f t="shared" si="114"/>
        <v>42282.678287037037</v>
      </c>
      <c r="T1806">
        <f t="shared" si="115"/>
        <v>2015</v>
      </c>
    </row>
    <row r="1807" spans="1:20" ht="60" x14ac:dyDescent="0.2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s="11">
        <f t="shared" si="112"/>
        <v>36</v>
      </c>
      <c r="G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s="12" t="s">
        <v>8302</v>
      </c>
      <c r="P1807" s="12" t="s">
        <v>8303</v>
      </c>
      <c r="Q1807">
        <v>67.14</v>
      </c>
      <c r="R1807" s="18">
        <f t="shared" si="113"/>
        <v>42279.75</v>
      </c>
      <c r="S1807" s="18">
        <f t="shared" si="114"/>
        <v>42247.803912037038</v>
      </c>
      <c r="T1807">
        <f t="shared" si="115"/>
        <v>2015</v>
      </c>
    </row>
    <row r="1808" spans="1:20" ht="60" x14ac:dyDescent="0.2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s="11">
        <f t="shared" si="112"/>
        <v>3</v>
      </c>
      <c r="G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s="12" t="s">
        <v>8302</v>
      </c>
      <c r="P1808" s="12" t="s">
        <v>8303</v>
      </c>
      <c r="Q1808">
        <v>73.88</v>
      </c>
      <c r="R1808" s="18">
        <f t="shared" si="113"/>
        <v>41912.638298611113</v>
      </c>
      <c r="S1808" s="18">
        <f t="shared" si="114"/>
        <v>41877.638298611113</v>
      </c>
      <c r="T1808">
        <f t="shared" si="115"/>
        <v>2014</v>
      </c>
    </row>
    <row r="1809" spans="1:20" ht="30" x14ac:dyDescent="0.2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s="11">
        <f t="shared" si="112"/>
        <v>11</v>
      </c>
      <c r="G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s="12" t="s">
        <v>8302</v>
      </c>
      <c r="P1809" s="12" t="s">
        <v>8303</v>
      </c>
      <c r="Q1809">
        <v>69.13</v>
      </c>
      <c r="R1809" s="18">
        <f t="shared" si="113"/>
        <v>41910.068437499998</v>
      </c>
      <c r="S1809" s="18">
        <f t="shared" si="114"/>
        <v>41880.068437499998</v>
      </c>
      <c r="T1809">
        <f t="shared" si="115"/>
        <v>2014</v>
      </c>
    </row>
    <row r="1810" spans="1:20" ht="60" x14ac:dyDescent="0.2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s="11">
        <f t="shared" ref="F1810:F1873" si="116">ROUND(E1810/D1810*100,0)</f>
        <v>41</v>
      </c>
      <c r="G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s="12" t="s">
        <v>8302</v>
      </c>
      <c r="P1810" s="12" t="s">
        <v>8303</v>
      </c>
      <c r="Q1810">
        <v>120.77</v>
      </c>
      <c r="R1810" s="18">
        <f t="shared" ref="R1810:R1873" si="117">(((J1810/60)/60)/24)+DATE(1970,1,1)</f>
        <v>42777.680902777778</v>
      </c>
      <c r="S1810" s="18">
        <f t="shared" ref="S1810:S1873" si="118">(((K1810/60)/60)/24)+DATE(1970,1,1)</f>
        <v>42742.680902777778</v>
      </c>
      <c r="T1810">
        <f t="shared" si="115"/>
        <v>2017</v>
      </c>
    </row>
    <row r="1811" spans="1:20" ht="45" x14ac:dyDescent="0.2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s="11">
        <f t="shared" si="116"/>
        <v>11</v>
      </c>
      <c r="G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s="12" t="s">
        <v>8302</v>
      </c>
      <c r="P1811" s="12" t="s">
        <v>8303</v>
      </c>
      <c r="Q1811">
        <v>42.22</v>
      </c>
      <c r="R1811" s="18">
        <f t="shared" si="117"/>
        <v>42064.907858796301</v>
      </c>
      <c r="S1811" s="18">
        <f t="shared" si="118"/>
        <v>42029.907858796301</v>
      </c>
      <c r="T1811">
        <f t="shared" si="115"/>
        <v>2015</v>
      </c>
    </row>
    <row r="1812" spans="1:20" ht="45" x14ac:dyDescent="0.2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s="11">
        <f t="shared" si="116"/>
        <v>3</v>
      </c>
      <c r="G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s="12" t="s">
        <v>8302</v>
      </c>
      <c r="P1812" s="12" t="s">
        <v>8303</v>
      </c>
      <c r="Q1812">
        <v>7.5</v>
      </c>
      <c r="R1812" s="18">
        <f t="shared" si="117"/>
        <v>41872.91002314815</v>
      </c>
      <c r="S1812" s="18">
        <f t="shared" si="118"/>
        <v>41860.91002314815</v>
      </c>
      <c r="T1812">
        <f t="shared" si="115"/>
        <v>2014</v>
      </c>
    </row>
    <row r="1813" spans="1:20" ht="45" x14ac:dyDescent="0.2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s="11">
        <f t="shared" si="116"/>
        <v>0</v>
      </c>
      <c r="G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s="12" t="s">
        <v>8302</v>
      </c>
      <c r="P1813" s="12" t="s">
        <v>8303</v>
      </c>
      <c r="Q1813">
        <v>1.54</v>
      </c>
      <c r="R1813" s="18">
        <f t="shared" si="117"/>
        <v>41936.166666666664</v>
      </c>
      <c r="S1813" s="18">
        <f t="shared" si="118"/>
        <v>41876.433680555558</v>
      </c>
      <c r="T1813">
        <f t="shared" si="115"/>
        <v>2014</v>
      </c>
    </row>
    <row r="1814" spans="1:20" ht="60" x14ac:dyDescent="0.2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s="11">
        <f t="shared" si="116"/>
        <v>13</v>
      </c>
      <c r="G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s="12" t="s">
        <v>8302</v>
      </c>
      <c r="P1814" s="12" t="s">
        <v>8303</v>
      </c>
      <c r="Q1814">
        <v>37.61</v>
      </c>
      <c r="R1814" s="18">
        <f t="shared" si="117"/>
        <v>42554.318703703699</v>
      </c>
      <c r="S1814" s="18">
        <f t="shared" si="118"/>
        <v>42524.318703703699</v>
      </c>
      <c r="T1814">
        <f t="shared" si="115"/>
        <v>2016</v>
      </c>
    </row>
    <row r="1815" spans="1:20" ht="45" x14ac:dyDescent="0.2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s="11">
        <f t="shared" si="116"/>
        <v>0</v>
      </c>
      <c r="G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s="12" t="s">
        <v>8302</v>
      </c>
      <c r="P1815" s="12" t="s">
        <v>8303</v>
      </c>
      <c r="Q1815">
        <v>0</v>
      </c>
      <c r="R1815" s="18">
        <f t="shared" si="117"/>
        <v>41859.889027777775</v>
      </c>
      <c r="S1815" s="18">
        <f t="shared" si="118"/>
        <v>41829.889027777775</v>
      </c>
      <c r="T1815">
        <f t="shared" si="115"/>
        <v>2014</v>
      </c>
    </row>
    <row r="1816" spans="1:20" ht="45" x14ac:dyDescent="0.2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s="11">
        <f t="shared" si="116"/>
        <v>49</v>
      </c>
      <c r="G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s="12" t="s">
        <v>8302</v>
      </c>
      <c r="P1816" s="12" t="s">
        <v>8303</v>
      </c>
      <c r="Q1816">
        <v>42.16</v>
      </c>
      <c r="R1816" s="18">
        <f t="shared" si="117"/>
        <v>42063.314074074078</v>
      </c>
      <c r="S1816" s="18">
        <f t="shared" si="118"/>
        <v>42033.314074074078</v>
      </c>
      <c r="T1816">
        <f t="shared" si="115"/>
        <v>2015</v>
      </c>
    </row>
    <row r="1817" spans="1:20" ht="60" x14ac:dyDescent="0.2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s="11">
        <f t="shared" si="116"/>
        <v>0</v>
      </c>
      <c r="G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s="12" t="s">
        <v>8302</v>
      </c>
      <c r="P1817" s="12" t="s">
        <v>8303</v>
      </c>
      <c r="Q1817">
        <v>0</v>
      </c>
      <c r="R1817" s="18">
        <f t="shared" si="117"/>
        <v>42186.906678240746</v>
      </c>
      <c r="S1817" s="18">
        <f t="shared" si="118"/>
        <v>42172.906678240746</v>
      </c>
      <c r="T1817">
        <f t="shared" si="115"/>
        <v>2015</v>
      </c>
    </row>
    <row r="1818" spans="1:20" ht="45" x14ac:dyDescent="0.2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s="11">
        <f t="shared" si="116"/>
        <v>2</v>
      </c>
      <c r="G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s="12" t="s">
        <v>8302</v>
      </c>
      <c r="P1818" s="12" t="s">
        <v>8303</v>
      </c>
      <c r="Q1818">
        <v>84.83</v>
      </c>
      <c r="R1818" s="18">
        <f t="shared" si="117"/>
        <v>42576.791666666672</v>
      </c>
      <c r="S1818" s="18">
        <f t="shared" si="118"/>
        <v>42548.876192129625</v>
      </c>
      <c r="T1818">
        <f t="shared" si="115"/>
        <v>2016</v>
      </c>
    </row>
    <row r="1819" spans="1:20" ht="45" x14ac:dyDescent="0.2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s="11">
        <f t="shared" si="116"/>
        <v>52</v>
      </c>
      <c r="G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s="12" t="s">
        <v>8302</v>
      </c>
      <c r="P1819" s="12" t="s">
        <v>8303</v>
      </c>
      <c r="Q1819">
        <v>94.19</v>
      </c>
      <c r="R1819" s="18">
        <f t="shared" si="117"/>
        <v>42765.290972222225</v>
      </c>
      <c r="S1819" s="18">
        <f t="shared" si="118"/>
        <v>42705.662118055552</v>
      </c>
      <c r="T1819">
        <f t="shared" si="115"/>
        <v>2016</v>
      </c>
    </row>
    <row r="1820" spans="1:20" ht="45" x14ac:dyDescent="0.2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s="11">
        <f t="shared" si="116"/>
        <v>0</v>
      </c>
      <c r="G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s="12" t="s">
        <v>8302</v>
      </c>
      <c r="P1820" s="12" t="s">
        <v>8303</v>
      </c>
      <c r="Q1820">
        <v>0</v>
      </c>
      <c r="R1820" s="18">
        <f t="shared" si="117"/>
        <v>42097.192708333328</v>
      </c>
      <c r="S1820" s="18">
        <f t="shared" si="118"/>
        <v>42067.234375</v>
      </c>
      <c r="T1820">
        <f t="shared" si="115"/>
        <v>2015</v>
      </c>
    </row>
    <row r="1821" spans="1:20" ht="60" x14ac:dyDescent="0.2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s="11">
        <f t="shared" si="116"/>
        <v>2</v>
      </c>
      <c r="G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s="12" t="s">
        <v>8302</v>
      </c>
      <c r="P1821" s="12" t="s">
        <v>8303</v>
      </c>
      <c r="Q1821">
        <v>6.25</v>
      </c>
      <c r="R1821" s="18">
        <f t="shared" si="117"/>
        <v>41850.752268518518</v>
      </c>
      <c r="S1821" s="18">
        <f t="shared" si="118"/>
        <v>41820.752268518518</v>
      </c>
      <c r="T1821">
        <f t="shared" si="115"/>
        <v>2014</v>
      </c>
    </row>
    <row r="1822" spans="1:20" ht="60" x14ac:dyDescent="0.2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s="11">
        <f t="shared" si="116"/>
        <v>7</v>
      </c>
      <c r="G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s="12" t="s">
        <v>8302</v>
      </c>
      <c r="P1822" s="12" t="s">
        <v>8303</v>
      </c>
      <c r="Q1822">
        <v>213.38</v>
      </c>
      <c r="R1822" s="18">
        <f t="shared" si="117"/>
        <v>42095.042708333334</v>
      </c>
      <c r="S1822" s="18">
        <f t="shared" si="118"/>
        <v>42065.084375000006</v>
      </c>
      <c r="T1822">
        <f t="shared" si="115"/>
        <v>2015</v>
      </c>
    </row>
    <row r="1823" spans="1:20" ht="45" x14ac:dyDescent="0.2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s="11">
        <f t="shared" si="116"/>
        <v>135</v>
      </c>
      <c r="G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s="12" t="s">
        <v>8289</v>
      </c>
      <c r="P1823" s="12" t="s">
        <v>8290</v>
      </c>
      <c r="Q1823">
        <v>59.16</v>
      </c>
      <c r="R1823" s="18">
        <f t="shared" si="117"/>
        <v>40971.319062499999</v>
      </c>
      <c r="S1823" s="18">
        <f t="shared" si="118"/>
        <v>40926.319062499999</v>
      </c>
      <c r="T1823">
        <f t="shared" si="115"/>
        <v>2012</v>
      </c>
    </row>
    <row r="1824" spans="1:20" ht="30" x14ac:dyDescent="0.2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s="11">
        <f t="shared" si="116"/>
        <v>100</v>
      </c>
      <c r="G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s="12" t="s">
        <v>8289</v>
      </c>
      <c r="P1824" s="12" t="s">
        <v>8290</v>
      </c>
      <c r="Q1824">
        <v>27.27</v>
      </c>
      <c r="R1824" s="18">
        <f t="shared" si="117"/>
        <v>41670.792361111111</v>
      </c>
      <c r="S1824" s="18">
        <f t="shared" si="118"/>
        <v>41634.797013888885</v>
      </c>
      <c r="T1824">
        <f t="shared" si="115"/>
        <v>2013</v>
      </c>
    </row>
    <row r="1825" spans="1:20" ht="60" x14ac:dyDescent="0.2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s="11">
        <f t="shared" si="116"/>
        <v>116</v>
      </c>
      <c r="G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s="12" t="s">
        <v>8289</v>
      </c>
      <c r="P1825" s="12" t="s">
        <v>8290</v>
      </c>
      <c r="Q1825">
        <v>24.58</v>
      </c>
      <c r="R1825" s="18">
        <f t="shared" si="117"/>
        <v>41206.684907407405</v>
      </c>
      <c r="S1825" s="18">
        <f t="shared" si="118"/>
        <v>41176.684907407405</v>
      </c>
      <c r="T1825">
        <f t="shared" si="115"/>
        <v>2012</v>
      </c>
    </row>
    <row r="1826" spans="1:20" x14ac:dyDescent="0.2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s="11">
        <f t="shared" si="116"/>
        <v>100</v>
      </c>
      <c r="G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s="12" t="s">
        <v>8289</v>
      </c>
      <c r="P1826" s="12" t="s">
        <v>8290</v>
      </c>
      <c r="Q1826">
        <v>75.05</v>
      </c>
      <c r="R1826" s="18">
        <f t="shared" si="117"/>
        <v>41647.088888888888</v>
      </c>
      <c r="S1826" s="18">
        <f t="shared" si="118"/>
        <v>41626.916284722225</v>
      </c>
      <c r="T1826">
        <f t="shared" si="115"/>
        <v>2013</v>
      </c>
    </row>
    <row r="1827" spans="1:20" ht="60" x14ac:dyDescent="0.2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s="11">
        <f t="shared" si="116"/>
        <v>105</v>
      </c>
      <c r="G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s="12" t="s">
        <v>8289</v>
      </c>
      <c r="P1827" s="12" t="s">
        <v>8290</v>
      </c>
      <c r="Q1827">
        <v>42.02</v>
      </c>
      <c r="R1827" s="18">
        <f t="shared" si="117"/>
        <v>41466.83452546296</v>
      </c>
      <c r="S1827" s="18">
        <f t="shared" si="118"/>
        <v>41443.83452546296</v>
      </c>
      <c r="T1827">
        <f t="shared" si="115"/>
        <v>2013</v>
      </c>
    </row>
    <row r="1828" spans="1:20" ht="30" x14ac:dyDescent="0.2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s="11">
        <f t="shared" si="116"/>
        <v>101</v>
      </c>
      <c r="G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s="12" t="s">
        <v>8289</v>
      </c>
      <c r="P1828" s="12" t="s">
        <v>8290</v>
      </c>
      <c r="Q1828">
        <v>53.16</v>
      </c>
      <c r="R1828" s="18">
        <f t="shared" si="117"/>
        <v>41687.923807870371</v>
      </c>
      <c r="S1828" s="18">
        <f t="shared" si="118"/>
        <v>41657.923807870371</v>
      </c>
      <c r="T1828">
        <f t="shared" si="115"/>
        <v>2014</v>
      </c>
    </row>
    <row r="1829" spans="1:20" ht="60" x14ac:dyDescent="0.2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s="11">
        <f t="shared" si="116"/>
        <v>101</v>
      </c>
      <c r="G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s="12" t="s">
        <v>8289</v>
      </c>
      <c r="P1829" s="12" t="s">
        <v>8290</v>
      </c>
      <c r="Q1829">
        <v>83.89</v>
      </c>
      <c r="R1829" s="18">
        <f t="shared" si="117"/>
        <v>40605.325937499998</v>
      </c>
      <c r="S1829" s="18">
        <f t="shared" si="118"/>
        <v>40555.325937499998</v>
      </c>
      <c r="T1829">
        <f t="shared" si="115"/>
        <v>2011</v>
      </c>
    </row>
    <row r="1830" spans="1:20" ht="60" x14ac:dyDescent="0.2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s="11">
        <f t="shared" si="116"/>
        <v>100</v>
      </c>
      <c r="G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s="12" t="s">
        <v>8289</v>
      </c>
      <c r="P1830" s="12" t="s">
        <v>8290</v>
      </c>
      <c r="Q1830">
        <v>417.33</v>
      </c>
      <c r="R1830" s="18">
        <f t="shared" si="117"/>
        <v>41768.916666666664</v>
      </c>
      <c r="S1830" s="18">
        <f t="shared" si="118"/>
        <v>41736.899652777778</v>
      </c>
      <c r="T1830">
        <f t="shared" si="115"/>
        <v>2014</v>
      </c>
    </row>
    <row r="1831" spans="1:20" ht="45" x14ac:dyDescent="0.2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s="11">
        <f t="shared" si="116"/>
        <v>167</v>
      </c>
      <c r="G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s="12" t="s">
        <v>8289</v>
      </c>
      <c r="P1831" s="12" t="s">
        <v>8290</v>
      </c>
      <c r="Q1831">
        <v>75.77</v>
      </c>
      <c r="R1831" s="18">
        <f t="shared" si="117"/>
        <v>40564.916666666664</v>
      </c>
      <c r="S1831" s="18">
        <f t="shared" si="118"/>
        <v>40516.087627314817</v>
      </c>
      <c r="T1831">
        <f t="shared" si="115"/>
        <v>2010</v>
      </c>
    </row>
    <row r="1832" spans="1:20" ht="45" x14ac:dyDescent="0.2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s="11">
        <f t="shared" si="116"/>
        <v>102</v>
      </c>
      <c r="G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s="12" t="s">
        <v>8289</v>
      </c>
      <c r="P1832" s="12" t="s">
        <v>8290</v>
      </c>
      <c r="Q1832">
        <v>67.39</v>
      </c>
      <c r="R1832" s="18">
        <f t="shared" si="117"/>
        <v>41694.684108796297</v>
      </c>
      <c r="S1832" s="18">
        <f t="shared" si="118"/>
        <v>41664.684108796297</v>
      </c>
      <c r="T1832">
        <f t="shared" si="115"/>
        <v>2014</v>
      </c>
    </row>
    <row r="1833" spans="1:20" ht="45" x14ac:dyDescent="0.2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s="11">
        <f t="shared" si="116"/>
        <v>103</v>
      </c>
      <c r="G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s="12" t="s">
        <v>8289</v>
      </c>
      <c r="P1833" s="12" t="s">
        <v>8290</v>
      </c>
      <c r="Q1833">
        <v>73.569999999999993</v>
      </c>
      <c r="R1833" s="18">
        <f t="shared" si="117"/>
        <v>41041.996099537035</v>
      </c>
      <c r="S1833" s="18">
        <f t="shared" si="118"/>
        <v>41026.996099537035</v>
      </c>
      <c r="T1833">
        <f t="shared" si="115"/>
        <v>2012</v>
      </c>
    </row>
    <row r="1834" spans="1:20" ht="60" x14ac:dyDescent="0.2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s="11">
        <f t="shared" si="116"/>
        <v>143</v>
      </c>
      <c r="G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s="12" t="s">
        <v>8289</v>
      </c>
      <c r="P1834" s="12" t="s">
        <v>8290</v>
      </c>
      <c r="Q1834">
        <v>25</v>
      </c>
      <c r="R1834" s="18">
        <f t="shared" si="117"/>
        <v>40606.539664351854</v>
      </c>
      <c r="S1834" s="18">
        <f t="shared" si="118"/>
        <v>40576.539664351854</v>
      </c>
      <c r="T1834">
        <f t="shared" si="115"/>
        <v>2011</v>
      </c>
    </row>
    <row r="1835" spans="1:20" ht="60" x14ac:dyDescent="0.2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s="11">
        <f t="shared" si="116"/>
        <v>263</v>
      </c>
      <c r="G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s="12" t="s">
        <v>8289</v>
      </c>
      <c r="P1835" s="12" t="s">
        <v>8290</v>
      </c>
      <c r="Q1835">
        <v>42</v>
      </c>
      <c r="R1835" s="18">
        <f t="shared" si="117"/>
        <v>41335.332638888889</v>
      </c>
      <c r="S1835" s="18">
        <f t="shared" si="118"/>
        <v>41303.044016203705</v>
      </c>
      <c r="T1835">
        <f t="shared" si="115"/>
        <v>2013</v>
      </c>
    </row>
    <row r="1836" spans="1:20" ht="30" x14ac:dyDescent="0.2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s="11">
        <f t="shared" si="116"/>
        <v>118</v>
      </c>
      <c r="G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s="12" t="s">
        <v>8289</v>
      </c>
      <c r="P1836" s="12" t="s">
        <v>8290</v>
      </c>
      <c r="Q1836">
        <v>131.16999999999999</v>
      </c>
      <c r="R1836" s="18">
        <f t="shared" si="117"/>
        <v>42028.964062500003</v>
      </c>
      <c r="S1836" s="18">
        <f t="shared" si="118"/>
        <v>41988.964062500003</v>
      </c>
      <c r="T1836">
        <f t="shared" si="115"/>
        <v>2014</v>
      </c>
    </row>
    <row r="1837" spans="1:20" ht="75" x14ac:dyDescent="0.2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s="11">
        <f t="shared" si="116"/>
        <v>104</v>
      </c>
      <c r="G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s="12" t="s">
        <v>8289</v>
      </c>
      <c r="P1837" s="12" t="s">
        <v>8290</v>
      </c>
      <c r="Q1837">
        <v>47.27</v>
      </c>
      <c r="R1837" s="18">
        <f t="shared" si="117"/>
        <v>42460.660543981481</v>
      </c>
      <c r="S1837" s="18">
        <f t="shared" si="118"/>
        <v>42430.702210648145</v>
      </c>
      <c r="T1837">
        <f t="shared" si="115"/>
        <v>2016</v>
      </c>
    </row>
    <row r="1838" spans="1:20" ht="30" x14ac:dyDescent="0.2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s="11">
        <f t="shared" si="116"/>
        <v>200</v>
      </c>
      <c r="G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s="12" t="s">
        <v>8289</v>
      </c>
      <c r="P1838" s="12" t="s">
        <v>8290</v>
      </c>
      <c r="Q1838">
        <v>182.13</v>
      </c>
      <c r="R1838" s="18">
        <f t="shared" si="117"/>
        <v>41322.809363425928</v>
      </c>
      <c r="S1838" s="18">
        <f t="shared" si="118"/>
        <v>41305.809363425928</v>
      </c>
      <c r="T1838">
        <f t="shared" si="115"/>
        <v>2013</v>
      </c>
    </row>
    <row r="1839" spans="1:20" ht="60" x14ac:dyDescent="0.2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s="11">
        <f t="shared" si="116"/>
        <v>307</v>
      </c>
      <c r="G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s="12" t="s">
        <v>8289</v>
      </c>
      <c r="P1839" s="12" t="s">
        <v>8290</v>
      </c>
      <c r="Q1839">
        <v>61.37</v>
      </c>
      <c r="R1839" s="18">
        <f t="shared" si="117"/>
        <v>40986.006192129629</v>
      </c>
      <c r="S1839" s="18">
        <f t="shared" si="118"/>
        <v>40926.047858796301</v>
      </c>
      <c r="T1839">
        <f t="shared" si="115"/>
        <v>2012</v>
      </c>
    </row>
    <row r="1840" spans="1:20" ht="60" x14ac:dyDescent="0.2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s="11">
        <f t="shared" si="116"/>
        <v>100</v>
      </c>
      <c r="G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s="12" t="s">
        <v>8289</v>
      </c>
      <c r="P1840" s="12" t="s">
        <v>8290</v>
      </c>
      <c r="Q1840">
        <v>35.770000000000003</v>
      </c>
      <c r="R1840" s="18">
        <f t="shared" si="117"/>
        <v>40817.125</v>
      </c>
      <c r="S1840" s="18">
        <f t="shared" si="118"/>
        <v>40788.786539351851</v>
      </c>
      <c r="T1840">
        <f t="shared" si="115"/>
        <v>2011</v>
      </c>
    </row>
    <row r="1841" spans="1:20" ht="45" x14ac:dyDescent="0.2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s="11">
        <f t="shared" si="116"/>
        <v>205</v>
      </c>
      <c r="G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s="12" t="s">
        <v>8289</v>
      </c>
      <c r="P1841" s="12" t="s">
        <v>8290</v>
      </c>
      <c r="Q1841">
        <v>45.62</v>
      </c>
      <c r="R1841" s="18">
        <f t="shared" si="117"/>
        <v>42644.722013888888</v>
      </c>
      <c r="S1841" s="18">
        <f t="shared" si="118"/>
        <v>42614.722013888888</v>
      </c>
      <c r="T1841">
        <f t="shared" si="115"/>
        <v>2016</v>
      </c>
    </row>
    <row r="1842" spans="1:20" ht="60" x14ac:dyDescent="0.2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s="11">
        <f t="shared" si="116"/>
        <v>109</v>
      </c>
      <c r="G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s="12" t="s">
        <v>8289</v>
      </c>
      <c r="P1842" s="12" t="s">
        <v>8290</v>
      </c>
      <c r="Q1842">
        <v>75.38</v>
      </c>
      <c r="R1842" s="18">
        <f t="shared" si="117"/>
        <v>41401.207638888889</v>
      </c>
      <c r="S1842" s="18">
        <f t="shared" si="118"/>
        <v>41382.096180555556</v>
      </c>
      <c r="T1842">
        <f t="shared" si="115"/>
        <v>2013</v>
      </c>
    </row>
    <row r="1843" spans="1:20" ht="30" x14ac:dyDescent="0.2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s="11">
        <f t="shared" si="116"/>
        <v>102</v>
      </c>
      <c r="G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s="12" t="s">
        <v>8289</v>
      </c>
      <c r="P1843" s="12" t="s">
        <v>8290</v>
      </c>
      <c r="Q1843">
        <v>50.88</v>
      </c>
      <c r="R1843" s="18">
        <f t="shared" si="117"/>
        <v>41779.207638888889</v>
      </c>
      <c r="S1843" s="18">
        <f t="shared" si="118"/>
        <v>41745.84542824074</v>
      </c>
      <c r="T1843">
        <f t="shared" si="115"/>
        <v>2014</v>
      </c>
    </row>
    <row r="1844" spans="1:20" ht="45" x14ac:dyDescent="0.2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s="11">
        <f t="shared" si="116"/>
        <v>125</v>
      </c>
      <c r="G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s="12" t="s">
        <v>8289</v>
      </c>
      <c r="P1844" s="12" t="s">
        <v>8290</v>
      </c>
      <c r="Q1844">
        <v>119.29</v>
      </c>
      <c r="R1844" s="18">
        <f t="shared" si="117"/>
        <v>42065.249305555553</v>
      </c>
      <c r="S1844" s="18">
        <f t="shared" si="118"/>
        <v>42031.631724537037</v>
      </c>
      <c r="T1844">
        <f t="shared" si="115"/>
        <v>2015</v>
      </c>
    </row>
    <row r="1845" spans="1:20" ht="60" x14ac:dyDescent="0.2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s="11">
        <f t="shared" si="116"/>
        <v>124</v>
      </c>
      <c r="G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s="12" t="s">
        <v>8289</v>
      </c>
      <c r="P1845" s="12" t="s">
        <v>8290</v>
      </c>
      <c r="Q1845">
        <v>92.54</v>
      </c>
      <c r="R1845" s="18">
        <f t="shared" si="117"/>
        <v>40594.994837962964</v>
      </c>
      <c r="S1845" s="18">
        <f t="shared" si="118"/>
        <v>40564.994837962964</v>
      </c>
      <c r="T1845">
        <f t="shared" si="115"/>
        <v>2011</v>
      </c>
    </row>
    <row r="1846" spans="1:20" ht="60" x14ac:dyDescent="0.2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s="11">
        <f t="shared" si="116"/>
        <v>101</v>
      </c>
      <c r="G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s="12" t="s">
        <v>8289</v>
      </c>
      <c r="P1846" s="12" t="s">
        <v>8290</v>
      </c>
      <c r="Q1846">
        <v>76.05</v>
      </c>
      <c r="R1846" s="18">
        <f t="shared" si="117"/>
        <v>40705.125</v>
      </c>
      <c r="S1846" s="18">
        <f t="shared" si="118"/>
        <v>40666.973541666666</v>
      </c>
      <c r="T1846">
        <f t="shared" si="115"/>
        <v>2011</v>
      </c>
    </row>
    <row r="1847" spans="1:20" ht="90" x14ac:dyDescent="0.2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s="11">
        <f t="shared" si="116"/>
        <v>100</v>
      </c>
      <c r="G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s="12" t="s">
        <v>8289</v>
      </c>
      <c r="P1847" s="12" t="s">
        <v>8290</v>
      </c>
      <c r="Q1847">
        <v>52.63</v>
      </c>
      <c r="R1847" s="18">
        <f t="shared" si="117"/>
        <v>42538.204861111109</v>
      </c>
      <c r="S1847" s="18">
        <f t="shared" si="118"/>
        <v>42523.333310185189</v>
      </c>
      <c r="T1847">
        <f t="shared" si="115"/>
        <v>2016</v>
      </c>
    </row>
    <row r="1848" spans="1:20" ht="60" x14ac:dyDescent="0.2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s="11">
        <f t="shared" si="116"/>
        <v>138</v>
      </c>
      <c r="G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s="12" t="s">
        <v>8289</v>
      </c>
      <c r="P1848" s="12" t="s">
        <v>8290</v>
      </c>
      <c r="Q1848">
        <v>98.99</v>
      </c>
      <c r="R1848" s="18">
        <f t="shared" si="117"/>
        <v>41258.650196759263</v>
      </c>
      <c r="S1848" s="18">
        <f t="shared" si="118"/>
        <v>41228.650196759263</v>
      </c>
      <c r="T1848">
        <f t="shared" si="115"/>
        <v>2012</v>
      </c>
    </row>
    <row r="1849" spans="1:20" ht="60" x14ac:dyDescent="0.2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s="11">
        <f t="shared" si="116"/>
        <v>121</v>
      </c>
      <c r="G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s="12" t="s">
        <v>8289</v>
      </c>
      <c r="P1849" s="12" t="s">
        <v>8290</v>
      </c>
      <c r="Q1849">
        <v>79.53</v>
      </c>
      <c r="R1849" s="18">
        <f t="shared" si="117"/>
        <v>42115.236481481479</v>
      </c>
      <c r="S1849" s="18">
        <f t="shared" si="118"/>
        <v>42094.236481481479</v>
      </c>
      <c r="T1849">
        <f t="shared" si="115"/>
        <v>2015</v>
      </c>
    </row>
    <row r="1850" spans="1:20" ht="45" x14ac:dyDescent="0.2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s="11">
        <f t="shared" si="116"/>
        <v>107</v>
      </c>
      <c r="G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s="12" t="s">
        <v>8289</v>
      </c>
      <c r="P1850" s="12" t="s">
        <v>8290</v>
      </c>
      <c r="Q1850">
        <v>134.21</v>
      </c>
      <c r="R1850" s="18">
        <f t="shared" si="117"/>
        <v>40755.290972222225</v>
      </c>
      <c r="S1850" s="18">
        <f t="shared" si="118"/>
        <v>40691.788055555553</v>
      </c>
      <c r="T1850">
        <f t="shared" si="115"/>
        <v>2011</v>
      </c>
    </row>
    <row r="1851" spans="1:20" ht="45" x14ac:dyDescent="0.2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s="11">
        <f t="shared" si="116"/>
        <v>100</v>
      </c>
      <c r="G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s="12" t="s">
        <v>8289</v>
      </c>
      <c r="P1851" s="12" t="s">
        <v>8290</v>
      </c>
      <c r="Q1851">
        <v>37.630000000000003</v>
      </c>
      <c r="R1851" s="18">
        <f t="shared" si="117"/>
        <v>41199.845590277779</v>
      </c>
      <c r="S1851" s="18">
        <f t="shared" si="118"/>
        <v>41169.845590277779</v>
      </c>
      <c r="T1851">
        <f t="shared" si="115"/>
        <v>2012</v>
      </c>
    </row>
    <row r="1852" spans="1:20" ht="60" x14ac:dyDescent="0.2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s="11">
        <f t="shared" si="116"/>
        <v>102</v>
      </c>
      <c r="G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s="12" t="s">
        <v>8289</v>
      </c>
      <c r="P1852" s="12" t="s">
        <v>8290</v>
      </c>
      <c r="Q1852">
        <v>51.04</v>
      </c>
      <c r="R1852" s="18">
        <f t="shared" si="117"/>
        <v>41830.959490740745</v>
      </c>
      <c r="S1852" s="18">
        <f t="shared" si="118"/>
        <v>41800.959490740745</v>
      </c>
      <c r="T1852">
        <f t="shared" si="115"/>
        <v>2014</v>
      </c>
    </row>
    <row r="1853" spans="1:20" ht="60" x14ac:dyDescent="0.2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s="11">
        <f t="shared" si="116"/>
        <v>100</v>
      </c>
      <c r="G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s="12" t="s">
        <v>8289</v>
      </c>
      <c r="P1853" s="12" t="s">
        <v>8290</v>
      </c>
      <c r="Q1853">
        <v>50.04</v>
      </c>
      <c r="R1853" s="18">
        <f t="shared" si="117"/>
        <v>41848.041666666664</v>
      </c>
      <c r="S1853" s="18">
        <f t="shared" si="118"/>
        <v>41827.906689814816</v>
      </c>
      <c r="T1853">
        <f t="shared" si="115"/>
        <v>2014</v>
      </c>
    </row>
    <row r="1854" spans="1:20" ht="60" x14ac:dyDescent="0.2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s="11">
        <f t="shared" si="116"/>
        <v>117</v>
      </c>
      <c r="G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s="12" t="s">
        <v>8289</v>
      </c>
      <c r="P1854" s="12" t="s">
        <v>8290</v>
      </c>
      <c r="Q1854">
        <v>133.93</v>
      </c>
      <c r="R1854" s="18">
        <f t="shared" si="117"/>
        <v>42119</v>
      </c>
      <c r="S1854" s="18">
        <f t="shared" si="118"/>
        <v>42081.77143518519</v>
      </c>
      <c r="T1854">
        <f t="shared" si="115"/>
        <v>2015</v>
      </c>
    </row>
    <row r="1855" spans="1:20" ht="60" x14ac:dyDescent="0.2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s="11">
        <f t="shared" si="116"/>
        <v>102</v>
      </c>
      <c r="G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s="12" t="s">
        <v>8289</v>
      </c>
      <c r="P1855" s="12" t="s">
        <v>8290</v>
      </c>
      <c r="Q1855">
        <v>58.21</v>
      </c>
      <c r="R1855" s="18">
        <f t="shared" si="117"/>
        <v>41227.102048611108</v>
      </c>
      <c r="S1855" s="18">
        <f t="shared" si="118"/>
        <v>41177.060381944444</v>
      </c>
      <c r="T1855">
        <f t="shared" si="115"/>
        <v>2012</v>
      </c>
    </row>
    <row r="1856" spans="1:20" ht="45" x14ac:dyDescent="0.2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s="11">
        <f t="shared" si="116"/>
        <v>102</v>
      </c>
      <c r="G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s="12" t="s">
        <v>8289</v>
      </c>
      <c r="P1856" s="12" t="s">
        <v>8290</v>
      </c>
      <c r="Q1856">
        <v>88.04</v>
      </c>
      <c r="R1856" s="18">
        <f t="shared" si="117"/>
        <v>41418.021261574075</v>
      </c>
      <c r="S1856" s="18">
        <f t="shared" si="118"/>
        <v>41388.021261574075</v>
      </c>
      <c r="T1856">
        <f t="shared" si="115"/>
        <v>2013</v>
      </c>
    </row>
    <row r="1857" spans="1:20" ht="45" x14ac:dyDescent="0.2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s="11">
        <f t="shared" si="116"/>
        <v>154</v>
      </c>
      <c r="G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s="12" t="s">
        <v>8289</v>
      </c>
      <c r="P1857" s="12" t="s">
        <v>8290</v>
      </c>
      <c r="Q1857">
        <v>70.58</v>
      </c>
      <c r="R1857" s="18">
        <f t="shared" si="117"/>
        <v>41645.538657407407</v>
      </c>
      <c r="S1857" s="18">
        <f t="shared" si="118"/>
        <v>41600.538657407407</v>
      </c>
      <c r="T1857">
        <f t="shared" si="115"/>
        <v>2013</v>
      </c>
    </row>
    <row r="1858" spans="1:20" ht="60" x14ac:dyDescent="0.2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s="11">
        <f t="shared" si="116"/>
        <v>101</v>
      </c>
      <c r="G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s="12" t="s">
        <v>8289</v>
      </c>
      <c r="P1858" s="12" t="s">
        <v>8290</v>
      </c>
      <c r="Q1858">
        <v>53.29</v>
      </c>
      <c r="R1858" s="18">
        <f t="shared" si="117"/>
        <v>41838.854999999996</v>
      </c>
      <c r="S1858" s="18">
        <f t="shared" si="118"/>
        <v>41817.854999999996</v>
      </c>
      <c r="T1858">
        <f t="shared" si="115"/>
        <v>2014</v>
      </c>
    </row>
    <row r="1859" spans="1:20" ht="45" x14ac:dyDescent="0.2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s="11">
        <f t="shared" si="116"/>
        <v>100</v>
      </c>
      <c r="G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s="12" t="s">
        <v>8289</v>
      </c>
      <c r="P1859" s="12" t="s">
        <v>8290</v>
      </c>
      <c r="Q1859">
        <v>136.36000000000001</v>
      </c>
      <c r="R1859" s="18">
        <f t="shared" si="117"/>
        <v>41894.76866898148</v>
      </c>
      <c r="S1859" s="18">
        <f t="shared" si="118"/>
        <v>41864.76866898148</v>
      </c>
      <c r="T1859">
        <f t="shared" ref="T1859:T1922" si="119">YEAR(S1859)</f>
        <v>2014</v>
      </c>
    </row>
    <row r="1860" spans="1:20" ht="60" x14ac:dyDescent="0.2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s="11">
        <f t="shared" si="116"/>
        <v>109</v>
      </c>
      <c r="G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s="12" t="s">
        <v>8289</v>
      </c>
      <c r="P1860" s="12" t="s">
        <v>8290</v>
      </c>
      <c r="Q1860">
        <v>40.549999999999997</v>
      </c>
      <c r="R1860" s="18">
        <f t="shared" si="117"/>
        <v>40893.242141203707</v>
      </c>
      <c r="S1860" s="18">
        <f t="shared" si="118"/>
        <v>40833.200474537036</v>
      </c>
      <c r="T1860">
        <f t="shared" si="119"/>
        <v>2011</v>
      </c>
    </row>
    <row r="1861" spans="1:20" ht="30" x14ac:dyDescent="0.2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s="11">
        <f t="shared" si="116"/>
        <v>132</v>
      </c>
      <c r="G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s="12" t="s">
        <v>8289</v>
      </c>
      <c r="P1861" s="12" t="s">
        <v>8290</v>
      </c>
      <c r="Q1861">
        <v>70.63</v>
      </c>
      <c r="R1861" s="18">
        <f t="shared" si="117"/>
        <v>40808.770011574074</v>
      </c>
      <c r="S1861" s="18">
        <f t="shared" si="118"/>
        <v>40778.770011574074</v>
      </c>
      <c r="T1861">
        <f t="shared" si="119"/>
        <v>2011</v>
      </c>
    </row>
    <row r="1862" spans="1:20" ht="45" x14ac:dyDescent="0.2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s="11">
        <f t="shared" si="116"/>
        <v>133</v>
      </c>
      <c r="G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s="12" t="s">
        <v>8289</v>
      </c>
      <c r="P1862" s="12" t="s">
        <v>8290</v>
      </c>
      <c r="Q1862">
        <v>52.68</v>
      </c>
      <c r="R1862" s="18">
        <f t="shared" si="117"/>
        <v>41676.709305555552</v>
      </c>
      <c r="S1862" s="18">
        <f t="shared" si="118"/>
        <v>41655.709305555552</v>
      </c>
      <c r="T1862">
        <f t="shared" si="119"/>
        <v>2014</v>
      </c>
    </row>
    <row r="1863" spans="1:20" ht="60" x14ac:dyDescent="0.2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s="11">
        <f t="shared" si="116"/>
        <v>0</v>
      </c>
      <c r="G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s="12" t="s">
        <v>8297</v>
      </c>
      <c r="P1863" s="12" t="s">
        <v>8299</v>
      </c>
      <c r="Q1863">
        <v>0</v>
      </c>
      <c r="R1863" s="18">
        <f t="shared" si="117"/>
        <v>42030.300243055557</v>
      </c>
      <c r="S1863" s="18">
        <f t="shared" si="118"/>
        <v>42000.300243055557</v>
      </c>
      <c r="T1863">
        <f t="shared" si="119"/>
        <v>2014</v>
      </c>
    </row>
    <row r="1864" spans="1:20" ht="45" x14ac:dyDescent="0.2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s="11">
        <f t="shared" si="116"/>
        <v>8</v>
      </c>
      <c r="G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s="12" t="s">
        <v>8297</v>
      </c>
      <c r="P1864" s="12" t="s">
        <v>8299</v>
      </c>
      <c r="Q1864">
        <v>90.94</v>
      </c>
      <c r="R1864" s="18">
        <f t="shared" si="117"/>
        <v>42802.3125</v>
      </c>
      <c r="S1864" s="18">
        <f t="shared" si="118"/>
        <v>42755.492754629624</v>
      </c>
      <c r="T1864">
        <f t="shared" si="119"/>
        <v>2017</v>
      </c>
    </row>
    <row r="1865" spans="1:20" ht="45" x14ac:dyDescent="0.2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s="11">
        <f t="shared" si="116"/>
        <v>0</v>
      </c>
      <c r="G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s="12" t="s">
        <v>8297</v>
      </c>
      <c r="P1865" s="12" t="s">
        <v>8299</v>
      </c>
      <c r="Q1865">
        <v>5</v>
      </c>
      <c r="R1865" s="18">
        <f t="shared" si="117"/>
        <v>41802.797280092593</v>
      </c>
      <c r="S1865" s="18">
        <f t="shared" si="118"/>
        <v>41772.797280092593</v>
      </c>
      <c r="T1865">
        <f t="shared" si="119"/>
        <v>2014</v>
      </c>
    </row>
    <row r="1866" spans="1:20" ht="60" x14ac:dyDescent="0.2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s="11">
        <f t="shared" si="116"/>
        <v>43</v>
      </c>
      <c r="G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s="12" t="s">
        <v>8297</v>
      </c>
      <c r="P1866" s="12" t="s">
        <v>8299</v>
      </c>
      <c r="Q1866">
        <v>58.08</v>
      </c>
      <c r="R1866" s="18">
        <f t="shared" si="117"/>
        <v>41763.716435185182</v>
      </c>
      <c r="S1866" s="18">
        <f t="shared" si="118"/>
        <v>41733.716435185182</v>
      </c>
      <c r="T1866">
        <f t="shared" si="119"/>
        <v>2014</v>
      </c>
    </row>
    <row r="1867" spans="1:20" ht="60" x14ac:dyDescent="0.2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s="11">
        <f t="shared" si="116"/>
        <v>0</v>
      </c>
      <c r="G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s="12" t="s">
        <v>8297</v>
      </c>
      <c r="P1867" s="12" t="s">
        <v>8299</v>
      </c>
      <c r="Q1867">
        <v>2</v>
      </c>
      <c r="R1867" s="18">
        <f t="shared" si="117"/>
        <v>42680.409108796302</v>
      </c>
      <c r="S1867" s="18">
        <f t="shared" si="118"/>
        <v>42645.367442129631</v>
      </c>
      <c r="T1867">
        <f t="shared" si="119"/>
        <v>2016</v>
      </c>
    </row>
    <row r="1868" spans="1:20" ht="60" x14ac:dyDescent="0.2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s="11">
        <f t="shared" si="116"/>
        <v>1</v>
      </c>
      <c r="G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s="12" t="s">
        <v>8297</v>
      </c>
      <c r="P1868" s="12" t="s">
        <v>8299</v>
      </c>
      <c r="Q1868">
        <v>62.5</v>
      </c>
      <c r="R1868" s="18">
        <f t="shared" si="117"/>
        <v>42795.166666666672</v>
      </c>
      <c r="S1868" s="18">
        <f t="shared" si="118"/>
        <v>42742.246493055558</v>
      </c>
      <c r="T1868">
        <f t="shared" si="119"/>
        <v>2017</v>
      </c>
    </row>
    <row r="1869" spans="1:20" ht="60" x14ac:dyDescent="0.2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s="11">
        <f t="shared" si="116"/>
        <v>0</v>
      </c>
      <c r="G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s="12" t="s">
        <v>8297</v>
      </c>
      <c r="P1869" s="12" t="s">
        <v>8299</v>
      </c>
      <c r="Q1869">
        <v>10</v>
      </c>
      <c r="R1869" s="18">
        <f t="shared" si="117"/>
        <v>42679.924907407403</v>
      </c>
      <c r="S1869" s="18">
        <f t="shared" si="118"/>
        <v>42649.924907407403</v>
      </c>
      <c r="T1869">
        <f t="shared" si="119"/>
        <v>2016</v>
      </c>
    </row>
    <row r="1870" spans="1:20" ht="60" x14ac:dyDescent="0.2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s="11">
        <f t="shared" si="116"/>
        <v>5</v>
      </c>
      <c r="G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s="12" t="s">
        <v>8297</v>
      </c>
      <c r="P1870" s="12" t="s">
        <v>8299</v>
      </c>
      <c r="Q1870">
        <v>71.59</v>
      </c>
      <c r="R1870" s="18">
        <f t="shared" si="117"/>
        <v>42353.332638888889</v>
      </c>
      <c r="S1870" s="18">
        <f t="shared" si="118"/>
        <v>42328.779224537036</v>
      </c>
      <c r="T1870">
        <f t="shared" si="119"/>
        <v>2015</v>
      </c>
    </row>
    <row r="1871" spans="1:20" ht="60" x14ac:dyDescent="0.2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s="11">
        <f t="shared" si="116"/>
        <v>0</v>
      </c>
      <c r="G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s="12" t="s">
        <v>8297</v>
      </c>
      <c r="P1871" s="12" t="s">
        <v>8299</v>
      </c>
      <c r="Q1871">
        <v>0</v>
      </c>
      <c r="R1871" s="18">
        <f t="shared" si="117"/>
        <v>42739.002881944441</v>
      </c>
      <c r="S1871" s="18">
        <f t="shared" si="118"/>
        <v>42709.002881944441</v>
      </c>
      <c r="T1871">
        <f t="shared" si="119"/>
        <v>2016</v>
      </c>
    </row>
    <row r="1872" spans="1:20" ht="45" x14ac:dyDescent="0.2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s="11">
        <f t="shared" si="116"/>
        <v>10</v>
      </c>
      <c r="G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s="12" t="s">
        <v>8297</v>
      </c>
      <c r="P1872" s="12" t="s">
        <v>8299</v>
      </c>
      <c r="Q1872">
        <v>32.82</v>
      </c>
      <c r="R1872" s="18">
        <f t="shared" si="117"/>
        <v>42400.178472222222</v>
      </c>
      <c r="S1872" s="18">
        <f t="shared" si="118"/>
        <v>42371.355729166666</v>
      </c>
      <c r="T1872">
        <f t="shared" si="119"/>
        <v>2016</v>
      </c>
    </row>
    <row r="1873" spans="1:20" ht="60" x14ac:dyDescent="0.2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s="11">
        <f t="shared" si="116"/>
        <v>72</v>
      </c>
      <c r="G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s="12" t="s">
        <v>8297</v>
      </c>
      <c r="P1873" s="12" t="s">
        <v>8299</v>
      </c>
      <c r="Q1873">
        <v>49.12</v>
      </c>
      <c r="R1873" s="18">
        <f t="shared" si="117"/>
        <v>41963.825243055559</v>
      </c>
      <c r="S1873" s="18">
        <f t="shared" si="118"/>
        <v>41923.783576388887</v>
      </c>
      <c r="T1873">
        <f t="shared" si="119"/>
        <v>2014</v>
      </c>
    </row>
    <row r="1874" spans="1:20" ht="60" x14ac:dyDescent="0.2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s="11">
        <f t="shared" ref="F1874:F1937" si="120">ROUND(E1874/D1874*100,0)</f>
        <v>1</v>
      </c>
      <c r="G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s="12" t="s">
        <v>8297</v>
      </c>
      <c r="P1874" s="12" t="s">
        <v>8299</v>
      </c>
      <c r="Q1874">
        <v>16.309999999999999</v>
      </c>
      <c r="R1874" s="18">
        <f t="shared" ref="R1874:R1937" si="121">(((J1874/60)/60)/24)+DATE(1970,1,1)</f>
        <v>42185.129652777774</v>
      </c>
      <c r="S1874" s="18">
        <f t="shared" ref="S1874:S1937" si="122">(((K1874/60)/60)/24)+DATE(1970,1,1)</f>
        <v>42155.129652777774</v>
      </c>
      <c r="T1874">
        <f t="shared" si="119"/>
        <v>2015</v>
      </c>
    </row>
    <row r="1875" spans="1:20" ht="60" x14ac:dyDescent="0.2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s="11">
        <f t="shared" si="120"/>
        <v>0</v>
      </c>
      <c r="G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s="12" t="s">
        <v>8297</v>
      </c>
      <c r="P1875" s="12" t="s">
        <v>8299</v>
      </c>
      <c r="Q1875">
        <v>18</v>
      </c>
      <c r="R1875" s="18">
        <f t="shared" si="121"/>
        <v>42193.697916666672</v>
      </c>
      <c r="S1875" s="18">
        <f t="shared" si="122"/>
        <v>42164.615856481483</v>
      </c>
      <c r="T1875">
        <f t="shared" si="119"/>
        <v>2015</v>
      </c>
    </row>
    <row r="1876" spans="1:20" ht="60" x14ac:dyDescent="0.2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s="11">
        <f t="shared" si="120"/>
        <v>0</v>
      </c>
      <c r="G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s="12" t="s">
        <v>8297</v>
      </c>
      <c r="P1876" s="12" t="s">
        <v>8299</v>
      </c>
      <c r="Q1876">
        <v>13</v>
      </c>
      <c r="R1876" s="18">
        <f t="shared" si="121"/>
        <v>42549.969131944439</v>
      </c>
      <c r="S1876" s="18">
        <f t="shared" si="122"/>
        <v>42529.969131944439</v>
      </c>
      <c r="T1876">
        <f t="shared" si="119"/>
        <v>2016</v>
      </c>
    </row>
    <row r="1877" spans="1:20" ht="45" x14ac:dyDescent="0.2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s="11">
        <f t="shared" si="120"/>
        <v>1</v>
      </c>
      <c r="G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s="12" t="s">
        <v>8297</v>
      </c>
      <c r="P1877" s="12" t="s">
        <v>8299</v>
      </c>
      <c r="Q1877">
        <v>17</v>
      </c>
      <c r="R1877" s="18">
        <f t="shared" si="121"/>
        <v>42588.899398148147</v>
      </c>
      <c r="S1877" s="18">
        <f t="shared" si="122"/>
        <v>42528.899398148147</v>
      </c>
      <c r="T1877">
        <f t="shared" si="119"/>
        <v>2016</v>
      </c>
    </row>
    <row r="1878" spans="1:20" ht="45" x14ac:dyDescent="0.2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s="11">
        <f t="shared" si="120"/>
        <v>0</v>
      </c>
      <c r="G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s="12" t="s">
        <v>8297</v>
      </c>
      <c r="P1878" s="12" t="s">
        <v>8299</v>
      </c>
      <c r="Q1878">
        <v>0</v>
      </c>
      <c r="R1878" s="18">
        <f t="shared" si="121"/>
        <v>41806.284780092588</v>
      </c>
      <c r="S1878" s="18">
        <f t="shared" si="122"/>
        <v>41776.284780092588</v>
      </c>
      <c r="T1878">
        <f t="shared" si="119"/>
        <v>2014</v>
      </c>
    </row>
    <row r="1879" spans="1:20" ht="45" x14ac:dyDescent="0.2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s="11">
        <f t="shared" si="120"/>
        <v>0</v>
      </c>
      <c r="G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s="12" t="s">
        <v>8297</v>
      </c>
      <c r="P1879" s="12" t="s">
        <v>8299</v>
      </c>
      <c r="Q1879">
        <v>0</v>
      </c>
      <c r="R1879" s="18">
        <f t="shared" si="121"/>
        <v>42064.029224537036</v>
      </c>
      <c r="S1879" s="18">
        <f t="shared" si="122"/>
        <v>42035.029224537036</v>
      </c>
      <c r="T1879">
        <f t="shared" si="119"/>
        <v>2015</v>
      </c>
    </row>
    <row r="1880" spans="1:20" ht="60" x14ac:dyDescent="0.2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s="11">
        <f t="shared" si="120"/>
        <v>0</v>
      </c>
      <c r="G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s="12" t="s">
        <v>8297</v>
      </c>
      <c r="P1880" s="12" t="s">
        <v>8299</v>
      </c>
      <c r="Q1880">
        <v>0</v>
      </c>
      <c r="R1880" s="18">
        <f t="shared" si="121"/>
        <v>41803.008738425924</v>
      </c>
      <c r="S1880" s="18">
        <f t="shared" si="122"/>
        <v>41773.008738425924</v>
      </c>
      <c r="T1880">
        <f t="shared" si="119"/>
        <v>2014</v>
      </c>
    </row>
    <row r="1881" spans="1:20" ht="60" x14ac:dyDescent="0.2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s="11">
        <f t="shared" si="120"/>
        <v>0</v>
      </c>
      <c r="G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s="12" t="s">
        <v>8297</v>
      </c>
      <c r="P1881" s="12" t="s">
        <v>8299</v>
      </c>
      <c r="Q1881">
        <v>3</v>
      </c>
      <c r="R1881" s="18">
        <f t="shared" si="121"/>
        <v>42443.607974537037</v>
      </c>
      <c r="S1881" s="18">
        <f t="shared" si="122"/>
        <v>42413.649641203709</v>
      </c>
      <c r="T1881">
        <f t="shared" si="119"/>
        <v>2016</v>
      </c>
    </row>
    <row r="1882" spans="1:20" ht="30" x14ac:dyDescent="0.2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s="11">
        <f t="shared" si="120"/>
        <v>20</v>
      </c>
      <c r="G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s="12" t="s">
        <v>8297</v>
      </c>
      <c r="P1882" s="12" t="s">
        <v>8299</v>
      </c>
      <c r="Q1882">
        <v>41.83</v>
      </c>
      <c r="R1882" s="18">
        <f t="shared" si="121"/>
        <v>42459.525231481486</v>
      </c>
      <c r="S1882" s="18">
        <f t="shared" si="122"/>
        <v>42430.566898148143</v>
      </c>
      <c r="T1882">
        <f t="shared" si="119"/>
        <v>2016</v>
      </c>
    </row>
    <row r="1883" spans="1:20" ht="45" x14ac:dyDescent="0.2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s="11">
        <f t="shared" si="120"/>
        <v>173</v>
      </c>
      <c r="G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s="12" t="s">
        <v>8289</v>
      </c>
      <c r="P1883" s="12" t="s">
        <v>8293</v>
      </c>
      <c r="Q1883">
        <v>49.34</v>
      </c>
      <c r="R1883" s="18">
        <f t="shared" si="121"/>
        <v>42073.110983796301</v>
      </c>
      <c r="S1883" s="18">
        <f t="shared" si="122"/>
        <v>42043.152650462958</v>
      </c>
      <c r="T1883">
        <f t="shared" si="119"/>
        <v>2015</v>
      </c>
    </row>
    <row r="1884" spans="1:20" ht="60" x14ac:dyDescent="0.2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s="11">
        <f t="shared" si="120"/>
        <v>101</v>
      </c>
      <c r="G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s="12" t="s">
        <v>8289</v>
      </c>
      <c r="P1884" s="12" t="s">
        <v>8293</v>
      </c>
      <c r="Q1884">
        <v>41.73</v>
      </c>
      <c r="R1884" s="18">
        <f t="shared" si="121"/>
        <v>41100.991666666669</v>
      </c>
      <c r="S1884" s="18">
        <f t="shared" si="122"/>
        <v>41067.949212962965</v>
      </c>
      <c r="T1884">
        <f t="shared" si="119"/>
        <v>2012</v>
      </c>
    </row>
    <row r="1885" spans="1:20" ht="45" x14ac:dyDescent="0.2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s="11">
        <f t="shared" si="120"/>
        <v>105</v>
      </c>
      <c r="G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s="12" t="s">
        <v>8289</v>
      </c>
      <c r="P1885" s="12" t="s">
        <v>8293</v>
      </c>
      <c r="Q1885">
        <v>32.72</v>
      </c>
      <c r="R1885" s="18">
        <f t="shared" si="121"/>
        <v>41007.906342592592</v>
      </c>
      <c r="S1885" s="18">
        <f t="shared" si="122"/>
        <v>40977.948009259257</v>
      </c>
      <c r="T1885">
        <f t="shared" si="119"/>
        <v>2012</v>
      </c>
    </row>
    <row r="1886" spans="1:20" ht="60" x14ac:dyDescent="0.2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s="11">
        <f t="shared" si="120"/>
        <v>135</v>
      </c>
      <c r="G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s="12" t="s">
        <v>8289</v>
      </c>
      <c r="P1886" s="12" t="s">
        <v>8293</v>
      </c>
      <c r="Q1886">
        <v>51.96</v>
      </c>
      <c r="R1886" s="18">
        <f t="shared" si="121"/>
        <v>41240.5</v>
      </c>
      <c r="S1886" s="18">
        <f t="shared" si="122"/>
        <v>41205.198321759257</v>
      </c>
      <c r="T1886">
        <f t="shared" si="119"/>
        <v>2012</v>
      </c>
    </row>
    <row r="1887" spans="1:20" ht="45" x14ac:dyDescent="0.2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s="11">
        <f t="shared" si="120"/>
        <v>116</v>
      </c>
      <c r="G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s="12" t="s">
        <v>8289</v>
      </c>
      <c r="P1887" s="12" t="s">
        <v>8293</v>
      </c>
      <c r="Q1887">
        <v>50.69</v>
      </c>
      <c r="R1887" s="18">
        <f t="shared" si="121"/>
        <v>41131.916666666664</v>
      </c>
      <c r="S1887" s="18">
        <f t="shared" si="122"/>
        <v>41099.093865740739</v>
      </c>
      <c r="T1887">
        <f t="shared" si="119"/>
        <v>2012</v>
      </c>
    </row>
    <row r="1888" spans="1:20" ht="45" x14ac:dyDescent="0.2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s="11">
        <f t="shared" si="120"/>
        <v>102</v>
      </c>
      <c r="G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s="12" t="s">
        <v>8289</v>
      </c>
      <c r="P1888" s="12" t="s">
        <v>8293</v>
      </c>
      <c r="Q1888">
        <v>42.24</v>
      </c>
      <c r="R1888" s="18">
        <f t="shared" si="121"/>
        <v>41955.94835648148</v>
      </c>
      <c r="S1888" s="18">
        <f t="shared" si="122"/>
        <v>41925.906689814816</v>
      </c>
      <c r="T1888">
        <f t="shared" si="119"/>
        <v>2014</v>
      </c>
    </row>
    <row r="1889" spans="1:20" ht="60" x14ac:dyDescent="0.2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s="11">
        <f t="shared" si="120"/>
        <v>111</v>
      </c>
      <c r="G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s="12" t="s">
        <v>8289</v>
      </c>
      <c r="P1889" s="12" t="s">
        <v>8293</v>
      </c>
      <c r="Q1889">
        <v>416.88</v>
      </c>
      <c r="R1889" s="18">
        <f t="shared" si="121"/>
        <v>42341.895833333328</v>
      </c>
      <c r="S1889" s="18">
        <f t="shared" si="122"/>
        <v>42323.800138888888</v>
      </c>
      <c r="T1889">
        <f t="shared" si="119"/>
        <v>2015</v>
      </c>
    </row>
    <row r="1890" spans="1:20" ht="60" x14ac:dyDescent="0.2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s="11">
        <f t="shared" si="120"/>
        <v>166</v>
      </c>
      <c r="G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s="12" t="s">
        <v>8289</v>
      </c>
      <c r="P1890" s="12" t="s">
        <v>8293</v>
      </c>
      <c r="Q1890">
        <v>46.65</v>
      </c>
      <c r="R1890" s="18">
        <f t="shared" si="121"/>
        <v>40330.207638888889</v>
      </c>
      <c r="S1890" s="18">
        <f t="shared" si="122"/>
        <v>40299.239953703705</v>
      </c>
      <c r="T1890">
        <f t="shared" si="119"/>
        <v>2010</v>
      </c>
    </row>
    <row r="1891" spans="1:20" ht="60" x14ac:dyDescent="0.2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s="11">
        <f t="shared" si="120"/>
        <v>107</v>
      </c>
      <c r="G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s="12" t="s">
        <v>8289</v>
      </c>
      <c r="P1891" s="12" t="s">
        <v>8293</v>
      </c>
      <c r="Q1891">
        <v>48.45</v>
      </c>
      <c r="R1891" s="18">
        <f t="shared" si="121"/>
        <v>41344.751689814817</v>
      </c>
      <c r="S1891" s="18">
        <f t="shared" si="122"/>
        <v>41299.793356481481</v>
      </c>
      <c r="T1891">
        <f t="shared" si="119"/>
        <v>2013</v>
      </c>
    </row>
    <row r="1892" spans="1:20" ht="45" x14ac:dyDescent="0.2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s="11">
        <f t="shared" si="120"/>
        <v>145</v>
      </c>
      <c r="G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s="12" t="s">
        <v>8289</v>
      </c>
      <c r="P1892" s="12" t="s">
        <v>8293</v>
      </c>
      <c r="Q1892">
        <v>70.53</v>
      </c>
      <c r="R1892" s="18">
        <f t="shared" si="121"/>
        <v>41258.786203703705</v>
      </c>
      <c r="S1892" s="18">
        <f t="shared" si="122"/>
        <v>41228.786203703705</v>
      </c>
      <c r="T1892">
        <f t="shared" si="119"/>
        <v>2012</v>
      </c>
    </row>
    <row r="1893" spans="1:20" ht="60" x14ac:dyDescent="0.2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s="11">
        <f t="shared" si="120"/>
        <v>106</v>
      </c>
      <c r="G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s="12" t="s">
        <v>8289</v>
      </c>
      <c r="P1893" s="12" t="s">
        <v>8293</v>
      </c>
      <c r="Q1893">
        <v>87.96</v>
      </c>
      <c r="R1893" s="18">
        <f t="shared" si="121"/>
        <v>40381.25</v>
      </c>
      <c r="S1893" s="18">
        <f t="shared" si="122"/>
        <v>40335.798078703701</v>
      </c>
      <c r="T1893">
        <f t="shared" si="119"/>
        <v>2010</v>
      </c>
    </row>
    <row r="1894" spans="1:20" ht="45" x14ac:dyDescent="0.2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s="11">
        <f t="shared" si="120"/>
        <v>137</v>
      </c>
      <c r="G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s="12" t="s">
        <v>8289</v>
      </c>
      <c r="P1894" s="12" t="s">
        <v>8293</v>
      </c>
      <c r="Q1894">
        <v>26.27</v>
      </c>
      <c r="R1894" s="18">
        <f t="shared" si="121"/>
        <v>40701.637511574074</v>
      </c>
      <c r="S1894" s="18">
        <f t="shared" si="122"/>
        <v>40671.637511574074</v>
      </c>
      <c r="T1894">
        <f t="shared" si="119"/>
        <v>2011</v>
      </c>
    </row>
    <row r="1895" spans="1:20" ht="45" x14ac:dyDescent="0.2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s="11">
        <f t="shared" si="120"/>
        <v>104</v>
      </c>
      <c r="G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s="12" t="s">
        <v>8289</v>
      </c>
      <c r="P1895" s="12" t="s">
        <v>8293</v>
      </c>
      <c r="Q1895">
        <v>57.78</v>
      </c>
      <c r="R1895" s="18">
        <f t="shared" si="121"/>
        <v>40649.165972222225</v>
      </c>
      <c r="S1895" s="18">
        <f t="shared" si="122"/>
        <v>40632.94195601852</v>
      </c>
      <c r="T1895">
        <f t="shared" si="119"/>
        <v>2011</v>
      </c>
    </row>
    <row r="1896" spans="1:20" ht="30" x14ac:dyDescent="0.2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s="11">
        <f t="shared" si="120"/>
        <v>115</v>
      </c>
      <c r="G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s="12" t="s">
        <v>8289</v>
      </c>
      <c r="P1896" s="12" t="s">
        <v>8293</v>
      </c>
      <c r="Q1896">
        <v>57.25</v>
      </c>
      <c r="R1896" s="18">
        <f t="shared" si="121"/>
        <v>40951.904895833337</v>
      </c>
      <c r="S1896" s="18">
        <f t="shared" si="122"/>
        <v>40920.904895833337</v>
      </c>
      <c r="T1896">
        <f t="shared" si="119"/>
        <v>2012</v>
      </c>
    </row>
    <row r="1897" spans="1:20" ht="60" x14ac:dyDescent="0.2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s="11">
        <f t="shared" si="120"/>
        <v>102</v>
      </c>
      <c r="G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s="12" t="s">
        <v>8289</v>
      </c>
      <c r="P1897" s="12" t="s">
        <v>8293</v>
      </c>
      <c r="Q1897">
        <v>196.34</v>
      </c>
      <c r="R1897" s="18">
        <f t="shared" si="121"/>
        <v>42297.746782407412</v>
      </c>
      <c r="S1897" s="18">
        <f t="shared" si="122"/>
        <v>42267.746782407412</v>
      </c>
      <c r="T1897">
        <f t="shared" si="119"/>
        <v>2015</v>
      </c>
    </row>
    <row r="1898" spans="1:20" ht="45" x14ac:dyDescent="0.2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s="11">
        <f t="shared" si="120"/>
        <v>124</v>
      </c>
      <c r="G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s="12" t="s">
        <v>8289</v>
      </c>
      <c r="P1898" s="12" t="s">
        <v>8293</v>
      </c>
      <c r="Q1898">
        <v>43</v>
      </c>
      <c r="R1898" s="18">
        <f t="shared" si="121"/>
        <v>41011.710243055553</v>
      </c>
      <c r="S1898" s="18">
        <f t="shared" si="122"/>
        <v>40981.710243055553</v>
      </c>
      <c r="T1898">
        <f t="shared" si="119"/>
        <v>2012</v>
      </c>
    </row>
    <row r="1899" spans="1:20" ht="60" x14ac:dyDescent="0.2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s="11">
        <f t="shared" si="120"/>
        <v>102</v>
      </c>
      <c r="G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s="12" t="s">
        <v>8289</v>
      </c>
      <c r="P1899" s="12" t="s">
        <v>8293</v>
      </c>
      <c r="Q1899">
        <v>35.549999999999997</v>
      </c>
      <c r="R1899" s="18">
        <f t="shared" si="121"/>
        <v>41702.875</v>
      </c>
      <c r="S1899" s="18">
        <f t="shared" si="122"/>
        <v>41680.583402777782</v>
      </c>
      <c r="T1899">
        <f t="shared" si="119"/>
        <v>2014</v>
      </c>
    </row>
    <row r="1900" spans="1:20" ht="45" x14ac:dyDescent="0.2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s="11">
        <f t="shared" si="120"/>
        <v>145</v>
      </c>
      <c r="G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s="12" t="s">
        <v>8289</v>
      </c>
      <c r="P1900" s="12" t="s">
        <v>8293</v>
      </c>
      <c r="Q1900">
        <v>68.81</v>
      </c>
      <c r="R1900" s="18">
        <f t="shared" si="121"/>
        <v>42401.75</v>
      </c>
      <c r="S1900" s="18">
        <f t="shared" si="122"/>
        <v>42366.192974537036</v>
      </c>
      <c r="T1900">
        <f t="shared" si="119"/>
        <v>2015</v>
      </c>
    </row>
    <row r="1901" spans="1:20" ht="60" x14ac:dyDescent="0.2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s="11">
        <f t="shared" si="120"/>
        <v>133</v>
      </c>
      <c r="G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s="12" t="s">
        <v>8289</v>
      </c>
      <c r="P1901" s="12" t="s">
        <v>8293</v>
      </c>
      <c r="Q1901">
        <v>28.57</v>
      </c>
      <c r="R1901" s="18">
        <f t="shared" si="121"/>
        <v>42088.90006944444</v>
      </c>
      <c r="S1901" s="18">
        <f t="shared" si="122"/>
        <v>42058.941736111112</v>
      </c>
      <c r="T1901">
        <f t="shared" si="119"/>
        <v>2015</v>
      </c>
    </row>
    <row r="1902" spans="1:20" ht="60" x14ac:dyDescent="0.2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s="11">
        <f t="shared" si="120"/>
        <v>109</v>
      </c>
      <c r="G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s="12" t="s">
        <v>8289</v>
      </c>
      <c r="P1902" s="12" t="s">
        <v>8293</v>
      </c>
      <c r="Q1902">
        <v>50.63</v>
      </c>
      <c r="R1902" s="18">
        <f t="shared" si="121"/>
        <v>41188.415972222225</v>
      </c>
      <c r="S1902" s="18">
        <f t="shared" si="122"/>
        <v>41160.871886574074</v>
      </c>
      <c r="T1902">
        <f t="shared" si="119"/>
        <v>2012</v>
      </c>
    </row>
    <row r="1903" spans="1:20" ht="60" x14ac:dyDescent="0.2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s="11">
        <f t="shared" si="120"/>
        <v>3</v>
      </c>
      <c r="G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s="12" t="s">
        <v>8283</v>
      </c>
      <c r="P1903" s="12" t="s">
        <v>8313</v>
      </c>
      <c r="Q1903">
        <v>106.8</v>
      </c>
      <c r="R1903" s="18">
        <f t="shared" si="121"/>
        <v>42146.541666666672</v>
      </c>
      <c r="S1903" s="18">
        <f t="shared" si="122"/>
        <v>42116.54315972222</v>
      </c>
      <c r="T1903">
        <f t="shared" si="119"/>
        <v>2015</v>
      </c>
    </row>
    <row r="1904" spans="1:20" ht="60" x14ac:dyDescent="0.2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s="11">
        <f t="shared" si="120"/>
        <v>1</v>
      </c>
      <c r="G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s="12" t="s">
        <v>8283</v>
      </c>
      <c r="P1904" s="12" t="s">
        <v>8313</v>
      </c>
      <c r="Q1904">
        <v>4</v>
      </c>
      <c r="R1904" s="18">
        <f t="shared" si="121"/>
        <v>42067.789895833332</v>
      </c>
      <c r="S1904" s="18">
        <f t="shared" si="122"/>
        <v>42037.789895833332</v>
      </c>
      <c r="T1904">
        <f t="shared" si="119"/>
        <v>2015</v>
      </c>
    </row>
    <row r="1905" spans="1:20" ht="60" x14ac:dyDescent="0.2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s="11">
        <f t="shared" si="120"/>
        <v>47</v>
      </c>
      <c r="G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s="12" t="s">
        <v>8283</v>
      </c>
      <c r="P1905" s="12" t="s">
        <v>8313</v>
      </c>
      <c r="Q1905">
        <v>34.1</v>
      </c>
      <c r="R1905" s="18">
        <f t="shared" si="121"/>
        <v>42762.770729166667</v>
      </c>
      <c r="S1905" s="18">
        <f t="shared" si="122"/>
        <v>42702.770729166667</v>
      </c>
      <c r="T1905">
        <f t="shared" si="119"/>
        <v>2016</v>
      </c>
    </row>
    <row r="1906" spans="1:20" ht="45" x14ac:dyDescent="0.2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s="11">
        <f t="shared" si="120"/>
        <v>0</v>
      </c>
      <c r="G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s="12" t="s">
        <v>8283</v>
      </c>
      <c r="P1906" s="12" t="s">
        <v>8313</v>
      </c>
      <c r="Q1906">
        <v>25</v>
      </c>
      <c r="R1906" s="18">
        <f t="shared" si="121"/>
        <v>42371.685428240744</v>
      </c>
      <c r="S1906" s="18">
        <f t="shared" si="122"/>
        <v>42326.685428240744</v>
      </c>
      <c r="T1906">
        <f t="shared" si="119"/>
        <v>2015</v>
      </c>
    </row>
    <row r="1907" spans="1:20" ht="60" x14ac:dyDescent="0.2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s="11">
        <f t="shared" si="120"/>
        <v>0</v>
      </c>
      <c r="G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s="12" t="s">
        <v>8283</v>
      </c>
      <c r="P1907" s="12" t="s">
        <v>8313</v>
      </c>
      <c r="Q1907">
        <v>10.5</v>
      </c>
      <c r="R1907" s="18">
        <f t="shared" si="121"/>
        <v>41889.925856481481</v>
      </c>
      <c r="S1907" s="18">
        <f t="shared" si="122"/>
        <v>41859.925856481481</v>
      </c>
      <c r="T1907">
        <f t="shared" si="119"/>
        <v>2014</v>
      </c>
    </row>
    <row r="1908" spans="1:20" ht="45" x14ac:dyDescent="0.2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s="11">
        <f t="shared" si="120"/>
        <v>43</v>
      </c>
      <c r="G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s="12" t="s">
        <v>8283</v>
      </c>
      <c r="P1908" s="12" t="s">
        <v>8313</v>
      </c>
      <c r="Q1908">
        <v>215.96</v>
      </c>
      <c r="R1908" s="18">
        <f t="shared" si="121"/>
        <v>42544.671099537038</v>
      </c>
      <c r="S1908" s="18">
        <f t="shared" si="122"/>
        <v>42514.671099537038</v>
      </c>
      <c r="T1908">
        <f t="shared" si="119"/>
        <v>2016</v>
      </c>
    </row>
    <row r="1909" spans="1:20" ht="45" x14ac:dyDescent="0.2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s="11">
        <f t="shared" si="120"/>
        <v>0</v>
      </c>
      <c r="G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s="12" t="s">
        <v>8283</v>
      </c>
      <c r="P1909" s="12" t="s">
        <v>8313</v>
      </c>
      <c r="Q1909">
        <v>21.25</v>
      </c>
      <c r="R1909" s="18">
        <f t="shared" si="121"/>
        <v>41782.587094907409</v>
      </c>
      <c r="S1909" s="18">
        <f t="shared" si="122"/>
        <v>41767.587094907409</v>
      </c>
      <c r="T1909">
        <f t="shared" si="119"/>
        <v>2014</v>
      </c>
    </row>
    <row r="1910" spans="1:20" ht="60" x14ac:dyDescent="0.2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s="11">
        <f t="shared" si="120"/>
        <v>2</v>
      </c>
      <c r="G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s="12" t="s">
        <v>8283</v>
      </c>
      <c r="P1910" s="12" t="s">
        <v>8313</v>
      </c>
      <c r="Q1910">
        <v>108.25</v>
      </c>
      <c r="R1910" s="18">
        <f t="shared" si="121"/>
        <v>42733.917824074073</v>
      </c>
      <c r="S1910" s="18">
        <f t="shared" si="122"/>
        <v>42703.917824074073</v>
      </c>
      <c r="T1910">
        <f t="shared" si="119"/>
        <v>2016</v>
      </c>
    </row>
    <row r="1911" spans="1:20" ht="60" x14ac:dyDescent="0.2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s="11">
        <f t="shared" si="120"/>
        <v>14</v>
      </c>
      <c r="G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s="12" t="s">
        <v>8283</v>
      </c>
      <c r="P1911" s="12" t="s">
        <v>8313</v>
      </c>
      <c r="Q1911">
        <v>129.97</v>
      </c>
      <c r="R1911" s="18">
        <f t="shared" si="121"/>
        <v>41935.429155092592</v>
      </c>
      <c r="S1911" s="18">
        <f t="shared" si="122"/>
        <v>41905.429155092592</v>
      </c>
      <c r="T1911">
        <f t="shared" si="119"/>
        <v>2014</v>
      </c>
    </row>
    <row r="1912" spans="1:20" ht="45" x14ac:dyDescent="0.2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s="11">
        <f t="shared" si="120"/>
        <v>39</v>
      </c>
      <c r="G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s="12" t="s">
        <v>8283</v>
      </c>
      <c r="P1912" s="12" t="s">
        <v>8313</v>
      </c>
      <c r="Q1912">
        <v>117.49</v>
      </c>
      <c r="R1912" s="18">
        <f t="shared" si="121"/>
        <v>42308.947916666672</v>
      </c>
      <c r="S1912" s="18">
        <f t="shared" si="122"/>
        <v>42264.963159722218</v>
      </c>
      <c r="T1912">
        <f t="shared" si="119"/>
        <v>2015</v>
      </c>
    </row>
    <row r="1913" spans="1:20" ht="60" x14ac:dyDescent="0.2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s="11">
        <f t="shared" si="120"/>
        <v>0</v>
      </c>
      <c r="G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s="12" t="s">
        <v>8283</v>
      </c>
      <c r="P1913" s="12" t="s">
        <v>8313</v>
      </c>
      <c r="Q1913">
        <v>10</v>
      </c>
      <c r="R1913" s="18">
        <f t="shared" si="121"/>
        <v>41860.033958333333</v>
      </c>
      <c r="S1913" s="18">
        <f t="shared" si="122"/>
        <v>41830.033958333333</v>
      </c>
      <c r="T1913">
        <f t="shared" si="119"/>
        <v>2014</v>
      </c>
    </row>
    <row r="1914" spans="1:20" ht="45" x14ac:dyDescent="0.2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s="11">
        <f t="shared" si="120"/>
        <v>59</v>
      </c>
      <c r="G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s="12" t="s">
        <v>8283</v>
      </c>
      <c r="P1914" s="12" t="s">
        <v>8313</v>
      </c>
      <c r="Q1914">
        <v>70.599999999999994</v>
      </c>
      <c r="R1914" s="18">
        <f t="shared" si="121"/>
        <v>42159.226388888885</v>
      </c>
      <c r="S1914" s="18">
        <f t="shared" si="122"/>
        <v>42129.226388888885</v>
      </c>
      <c r="T1914">
        <f t="shared" si="119"/>
        <v>2015</v>
      </c>
    </row>
    <row r="1915" spans="1:20" ht="30" x14ac:dyDescent="0.2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s="11">
        <f t="shared" si="120"/>
        <v>1</v>
      </c>
      <c r="G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s="12" t="s">
        <v>8283</v>
      </c>
      <c r="P1915" s="12" t="s">
        <v>8313</v>
      </c>
      <c r="Q1915">
        <v>24.5</v>
      </c>
      <c r="R1915" s="18">
        <f t="shared" si="121"/>
        <v>41920.511319444442</v>
      </c>
      <c r="S1915" s="18">
        <f t="shared" si="122"/>
        <v>41890.511319444442</v>
      </c>
      <c r="T1915">
        <f t="shared" si="119"/>
        <v>2014</v>
      </c>
    </row>
    <row r="1916" spans="1:20" ht="60" x14ac:dyDescent="0.2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s="11">
        <f t="shared" si="120"/>
        <v>9</v>
      </c>
      <c r="G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s="12" t="s">
        <v>8283</v>
      </c>
      <c r="P1916" s="12" t="s">
        <v>8313</v>
      </c>
      <c r="Q1916">
        <v>30</v>
      </c>
      <c r="R1916" s="18">
        <f t="shared" si="121"/>
        <v>41944.165972222225</v>
      </c>
      <c r="S1916" s="18">
        <f t="shared" si="122"/>
        <v>41929.174456018518</v>
      </c>
      <c r="T1916">
        <f t="shared" si="119"/>
        <v>2014</v>
      </c>
    </row>
    <row r="1917" spans="1:20" ht="60" x14ac:dyDescent="0.2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s="11">
        <f t="shared" si="120"/>
        <v>2</v>
      </c>
      <c r="G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s="12" t="s">
        <v>8283</v>
      </c>
      <c r="P1917" s="12" t="s">
        <v>8313</v>
      </c>
      <c r="Q1917">
        <v>2</v>
      </c>
      <c r="R1917" s="18">
        <f t="shared" si="121"/>
        <v>41884.04886574074</v>
      </c>
      <c r="S1917" s="18">
        <f t="shared" si="122"/>
        <v>41864.04886574074</v>
      </c>
      <c r="T1917">
        <f t="shared" si="119"/>
        <v>2014</v>
      </c>
    </row>
    <row r="1918" spans="1:20" ht="30" x14ac:dyDescent="0.2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s="11">
        <f t="shared" si="120"/>
        <v>1</v>
      </c>
      <c r="G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s="12" t="s">
        <v>8283</v>
      </c>
      <c r="P1918" s="12" t="s">
        <v>8313</v>
      </c>
      <c r="Q1918">
        <v>17</v>
      </c>
      <c r="R1918" s="18">
        <f t="shared" si="121"/>
        <v>42681.758969907409</v>
      </c>
      <c r="S1918" s="18">
        <f t="shared" si="122"/>
        <v>42656.717303240745</v>
      </c>
      <c r="T1918">
        <f t="shared" si="119"/>
        <v>2016</v>
      </c>
    </row>
    <row r="1919" spans="1:20" ht="30" x14ac:dyDescent="0.2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s="11">
        <f t="shared" si="120"/>
        <v>53</v>
      </c>
      <c r="G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s="12" t="s">
        <v>8283</v>
      </c>
      <c r="P1919" s="12" t="s">
        <v>8313</v>
      </c>
      <c r="Q1919">
        <v>2928.93</v>
      </c>
      <c r="R1919" s="18">
        <f t="shared" si="121"/>
        <v>42776.270057870366</v>
      </c>
      <c r="S1919" s="18">
        <f t="shared" si="122"/>
        <v>42746.270057870366</v>
      </c>
      <c r="T1919">
        <f t="shared" si="119"/>
        <v>2017</v>
      </c>
    </row>
    <row r="1920" spans="1:20" ht="45" x14ac:dyDescent="0.2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s="11">
        <f t="shared" si="120"/>
        <v>1</v>
      </c>
      <c r="G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s="12" t="s">
        <v>8283</v>
      </c>
      <c r="P1920" s="12" t="s">
        <v>8313</v>
      </c>
      <c r="Q1920">
        <v>28.89</v>
      </c>
      <c r="R1920" s="18">
        <f t="shared" si="121"/>
        <v>41863.789942129632</v>
      </c>
      <c r="S1920" s="18">
        <f t="shared" si="122"/>
        <v>41828.789942129632</v>
      </c>
      <c r="T1920">
        <f t="shared" si="119"/>
        <v>2014</v>
      </c>
    </row>
    <row r="1921" spans="1:20" ht="60" x14ac:dyDescent="0.2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s="11">
        <f t="shared" si="120"/>
        <v>47</v>
      </c>
      <c r="G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s="12" t="s">
        <v>8283</v>
      </c>
      <c r="P1921" s="12" t="s">
        <v>8313</v>
      </c>
      <c r="Q1921">
        <v>29.63</v>
      </c>
      <c r="R1921" s="18">
        <f t="shared" si="121"/>
        <v>42143.875567129624</v>
      </c>
      <c r="S1921" s="18">
        <f t="shared" si="122"/>
        <v>42113.875567129624</v>
      </c>
      <c r="T1921">
        <f t="shared" si="119"/>
        <v>2015</v>
      </c>
    </row>
    <row r="1922" spans="1:20" ht="45" x14ac:dyDescent="0.2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s="11">
        <f t="shared" si="120"/>
        <v>43</v>
      </c>
      <c r="G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s="12" t="s">
        <v>8283</v>
      </c>
      <c r="P1922" s="12" t="s">
        <v>8313</v>
      </c>
      <c r="Q1922">
        <v>40.98</v>
      </c>
      <c r="R1922" s="18">
        <f t="shared" si="121"/>
        <v>42298.958333333328</v>
      </c>
      <c r="S1922" s="18">
        <f t="shared" si="122"/>
        <v>42270.875706018516</v>
      </c>
      <c r="T1922">
        <f t="shared" si="119"/>
        <v>2015</v>
      </c>
    </row>
    <row r="1923" spans="1:20" ht="30" x14ac:dyDescent="0.2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s="11">
        <f t="shared" si="120"/>
        <v>137</v>
      </c>
      <c r="G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s="12" t="s">
        <v>8289</v>
      </c>
      <c r="P1923" s="12" t="s">
        <v>8293</v>
      </c>
      <c r="Q1923">
        <v>54</v>
      </c>
      <c r="R1923" s="18">
        <f t="shared" si="121"/>
        <v>41104.221562500003</v>
      </c>
      <c r="S1923" s="18">
        <f t="shared" si="122"/>
        <v>41074.221562500003</v>
      </c>
      <c r="T1923">
        <f t="shared" ref="T1923:T1986" si="123">YEAR(S1923)</f>
        <v>2012</v>
      </c>
    </row>
    <row r="1924" spans="1:20" ht="45" x14ac:dyDescent="0.2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s="11">
        <f t="shared" si="120"/>
        <v>116</v>
      </c>
      <c r="G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s="12" t="s">
        <v>8289</v>
      </c>
      <c r="P1924" s="12" t="s">
        <v>8293</v>
      </c>
      <c r="Q1924">
        <v>36.11</v>
      </c>
      <c r="R1924" s="18">
        <f t="shared" si="121"/>
        <v>41620.255868055552</v>
      </c>
      <c r="S1924" s="18">
        <f t="shared" si="122"/>
        <v>41590.255868055552</v>
      </c>
      <c r="T1924">
        <f t="shared" si="123"/>
        <v>2013</v>
      </c>
    </row>
    <row r="1925" spans="1:20" ht="45" x14ac:dyDescent="0.2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s="11">
        <f t="shared" si="120"/>
        <v>241</v>
      </c>
      <c r="G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s="12" t="s">
        <v>8289</v>
      </c>
      <c r="P1925" s="12" t="s">
        <v>8293</v>
      </c>
      <c r="Q1925">
        <v>23.15</v>
      </c>
      <c r="R1925" s="18">
        <f t="shared" si="121"/>
        <v>40813.207638888889</v>
      </c>
      <c r="S1925" s="18">
        <f t="shared" si="122"/>
        <v>40772.848749999997</v>
      </c>
      <c r="T1925">
        <f t="shared" si="123"/>
        <v>2011</v>
      </c>
    </row>
    <row r="1926" spans="1:20" ht="75" x14ac:dyDescent="0.2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s="11">
        <f t="shared" si="120"/>
        <v>114</v>
      </c>
      <c r="G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s="12" t="s">
        <v>8289</v>
      </c>
      <c r="P1926" s="12" t="s">
        <v>8293</v>
      </c>
      <c r="Q1926">
        <v>104</v>
      </c>
      <c r="R1926" s="18">
        <f t="shared" si="121"/>
        <v>41654.814583333333</v>
      </c>
      <c r="S1926" s="18">
        <f t="shared" si="122"/>
        <v>41626.761053240742</v>
      </c>
      <c r="T1926">
        <f t="shared" si="123"/>
        <v>2013</v>
      </c>
    </row>
    <row r="1927" spans="1:20" ht="45" x14ac:dyDescent="0.2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s="11">
        <f t="shared" si="120"/>
        <v>110</v>
      </c>
      <c r="G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s="12" t="s">
        <v>8289</v>
      </c>
      <c r="P1927" s="12" t="s">
        <v>8293</v>
      </c>
      <c r="Q1927">
        <v>31.83</v>
      </c>
      <c r="R1927" s="18">
        <f t="shared" si="121"/>
        <v>41558</v>
      </c>
      <c r="S1927" s="18">
        <f t="shared" si="122"/>
        <v>41535.90148148148</v>
      </c>
      <c r="T1927">
        <f t="shared" si="123"/>
        <v>2013</v>
      </c>
    </row>
    <row r="1928" spans="1:20" ht="60" x14ac:dyDescent="0.2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s="11">
        <f t="shared" si="120"/>
        <v>195</v>
      </c>
      <c r="G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s="12" t="s">
        <v>8289</v>
      </c>
      <c r="P1928" s="12" t="s">
        <v>8293</v>
      </c>
      <c r="Q1928">
        <v>27.39</v>
      </c>
      <c r="R1928" s="18">
        <f t="shared" si="121"/>
        <v>40484.018055555556</v>
      </c>
      <c r="S1928" s="18">
        <f t="shared" si="122"/>
        <v>40456.954351851848</v>
      </c>
      <c r="T1928">
        <f t="shared" si="123"/>
        <v>2010</v>
      </c>
    </row>
    <row r="1929" spans="1:20" x14ac:dyDescent="0.2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s="11">
        <f t="shared" si="120"/>
        <v>103</v>
      </c>
      <c r="G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s="12" t="s">
        <v>8289</v>
      </c>
      <c r="P1929" s="12" t="s">
        <v>8293</v>
      </c>
      <c r="Q1929">
        <v>56.36</v>
      </c>
      <c r="R1929" s="18">
        <f t="shared" si="121"/>
        <v>40976.207638888889</v>
      </c>
      <c r="S1929" s="18">
        <f t="shared" si="122"/>
        <v>40960.861562500002</v>
      </c>
      <c r="T1929">
        <f t="shared" si="123"/>
        <v>2012</v>
      </c>
    </row>
    <row r="1930" spans="1:20" ht="30" x14ac:dyDescent="0.2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s="11">
        <f t="shared" si="120"/>
        <v>103</v>
      </c>
      <c r="G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s="12" t="s">
        <v>8289</v>
      </c>
      <c r="P1930" s="12" t="s">
        <v>8293</v>
      </c>
      <c r="Q1930">
        <v>77.349999999999994</v>
      </c>
      <c r="R1930" s="18">
        <f t="shared" si="121"/>
        <v>41401.648078703707</v>
      </c>
      <c r="S1930" s="18">
        <f t="shared" si="122"/>
        <v>41371.648078703707</v>
      </c>
      <c r="T1930">
        <f t="shared" si="123"/>
        <v>2013</v>
      </c>
    </row>
    <row r="1931" spans="1:20" ht="45" x14ac:dyDescent="0.2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s="11">
        <f t="shared" si="120"/>
        <v>100</v>
      </c>
      <c r="G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s="12" t="s">
        <v>8289</v>
      </c>
      <c r="P1931" s="12" t="s">
        <v>8293</v>
      </c>
      <c r="Q1931">
        <v>42.8</v>
      </c>
      <c r="R1931" s="18">
        <f t="shared" si="121"/>
        <v>40729.021597222221</v>
      </c>
      <c r="S1931" s="18">
        <f t="shared" si="122"/>
        <v>40687.021597222221</v>
      </c>
      <c r="T1931">
        <f t="shared" si="123"/>
        <v>2011</v>
      </c>
    </row>
    <row r="1932" spans="1:20" ht="30" x14ac:dyDescent="0.2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s="11">
        <f t="shared" si="120"/>
        <v>127</v>
      </c>
      <c r="G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s="12" t="s">
        <v>8289</v>
      </c>
      <c r="P1932" s="12" t="s">
        <v>8293</v>
      </c>
      <c r="Q1932">
        <v>48.85</v>
      </c>
      <c r="R1932" s="18">
        <f t="shared" si="121"/>
        <v>41462.558819444443</v>
      </c>
      <c r="S1932" s="18">
        <f t="shared" si="122"/>
        <v>41402.558819444443</v>
      </c>
      <c r="T1932">
        <f t="shared" si="123"/>
        <v>2013</v>
      </c>
    </row>
    <row r="1933" spans="1:20" ht="45" x14ac:dyDescent="0.2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s="11">
        <f t="shared" si="120"/>
        <v>121</v>
      </c>
      <c r="G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s="12" t="s">
        <v>8289</v>
      </c>
      <c r="P1933" s="12" t="s">
        <v>8293</v>
      </c>
      <c r="Q1933">
        <v>48.24</v>
      </c>
      <c r="R1933" s="18">
        <f t="shared" si="121"/>
        <v>41051.145833333336</v>
      </c>
      <c r="S1933" s="18">
        <f t="shared" si="122"/>
        <v>41037.892465277779</v>
      </c>
      <c r="T1933">
        <f t="shared" si="123"/>
        <v>2012</v>
      </c>
    </row>
    <row r="1934" spans="1:20" ht="60" x14ac:dyDescent="0.2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s="11">
        <f t="shared" si="120"/>
        <v>107</v>
      </c>
      <c r="G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s="12" t="s">
        <v>8289</v>
      </c>
      <c r="P1934" s="12" t="s">
        <v>8293</v>
      </c>
      <c r="Q1934">
        <v>70.209999999999994</v>
      </c>
      <c r="R1934" s="18">
        <f t="shared" si="121"/>
        <v>40932.809872685182</v>
      </c>
      <c r="S1934" s="18">
        <f t="shared" si="122"/>
        <v>40911.809872685182</v>
      </c>
      <c r="T1934">
        <f t="shared" si="123"/>
        <v>2012</v>
      </c>
    </row>
    <row r="1935" spans="1:20" ht="60" x14ac:dyDescent="0.2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s="11">
        <f t="shared" si="120"/>
        <v>172</v>
      </c>
      <c r="G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s="12" t="s">
        <v>8289</v>
      </c>
      <c r="P1935" s="12" t="s">
        <v>8293</v>
      </c>
      <c r="Q1935">
        <v>94.05</v>
      </c>
      <c r="R1935" s="18">
        <f t="shared" si="121"/>
        <v>41909.130868055552</v>
      </c>
      <c r="S1935" s="18">
        <f t="shared" si="122"/>
        <v>41879.130868055552</v>
      </c>
      <c r="T1935">
        <f t="shared" si="123"/>
        <v>2014</v>
      </c>
    </row>
    <row r="1936" spans="1:20" ht="60" x14ac:dyDescent="0.2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s="11">
        <f t="shared" si="120"/>
        <v>124</v>
      </c>
      <c r="G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s="12" t="s">
        <v>8289</v>
      </c>
      <c r="P1936" s="12" t="s">
        <v>8293</v>
      </c>
      <c r="Q1936">
        <v>80.27</v>
      </c>
      <c r="R1936" s="18">
        <f t="shared" si="121"/>
        <v>40902.208333333336</v>
      </c>
      <c r="S1936" s="18">
        <f t="shared" si="122"/>
        <v>40865.867141203707</v>
      </c>
      <c r="T1936">
        <f t="shared" si="123"/>
        <v>2011</v>
      </c>
    </row>
    <row r="1937" spans="1:20" ht="60" x14ac:dyDescent="0.2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s="11">
        <f t="shared" si="120"/>
        <v>108</v>
      </c>
      <c r="G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s="12" t="s">
        <v>8289</v>
      </c>
      <c r="P1937" s="12" t="s">
        <v>8293</v>
      </c>
      <c r="Q1937">
        <v>54.2</v>
      </c>
      <c r="R1937" s="18">
        <f t="shared" si="121"/>
        <v>41811.207638888889</v>
      </c>
      <c r="S1937" s="18">
        <f t="shared" si="122"/>
        <v>41773.932534722226</v>
      </c>
      <c r="T1937">
        <f t="shared" si="123"/>
        <v>2014</v>
      </c>
    </row>
    <row r="1938" spans="1:20" ht="60" x14ac:dyDescent="0.2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s="11">
        <f t="shared" ref="F1938:F2001" si="124">ROUND(E1938/D1938*100,0)</f>
        <v>117</v>
      </c>
      <c r="G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s="12" t="s">
        <v>8289</v>
      </c>
      <c r="P1938" s="12" t="s">
        <v>8293</v>
      </c>
      <c r="Q1938">
        <v>60.27</v>
      </c>
      <c r="R1938" s="18">
        <f t="shared" ref="R1938:R2001" si="125">(((J1938/60)/60)/24)+DATE(1970,1,1)</f>
        <v>40883.249305555553</v>
      </c>
      <c r="S1938" s="18">
        <f t="shared" ref="S1938:S2001" si="126">(((K1938/60)/60)/24)+DATE(1970,1,1)</f>
        <v>40852.889699074076</v>
      </c>
      <c r="T1938">
        <f t="shared" si="123"/>
        <v>2011</v>
      </c>
    </row>
    <row r="1939" spans="1:20" ht="45" x14ac:dyDescent="0.2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s="11">
        <f t="shared" si="124"/>
        <v>187</v>
      </c>
      <c r="G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s="12" t="s">
        <v>8289</v>
      </c>
      <c r="P1939" s="12" t="s">
        <v>8293</v>
      </c>
      <c r="Q1939">
        <v>38.74</v>
      </c>
      <c r="R1939" s="18">
        <f t="shared" si="125"/>
        <v>41075.165972222225</v>
      </c>
      <c r="S1939" s="18">
        <f t="shared" si="126"/>
        <v>41059.118993055556</v>
      </c>
      <c r="T1939">
        <f t="shared" si="123"/>
        <v>2012</v>
      </c>
    </row>
    <row r="1940" spans="1:20" ht="60" x14ac:dyDescent="0.2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s="11">
        <f t="shared" si="124"/>
        <v>116</v>
      </c>
      <c r="G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s="12" t="s">
        <v>8289</v>
      </c>
      <c r="P1940" s="12" t="s">
        <v>8293</v>
      </c>
      <c r="Q1940">
        <v>152.54</v>
      </c>
      <c r="R1940" s="18">
        <f t="shared" si="125"/>
        <v>41457.208333333336</v>
      </c>
      <c r="S1940" s="18">
        <f t="shared" si="126"/>
        <v>41426.259618055556</v>
      </c>
      <c r="T1940">
        <f t="shared" si="123"/>
        <v>2013</v>
      </c>
    </row>
    <row r="1941" spans="1:20" ht="60" x14ac:dyDescent="0.2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s="11">
        <f t="shared" si="124"/>
        <v>111</v>
      </c>
      <c r="G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s="12" t="s">
        <v>8289</v>
      </c>
      <c r="P1941" s="12" t="s">
        <v>8293</v>
      </c>
      <c r="Q1941">
        <v>115.31</v>
      </c>
      <c r="R1941" s="18">
        <f t="shared" si="125"/>
        <v>41343.943379629629</v>
      </c>
      <c r="S1941" s="18">
        <f t="shared" si="126"/>
        <v>41313.985046296293</v>
      </c>
      <c r="T1941">
        <f t="shared" si="123"/>
        <v>2013</v>
      </c>
    </row>
    <row r="1942" spans="1:20" ht="45" x14ac:dyDescent="0.2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s="11">
        <f t="shared" si="124"/>
        <v>171</v>
      </c>
      <c r="G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s="12" t="s">
        <v>8289</v>
      </c>
      <c r="P1942" s="12" t="s">
        <v>8293</v>
      </c>
      <c r="Q1942">
        <v>35.840000000000003</v>
      </c>
      <c r="R1942" s="18">
        <f t="shared" si="125"/>
        <v>40709.165972222225</v>
      </c>
      <c r="S1942" s="18">
        <f t="shared" si="126"/>
        <v>40670.507326388892</v>
      </c>
      <c r="T1942">
        <f t="shared" si="123"/>
        <v>2011</v>
      </c>
    </row>
    <row r="1943" spans="1:20" ht="60" x14ac:dyDescent="0.2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s="11">
        <f t="shared" si="124"/>
        <v>126</v>
      </c>
      <c r="G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s="12" t="s">
        <v>8283</v>
      </c>
      <c r="P1943" s="12" t="s">
        <v>8314</v>
      </c>
      <c r="Q1943">
        <v>64.569999999999993</v>
      </c>
      <c r="R1943" s="18">
        <f t="shared" si="125"/>
        <v>41774.290868055556</v>
      </c>
      <c r="S1943" s="18">
        <f t="shared" si="126"/>
        <v>41744.290868055556</v>
      </c>
      <c r="T1943">
        <f t="shared" si="123"/>
        <v>2014</v>
      </c>
    </row>
    <row r="1944" spans="1:20" ht="60" x14ac:dyDescent="0.2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s="11">
        <f t="shared" si="124"/>
        <v>138</v>
      </c>
      <c r="G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s="12" t="s">
        <v>8283</v>
      </c>
      <c r="P1944" s="12" t="s">
        <v>8314</v>
      </c>
      <c r="Q1944">
        <v>87.44</v>
      </c>
      <c r="R1944" s="18">
        <f t="shared" si="125"/>
        <v>40728.828009259261</v>
      </c>
      <c r="S1944" s="18">
        <f t="shared" si="126"/>
        <v>40638.828009259261</v>
      </c>
      <c r="T1944">
        <f t="shared" si="123"/>
        <v>2011</v>
      </c>
    </row>
    <row r="1945" spans="1:20" ht="45" x14ac:dyDescent="0.2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s="11">
        <f t="shared" si="124"/>
        <v>1705</v>
      </c>
      <c r="G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s="12" t="s">
        <v>8283</v>
      </c>
      <c r="P1945" s="12" t="s">
        <v>8314</v>
      </c>
      <c r="Q1945">
        <v>68.819999999999993</v>
      </c>
      <c r="R1945" s="18">
        <f t="shared" si="125"/>
        <v>42593.269861111112</v>
      </c>
      <c r="S1945" s="18">
        <f t="shared" si="126"/>
        <v>42548.269861111112</v>
      </c>
      <c r="T1945">
        <f t="shared" si="123"/>
        <v>2016</v>
      </c>
    </row>
    <row r="1946" spans="1:20" ht="60" x14ac:dyDescent="0.2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s="11">
        <f t="shared" si="124"/>
        <v>788</v>
      </c>
      <c r="G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s="12" t="s">
        <v>8283</v>
      </c>
      <c r="P1946" s="12" t="s">
        <v>8314</v>
      </c>
      <c r="Q1946">
        <v>176.2</v>
      </c>
      <c r="R1946" s="18">
        <f t="shared" si="125"/>
        <v>41760.584374999999</v>
      </c>
      <c r="S1946" s="18">
        <f t="shared" si="126"/>
        <v>41730.584374999999</v>
      </c>
      <c r="T1946">
        <f t="shared" si="123"/>
        <v>2014</v>
      </c>
    </row>
    <row r="1947" spans="1:20" ht="45" x14ac:dyDescent="0.2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s="11">
        <f t="shared" si="124"/>
        <v>348</v>
      </c>
      <c r="G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s="12" t="s">
        <v>8283</v>
      </c>
      <c r="P1947" s="12" t="s">
        <v>8314</v>
      </c>
      <c r="Q1947">
        <v>511.79</v>
      </c>
      <c r="R1947" s="18">
        <f t="shared" si="125"/>
        <v>42197.251828703709</v>
      </c>
      <c r="S1947" s="18">
        <f t="shared" si="126"/>
        <v>42157.251828703709</v>
      </c>
      <c r="T1947">
        <f t="shared" si="123"/>
        <v>2015</v>
      </c>
    </row>
    <row r="1948" spans="1:20" ht="60" x14ac:dyDescent="0.2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s="11">
        <f t="shared" si="124"/>
        <v>150</v>
      </c>
      <c r="G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s="12" t="s">
        <v>8283</v>
      </c>
      <c r="P1948" s="12" t="s">
        <v>8314</v>
      </c>
      <c r="Q1948">
        <v>160.44</v>
      </c>
      <c r="R1948" s="18">
        <f t="shared" si="125"/>
        <v>41749.108344907407</v>
      </c>
      <c r="S1948" s="18">
        <f t="shared" si="126"/>
        <v>41689.150011574071</v>
      </c>
      <c r="T1948">
        <f t="shared" si="123"/>
        <v>2014</v>
      </c>
    </row>
    <row r="1949" spans="1:20" ht="60" x14ac:dyDescent="0.2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s="11">
        <f t="shared" si="124"/>
        <v>101</v>
      </c>
      <c r="G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s="12" t="s">
        <v>8283</v>
      </c>
      <c r="P1949" s="12" t="s">
        <v>8314</v>
      </c>
      <c r="Q1949">
        <v>35</v>
      </c>
      <c r="R1949" s="18">
        <f t="shared" si="125"/>
        <v>40140.249305555553</v>
      </c>
      <c r="S1949" s="18">
        <f t="shared" si="126"/>
        <v>40102.918055555558</v>
      </c>
      <c r="T1949">
        <f t="shared" si="123"/>
        <v>2009</v>
      </c>
    </row>
    <row r="1950" spans="1:20" ht="30" x14ac:dyDescent="0.2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s="11">
        <f t="shared" si="124"/>
        <v>800</v>
      </c>
      <c r="G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s="12" t="s">
        <v>8283</v>
      </c>
      <c r="P1950" s="12" t="s">
        <v>8314</v>
      </c>
      <c r="Q1950">
        <v>188.51</v>
      </c>
      <c r="R1950" s="18">
        <f t="shared" si="125"/>
        <v>42527.709722222222</v>
      </c>
      <c r="S1950" s="18">
        <f t="shared" si="126"/>
        <v>42473.604270833333</v>
      </c>
      <c r="T1950">
        <f t="shared" si="123"/>
        <v>2016</v>
      </c>
    </row>
    <row r="1951" spans="1:20" ht="45" x14ac:dyDescent="0.2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s="11">
        <f t="shared" si="124"/>
        <v>106</v>
      </c>
      <c r="G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s="12" t="s">
        <v>8283</v>
      </c>
      <c r="P1951" s="12" t="s">
        <v>8314</v>
      </c>
      <c r="Q1951">
        <v>56.2</v>
      </c>
      <c r="R1951" s="18">
        <f t="shared" si="125"/>
        <v>41830.423043981478</v>
      </c>
      <c r="S1951" s="18">
        <f t="shared" si="126"/>
        <v>41800.423043981478</v>
      </c>
      <c r="T1951">
        <f t="shared" si="123"/>
        <v>2014</v>
      </c>
    </row>
    <row r="1952" spans="1:20" ht="45" x14ac:dyDescent="0.2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s="11">
        <f t="shared" si="124"/>
        <v>201</v>
      </c>
      <c r="G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s="12" t="s">
        <v>8283</v>
      </c>
      <c r="P1952" s="12" t="s">
        <v>8314</v>
      </c>
      <c r="Q1952">
        <v>51.31</v>
      </c>
      <c r="R1952" s="18">
        <f t="shared" si="125"/>
        <v>40655.181400462963</v>
      </c>
      <c r="S1952" s="18">
        <f t="shared" si="126"/>
        <v>40624.181400462963</v>
      </c>
      <c r="T1952">
        <f t="shared" si="123"/>
        <v>2011</v>
      </c>
    </row>
    <row r="1953" spans="1:20" ht="60" x14ac:dyDescent="0.2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s="11">
        <f t="shared" si="124"/>
        <v>212</v>
      </c>
      <c r="G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s="12" t="s">
        <v>8283</v>
      </c>
      <c r="P1953" s="12" t="s">
        <v>8314</v>
      </c>
      <c r="Q1953">
        <v>127.36</v>
      </c>
      <c r="R1953" s="18">
        <f t="shared" si="125"/>
        <v>42681.462233796294</v>
      </c>
      <c r="S1953" s="18">
        <f t="shared" si="126"/>
        <v>42651.420567129629</v>
      </c>
      <c r="T1953">
        <f t="shared" si="123"/>
        <v>2016</v>
      </c>
    </row>
    <row r="1954" spans="1:20" ht="60" x14ac:dyDescent="0.2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s="11">
        <f t="shared" si="124"/>
        <v>198</v>
      </c>
      <c r="G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s="12" t="s">
        <v>8283</v>
      </c>
      <c r="P1954" s="12" t="s">
        <v>8314</v>
      </c>
      <c r="Q1954">
        <v>101.86</v>
      </c>
      <c r="R1954" s="18">
        <f t="shared" si="125"/>
        <v>41563.60665509259</v>
      </c>
      <c r="S1954" s="18">
        <f t="shared" si="126"/>
        <v>41526.60665509259</v>
      </c>
      <c r="T1954">
        <f t="shared" si="123"/>
        <v>2013</v>
      </c>
    </row>
    <row r="1955" spans="1:20" ht="45" x14ac:dyDescent="0.2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s="11">
        <f t="shared" si="124"/>
        <v>226</v>
      </c>
      <c r="G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s="12" t="s">
        <v>8283</v>
      </c>
      <c r="P1955" s="12" t="s">
        <v>8314</v>
      </c>
      <c r="Q1955">
        <v>230.56</v>
      </c>
      <c r="R1955" s="18">
        <f t="shared" si="125"/>
        <v>40970.125</v>
      </c>
      <c r="S1955" s="18">
        <f t="shared" si="126"/>
        <v>40941.199826388889</v>
      </c>
      <c r="T1955">
        <f t="shared" si="123"/>
        <v>2012</v>
      </c>
    </row>
    <row r="1956" spans="1:20" ht="30" x14ac:dyDescent="0.2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s="11">
        <f t="shared" si="124"/>
        <v>699</v>
      </c>
      <c r="G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s="12" t="s">
        <v>8283</v>
      </c>
      <c r="P1956" s="12" t="s">
        <v>8314</v>
      </c>
      <c r="Q1956">
        <v>842.11</v>
      </c>
      <c r="R1956" s="18">
        <f t="shared" si="125"/>
        <v>42441.208333333328</v>
      </c>
      <c r="S1956" s="18">
        <f t="shared" si="126"/>
        <v>42394.580740740741</v>
      </c>
      <c r="T1956">
        <f t="shared" si="123"/>
        <v>2016</v>
      </c>
    </row>
    <row r="1957" spans="1:20" ht="60" x14ac:dyDescent="0.2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s="11">
        <f t="shared" si="124"/>
        <v>399</v>
      </c>
      <c r="G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s="12" t="s">
        <v>8283</v>
      </c>
      <c r="P1957" s="12" t="s">
        <v>8314</v>
      </c>
      <c r="Q1957">
        <v>577.28</v>
      </c>
      <c r="R1957" s="18">
        <f t="shared" si="125"/>
        <v>41052.791666666664</v>
      </c>
      <c r="S1957" s="18">
        <f t="shared" si="126"/>
        <v>41020.271770833337</v>
      </c>
      <c r="T1957">
        <f t="shared" si="123"/>
        <v>2012</v>
      </c>
    </row>
    <row r="1958" spans="1:20" ht="60" x14ac:dyDescent="0.2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s="11">
        <f t="shared" si="124"/>
        <v>294</v>
      </c>
      <c r="G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s="12" t="s">
        <v>8283</v>
      </c>
      <c r="P1958" s="12" t="s">
        <v>8314</v>
      </c>
      <c r="Q1958">
        <v>483.34</v>
      </c>
      <c r="R1958" s="18">
        <f t="shared" si="125"/>
        <v>42112.882002314815</v>
      </c>
      <c r="S1958" s="18">
        <f t="shared" si="126"/>
        <v>42067.923668981486</v>
      </c>
      <c r="T1958">
        <f t="shared" si="123"/>
        <v>2015</v>
      </c>
    </row>
    <row r="1959" spans="1:20" ht="30" x14ac:dyDescent="0.2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s="11">
        <f t="shared" si="124"/>
        <v>168</v>
      </c>
      <c r="G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s="12" t="s">
        <v>8283</v>
      </c>
      <c r="P1959" s="12" t="s">
        <v>8314</v>
      </c>
      <c r="Q1959">
        <v>76.14</v>
      </c>
      <c r="R1959" s="18">
        <f t="shared" si="125"/>
        <v>41209.098530092589</v>
      </c>
      <c r="S1959" s="18">
        <f t="shared" si="126"/>
        <v>41179.098530092589</v>
      </c>
      <c r="T1959">
        <f t="shared" si="123"/>
        <v>2012</v>
      </c>
    </row>
    <row r="1960" spans="1:20" ht="60" x14ac:dyDescent="0.2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s="11">
        <f t="shared" si="124"/>
        <v>1436</v>
      </c>
      <c r="G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s="12" t="s">
        <v>8283</v>
      </c>
      <c r="P1960" s="12" t="s">
        <v>8314</v>
      </c>
      <c r="Q1960">
        <v>74.11</v>
      </c>
      <c r="R1960" s="18">
        <f t="shared" si="125"/>
        <v>41356.94630787037</v>
      </c>
      <c r="S1960" s="18">
        <f t="shared" si="126"/>
        <v>41326.987974537034</v>
      </c>
      <c r="T1960">
        <f t="shared" si="123"/>
        <v>2013</v>
      </c>
    </row>
    <row r="1961" spans="1:20" ht="60" x14ac:dyDescent="0.2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s="11">
        <f t="shared" si="124"/>
        <v>157</v>
      </c>
      <c r="G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s="12" t="s">
        <v>8283</v>
      </c>
      <c r="P1961" s="12" t="s">
        <v>8314</v>
      </c>
      <c r="Q1961">
        <v>36.97</v>
      </c>
      <c r="R1961" s="18">
        <f t="shared" si="125"/>
        <v>41913</v>
      </c>
      <c r="S1961" s="18">
        <f t="shared" si="126"/>
        <v>41871.845601851855</v>
      </c>
      <c r="T1961">
        <f t="shared" si="123"/>
        <v>2014</v>
      </c>
    </row>
    <row r="1962" spans="1:20" ht="60" x14ac:dyDescent="0.2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s="11">
        <f t="shared" si="124"/>
        <v>118</v>
      </c>
      <c r="G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s="12" t="s">
        <v>8283</v>
      </c>
      <c r="P1962" s="12" t="s">
        <v>8314</v>
      </c>
      <c r="Q1962">
        <v>2500.9699999999998</v>
      </c>
      <c r="R1962" s="18">
        <f t="shared" si="125"/>
        <v>41994.362743055557</v>
      </c>
      <c r="S1962" s="18">
        <f t="shared" si="126"/>
        <v>41964.362743055557</v>
      </c>
      <c r="T1962">
        <f t="shared" si="123"/>
        <v>2014</v>
      </c>
    </row>
    <row r="1963" spans="1:20" ht="45" x14ac:dyDescent="0.2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s="11">
        <f t="shared" si="124"/>
        <v>1105</v>
      </c>
      <c r="G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s="12" t="s">
        <v>8283</v>
      </c>
      <c r="P1963" s="12" t="s">
        <v>8314</v>
      </c>
      <c r="Q1963">
        <v>67.69</v>
      </c>
      <c r="R1963" s="18">
        <f t="shared" si="125"/>
        <v>41188.165972222225</v>
      </c>
      <c r="S1963" s="18">
        <f t="shared" si="126"/>
        <v>41148.194641203707</v>
      </c>
      <c r="T1963">
        <f t="shared" si="123"/>
        <v>2012</v>
      </c>
    </row>
    <row r="1964" spans="1:20" ht="60" x14ac:dyDescent="0.2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s="11">
        <f t="shared" si="124"/>
        <v>193</v>
      </c>
      <c r="G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s="12" t="s">
        <v>8283</v>
      </c>
      <c r="P1964" s="12" t="s">
        <v>8314</v>
      </c>
      <c r="Q1964">
        <v>63.05</v>
      </c>
      <c r="R1964" s="18">
        <f t="shared" si="125"/>
        <v>41772.780509259261</v>
      </c>
      <c r="S1964" s="18">
        <f t="shared" si="126"/>
        <v>41742.780509259261</v>
      </c>
      <c r="T1964">
        <f t="shared" si="123"/>
        <v>2014</v>
      </c>
    </row>
    <row r="1965" spans="1:20" ht="60" x14ac:dyDescent="0.2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s="11">
        <f t="shared" si="124"/>
        <v>127</v>
      </c>
      <c r="G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s="12" t="s">
        <v>8283</v>
      </c>
      <c r="P1965" s="12" t="s">
        <v>8314</v>
      </c>
      <c r="Q1965">
        <v>117.6</v>
      </c>
      <c r="R1965" s="18">
        <f t="shared" si="125"/>
        <v>41898.429791666669</v>
      </c>
      <c r="S1965" s="18">
        <f t="shared" si="126"/>
        <v>41863.429791666669</v>
      </c>
      <c r="T1965">
        <f t="shared" si="123"/>
        <v>2014</v>
      </c>
    </row>
    <row r="1966" spans="1:20" ht="45" x14ac:dyDescent="0.2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s="11">
        <f t="shared" si="124"/>
        <v>260</v>
      </c>
      <c r="G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s="12" t="s">
        <v>8283</v>
      </c>
      <c r="P1966" s="12" t="s">
        <v>8314</v>
      </c>
      <c r="Q1966">
        <v>180.75</v>
      </c>
      <c r="R1966" s="18">
        <f t="shared" si="125"/>
        <v>42482.272824074069</v>
      </c>
      <c r="S1966" s="18">
        <f t="shared" si="126"/>
        <v>42452.272824074069</v>
      </c>
      <c r="T1966">
        <f t="shared" si="123"/>
        <v>2016</v>
      </c>
    </row>
    <row r="1967" spans="1:20" ht="45" x14ac:dyDescent="0.2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s="11">
        <f t="shared" si="124"/>
        <v>262</v>
      </c>
      <c r="G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s="12" t="s">
        <v>8283</v>
      </c>
      <c r="P1967" s="12" t="s">
        <v>8314</v>
      </c>
      <c r="Q1967">
        <v>127.32</v>
      </c>
      <c r="R1967" s="18">
        <f t="shared" si="125"/>
        <v>40920.041666666664</v>
      </c>
      <c r="S1967" s="18">
        <f t="shared" si="126"/>
        <v>40898.089236111111</v>
      </c>
      <c r="T1967">
        <f t="shared" si="123"/>
        <v>2011</v>
      </c>
    </row>
    <row r="1968" spans="1:20" ht="60" x14ac:dyDescent="0.2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s="11">
        <f t="shared" si="124"/>
        <v>207</v>
      </c>
      <c r="G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s="12" t="s">
        <v>8283</v>
      </c>
      <c r="P1968" s="12" t="s">
        <v>8314</v>
      </c>
      <c r="Q1968">
        <v>136.63999999999999</v>
      </c>
      <c r="R1968" s="18">
        <f t="shared" si="125"/>
        <v>41865.540486111109</v>
      </c>
      <c r="S1968" s="18">
        <f t="shared" si="126"/>
        <v>41835.540486111109</v>
      </c>
      <c r="T1968">
        <f t="shared" si="123"/>
        <v>2014</v>
      </c>
    </row>
    <row r="1969" spans="1:20" ht="60" x14ac:dyDescent="0.2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s="11">
        <f t="shared" si="124"/>
        <v>370</v>
      </c>
      <c r="G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s="12" t="s">
        <v>8283</v>
      </c>
      <c r="P1969" s="12" t="s">
        <v>8314</v>
      </c>
      <c r="Q1969">
        <v>182.78</v>
      </c>
      <c r="R1969" s="18">
        <f t="shared" si="125"/>
        <v>41760.663530092592</v>
      </c>
      <c r="S1969" s="18">
        <f t="shared" si="126"/>
        <v>41730.663530092592</v>
      </c>
      <c r="T1969">
        <f t="shared" si="123"/>
        <v>2014</v>
      </c>
    </row>
    <row r="1970" spans="1:20" ht="30" x14ac:dyDescent="0.2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s="11">
        <f t="shared" si="124"/>
        <v>285</v>
      </c>
      <c r="G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s="12" t="s">
        <v>8283</v>
      </c>
      <c r="P1970" s="12" t="s">
        <v>8314</v>
      </c>
      <c r="Q1970">
        <v>279.38</v>
      </c>
      <c r="R1970" s="18">
        <f t="shared" si="125"/>
        <v>42707.628645833334</v>
      </c>
      <c r="S1970" s="18">
        <f t="shared" si="126"/>
        <v>42676.586979166663</v>
      </c>
      <c r="T1970">
        <f t="shared" si="123"/>
        <v>2016</v>
      </c>
    </row>
    <row r="1971" spans="1:20" ht="60" x14ac:dyDescent="0.2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s="11">
        <f t="shared" si="124"/>
        <v>579</v>
      </c>
      <c r="G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s="12" t="s">
        <v>8283</v>
      </c>
      <c r="P1971" s="12" t="s">
        <v>8314</v>
      </c>
      <c r="Q1971">
        <v>61.38</v>
      </c>
      <c r="R1971" s="18">
        <f t="shared" si="125"/>
        <v>42587.792453703703</v>
      </c>
      <c r="S1971" s="18">
        <f t="shared" si="126"/>
        <v>42557.792453703703</v>
      </c>
      <c r="T1971">
        <f t="shared" si="123"/>
        <v>2016</v>
      </c>
    </row>
    <row r="1972" spans="1:20" ht="45" x14ac:dyDescent="0.2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s="11">
        <f t="shared" si="124"/>
        <v>1132</v>
      </c>
      <c r="G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s="12" t="s">
        <v>8283</v>
      </c>
      <c r="P1972" s="12" t="s">
        <v>8314</v>
      </c>
      <c r="Q1972">
        <v>80.73</v>
      </c>
      <c r="R1972" s="18">
        <f t="shared" si="125"/>
        <v>41384.151631944449</v>
      </c>
      <c r="S1972" s="18">
        <f t="shared" si="126"/>
        <v>41324.193298611113</v>
      </c>
      <c r="T1972">
        <f t="shared" si="123"/>
        <v>2013</v>
      </c>
    </row>
    <row r="1973" spans="1:20" ht="60" x14ac:dyDescent="0.2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s="11">
        <f t="shared" si="124"/>
        <v>263</v>
      </c>
      <c r="G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s="12" t="s">
        <v>8283</v>
      </c>
      <c r="P1973" s="12" t="s">
        <v>8314</v>
      </c>
      <c r="Q1973">
        <v>272.36</v>
      </c>
      <c r="R1973" s="18">
        <f t="shared" si="125"/>
        <v>41593.166666666664</v>
      </c>
      <c r="S1973" s="18">
        <f t="shared" si="126"/>
        <v>41561.500706018516</v>
      </c>
      <c r="T1973">
        <f t="shared" si="123"/>
        <v>2013</v>
      </c>
    </row>
    <row r="1974" spans="1:20" ht="60" x14ac:dyDescent="0.2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s="11">
        <f t="shared" si="124"/>
        <v>674</v>
      </c>
      <c r="G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s="12" t="s">
        <v>8283</v>
      </c>
      <c r="P1974" s="12" t="s">
        <v>8314</v>
      </c>
      <c r="Q1974">
        <v>70.849999999999994</v>
      </c>
      <c r="R1974" s="18">
        <f t="shared" si="125"/>
        <v>41231.053749999999</v>
      </c>
      <c r="S1974" s="18">
        <f t="shared" si="126"/>
        <v>41201.012083333335</v>
      </c>
      <c r="T1974">
        <f t="shared" si="123"/>
        <v>2012</v>
      </c>
    </row>
    <row r="1975" spans="1:20" ht="60" x14ac:dyDescent="0.2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s="11">
        <f t="shared" si="124"/>
        <v>257</v>
      </c>
      <c r="G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s="12" t="s">
        <v>8283</v>
      </c>
      <c r="P1975" s="12" t="s">
        <v>8314</v>
      </c>
      <c r="Q1975">
        <v>247.94</v>
      </c>
      <c r="R1975" s="18">
        <f t="shared" si="125"/>
        <v>42588.291666666672</v>
      </c>
      <c r="S1975" s="18">
        <f t="shared" si="126"/>
        <v>42549.722962962958</v>
      </c>
      <c r="T1975">
        <f t="shared" si="123"/>
        <v>2016</v>
      </c>
    </row>
    <row r="1976" spans="1:20" ht="60" x14ac:dyDescent="0.2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s="11">
        <f t="shared" si="124"/>
        <v>375</v>
      </c>
      <c r="G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s="12" t="s">
        <v>8283</v>
      </c>
      <c r="P1976" s="12" t="s">
        <v>8314</v>
      </c>
      <c r="Q1976">
        <v>186.81</v>
      </c>
      <c r="R1976" s="18">
        <f t="shared" si="125"/>
        <v>41505.334131944444</v>
      </c>
      <c r="S1976" s="18">
        <f t="shared" si="126"/>
        <v>41445.334131944444</v>
      </c>
      <c r="T1976">
        <f t="shared" si="123"/>
        <v>2013</v>
      </c>
    </row>
    <row r="1977" spans="1:20" ht="30" x14ac:dyDescent="0.2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s="11">
        <f t="shared" si="124"/>
        <v>209</v>
      </c>
      <c r="G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s="12" t="s">
        <v>8283</v>
      </c>
      <c r="P1977" s="12" t="s">
        <v>8314</v>
      </c>
      <c r="Q1977">
        <v>131.99</v>
      </c>
      <c r="R1977" s="18">
        <f t="shared" si="125"/>
        <v>41343.755219907405</v>
      </c>
      <c r="S1977" s="18">
        <f t="shared" si="126"/>
        <v>41313.755219907405</v>
      </c>
      <c r="T1977">
        <f t="shared" si="123"/>
        <v>2013</v>
      </c>
    </row>
    <row r="1978" spans="1:20" ht="30" x14ac:dyDescent="0.2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s="11">
        <f t="shared" si="124"/>
        <v>347</v>
      </c>
      <c r="G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s="12" t="s">
        <v>8283</v>
      </c>
      <c r="P1978" s="12" t="s">
        <v>8314</v>
      </c>
      <c r="Q1978">
        <v>29.31</v>
      </c>
      <c r="R1978" s="18">
        <f t="shared" si="125"/>
        <v>41468.899594907409</v>
      </c>
      <c r="S1978" s="18">
        <f t="shared" si="126"/>
        <v>41438.899594907409</v>
      </c>
      <c r="T1978">
        <f t="shared" si="123"/>
        <v>2013</v>
      </c>
    </row>
    <row r="1979" spans="1:20" ht="45" x14ac:dyDescent="0.2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s="11">
        <f t="shared" si="124"/>
        <v>402</v>
      </c>
      <c r="G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s="12" t="s">
        <v>8283</v>
      </c>
      <c r="P1979" s="12" t="s">
        <v>8314</v>
      </c>
      <c r="Q1979">
        <v>245.02</v>
      </c>
      <c r="R1979" s="18">
        <f t="shared" si="125"/>
        <v>42357.332638888889</v>
      </c>
      <c r="S1979" s="18">
        <f t="shared" si="126"/>
        <v>42311.216898148152</v>
      </c>
      <c r="T1979">
        <f t="shared" si="123"/>
        <v>2015</v>
      </c>
    </row>
    <row r="1980" spans="1:20" ht="60" x14ac:dyDescent="0.2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s="11">
        <f t="shared" si="124"/>
        <v>1027</v>
      </c>
      <c r="G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s="12" t="s">
        <v>8283</v>
      </c>
      <c r="P1980" s="12" t="s">
        <v>8314</v>
      </c>
      <c r="Q1980">
        <v>1323.25</v>
      </c>
      <c r="R1980" s="18">
        <f t="shared" si="125"/>
        <v>41072.291666666664</v>
      </c>
      <c r="S1980" s="18">
        <f t="shared" si="126"/>
        <v>41039.225601851853</v>
      </c>
      <c r="T1980">
        <f t="shared" si="123"/>
        <v>2012</v>
      </c>
    </row>
    <row r="1981" spans="1:20" ht="45" x14ac:dyDescent="0.2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s="11">
        <f t="shared" si="124"/>
        <v>115</v>
      </c>
      <c r="G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s="12" t="s">
        <v>8283</v>
      </c>
      <c r="P1981" s="12" t="s">
        <v>8314</v>
      </c>
      <c r="Q1981">
        <v>282.66000000000003</v>
      </c>
      <c r="R1981" s="18">
        <f t="shared" si="125"/>
        <v>42327.207638888889</v>
      </c>
      <c r="S1981" s="18">
        <f t="shared" si="126"/>
        <v>42290.460023148145</v>
      </c>
      <c r="T1981">
        <f t="shared" si="123"/>
        <v>2015</v>
      </c>
    </row>
    <row r="1982" spans="1:20" ht="30" x14ac:dyDescent="0.2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s="11">
        <f t="shared" si="124"/>
        <v>355</v>
      </c>
      <c r="G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s="12" t="s">
        <v>8283</v>
      </c>
      <c r="P1982" s="12" t="s">
        <v>8314</v>
      </c>
      <c r="Q1982">
        <v>91.21</v>
      </c>
      <c r="R1982" s="18">
        <f t="shared" si="125"/>
        <v>42463.500717592593</v>
      </c>
      <c r="S1982" s="18">
        <f t="shared" si="126"/>
        <v>42423.542384259257</v>
      </c>
      <c r="T1982">
        <f t="shared" si="123"/>
        <v>2016</v>
      </c>
    </row>
    <row r="1983" spans="1:20" ht="60" x14ac:dyDescent="0.2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s="11">
        <f t="shared" si="124"/>
        <v>5</v>
      </c>
      <c r="G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s="12" t="s">
        <v>8302</v>
      </c>
      <c r="P1983" s="12" t="s">
        <v>8315</v>
      </c>
      <c r="Q1983">
        <v>31.75</v>
      </c>
      <c r="R1983" s="18">
        <f t="shared" si="125"/>
        <v>41829.725289351853</v>
      </c>
      <c r="S1983" s="18">
        <f t="shared" si="126"/>
        <v>41799.725289351853</v>
      </c>
      <c r="T1983">
        <f t="shared" si="123"/>
        <v>2014</v>
      </c>
    </row>
    <row r="1984" spans="1:20" ht="45" x14ac:dyDescent="0.2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s="11">
        <f t="shared" si="124"/>
        <v>0</v>
      </c>
      <c r="G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s="12" t="s">
        <v>8302</v>
      </c>
      <c r="P1984" s="12" t="s">
        <v>8315</v>
      </c>
      <c r="Q1984">
        <v>0</v>
      </c>
      <c r="R1984" s="18">
        <f t="shared" si="125"/>
        <v>42708.628321759257</v>
      </c>
      <c r="S1984" s="18">
        <f t="shared" si="126"/>
        <v>42678.586655092593</v>
      </c>
      <c r="T1984">
        <f t="shared" si="123"/>
        <v>2016</v>
      </c>
    </row>
    <row r="1985" spans="1:20" ht="60" x14ac:dyDescent="0.2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s="11">
        <f t="shared" si="124"/>
        <v>4</v>
      </c>
      <c r="G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s="12" t="s">
        <v>8302</v>
      </c>
      <c r="P1985" s="12" t="s">
        <v>8315</v>
      </c>
      <c r="Q1985">
        <v>88.69</v>
      </c>
      <c r="R1985" s="18">
        <f t="shared" si="125"/>
        <v>42615.291666666672</v>
      </c>
      <c r="S1985" s="18">
        <f t="shared" si="126"/>
        <v>42593.011782407411</v>
      </c>
      <c r="T1985">
        <f t="shared" si="123"/>
        <v>2016</v>
      </c>
    </row>
    <row r="1986" spans="1:20" ht="60" x14ac:dyDescent="0.2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s="11">
        <f t="shared" si="124"/>
        <v>21</v>
      </c>
      <c r="G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s="12" t="s">
        <v>8302</v>
      </c>
      <c r="P1986" s="12" t="s">
        <v>8315</v>
      </c>
      <c r="Q1986">
        <v>453.14</v>
      </c>
      <c r="R1986" s="18">
        <f t="shared" si="125"/>
        <v>41973.831956018519</v>
      </c>
      <c r="S1986" s="18">
        <f t="shared" si="126"/>
        <v>41913.790289351848</v>
      </c>
      <c r="T1986">
        <f t="shared" si="123"/>
        <v>2014</v>
      </c>
    </row>
    <row r="1987" spans="1:20" ht="60" x14ac:dyDescent="0.2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s="11">
        <f t="shared" si="124"/>
        <v>3</v>
      </c>
      <c r="G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s="12" t="s">
        <v>8302</v>
      </c>
      <c r="P1987" s="12" t="s">
        <v>8315</v>
      </c>
      <c r="Q1987">
        <v>12.75</v>
      </c>
      <c r="R1987" s="18">
        <f t="shared" si="125"/>
        <v>42584.958333333328</v>
      </c>
      <c r="S1987" s="18">
        <f t="shared" si="126"/>
        <v>42555.698738425926</v>
      </c>
      <c r="T1987">
        <f t="shared" ref="T1987:T2050" si="127">YEAR(S1987)</f>
        <v>2016</v>
      </c>
    </row>
    <row r="1988" spans="1:20" ht="60" x14ac:dyDescent="0.2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s="11">
        <f t="shared" si="124"/>
        <v>0</v>
      </c>
      <c r="G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s="12" t="s">
        <v>8302</v>
      </c>
      <c r="P1988" s="12" t="s">
        <v>8315</v>
      </c>
      <c r="Q1988">
        <v>1</v>
      </c>
      <c r="R1988" s="18">
        <f t="shared" si="125"/>
        <v>42443.392164351855</v>
      </c>
      <c r="S1988" s="18">
        <f t="shared" si="126"/>
        <v>42413.433831018512</v>
      </c>
      <c r="T1988">
        <f t="shared" si="127"/>
        <v>2016</v>
      </c>
    </row>
    <row r="1989" spans="1:20" ht="30" x14ac:dyDescent="0.2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s="11">
        <f t="shared" si="124"/>
        <v>42</v>
      </c>
      <c r="G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s="12" t="s">
        <v>8302</v>
      </c>
      <c r="P1989" s="12" t="s">
        <v>8315</v>
      </c>
      <c r="Q1989">
        <v>83.43</v>
      </c>
      <c r="R1989" s="18">
        <f t="shared" si="125"/>
        <v>42064.639768518522</v>
      </c>
      <c r="S1989" s="18">
        <f t="shared" si="126"/>
        <v>42034.639768518522</v>
      </c>
      <c r="T1989">
        <f t="shared" si="127"/>
        <v>2015</v>
      </c>
    </row>
    <row r="1990" spans="1:20" x14ac:dyDescent="0.2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s="11">
        <f t="shared" si="124"/>
        <v>0</v>
      </c>
      <c r="G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s="12" t="s">
        <v>8302</v>
      </c>
      <c r="P1990" s="12" t="s">
        <v>8315</v>
      </c>
      <c r="Q1990">
        <v>25</v>
      </c>
      <c r="R1990" s="18">
        <f t="shared" si="125"/>
        <v>42236.763217592597</v>
      </c>
      <c r="S1990" s="18">
        <f t="shared" si="126"/>
        <v>42206.763217592597</v>
      </c>
      <c r="T1990">
        <f t="shared" si="127"/>
        <v>2015</v>
      </c>
    </row>
    <row r="1991" spans="1:20" ht="45" x14ac:dyDescent="0.2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s="11">
        <f t="shared" si="124"/>
        <v>1</v>
      </c>
      <c r="G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s="12" t="s">
        <v>8302</v>
      </c>
      <c r="P1991" s="12" t="s">
        <v>8315</v>
      </c>
      <c r="Q1991">
        <v>50</v>
      </c>
      <c r="R1991" s="18">
        <f t="shared" si="125"/>
        <v>42715.680648148147</v>
      </c>
      <c r="S1991" s="18">
        <f t="shared" si="126"/>
        <v>42685.680648148147</v>
      </c>
      <c r="T1991">
        <f t="shared" si="127"/>
        <v>2016</v>
      </c>
    </row>
    <row r="1992" spans="1:20" ht="60" x14ac:dyDescent="0.2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s="11">
        <f t="shared" si="124"/>
        <v>17</v>
      </c>
      <c r="G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s="12" t="s">
        <v>8302</v>
      </c>
      <c r="P1992" s="12" t="s">
        <v>8315</v>
      </c>
      <c r="Q1992">
        <v>101.8</v>
      </c>
      <c r="R1992" s="18">
        <f t="shared" si="125"/>
        <v>42413.195972222224</v>
      </c>
      <c r="S1992" s="18">
        <f t="shared" si="126"/>
        <v>42398.195972222224</v>
      </c>
      <c r="T1992">
        <f t="shared" si="127"/>
        <v>2016</v>
      </c>
    </row>
    <row r="1993" spans="1:20" ht="30" x14ac:dyDescent="0.2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s="11">
        <f t="shared" si="124"/>
        <v>7</v>
      </c>
      <c r="G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s="12" t="s">
        <v>8302</v>
      </c>
      <c r="P1993" s="12" t="s">
        <v>8315</v>
      </c>
      <c r="Q1993">
        <v>46.67</v>
      </c>
      <c r="R1993" s="18">
        <f t="shared" si="125"/>
        <v>42188.89335648148</v>
      </c>
      <c r="S1993" s="18">
        <f t="shared" si="126"/>
        <v>42167.89335648148</v>
      </c>
      <c r="T1993">
        <f t="shared" si="127"/>
        <v>2015</v>
      </c>
    </row>
    <row r="1994" spans="1:20" ht="30" x14ac:dyDescent="0.2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s="11">
        <f t="shared" si="124"/>
        <v>0</v>
      </c>
      <c r="G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s="12" t="s">
        <v>8302</v>
      </c>
      <c r="P1994" s="12" t="s">
        <v>8315</v>
      </c>
      <c r="Q1994">
        <v>1</v>
      </c>
      <c r="R1994" s="18">
        <f t="shared" si="125"/>
        <v>42053.143414351856</v>
      </c>
      <c r="S1994" s="18">
        <f t="shared" si="126"/>
        <v>42023.143414351856</v>
      </c>
      <c r="T1994">
        <f t="shared" si="127"/>
        <v>2015</v>
      </c>
    </row>
    <row r="1995" spans="1:20" ht="60" x14ac:dyDescent="0.2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s="11">
        <f t="shared" si="124"/>
        <v>0</v>
      </c>
      <c r="G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s="12" t="s">
        <v>8302</v>
      </c>
      <c r="P1995" s="12" t="s">
        <v>8315</v>
      </c>
      <c r="Q1995">
        <v>0</v>
      </c>
      <c r="R1995" s="18">
        <f t="shared" si="125"/>
        <v>42359.58839120371</v>
      </c>
      <c r="S1995" s="18">
        <f t="shared" si="126"/>
        <v>42329.58839120371</v>
      </c>
      <c r="T1995">
        <f t="shared" si="127"/>
        <v>2015</v>
      </c>
    </row>
    <row r="1996" spans="1:20" ht="60" x14ac:dyDescent="0.2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s="11">
        <f t="shared" si="124"/>
        <v>0</v>
      </c>
      <c r="G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s="12" t="s">
        <v>8302</v>
      </c>
      <c r="P1996" s="12" t="s">
        <v>8315</v>
      </c>
      <c r="Q1996">
        <v>0</v>
      </c>
      <c r="R1996" s="18">
        <f t="shared" si="125"/>
        <v>42711.047939814816</v>
      </c>
      <c r="S1996" s="18">
        <f t="shared" si="126"/>
        <v>42651.006273148145</v>
      </c>
      <c r="T1996">
        <f t="shared" si="127"/>
        <v>2016</v>
      </c>
    </row>
    <row r="1997" spans="1:20" ht="60" x14ac:dyDescent="0.2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s="11">
        <f t="shared" si="124"/>
        <v>8</v>
      </c>
      <c r="G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s="12" t="s">
        <v>8302</v>
      </c>
      <c r="P1997" s="12" t="s">
        <v>8315</v>
      </c>
      <c r="Q1997">
        <v>26</v>
      </c>
      <c r="R1997" s="18">
        <f t="shared" si="125"/>
        <v>42201.902037037042</v>
      </c>
      <c r="S1997" s="18">
        <f t="shared" si="126"/>
        <v>42181.902037037042</v>
      </c>
      <c r="T1997">
        <f t="shared" si="127"/>
        <v>2015</v>
      </c>
    </row>
    <row r="1998" spans="1:20" ht="60" x14ac:dyDescent="0.2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s="11">
        <f t="shared" si="124"/>
        <v>0</v>
      </c>
      <c r="G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s="12" t="s">
        <v>8302</v>
      </c>
      <c r="P1998" s="12" t="s">
        <v>8315</v>
      </c>
      <c r="Q1998">
        <v>0</v>
      </c>
      <c r="R1998" s="18">
        <f t="shared" si="125"/>
        <v>41830.819571759261</v>
      </c>
      <c r="S1998" s="18">
        <f t="shared" si="126"/>
        <v>41800.819571759261</v>
      </c>
      <c r="T1998">
        <f t="shared" si="127"/>
        <v>2014</v>
      </c>
    </row>
    <row r="1999" spans="1:20" ht="60" x14ac:dyDescent="0.2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s="11">
        <f t="shared" si="124"/>
        <v>0</v>
      </c>
      <c r="G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s="12" t="s">
        <v>8302</v>
      </c>
      <c r="P1999" s="12" t="s">
        <v>8315</v>
      </c>
      <c r="Q1999">
        <v>0</v>
      </c>
      <c r="R1999" s="18">
        <f t="shared" si="125"/>
        <v>41877.930694444447</v>
      </c>
      <c r="S1999" s="18">
        <f t="shared" si="126"/>
        <v>41847.930694444447</v>
      </c>
      <c r="T1999">
        <f t="shared" si="127"/>
        <v>2014</v>
      </c>
    </row>
    <row r="2000" spans="1:20" ht="60" x14ac:dyDescent="0.2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s="11">
        <f t="shared" si="124"/>
        <v>26</v>
      </c>
      <c r="G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s="12" t="s">
        <v>8302</v>
      </c>
      <c r="P2000" s="12" t="s">
        <v>8315</v>
      </c>
      <c r="Q2000">
        <v>218.33</v>
      </c>
      <c r="R2000" s="18">
        <f t="shared" si="125"/>
        <v>41852.118495370371</v>
      </c>
      <c r="S2000" s="18">
        <f t="shared" si="126"/>
        <v>41807.118495370371</v>
      </c>
      <c r="T2000">
        <f t="shared" si="127"/>
        <v>2014</v>
      </c>
    </row>
    <row r="2001" spans="1:20" ht="45" x14ac:dyDescent="0.2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s="11">
        <f t="shared" si="124"/>
        <v>1</v>
      </c>
      <c r="G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s="12" t="s">
        <v>8302</v>
      </c>
      <c r="P2001" s="12" t="s">
        <v>8315</v>
      </c>
      <c r="Q2001">
        <v>33.71</v>
      </c>
      <c r="R2001" s="18">
        <f t="shared" si="125"/>
        <v>41956.524398148147</v>
      </c>
      <c r="S2001" s="18">
        <f t="shared" si="126"/>
        <v>41926.482731481483</v>
      </c>
      <c r="T2001">
        <f t="shared" si="127"/>
        <v>2014</v>
      </c>
    </row>
    <row r="2002" spans="1:20" ht="60" x14ac:dyDescent="0.2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s="11">
        <f t="shared" ref="F2002:F2065" si="128">ROUND(E2002/D2002*100,0)</f>
        <v>13</v>
      </c>
      <c r="G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s="12" t="s">
        <v>8302</v>
      </c>
      <c r="P2002" s="12" t="s">
        <v>8315</v>
      </c>
      <c r="Q2002">
        <v>25</v>
      </c>
      <c r="R2002" s="18">
        <f t="shared" ref="R2002:R2065" si="129">(((J2002/60)/60)/24)+DATE(1970,1,1)</f>
        <v>42375.951539351852</v>
      </c>
      <c r="S2002" s="18">
        <f t="shared" ref="S2002:S2065" si="130">(((K2002/60)/60)/24)+DATE(1970,1,1)</f>
        <v>42345.951539351852</v>
      </c>
      <c r="T2002">
        <f t="shared" si="127"/>
        <v>2015</v>
      </c>
    </row>
    <row r="2003" spans="1:20" ht="45" x14ac:dyDescent="0.2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s="11">
        <f t="shared" si="128"/>
        <v>382</v>
      </c>
      <c r="G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s="12" t="s">
        <v>8283</v>
      </c>
      <c r="P2003" s="12" t="s">
        <v>8314</v>
      </c>
      <c r="Q2003">
        <v>128.38999999999999</v>
      </c>
      <c r="R2003" s="18">
        <f t="shared" si="129"/>
        <v>42167.833333333328</v>
      </c>
      <c r="S2003" s="18">
        <f t="shared" si="130"/>
        <v>42136.209675925929</v>
      </c>
      <c r="T2003">
        <f t="shared" si="127"/>
        <v>2015</v>
      </c>
    </row>
    <row r="2004" spans="1:20" ht="45" x14ac:dyDescent="0.2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s="11">
        <f t="shared" si="128"/>
        <v>217</v>
      </c>
      <c r="G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s="12" t="s">
        <v>8283</v>
      </c>
      <c r="P2004" s="12" t="s">
        <v>8314</v>
      </c>
      <c r="Q2004">
        <v>78.83</v>
      </c>
      <c r="R2004" s="18">
        <f t="shared" si="129"/>
        <v>42758.71230324074</v>
      </c>
      <c r="S2004" s="18">
        <f t="shared" si="130"/>
        <v>42728.71230324074</v>
      </c>
      <c r="T2004">
        <f t="shared" si="127"/>
        <v>2016</v>
      </c>
    </row>
    <row r="2005" spans="1:20" ht="60" x14ac:dyDescent="0.2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s="11">
        <f t="shared" si="128"/>
        <v>312</v>
      </c>
      <c r="G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s="12" t="s">
        <v>8283</v>
      </c>
      <c r="P2005" s="12" t="s">
        <v>8314</v>
      </c>
      <c r="Q2005">
        <v>91.76</v>
      </c>
      <c r="R2005" s="18">
        <f t="shared" si="129"/>
        <v>40361.958333333336</v>
      </c>
      <c r="S2005" s="18">
        <f t="shared" si="130"/>
        <v>40347.125601851854</v>
      </c>
      <c r="T2005">
        <f t="shared" si="127"/>
        <v>2010</v>
      </c>
    </row>
    <row r="2006" spans="1:20" ht="60" x14ac:dyDescent="0.2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s="11">
        <f t="shared" si="128"/>
        <v>234</v>
      </c>
      <c r="G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s="12" t="s">
        <v>8283</v>
      </c>
      <c r="P2006" s="12" t="s">
        <v>8314</v>
      </c>
      <c r="Q2006">
        <v>331.1</v>
      </c>
      <c r="R2006" s="18">
        <f t="shared" si="129"/>
        <v>41830.604895833334</v>
      </c>
      <c r="S2006" s="18">
        <f t="shared" si="130"/>
        <v>41800.604895833334</v>
      </c>
      <c r="T2006">
        <f t="shared" si="127"/>
        <v>2014</v>
      </c>
    </row>
    <row r="2007" spans="1:20" ht="60" x14ac:dyDescent="0.2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s="11">
        <f t="shared" si="128"/>
        <v>124</v>
      </c>
      <c r="G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s="12" t="s">
        <v>8283</v>
      </c>
      <c r="P2007" s="12" t="s">
        <v>8314</v>
      </c>
      <c r="Q2007">
        <v>194.26</v>
      </c>
      <c r="R2007" s="18">
        <f t="shared" si="129"/>
        <v>41563.165972222225</v>
      </c>
      <c r="S2007" s="18">
        <f t="shared" si="130"/>
        <v>41535.812708333331</v>
      </c>
      <c r="T2007">
        <f t="shared" si="127"/>
        <v>2013</v>
      </c>
    </row>
    <row r="2008" spans="1:20" ht="60" x14ac:dyDescent="0.2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s="11">
        <f t="shared" si="128"/>
        <v>248</v>
      </c>
      <c r="G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s="12" t="s">
        <v>8283</v>
      </c>
      <c r="P2008" s="12" t="s">
        <v>8314</v>
      </c>
      <c r="Q2008">
        <v>408.98</v>
      </c>
      <c r="R2008" s="18">
        <f t="shared" si="129"/>
        <v>41976.542187500003</v>
      </c>
      <c r="S2008" s="18">
        <f t="shared" si="130"/>
        <v>41941.500520833331</v>
      </c>
      <c r="T2008">
        <f t="shared" si="127"/>
        <v>2014</v>
      </c>
    </row>
    <row r="2009" spans="1:20" ht="60" x14ac:dyDescent="0.2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s="11">
        <f t="shared" si="128"/>
        <v>116</v>
      </c>
      <c r="G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s="12" t="s">
        <v>8283</v>
      </c>
      <c r="P2009" s="12" t="s">
        <v>8314</v>
      </c>
      <c r="Q2009">
        <v>84.46</v>
      </c>
      <c r="R2009" s="18">
        <f t="shared" si="129"/>
        <v>40414.166666666664</v>
      </c>
      <c r="S2009" s="18">
        <f t="shared" si="130"/>
        <v>40347.837800925925</v>
      </c>
      <c r="T2009">
        <f t="shared" si="127"/>
        <v>2010</v>
      </c>
    </row>
    <row r="2010" spans="1:20" ht="60" x14ac:dyDescent="0.2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s="11">
        <f t="shared" si="128"/>
        <v>117</v>
      </c>
      <c r="G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s="12" t="s">
        <v>8283</v>
      </c>
      <c r="P2010" s="12" t="s">
        <v>8314</v>
      </c>
      <c r="Q2010">
        <v>44.85</v>
      </c>
      <c r="R2010" s="18">
        <f t="shared" si="129"/>
        <v>40805.604421296295</v>
      </c>
      <c r="S2010" s="18">
        <f t="shared" si="130"/>
        <v>40761.604421296295</v>
      </c>
      <c r="T2010">
        <f t="shared" si="127"/>
        <v>2011</v>
      </c>
    </row>
    <row r="2011" spans="1:20" ht="60" x14ac:dyDescent="0.2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s="11">
        <f t="shared" si="128"/>
        <v>305</v>
      </c>
      <c r="G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s="12" t="s">
        <v>8283</v>
      </c>
      <c r="P2011" s="12" t="s">
        <v>8314</v>
      </c>
      <c r="Q2011">
        <v>383.36</v>
      </c>
      <c r="R2011" s="18">
        <f t="shared" si="129"/>
        <v>42697.365081018521</v>
      </c>
      <c r="S2011" s="18">
        <f t="shared" si="130"/>
        <v>42661.323414351849</v>
      </c>
      <c r="T2011">
        <f t="shared" si="127"/>
        <v>2016</v>
      </c>
    </row>
    <row r="2012" spans="1:20" ht="30" x14ac:dyDescent="0.2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s="11">
        <f t="shared" si="128"/>
        <v>320</v>
      </c>
      <c r="G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s="12" t="s">
        <v>8283</v>
      </c>
      <c r="P2012" s="12" t="s">
        <v>8314</v>
      </c>
      <c r="Q2012">
        <v>55.28</v>
      </c>
      <c r="R2012" s="18">
        <f t="shared" si="129"/>
        <v>42600.996423611112</v>
      </c>
      <c r="S2012" s="18">
        <f t="shared" si="130"/>
        <v>42570.996423611112</v>
      </c>
      <c r="T2012">
        <f t="shared" si="127"/>
        <v>2016</v>
      </c>
    </row>
    <row r="2013" spans="1:20" ht="45" x14ac:dyDescent="0.2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s="11">
        <f t="shared" si="128"/>
        <v>820</v>
      </c>
      <c r="G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s="12" t="s">
        <v>8283</v>
      </c>
      <c r="P2013" s="12" t="s">
        <v>8314</v>
      </c>
      <c r="Q2013">
        <v>422.02</v>
      </c>
      <c r="R2013" s="18">
        <f t="shared" si="129"/>
        <v>42380.958333333328</v>
      </c>
      <c r="S2013" s="18">
        <f t="shared" si="130"/>
        <v>42347.358483796299</v>
      </c>
      <c r="T2013">
        <f t="shared" si="127"/>
        <v>2015</v>
      </c>
    </row>
    <row r="2014" spans="1:20" ht="45" x14ac:dyDescent="0.2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s="11">
        <f t="shared" si="128"/>
        <v>235</v>
      </c>
      <c r="G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s="12" t="s">
        <v>8283</v>
      </c>
      <c r="P2014" s="12" t="s">
        <v>8314</v>
      </c>
      <c r="Q2014">
        <v>64.180000000000007</v>
      </c>
      <c r="R2014" s="18">
        <f t="shared" si="129"/>
        <v>42040.822233796294</v>
      </c>
      <c r="S2014" s="18">
        <f t="shared" si="130"/>
        <v>42010.822233796294</v>
      </c>
      <c r="T2014">
        <f t="shared" si="127"/>
        <v>2015</v>
      </c>
    </row>
    <row r="2015" spans="1:20" ht="60" x14ac:dyDescent="0.2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s="11">
        <f t="shared" si="128"/>
        <v>495</v>
      </c>
      <c r="G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s="12" t="s">
        <v>8283</v>
      </c>
      <c r="P2015" s="12" t="s">
        <v>8314</v>
      </c>
      <c r="Q2015">
        <v>173.58</v>
      </c>
      <c r="R2015" s="18">
        <f t="shared" si="129"/>
        <v>42559.960810185185</v>
      </c>
      <c r="S2015" s="18">
        <f t="shared" si="130"/>
        <v>42499.960810185185</v>
      </c>
      <c r="T2015">
        <f t="shared" si="127"/>
        <v>2016</v>
      </c>
    </row>
    <row r="2016" spans="1:20" ht="45" x14ac:dyDescent="0.2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s="11">
        <f t="shared" si="128"/>
        <v>7814</v>
      </c>
      <c r="G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s="12" t="s">
        <v>8283</v>
      </c>
      <c r="P2016" s="12" t="s">
        <v>8314</v>
      </c>
      <c r="Q2016">
        <v>88.6</v>
      </c>
      <c r="R2016" s="18">
        <f t="shared" si="129"/>
        <v>41358.172905092593</v>
      </c>
      <c r="S2016" s="18">
        <f t="shared" si="130"/>
        <v>41324.214571759258</v>
      </c>
      <c r="T2016">
        <f t="shared" si="127"/>
        <v>2013</v>
      </c>
    </row>
    <row r="2017" spans="1:20" ht="45" x14ac:dyDescent="0.2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s="11">
        <f t="shared" si="128"/>
        <v>113</v>
      </c>
      <c r="G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s="12" t="s">
        <v>8283</v>
      </c>
      <c r="P2017" s="12" t="s">
        <v>8314</v>
      </c>
      <c r="Q2017">
        <v>50.22</v>
      </c>
      <c r="R2017" s="18">
        <f t="shared" si="129"/>
        <v>40795.876886574071</v>
      </c>
      <c r="S2017" s="18">
        <f t="shared" si="130"/>
        <v>40765.876886574071</v>
      </c>
      <c r="T2017">
        <f t="shared" si="127"/>
        <v>2011</v>
      </c>
    </row>
    <row r="2018" spans="1:20" ht="30" x14ac:dyDescent="0.2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s="11">
        <f t="shared" si="128"/>
        <v>922</v>
      </c>
      <c r="G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s="12" t="s">
        <v>8283</v>
      </c>
      <c r="P2018" s="12" t="s">
        <v>8314</v>
      </c>
      <c r="Q2018">
        <v>192.39</v>
      </c>
      <c r="R2018" s="18">
        <f t="shared" si="129"/>
        <v>41342.88077546296</v>
      </c>
      <c r="S2018" s="18">
        <f t="shared" si="130"/>
        <v>41312.88077546296</v>
      </c>
      <c r="T2018">
        <f t="shared" si="127"/>
        <v>2013</v>
      </c>
    </row>
    <row r="2019" spans="1:20" ht="60" x14ac:dyDescent="0.2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s="11">
        <f t="shared" si="128"/>
        <v>125</v>
      </c>
      <c r="G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s="12" t="s">
        <v>8283</v>
      </c>
      <c r="P2019" s="12" t="s">
        <v>8314</v>
      </c>
      <c r="Q2019">
        <v>73.42</v>
      </c>
      <c r="R2019" s="18">
        <f t="shared" si="129"/>
        <v>40992.166666666664</v>
      </c>
      <c r="S2019" s="18">
        <f t="shared" si="130"/>
        <v>40961.057349537034</v>
      </c>
      <c r="T2019">
        <f t="shared" si="127"/>
        <v>2012</v>
      </c>
    </row>
    <row r="2020" spans="1:20" ht="60" x14ac:dyDescent="0.2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s="11">
        <f t="shared" si="128"/>
        <v>102</v>
      </c>
      <c r="G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s="12" t="s">
        <v>8283</v>
      </c>
      <c r="P2020" s="12" t="s">
        <v>8314</v>
      </c>
      <c r="Q2020">
        <v>147.68</v>
      </c>
      <c r="R2020" s="18">
        <f t="shared" si="129"/>
        <v>42229.365844907406</v>
      </c>
      <c r="S2020" s="18">
        <f t="shared" si="130"/>
        <v>42199.365844907406</v>
      </c>
      <c r="T2020">
        <f t="shared" si="127"/>
        <v>2015</v>
      </c>
    </row>
    <row r="2021" spans="1:20" ht="60" x14ac:dyDescent="0.2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s="11">
        <f t="shared" si="128"/>
        <v>485</v>
      </c>
      <c r="G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s="12" t="s">
        <v>8283</v>
      </c>
      <c r="P2021" s="12" t="s">
        <v>8314</v>
      </c>
      <c r="Q2021">
        <v>108.97</v>
      </c>
      <c r="R2021" s="18">
        <f t="shared" si="129"/>
        <v>42635.70857638889</v>
      </c>
      <c r="S2021" s="18">
        <f t="shared" si="130"/>
        <v>42605.70857638889</v>
      </c>
      <c r="T2021">
        <f t="shared" si="127"/>
        <v>2016</v>
      </c>
    </row>
    <row r="2022" spans="1:20" ht="60" x14ac:dyDescent="0.2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s="11">
        <f t="shared" si="128"/>
        <v>192</v>
      </c>
      <c r="G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s="12" t="s">
        <v>8283</v>
      </c>
      <c r="P2022" s="12" t="s">
        <v>8314</v>
      </c>
      <c r="Q2022">
        <v>23.65</v>
      </c>
      <c r="R2022" s="18">
        <f t="shared" si="129"/>
        <v>41773.961111111108</v>
      </c>
      <c r="S2022" s="18">
        <f t="shared" si="130"/>
        <v>41737.097499999996</v>
      </c>
      <c r="T2022">
        <f t="shared" si="127"/>
        <v>2014</v>
      </c>
    </row>
    <row r="2023" spans="1:20" ht="60" x14ac:dyDescent="0.2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s="11">
        <f t="shared" si="128"/>
        <v>281</v>
      </c>
      <c r="G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s="12" t="s">
        <v>8283</v>
      </c>
      <c r="P2023" s="12" t="s">
        <v>8314</v>
      </c>
      <c r="Q2023">
        <v>147.94999999999999</v>
      </c>
      <c r="R2023" s="18">
        <f t="shared" si="129"/>
        <v>41906.070567129631</v>
      </c>
      <c r="S2023" s="18">
        <f t="shared" si="130"/>
        <v>41861.070567129631</v>
      </c>
      <c r="T2023">
        <f t="shared" si="127"/>
        <v>2014</v>
      </c>
    </row>
    <row r="2024" spans="1:20" ht="60" x14ac:dyDescent="0.2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s="11">
        <f t="shared" si="128"/>
        <v>125</v>
      </c>
      <c r="G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s="12" t="s">
        <v>8283</v>
      </c>
      <c r="P2024" s="12" t="s">
        <v>8314</v>
      </c>
      <c r="Q2024">
        <v>385.04</v>
      </c>
      <c r="R2024" s="18">
        <f t="shared" si="129"/>
        <v>42532.569120370375</v>
      </c>
      <c r="S2024" s="18">
        <f t="shared" si="130"/>
        <v>42502.569120370375</v>
      </c>
      <c r="T2024">
        <f t="shared" si="127"/>
        <v>2016</v>
      </c>
    </row>
    <row r="2025" spans="1:20" ht="60" x14ac:dyDescent="0.2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s="11">
        <f t="shared" si="128"/>
        <v>161</v>
      </c>
      <c r="G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s="12" t="s">
        <v>8283</v>
      </c>
      <c r="P2025" s="12" t="s">
        <v>8314</v>
      </c>
      <c r="Q2025">
        <v>457.39</v>
      </c>
      <c r="R2025" s="18">
        <f t="shared" si="129"/>
        <v>42166.420752314814</v>
      </c>
      <c r="S2025" s="18">
        <f t="shared" si="130"/>
        <v>42136.420752314814</v>
      </c>
      <c r="T2025">
        <f t="shared" si="127"/>
        <v>2015</v>
      </c>
    </row>
    <row r="2026" spans="1:20" ht="60" x14ac:dyDescent="0.2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s="11">
        <f t="shared" si="128"/>
        <v>585</v>
      </c>
      <c r="G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s="12" t="s">
        <v>8283</v>
      </c>
      <c r="P2026" s="12" t="s">
        <v>8314</v>
      </c>
      <c r="Q2026">
        <v>222.99</v>
      </c>
      <c r="R2026" s="18">
        <f t="shared" si="129"/>
        <v>41134.125</v>
      </c>
      <c r="S2026" s="18">
        <f t="shared" si="130"/>
        <v>41099.966944444444</v>
      </c>
      <c r="T2026">
        <f t="shared" si="127"/>
        <v>2012</v>
      </c>
    </row>
    <row r="2027" spans="1:20" ht="60" x14ac:dyDescent="0.2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s="11">
        <f t="shared" si="128"/>
        <v>201</v>
      </c>
      <c r="G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s="12" t="s">
        <v>8283</v>
      </c>
      <c r="P2027" s="12" t="s">
        <v>8314</v>
      </c>
      <c r="Q2027">
        <v>220.74</v>
      </c>
      <c r="R2027" s="18">
        <f t="shared" si="129"/>
        <v>42166.184560185182</v>
      </c>
      <c r="S2027" s="18">
        <f t="shared" si="130"/>
        <v>42136.184560185182</v>
      </c>
      <c r="T2027">
        <f t="shared" si="127"/>
        <v>2015</v>
      </c>
    </row>
    <row r="2028" spans="1:20" ht="30" x14ac:dyDescent="0.2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s="11">
        <f t="shared" si="128"/>
        <v>133</v>
      </c>
      <c r="G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s="12" t="s">
        <v>8283</v>
      </c>
      <c r="P2028" s="12" t="s">
        <v>8314</v>
      </c>
      <c r="Q2028">
        <v>73.5</v>
      </c>
      <c r="R2028" s="18">
        <f t="shared" si="129"/>
        <v>41750.165972222225</v>
      </c>
      <c r="S2028" s="18">
        <f t="shared" si="130"/>
        <v>41704.735937500001</v>
      </c>
      <c r="T2028">
        <f t="shared" si="127"/>
        <v>2014</v>
      </c>
    </row>
    <row r="2029" spans="1:20" ht="45" x14ac:dyDescent="0.2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s="11">
        <f t="shared" si="128"/>
        <v>120</v>
      </c>
      <c r="G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s="12" t="s">
        <v>8283</v>
      </c>
      <c r="P2029" s="12" t="s">
        <v>8314</v>
      </c>
      <c r="Q2029">
        <v>223.1</v>
      </c>
      <c r="R2029" s="18">
        <f t="shared" si="129"/>
        <v>42093.772210648152</v>
      </c>
      <c r="S2029" s="18">
        <f t="shared" si="130"/>
        <v>42048.813877314817</v>
      </c>
      <c r="T2029">
        <f t="shared" si="127"/>
        <v>2015</v>
      </c>
    </row>
    <row r="2030" spans="1:20" ht="30" x14ac:dyDescent="0.2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s="11">
        <f t="shared" si="128"/>
        <v>126</v>
      </c>
      <c r="G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s="12" t="s">
        <v>8283</v>
      </c>
      <c r="P2030" s="12" t="s">
        <v>8314</v>
      </c>
      <c r="Q2030">
        <v>47.91</v>
      </c>
      <c r="R2030" s="18">
        <f t="shared" si="129"/>
        <v>40252.913194444445</v>
      </c>
      <c r="S2030" s="18">
        <f t="shared" si="130"/>
        <v>40215.919050925928</v>
      </c>
      <c r="T2030">
        <f t="shared" si="127"/>
        <v>2010</v>
      </c>
    </row>
    <row r="2031" spans="1:20" ht="45" x14ac:dyDescent="0.2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s="11">
        <f t="shared" si="128"/>
        <v>361</v>
      </c>
      <c r="G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s="12" t="s">
        <v>8283</v>
      </c>
      <c r="P2031" s="12" t="s">
        <v>8314</v>
      </c>
      <c r="Q2031">
        <v>96.06</v>
      </c>
      <c r="R2031" s="18">
        <f t="shared" si="129"/>
        <v>41878.021770833337</v>
      </c>
      <c r="S2031" s="18">
        <f t="shared" si="130"/>
        <v>41848.021770833337</v>
      </c>
      <c r="T2031">
        <f t="shared" si="127"/>
        <v>2014</v>
      </c>
    </row>
    <row r="2032" spans="1:20" ht="45" x14ac:dyDescent="0.2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s="11">
        <f t="shared" si="128"/>
        <v>226</v>
      </c>
      <c r="G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s="12" t="s">
        <v>8283</v>
      </c>
      <c r="P2032" s="12" t="s">
        <v>8314</v>
      </c>
      <c r="Q2032">
        <v>118.61</v>
      </c>
      <c r="R2032" s="18">
        <f t="shared" si="129"/>
        <v>41242.996481481481</v>
      </c>
      <c r="S2032" s="18">
        <f t="shared" si="130"/>
        <v>41212.996481481481</v>
      </c>
      <c r="T2032">
        <f t="shared" si="127"/>
        <v>2012</v>
      </c>
    </row>
    <row r="2033" spans="1:20" ht="45" x14ac:dyDescent="0.2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s="11">
        <f t="shared" si="128"/>
        <v>120</v>
      </c>
      <c r="G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s="12" t="s">
        <v>8283</v>
      </c>
      <c r="P2033" s="12" t="s">
        <v>8314</v>
      </c>
      <c r="Q2033">
        <v>118.45</v>
      </c>
      <c r="R2033" s="18">
        <f t="shared" si="129"/>
        <v>42013.041666666672</v>
      </c>
      <c r="S2033" s="18">
        <f t="shared" si="130"/>
        <v>41975.329317129625</v>
      </c>
      <c r="T2033">
        <f t="shared" si="127"/>
        <v>2014</v>
      </c>
    </row>
    <row r="2034" spans="1:20" ht="60" x14ac:dyDescent="0.2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s="11">
        <f t="shared" si="128"/>
        <v>304</v>
      </c>
      <c r="G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s="12" t="s">
        <v>8283</v>
      </c>
      <c r="P2034" s="12" t="s">
        <v>8314</v>
      </c>
      <c r="Q2034">
        <v>143.21</v>
      </c>
      <c r="R2034" s="18">
        <f t="shared" si="129"/>
        <v>42719.208333333328</v>
      </c>
      <c r="S2034" s="18">
        <f t="shared" si="130"/>
        <v>42689.565671296295</v>
      </c>
      <c r="T2034">
        <f t="shared" si="127"/>
        <v>2016</v>
      </c>
    </row>
    <row r="2035" spans="1:20" ht="60" x14ac:dyDescent="0.2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s="11">
        <f t="shared" si="128"/>
        <v>179</v>
      </c>
      <c r="G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s="12" t="s">
        <v>8283</v>
      </c>
      <c r="P2035" s="12" t="s">
        <v>8314</v>
      </c>
      <c r="Q2035">
        <v>282.72000000000003</v>
      </c>
      <c r="R2035" s="18">
        <f t="shared" si="129"/>
        <v>41755.082384259258</v>
      </c>
      <c r="S2035" s="18">
        <f t="shared" si="130"/>
        <v>41725.082384259258</v>
      </c>
      <c r="T2035">
        <f t="shared" si="127"/>
        <v>2014</v>
      </c>
    </row>
    <row r="2036" spans="1:20" ht="60" x14ac:dyDescent="0.2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s="11">
        <f t="shared" si="128"/>
        <v>387</v>
      </c>
      <c r="G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s="12" t="s">
        <v>8283</v>
      </c>
      <c r="P2036" s="12" t="s">
        <v>8314</v>
      </c>
      <c r="Q2036">
        <v>593.94000000000005</v>
      </c>
      <c r="R2036" s="18">
        <f t="shared" si="129"/>
        <v>42131.290277777778</v>
      </c>
      <c r="S2036" s="18">
        <f t="shared" si="130"/>
        <v>42076.130011574074</v>
      </c>
      <c r="T2036">
        <f t="shared" si="127"/>
        <v>2015</v>
      </c>
    </row>
    <row r="2037" spans="1:20" ht="60" x14ac:dyDescent="0.2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s="11">
        <f t="shared" si="128"/>
        <v>211</v>
      </c>
      <c r="G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s="12" t="s">
        <v>8283</v>
      </c>
      <c r="P2037" s="12" t="s">
        <v>8314</v>
      </c>
      <c r="Q2037">
        <v>262.16000000000003</v>
      </c>
      <c r="R2037" s="18">
        <f t="shared" si="129"/>
        <v>42357.041666666672</v>
      </c>
      <c r="S2037" s="18">
        <f t="shared" si="130"/>
        <v>42311.625081018516</v>
      </c>
      <c r="T2037">
        <f t="shared" si="127"/>
        <v>2015</v>
      </c>
    </row>
    <row r="2038" spans="1:20" ht="60" x14ac:dyDescent="0.2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s="11">
        <f t="shared" si="128"/>
        <v>132</v>
      </c>
      <c r="G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s="12" t="s">
        <v>8283</v>
      </c>
      <c r="P2038" s="12" t="s">
        <v>8314</v>
      </c>
      <c r="Q2038">
        <v>46.58</v>
      </c>
      <c r="R2038" s="18">
        <f t="shared" si="129"/>
        <v>41768.864803240744</v>
      </c>
      <c r="S2038" s="18">
        <f t="shared" si="130"/>
        <v>41738.864803240744</v>
      </c>
      <c r="T2038">
        <f t="shared" si="127"/>
        <v>2014</v>
      </c>
    </row>
    <row r="2039" spans="1:20" ht="45" x14ac:dyDescent="0.2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s="11">
        <f t="shared" si="128"/>
        <v>300</v>
      </c>
      <c r="G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s="12" t="s">
        <v>8283</v>
      </c>
      <c r="P2039" s="12" t="s">
        <v>8314</v>
      </c>
      <c r="Q2039">
        <v>70.040000000000006</v>
      </c>
      <c r="R2039" s="18">
        <f t="shared" si="129"/>
        <v>41638.251770833333</v>
      </c>
      <c r="S2039" s="18">
        <f t="shared" si="130"/>
        <v>41578.210104166668</v>
      </c>
      <c r="T2039">
        <f t="shared" si="127"/>
        <v>2013</v>
      </c>
    </row>
    <row r="2040" spans="1:20" ht="60" x14ac:dyDescent="0.2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s="11">
        <f t="shared" si="128"/>
        <v>421</v>
      </c>
      <c r="G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s="12" t="s">
        <v>8283</v>
      </c>
      <c r="P2040" s="12" t="s">
        <v>8314</v>
      </c>
      <c r="Q2040">
        <v>164.91</v>
      </c>
      <c r="R2040" s="18">
        <f t="shared" si="129"/>
        <v>41456.75</v>
      </c>
      <c r="S2040" s="18">
        <f t="shared" si="130"/>
        <v>41424.27107638889</v>
      </c>
      <c r="T2040">
        <f t="shared" si="127"/>
        <v>2013</v>
      </c>
    </row>
    <row r="2041" spans="1:20" ht="45" x14ac:dyDescent="0.2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s="11">
        <f t="shared" si="128"/>
        <v>136</v>
      </c>
      <c r="G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s="12" t="s">
        <v>8283</v>
      </c>
      <c r="P2041" s="12" t="s">
        <v>8314</v>
      </c>
      <c r="Q2041">
        <v>449.26</v>
      </c>
      <c r="R2041" s="18">
        <f t="shared" si="129"/>
        <v>42705.207638888889</v>
      </c>
      <c r="S2041" s="18">
        <f t="shared" si="130"/>
        <v>42675.438946759255</v>
      </c>
      <c r="T2041">
        <f t="shared" si="127"/>
        <v>2016</v>
      </c>
    </row>
    <row r="2042" spans="1:20" ht="30" x14ac:dyDescent="0.2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s="11">
        <f t="shared" si="128"/>
        <v>248</v>
      </c>
      <c r="G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s="12" t="s">
        <v>8283</v>
      </c>
      <c r="P2042" s="12" t="s">
        <v>8314</v>
      </c>
      <c r="Q2042">
        <v>27.47</v>
      </c>
      <c r="R2042" s="18">
        <f t="shared" si="129"/>
        <v>41593.968784722223</v>
      </c>
      <c r="S2042" s="18">
        <f t="shared" si="130"/>
        <v>41578.927118055559</v>
      </c>
      <c r="T2042">
        <f t="shared" si="127"/>
        <v>2013</v>
      </c>
    </row>
    <row r="2043" spans="1:20" ht="60" x14ac:dyDescent="0.2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s="11">
        <f t="shared" si="128"/>
        <v>182</v>
      </c>
      <c r="G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s="12" t="s">
        <v>8283</v>
      </c>
      <c r="P2043" s="12" t="s">
        <v>8314</v>
      </c>
      <c r="Q2043">
        <v>143.97999999999999</v>
      </c>
      <c r="R2043" s="18">
        <f t="shared" si="129"/>
        <v>42684.567442129628</v>
      </c>
      <c r="S2043" s="18">
        <f t="shared" si="130"/>
        <v>42654.525775462964</v>
      </c>
      <c r="T2043">
        <f t="shared" si="127"/>
        <v>2016</v>
      </c>
    </row>
    <row r="2044" spans="1:20" ht="45" x14ac:dyDescent="0.2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s="11">
        <f t="shared" si="128"/>
        <v>124</v>
      </c>
      <c r="G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s="12" t="s">
        <v>8283</v>
      </c>
      <c r="P2044" s="12" t="s">
        <v>8314</v>
      </c>
      <c r="Q2044">
        <v>88.24</v>
      </c>
      <c r="R2044" s="18">
        <f t="shared" si="129"/>
        <v>42391.708032407405</v>
      </c>
      <c r="S2044" s="18">
        <f t="shared" si="130"/>
        <v>42331.708032407405</v>
      </c>
      <c r="T2044">
        <f t="shared" si="127"/>
        <v>2015</v>
      </c>
    </row>
    <row r="2045" spans="1:20" ht="60" x14ac:dyDescent="0.2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s="11">
        <f t="shared" si="128"/>
        <v>506</v>
      </c>
      <c r="G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s="12" t="s">
        <v>8283</v>
      </c>
      <c r="P2045" s="12" t="s">
        <v>8314</v>
      </c>
      <c r="Q2045">
        <v>36.33</v>
      </c>
      <c r="R2045" s="18">
        <f t="shared" si="129"/>
        <v>42715.207638888889</v>
      </c>
      <c r="S2045" s="18">
        <f t="shared" si="130"/>
        <v>42661.176817129628</v>
      </c>
      <c r="T2045">
        <f t="shared" si="127"/>
        <v>2016</v>
      </c>
    </row>
    <row r="2046" spans="1:20" ht="60" x14ac:dyDescent="0.2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s="11">
        <f t="shared" si="128"/>
        <v>108</v>
      </c>
      <c r="G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s="12" t="s">
        <v>8283</v>
      </c>
      <c r="P2046" s="12" t="s">
        <v>8314</v>
      </c>
      <c r="Q2046">
        <v>90.18</v>
      </c>
      <c r="R2046" s="18">
        <f t="shared" si="129"/>
        <v>42168.684189814812</v>
      </c>
      <c r="S2046" s="18">
        <f t="shared" si="130"/>
        <v>42138.684189814812</v>
      </c>
      <c r="T2046">
        <f t="shared" si="127"/>
        <v>2015</v>
      </c>
    </row>
    <row r="2047" spans="1:20" ht="60" x14ac:dyDescent="0.2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s="11">
        <f t="shared" si="128"/>
        <v>819</v>
      </c>
      <c r="G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s="12" t="s">
        <v>8283</v>
      </c>
      <c r="P2047" s="12" t="s">
        <v>8314</v>
      </c>
      <c r="Q2047">
        <v>152.62</v>
      </c>
      <c r="R2047" s="18">
        <f t="shared" si="129"/>
        <v>41099.088506944441</v>
      </c>
      <c r="S2047" s="18">
        <f t="shared" si="130"/>
        <v>41069.088506944441</v>
      </c>
      <c r="T2047">
        <f t="shared" si="127"/>
        <v>2012</v>
      </c>
    </row>
    <row r="2048" spans="1:20" ht="60" x14ac:dyDescent="0.2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s="11">
        <f t="shared" si="128"/>
        <v>121</v>
      </c>
      <c r="G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s="12" t="s">
        <v>8283</v>
      </c>
      <c r="P2048" s="12" t="s">
        <v>8314</v>
      </c>
      <c r="Q2048">
        <v>55.81</v>
      </c>
      <c r="R2048" s="18">
        <f t="shared" si="129"/>
        <v>41417.171805555554</v>
      </c>
      <c r="S2048" s="18">
        <f t="shared" si="130"/>
        <v>41387.171805555554</v>
      </c>
      <c r="T2048">
        <f t="shared" si="127"/>
        <v>2013</v>
      </c>
    </row>
    <row r="2049" spans="1:20" ht="60" x14ac:dyDescent="0.2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s="11">
        <f t="shared" si="128"/>
        <v>103</v>
      </c>
      <c r="G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s="12" t="s">
        <v>8283</v>
      </c>
      <c r="P2049" s="12" t="s">
        <v>8314</v>
      </c>
      <c r="Q2049">
        <v>227.85</v>
      </c>
      <c r="R2049" s="18">
        <f t="shared" si="129"/>
        <v>42111</v>
      </c>
      <c r="S2049" s="18">
        <f t="shared" si="130"/>
        <v>42081.903587962966</v>
      </c>
      <c r="T2049">
        <f t="shared" si="127"/>
        <v>2015</v>
      </c>
    </row>
    <row r="2050" spans="1:20" ht="60" x14ac:dyDescent="0.2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s="11">
        <f t="shared" si="128"/>
        <v>148</v>
      </c>
      <c r="G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s="12" t="s">
        <v>8283</v>
      </c>
      <c r="P2050" s="12" t="s">
        <v>8314</v>
      </c>
      <c r="Q2050">
        <v>91.83</v>
      </c>
      <c r="R2050" s="18">
        <f t="shared" si="129"/>
        <v>41417.651516203703</v>
      </c>
      <c r="S2050" s="18">
        <f t="shared" si="130"/>
        <v>41387.651516203703</v>
      </c>
      <c r="T2050">
        <f t="shared" si="127"/>
        <v>2013</v>
      </c>
    </row>
    <row r="2051" spans="1:20" x14ac:dyDescent="0.2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s="11">
        <f t="shared" si="128"/>
        <v>120</v>
      </c>
      <c r="G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s="12" t="s">
        <v>8283</v>
      </c>
      <c r="P2051" s="12" t="s">
        <v>8314</v>
      </c>
      <c r="Q2051">
        <v>80.989999999999995</v>
      </c>
      <c r="R2051" s="18">
        <f t="shared" si="129"/>
        <v>41610.957638888889</v>
      </c>
      <c r="S2051" s="18">
        <f t="shared" si="130"/>
        <v>41575.527349537035</v>
      </c>
      <c r="T2051">
        <f t="shared" ref="T2051:T2114" si="131">YEAR(S2051)</f>
        <v>2013</v>
      </c>
    </row>
    <row r="2052" spans="1:20" ht="60" x14ac:dyDescent="0.2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s="11">
        <f t="shared" si="128"/>
        <v>473</v>
      </c>
      <c r="G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s="12" t="s">
        <v>8283</v>
      </c>
      <c r="P2052" s="12" t="s">
        <v>8314</v>
      </c>
      <c r="Q2052">
        <v>278.39</v>
      </c>
      <c r="R2052" s="18">
        <f t="shared" si="129"/>
        <v>42155.071504629625</v>
      </c>
      <c r="S2052" s="18">
        <f t="shared" si="130"/>
        <v>42115.071504629625</v>
      </c>
      <c r="T2052">
        <f t="shared" si="131"/>
        <v>2015</v>
      </c>
    </row>
    <row r="2053" spans="1:20" ht="60" x14ac:dyDescent="0.2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s="11">
        <f t="shared" si="128"/>
        <v>130</v>
      </c>
      <c r="G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s="12" t="s">
        <v>8283</v>
      </c>
      <c r="P2053" s="12" t="s">
        <v>8314</v>
      </c>
      <c r="Q2053">
        <v>43.1</v>
      </c>
      <c r="R2053" s="18">
        <f t="shared" si="129"/>
        <v>41634.022418981483</v>
      </c>
      <c r="S2053" s="18">
        <f t="shared" si="130"/>
        <v>41604.022418981483</v>
      </c>
      <c r="T2053">
        <f t="shared" si="131"/>
        <v>2013</v>
      </c>
    </row>
    <row r="2054" spans="1:20" ht="60" x14ac:dyDescent="0.2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s="11">
        <f t="shared" si="128"/>
        <v>353</v>
      </c>
      <c r="G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s="12" t="s">
        <v>8283</v>
      </c>
      <c r="P2054" s="12" t="s">
        <v>8314</v>
      </c>
      <c r="Q2054">
        <v>326.29000000000002</v>
      </c>
      <c r="R2054" s="18">
        <f t="shared" si="129"/>
        <v>42420.08394675926</v>
      </c>
      <c r="S2054" s="18">
        <f t="shared" si="130"/>
        <v>42375.08394675926</v>
      </c>
      <c r="T2054">
        <f t="shared" si="131"/>
        <v>2016</v>
      </c>
    </row>
    <row r="2055" spans="1:20" ht="60" x14ac:dyDescent="0.2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s="11">
        <f t="shared" si="128"/>
        <v>101</v>
      </c>
      <c r="G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s="12" t="s">
        <v>8283</v>
      </c>
      <c r="P2055" s="12" t="s">
        <v>8314</v>
      </c>
      <c r="Q2055">
        <v>41.74</v>
      </c>
      <c r="R2055" s="18">
        <f t="shared" si="129"/>
        <v>42333.659155092595</v>
      </c>
      <c r="S2055" s="18">
        <f t="shared" si="130"/>
        <v>42303.617488425924</v>
      </c>
      <c r="T2055">
        <f t="shared" si="131"/>
        <v>2015</v>
      </c>
    </row>
    <row r="2056" spans="1:20" ht="60" x14ac:dyDescent="0.2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s="11">
        <f t="shared" si="128"/>
        <v>114</v>
      </c>
      <c r="G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s="12" t="s">
        <v>8283</v>
      </c>
      <c r="P2056" s="12" t="s">
        <v>8314</v>
      </c>
      <c r="Q2056">
        <v>64.02</v>
      </c>
      <c r="R2056" s="18">
        <f t="shared" si="129"/>
        <v>41761.520949074074</v>
      </c>
      <c r="S2056" s="18">
        <f t="shared" si="130"/>
        <v>41731.520949074074</v>
      </c>
      <c r="T2056">
        <f t="shared" si="131"/>
        <v>2014</v>
      </c>
    </row>
    <row r="2057" spans="1:20" ht="60" x14ac:dyDescent="0.2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s="11">
        <f t="shared" si="128"/>
        <v>167</v>
      </c>
      <c r="G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s="12" t="s">
        <v>8283</v>
      </c>
      <c r="P2057" s="12" t="s">
        <v>8314</v>
      </c>
      <c r="Q2057">
        <v>99.46</v>
      </c>
      <c r="R2057" s="18">
        <f t="shared" si="129"/>
        <v>41976.166666666672</v>
      </c>
      <c r="S2057" s="18">
        <f t="shared" si="130"/>
        <v>41946.674108796295</v>
      </c>
      <c r="T2057">
        <f t="shared" si="131"/>
        <v>2014</v>
      </c>
    </row>
    <row r="2058" spans="1:20" ht="45" x14ac:dyDescent="0.2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s="11">
        <f t="shared" si="128"/>
        <v>153</v>
      </c>
      <c r="G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s="12" t="s">
        <v>8283</v>
      </c>
      <c r="P2058" s="12" t="s">
        <v>8314</v>
      </c>
      <c r="Q2058">
        <v>138.49</v>
      </c>
      <c r="R2058" s="18">
        <f t="shared" si="129"/>
        <v>41381.76090277778</v>
      </c>
      <c r="S2058" s="18">
        <f t="shared" si="130"/>
        <v>41351.76090277778</v>
      </c>
      <c r="T2058">
        <f t="shared" si="131"/>
        <v>2013</v>
      </c>
    </row>
    <row r="2059" spans="1:20" ht="60" x14ac:dyDescent="0.2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s="11">
        <f t="shared" si="128"/>
        <v>202</v>
      </c>
      <c r="G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s="12" t="s">
        <v>8283</v>
      </c>
      <c r="P2059" s="12" t="s">
        <v>8314</v>
      </c>
      <c r="Q2059">
        <v>45.55</v>
      </c>
      <c r="R2059" s="18">
        <f t="shared" si="129"/>
        <v>42426.494583333333</v>
      </c>
      <c r="S2059" s="18">
        <f t="shared" si="130"/>
        <v>42396.494583333333</v>
      </c>
      <c r="T2059">
        <f t="shared" si="131"/>
        <v>2016</v>
      </c>
    </row>
    <row r="2060" spans="1:20" ht="30" x14ac:dyDescent="0.2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s="11">
        <f t="shared" si="128"/>
        <v>168</v>
      </c>
      <c r="G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s="12" t="s">
        <v>8283</v>
      </c>
      <c r="P2060" s="12" t="s">
        <v>8314</v>
      </c>
      <c r="Q2060">
        <v>10.51</v>
      </c>
      <c r="R2060" s="18">
        <f t="shared" si="129"/>
        <v>42065.833333333328</v>
      </c>
      <c r="S2060" s="18">
        <f t="shared" si="130"/>
        <v>42026.370717592596</v>
      </c>
      <c r="T2060">
        <f t="shared" si="131"/>
        <v>2015</v>
      </c>
    </row>
    <row r="2061" spans="1:20" ht="60" x14ac:dyDescent="0.2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s="11">
        <f t="shared" si="128"/>
        <v>143</v>
      </c>
      <c r="G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s="12" t="s">
        <v>8283</v>
      </c>
      <c r="P2061" s="12" t="s">
        <v>8314</v>
      </c>
      <c r="Q2061">
        <v>114.77</v>
      </c>
      <c r="R2061" s="18">
        <f t="shared" si="129"/>
        <v>42400.915972222225</v>
      </c>
      <c r="S2061" s="18">
        <f t="shared" si="130"/>
        <v>42361.602476851855</v>
      </c>
      <c r="T2061">
        <f t="shared" si="131"/>
        <v>2015</v>
      </c>
    </row>
    <row r="2062" spans="1:20" ht="60" x14ac:dyDescent="0.2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s="11">
        <f t="shared" si="128"/>
        <v>196</v>
      </c>
      <c r="G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s="12" t="s">
        <v>8283</v>
      </c>
      <c r="P2062" s="12" t="s">
        <v>8314</v>
      </c>
      <c r="Q2062">
        <v>36</v>
      </c>
      <c r="R2062" s="18">
        <f t="shared" si="129"/>
        <v>41843.642939814818</v>
      </c>
      <c r="S2062" s="18">
        <f t="shared" si="130"/>
        <v>41783.642939814818</v>
      </c>
      <c r="T2062">
        <f t="shared" si="131"/>
        <v>2014</v>
      </c>
    </row>
    <row r="2063" spans="1:20" ht="60" x14ac:dyDescent="0.2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s="11">
        <f t="shared" si="128"/>
        <v>108</v>
      </c>
      <c r="G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s="12" t="s">
        <v>8283</v>
      </c>
      <c r="P2063" s="12" t="s">
        <v>8314</v>
      </c>
      <c r="Q2063">
        <v>154.16999999999999</v>
      </c>
      <c r="R2063" s="18">
        <f t="shared" si="129"/>
        <v>42735.764513888891</v>
      </c>
      <c r="S2063" s="18">
        <f t="shared" si="130"/>
        <v>42705.764513888891</v>
      </c>
      <c r="T2063">
        <f t="shared" si="131"/>
        <v>2016</v>
      </c>
    </row>
    <row r="2064" spans="1:20" ht="60" x14ac:dyDescent="0.2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s="11">
        <f t="shared" si="128"/>
        <v>115</v>
      </c>
      <c r="G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s="12" t="s">
        <v>8283</v>
      </c>
      <c r="P2064" s="12" t="s">
        <v>8314</v>
      </c>
      <c r="Q2064">
        <v>566.39</v>
      </c>
      <c r="R2064" s="18">
        <f t="shared" si="129"/>
        <v>42453.341412037036</v>
      </c>
      <c r="S2064" s="18">
        <f t="shared" si="130"/>
        <v>42423.3830787037</v>
      </c>
      <c r="T2064">
        <f t="shared" si="131"/>
        <v>2016</v>
      </c>
    </row>
    <row r="2065" spans="1:20" ht="45" x14ac:dyDescent="0.2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s="11">
        <f t="shared" si="128"/>
        <v>148</v>
      </c>
      <c r="G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s="12" t="s">
        <v>8283</v>
      </c>
      <c r="P2065" s="12" t="s">
        <v>8314</v>
      </c>
      <c r="Q2065">
        <v>120.86</v>
      </c>
      <c r="R2065" s="18">
        <f t="shared" si="129"/>
        <v>42505.73265046296</v>
      </c>
      <c r="S2065" s="18">
        <f t="shared" si="130"/>
        <v>42472.73265046296</v>
      </c>
      <c r="T2065">
        <f t="shared" si="131"/>
        <v>2016</v>
      </c>
    </row>
    <row r="2066" spans="1:20" ht="60" x14ac:dyDescent="0.2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s="11">
        <f t="shared" ref="F2066:F2129" si="132">ROUND(E2066/D2066*100,0)</f>
        <v>191</v>
      </c>
      <c r="G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s="12" t="s">
        <v>8283</v>
      </c>
      <c r="P2066" s="12" t="s">
        <v>8314</v>
      </c>
      <c r="Q2066">
        <v>86.16</v>
      </c>
      <c r="R2066" s="18">
        <f t="shared" ref="R2066:R2129" si="133">(((J2066/60)/60)/24)+DATE(1970,1,1)</f>
        <v>41425.5</v>
      </c>
      <c r="S2066" s="18">
        <f t="shared" ref="S2066:S2129" si="134">(((K2066/60)/60)/24)+DATE(1970,1,1)</f>
        <v>41389.364849537036</v>
      </c>
      <c r="T2066">
        <f t="shared" si="131"/>
        <v>2013</v>
      </c>
    </row>
    <row r="2067" spans="1:20" ht="60" x14ac:dyDescent="0.2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s="11">
        <f t="shared" si="132"/>
        <v>199</v>
      </c>
      <c r="G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s="12" t="s">
        <v>8283</v>
      </c>
      <c r="P2067" s="12" t="s">
        <v>8314</v>
      </c>
      <c r="Q2067">
        <v>51.21</v>
      </c>
      <c r="R2067" s="18">
        <f t="shared" si="133"/>
        <v>41633.333668981482</v>
      </c>
      <c r="S2067" s="18">
        <f t="shared" si="134"/>
        <v>41603.333668981482</v>
      </c>
      <c r="T2067">
        <f t="shared" si="131"/>
        <v>2013</v>
      </c>
    </row>
    <row r="2068" spans="1:20" ht="45" x14ac:dyDescent="0.2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s="11">
        <f t="shared" si="132"/>
        <v>219</v>
      </c>
      <c r="G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s="12" t="s">
        <v>8283</v>
      </c>
      <c r="P2068" s="12" t="s">
        <v>8314</v>
      </c>
      <c r="Q2068">
        <v>67.260000000000005</v>
      </c>
      <c r="R2068" s="18">
        <f t="shared" si="133"/>
        <v>41874.771793981483</v>
      </c>
      <c r="S2068" s="18">
        <f t="shared" si="134"/>
        <v>41844.771793981483</v>
      </c>
      <c r="T2068">
        <f t="shared" si="131"/>
        <v>2014</v>
      </c>
    </row>
    <row r="2069" spans="1:20" ht="45" x14ac:dyDescent="0.2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s="11">
        <f t="shared" si="132"/>
        <v>127</v>
      </c>
      <c r="G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s="12" t="s">
        <v>8283</v>
      </c>
      <c r="P2069" s="12" t="s">
        <v>8314</v>
      </c>
      <c r="Q2069">
        <v>62.8</v>
      </c>
      <c r="R2069" s="18">
        <f t="shared" si="133"/>
        <v>42148.853888888887</v>
      </c>
      <c r="S2069" s="18">
        <f t="shared" si="134"/>
        <v>42115.853888888887</v>
      </c>
      <c r="T2069">
        <f t="shared" si="131"/>
        <v>2015</v>
      </c>
    </row>
    <row r="2070" spans="1:20" ht="60" x14ac:dyDescent="0.2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s="11">
        <f t="shared" si="132"/>
        <v>105</v>
      </c>
      <c r="G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s="12" t="s">
        <v>8283</v>
      </c>
      <c r="P2070" s="12" t="s">
        <v>8314</v>
      </c>
      <c r="Q2070">
        <v>346.13</v>
      </c>
      <c r="R2070" s="18">
        <f t="shared" si="133"/>
        <v>42663.841608796298</v>
      </c>
      <c r="S2070" s="18">
        <f t="shared" si="134"/>
        <v>42633.841608796298</v>
      </c>
      <c r="T2070">
        <f t="shared" si="131"/>
        <v>2016</v>
      </c>
    </row>
    <row r="2071" spans="1:20" ht="60" x14ac:dyDescent="0.2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s="11">
        <f t="shared" si="132"/>
        <v>128</v>
      </c>
      <c r="G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s="12" t="s">
        <v>8283</v>
      </c>
      <c r="P2071" s="12" t="s">
        <v>8314</v>
      </c>
      <c r="Q2071">
        <v>244.12</v>
      </c>
      <c r="R2071" s="18">
        <f t="shared" si="133"/>
        <v>42371.972118055557</v>
      </c>
      <c r="S2071" s="18">
        <f t="shared" si="134"/>
        <v>42340.972118055557</v>
      </c>
      <c r="T2071">
        <f t="shared" si="131"/>
        <v>2015</v>
      </c>
    </row>
    <row r="2072" spans="1:20" ht="60" x14ac:dyDescent="0.2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s="11">
        <f t="shared" si="132"/>
        <v>317</v>
      </c>
      <c r="G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s="12" t="s">
        <v>8283</v>
      </c>
      <c r="P2072" s="12" t="s">
        <v>8314</v>
      </c>
      <c r="Q2072">
        <v>259.25</v>
      </c>
      <c r="R2072" s="18">
        <f t="shared" si="133"/>
        <v>42549.6565162037</v>
      </c>
      <c r="S2072" s="18">
        <f t="shared" si="134"/>
        <v>42519.6565162037</v>
      </c>
      <c r="T2072">
        <f t="shared" si="131"/>
        <v>2016</v>
      </c>
    </row>
    <row r="2073" spans="1:20" ht="60" x14ac:dyDescent="0.2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s="11">
        <f t="shared" si="132"/>
        <v>281</v>
      </c>
      <c r="G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s="12" t="s">
        <v>8283</v>
      </c>
      <c r="P2073" s="12" t="s">
        <v>8314</v>
      </c>
      <c r="Q2073">
        <v>201.96</v>
      </c>
      <c r="R2073" s="18">
        <f t="shared" si="133"/>
        <v>42645.278749999998</v>
      </c>
      <c r="S2073" s="18">
        <f t="shared" si="134"/>
        <v>42600.278749999998</v>
      </c>
      <c r="T2073">
        <f t="shared" si="131"/>
        <v>2016</v>
      </c>
    </row>
    <row r="2074" spans="1:20" ht="60" x14ac:dyDescent="0.2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s="11">
        <f t="shared" si="132"/>
        <v>111</v>
      </c>
      <c r="G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s="12" t="s">
        <v>8283</v>
      </c>
      <c r="P2074" s="12" t="s">
        <v>8314</v>
      </c>
      <c r="Q2074">
        <v>226.21</v>
      </c>
      <c r="R2074" s="18">
        <f t="shared" si="133"/>
        <v>42497.581388888888</v>
      </c>
      <c r="S2074" s="18">
        <f t="shared" si="134"/>
        <v>42467.581388888888</v>
      </c>
      <c r="T2074">
        <f t="shared" si="131"/>
        <v>2016</v>
      </c>
    </row>
    <row r="2075" spans="1:20" ht="60" x14ac:dyDescent="0.2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s="11">
        <f t="shared" si="132"/>
        <v>153</v>
      </c>
      <c r="G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s="12" t="s">
        <v>8283</v>
      </c>
      <c r="P2075" s="12" t="s">
        <v>8314</v>
      </c>
      <c r="Q2075">
        <v>324.69</v>
      </c>
      <c r="R2075" s="18">
        <f t="shared" si="133"/>
        <v>42132.668032407411</v>
      </c>
      <c r="S2075" s="18">
        <f t="shared" si="134"/>
        <v>42087.668032407411</v>
      </c>
      <c r="T2075">
        <f t="shared" si="131"/>
        <v>2015</v>
      </c>
    </row>
    <row r="2076" spans="1:20" ht="30" x14ac:dyDescent="0.2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s="11">
        <f t="shared" si="132"/>
        <v>103</v>
      </c>
      <c r="G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s="12" t="s">
        <v>8283</v>
      </c>
      <c r="P2076" s="12" t="s">
        <v>8314</v>
      </c>
      <c r="Q2076">
        <v>205</v>
      </c>
      <c r="R2076" s="18">
        <f t="shared" si="133"/>
        <v>42496.826180555552</v>
      </c>
      <c r="S2076" s="18">
        <f t="shared" si="134"/>
        <v>42466.826180555552</v>
      </c>
      <c r="T2076">
        <f t="shared" si="131"/>
        <v>2016</v>
      </c>
    </row>
    <row r="2077" spans="1:20" ht="45" x14ac:dyDescent="0.2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s="11">
        <f t="shared" si="132"/>
        <v>1678</v>
      </c>
      <c r="G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s="12" t="s">
        <v>8283</v>
      </c>
      <c r="P2077" s="12" t="s">
        <v>8314</v>
      </c>
      <c r="Q2077">
        <v>20.47</v>
      </c>
      <c r="R2077" s="18">
        <f t="shared" si="133"/>
        <v>41480.681574074071</v>
      </c>
      <c r="S2077" s="18">
        <f t="shared" si="134"/>
        <v>41450.681574074071</v>
      </c>
      <c r="T2077">
        <f t="shared" si="131"/>
        <v>2013</v>
      </c>
    </row>
    <row r="2078" spans="1:20" ht="30" x14ac:dyDescent="0.2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s="11">
        <f t="shared" si="132"/>
        <v>543</v>
      </c>
      <c r="G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s="12" t="s">
        <v>8283</v>
      </c>
      <c r="P2078" s="12" t="s">
        <v>8314</v>
      </c>
      <c r="Q2078">
        <v>116.35</v>
      </c>
      <c r="R2078" s="18">
        <f t="shared" si="133"/>
        <v>41843.880659722221</v>
      </c>
      <c r="S2078" s="18">
        <f t="shared" si="134"/>
        <v>41803.880659722221</v>
      </c>
      <c r="T2078">
        <f t="shared" si="131"/>
        <v>2014</v>
      </c>
    </row>
    <row r="2079" spans="1:20" ht="45" x14ac:dyDescent="0.2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s="11">
        <f t="shared" si="132"/>
        <v>116</v>
      </c>
      <c r="G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s="12" t="s">
        <v>8283</v>
      </c>
      <c r="P2079" s="12" t="s">
        <v>8314</v>
      </c>
      <c r="Q2079">
        <v>307.2</v>
      </c>
      <c r="R2079" s="18">
        <f t="shared" si="133"/>
        <v>42160.875</v>
      </c>
      <c r="S2079" s="18">
        <f t="shared" si="134"/>
        <v>42103.042546296296</v>
      </c>
      <c r="T2079">
        <f t="shared" si="131"/>
        <v>2015</v>
      </c>
    </row>
    <row r="2080" spans="1:20" ht="45" x14ac:dyDescent="0.2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s="11">
        <f t="shared" si="132"/>
        <v>131</v>
      </c>
      <c r="G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s="12" t="s">
        <v>8283</v>
      </c>
      <c r="P2080" s="12" t="s">
        <v>8314</v>
      </c>
      <c r="Q2080">
        <v>546.69000000000005</v>
      </c>
      <c r="R2080" s="18">
        <f t="shared" si="133"/>
        <v>42722.771493055552</v>
      </c>
      <c r="S2080" s="18">
        <f t="shared" si="134"/>
        <v>42692.771493055552</v>
      </c>
      <c r="T2080">
        <f t="shared" si="131"/>
        <v>2016</v>
      </c>
    </row>
    <row r="2081" spans="1:20" ht="60" x14ac:dyDescent="0.2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s="11">
        <f t="shared" si="132"/>
        <v>288</v>
      </c>
      <c r="G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s="12" t="s">
        <v>8283</v>
      </c>
      <c r="P2081" s="12" t="s">
        <v>8314</v>
      </c>
      <c r="Q2081">
        <v>47.47</v>
      </c>
      <c r="R2081" s="18">
        <f t="shared" si="133"/>
        <v>42180.791666666672</v>
      </c>
      <c r="S2081" s="18">
        <f t="shared" si="134"/>
        <v>42150.71056712963</v>
      </c>
      <c r="T2081">
        <f t="shared" si="131"/>
        <v>2015</v>
      </c>
    </row>
    <row r="2082" spans="1:20" ht="60" x14ac:dyDescent="0.2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s="11">
        <f t="shared" si="132"/>
        <v>508</v>
      </c>
      <c r="G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s="12" t="s">
        <v>8283</v>
      </c>
      <c r="P2082" s="12" t="s">
        <v>8314</v>
      </c>
      <c r="Q2082">
        <v>101.56</v>
      </c>
      <c r="R2082" s="18">
        <f t="shared" si="133"/>
        <v>42319.998842592591</v>
      </c>
      <c r="S2082" s="18">
        <f t="shared" si="134"/>
        <v>42289.957175925927</v>
      </c>
      <c r="T2082">
        <f t="shared" si="131"/>
        <v>2015</v>
      </c>
    </row>
    <row r="2083" spans="1:20" ht="60" x14ac:dyDescent="0.2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s="11">
        <f t="shared" si="132"/>
        <v>115</v>
      </c>
      <c r="G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s="12" t="s">
        <v>8289</v>
      </c>
      <c r="P2083" s="12" t="s">
        <v>8293</v>
      </c>
      <c r="Q2083">
        <v>72.91</v>
      </c>
      <c r="R2083" s="18">
        <f t="shared" si="133"/>
        <v>41045.207638888889</v>
      </c>
      <c r="S2083" s="18">
        <f t="shared" si="134"/>
        <v>41004.156886574077</v>
      </c>
      <c r="T2083">
        <f t="shared" si="131"/>
        <v>2012</v>
      </c>
    </row>
    <row r="2084" spans="1:20" ht="60" x14ac:dyDescent="0.2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s="11">
        <f t="shared" si="132"/>
        <v>111</v>
      </c>
      <c r="G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s="12" t="s">
        <v>8289</v>
      </c>
      <c r="P2084" s="12" t="s">
        <v>8293</v>
      </c>
      <c r="Q2084">
        <v>43.71</v>
      </c>
      <c r="R2084" s="18">
        <f t="shared" si="133"/>
        <v>40871.161990740737</v>
      </c>
      <c r="S2084" s="18">
        <f t="shared" si="134"/>
        <v>40811.120324074072</v>
      </c>
      <c r="T2084">
        <f t="shared" si="131"/>
        <v>2011</v>
      </c>
    </row>
    <row r="2085" spans="1:20" ht="60" x14ac:dyDescent="0.2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s="11">
        <f t="shared" si="132"/>
        <v>113</v>
      </c>
      <c r="G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s="12" t="s">
        <v>8289</v>
      </c>
      <c r="P2085" s="12" t="s">
        <v>8293</v>
      </c>
      <c r="Q2085">
        <v>34</v>
      </c>
      <c r="R2085" s="18">
        <f t="shared" si="133"/>
        <v>41064.72216435185</v>
      </c>
      <c r="S2085" s="18">
        <f t="shared" si="134"/>
        <v>41034.72216435185</v>
      </c>
      <c r="T2085">
        <f t="shared" si="131"/>
        <v>2012</v>
      </c>
    </row>
    <row r="2086" spans="1:20" ht="45" x14ac:dyDescent="0.2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s="11">
        <f t="shared" si="132"/>
        <v>108</v>
      </c>
      <c r="G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s="12" t="s">
        <v>8289</v>
      </c>
      <c r="P2086" s="12" t="s">
        <v>8293</v>
      </c>
      <c r="Q2086">
        <v>70.650000000000006</v>
      </c>
      <c r="R2086" s="18">
        <f t="shared" si="133"/>
        <v>41763.290972222225</v>
      </c>
      <c r="S2086" s="18">
        <f t="shared" si="134"/>
        <v>41731.833124999997</v>
      </c>
      <c r="T2086">
        <f t="shared" si="131"/>
        <v>2014</v>
      </c>
    </row>
    <row r="2087" spans="1:20" ht="60" x14ac:dyDescent="0.2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s="11">
        <f t="shared" si="132"/>
        <v>124</v>
      </c>
      <c r="G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s="12" t="s">
        <v>8289</v>
      </c>
      <c r="P2087" s="12" t="s">
        <v>8293</v>
      </c>
      <c r="Q2087">
        <v>89.3</v>
      </c>
      <c r="R2087" s="18">
        <f t="shared" si="133"/>
        <v>41105.835497685184</v>
      </c>
      <c r="S2087" s="18">
        <f t="shared" si="134"/>
        <v>41075.835497685184</v>
      </c>
      <c r="T2087">
        <f t="shared" si="131"/>
        <v>2012</v>
      </c>
    </row>
    <row r="2088" spans="1:20" ht="45" x14ac:dyDescent="0.2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s="11">
        <f t="shared" si="132"/>
        <v>101</v>
      </c>
      <c r="G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s="12" t="s">
        <v>8289</v>
      </c>
      <c r="P2088" s="12" t="s">
        <v>8293</v>
      </c>
      <c r="Q2088">
        <v>115.09</v>
      </c>
      <c r="R2088" s="18">
        <f t="shared" si="133"/>
        <v>40891.207638888889</v>
      </c>
      <c r="S2088" s="18">
        <f t="shared" si="134"/>
        <v>40860.67050925926</v>
      </c>
      <c r="T2088">
        <f t="shared" si="131"/>
        <v>2011</v>
      </c>
    </row>
    <row r="2089" spans="1:20" ht="60" x14ac:dyDescent="0.2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s="11">
        <f t="shared" si="132"/>
        <v>104</v>
      </c>
      <c r="G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s="12" t="s">
        <v>8289</v>
      </c>
      <c r="P2089" s="12" t="s">
        <v>8293</v>
      </c>
      <c r="Q2089">
        <v>62.12</v>
      </c>
      <c r="R2089" s="18">
        <f t="shared" si="133"/>
        <v>40794.204375000001</v>
      </c>
      <c r="S2089" s="18">
        <f t="shared" si="134"/>
        <v>40764.204375000001</v>
      </c>
      <c r="T2089">
        <f t="shared" si="131"/>
        <v>2011</v>
      </c>
    </row>
    <row r="2090" spans="1:20" ht="60" x14ac:dyDescent="0.2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s="11">
        <f t="shared" si="132"/>
        <v>116</v>
      </c>
      <c r="G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s="12" t="s">
        <v>8289</v>
      </c>
      <c r="P2090" s="12" t="s">
        <v>8293</v>
      </c>
      <c r="Q2090">
        <v>46.2</v>
      </c>
      <c r="R2090" s="18">
        <f t="shared" si="133"/>
        <v>40432.165972222225</v>
      </c>
      <c r="S2090" s="18">
        <f t="shared" si="134"/>
        <v>40395.714722222219</v>
      </c>
      <c r="T2090">
        <f t="shared" si="131"/>
        <v>2010</v>
      </c>
    </row>
    <row r="2091" spans="1:20" ht="30" x14ac:dyDescent="0.2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s="11">
        <f t="shared" si="132"/>
        <v>120</v>
      </c>
      <c r="G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s="12" t="s">
        <v>8289</v>
      </c>
      <c r="P2091" s="12" t="s">
        <v>8293</v>
      </c>
      <c r="Q2091">
        <v>48.55</v>
      </c>
      <c r="R2091" s="18">
        <f t="shared" si="133"/>
        <v>41488.076319444444</v>
      </c>
      <c r="S2091" s="18">
        <f t="shared" si="134"/>
        <v>41453.076319444444</v>
      </c>
      <c r="T2091">
        <f t="shared" si="131"/>
        <v>2013</v>
      </c>
    </row>
    <row r="2092" spans="1:20" ht="60" x14ac:dyDescent="0.2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s="11">
        <f t="shared" si="132"/>
        <v>115</v>
      </c>
      <c r="G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s="12" t="s">
        <v>8289</v>
      </c>
      <c r="P2092" s="12" t="s">
        <v>8293</v>
      </c>
      <c r="Q2092">
        <v>57.52</v>
      </c>
      <c r="R2092" s="18">
        <f t="shared" si="133"/>
        <v>41329.381423611114</v>
      </c>
      <c r="S2092" s="18">
        <f t="shared" si="134"/>
        <v>41299.381423611114</v>
      </c>
      <c r="T2092">
        <f t="shared" si="131"/>
        <v>2013</v>
      </c>
    </row>
    <row r="2093" spans="1:20" ht="60" x14ac:dyDescent="0.2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s="11">
        <f t="shared" si="132"/>
        <v>120</v>
      </c>
      <c r="G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s="12" t="s">
        <v>8289</v>
      </c>
      <c r="P2093" s="12" t="s">
        <v>8293</v>
      </c>
      <c r="Q2093">
        <v>88.15</v>
      </c>
      <c r="R2093" s="18">
        <f t="shared" si="133"/>
        <v>40603.833333333336</v>
      </c>
      <c r="S2093" s="18">
        <f t="shared" si="134"/>
        <v>40555.322662037033</v>
      </c>
      <c r="T2093">
        <f t="shared" si="131"/>
        <v>2011</v>
      </c>
    </row>
    <row r="2094" spans="1:20" ht="45" x14ac:dyDescent="0.2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s="11">
        <f t="shared" si="132"/>
        <v>101</v>
      </c>
      <c r="G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s="12" t="s">
        <v>8289</v>
      </c>
      <c r="P2094" s="12" t="s">
        <v>8293</v>
      </c>
      <c r="Q2094">
        <v>110.49</v>
      </c>
      <c r="R2094" s="18">
        <f t="shared" si="133"/>
        <v>40823.707546296297</v>
      </c>
      <c r="S2094" s="18">
        <f t="shared" si="134"/>
        <v>40763.707546296297</v>
      </c>
      <c r="T2094">
        <f t="shared" si="131"/>
        <v>2011</v>
      </c>
    </row>
    <row r="2095" spans="1:20" ht="45" x14ac:dyDescent="0.2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s="11">
        <f t="shared" si="132"/>
        <v>102</v>
      </c>
      <c r="G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s="12" t="s">
        <v>8289</v>
      </c>
      <c r="P2095" s="12" t="s">
        <v>8293</v>
      </c>
      <c r="Q2095">
        <v>66.83</v>
      </c>
      <c r="R2095" s="18">
        <f t="shared" si="133"/>
        <v>41265.896203703705</v>
      </c>
      <c r="S2095" s="18">
        <f t="shared" si="134"/>
        <v>41205.854537037041</v>
      </c>
      <c r="T2095">
        <f t="shared" si="131"/>
        <v>2012</v>
      </c>
    </row>
    <row r="2096" spans="1:20" ht="60" x14ac:dyDescent="0.2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s="11">
        <f t="shared" si="132"/>
        <v>121</v>
      </c>
      <c r="G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s="12" t="s">
        <v>8289</v>
      </c>
      <c r="P2096" s="12" t="s">
        <v>8293</v>
      </c>
      <c r="Q2096">
        <v>58.6</v>
      </c>
      <c r="R2096" s="18">
        <f t="shared" si="133"/>
        <v>40973.125</v>
      </c>
      <c r="S2096" s="18">
        <f t="shared" si="134"/>
        <v>40939.02002314815</v>
      </c>
      <c r="T2096">
        <f t="shared" si="131"/>
        <v>2012</v>
      </c>
    </row>
    <row r="2097" spans="1:20" ht="45" x14ac:dyDescent="0.2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s="11">
        <f t="shared" si="132"/>
        <v>100</v>
      </c>
      <c r="G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s="12" t="s">
        <v>8289</v>
      </c>
      <c r="P2097" s="12" t="s">
        <v>8293</v>
      </c>
      <c r="Q2097">
        <v>113.64</v>
      </c>
      <c r="R2097" s="18">
        <f t="shared" si="133"/>
        <v>40818.733483796292</v>
      </c>
      <c r="S2097" s="18">
        <f t="shared" si="134"/>
        <v>40758.733483796292</v>
      </c>
      <c r="T2097">
        <f t="shared" si="131"/>
        <v>2011</v>
      </c>
    </row>
    <row r="2098" spans="1:20" ht="45" x14ac:dyDescent="0.2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s="11">
        <f t="shared" si="132"/>
        <v>102</v>
      </c>
      <c r="G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s="12" t="s">
        <v>8289</v>
      </c>
      <c r="P2098" s="12" t="s">
        <v>8293</v>
      </c>
      <c r="Q2098">
        <v>43.57</v>
      </c>
      <c r="R2098" s="18">
        <f t="shared" si="133"/>
        <v>41208.165972222225</v>
      </c>
      <c r="S2098" s="18">
        <f t="shared" si="134"/>
        <v>41192.758506944447</v>
      </c>
      <c r="T2098">
        <f t="shared" si="131"/>
        <v>2012</v>
      </c>
    </row>
    <row r="2099" spans="1:20" ht="60" x14ac:dyDescent="0.2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s="11">
        <f t="shared" si="132"/>
        <v>100</v>
      </c>
      <c r="G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s="12" t="s">
        <v>8289</v>
      </c>
      <c r="P2099" s="12" t="s">
        <v>8293</v>
      </c>
      <c r="Q2099">
        <v>78.95</v>
      </c>
      <c r="R2099" s="18">
        <f t="shared" si="133"/>
        <v>40878.626562500001</v>
      </c>
      <c r="S2099" s="18">
        <f t="shared" si="134"/>
        <v>40818.58489583333</v>
      </c>
      <c r="T2099">
        <f t="shared" si="131"/>
        <v>2011</v>
      </c>
    </row>
    <row r="2100" spans="1:20" ht="45" x14ac:dyDescent="0.2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s="11">
        <f t="shared" si="132"/>
        <v>100</v>
      </c>
      <c r="G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s="12" t="s">
        <v>8289</v>
      </c>
      <c r="P2100" s="12" t="s">
        <v>8293</v>
      </c>
      <c r="Q2100">
        <v>188.13</v>
      </c>
      <c r="R2100" s="18">
        <f t="shared" si="133"/>
        <v>40976.11383101852</v>
      </c>
      <c r="S2100" s="18">
        <f t="shared" si="134"/>
        <v>40946.11383101852</v>
      </c>
      <c r="T2100">
        <f t="shared" si="131"/>
        <v>2012</v>
      </c>
    </row>
    <row r="2101" spans="1:20" x14ac:dyDescent="0.2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s="11">
        <f t="shared" si="132"/>
        <v>132</v>
      </c>
      <c r="G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s="12" t="s">
        <v>8289</v>
      </c>
      <c r="P2101" s="12" t="s">
        <v>8293</v>
      </c>
      <c r="Q2101">
        <v>63.03</v>
      </c>
      <c r="R2101" s="18">
        <f t="shared" si="133"/>
        <v>42187.152777777781</v>
      </c>
      <c r="S2101" s="18">
        <f t="shared" si="134"/>
        <v>42173.746342592596</v>
      </c>
      <c r="T2101">
        <f t="shared" si="131"/>
        <v>2015</v>
      </c>
    </row>
    <row r="2102" spans="1:20" ht="60" x14ac:dyDescent="0.2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s="11">
        <f t="shared" si="132"/>
        <v>137</v>
      </c>
      <c r="G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s="12" t="s">
        <v>8289</v>
      </c>
      <c r="P2102" s="12" t="s">
        <v>8293</v>
      </c>
      <c r="Q2102">
        <v>30.37</v>
      </c>
      <c r="R2102" s="18">
        <f t="shared" si="133"/>
        <v>41090.165972222225</v>
      </c>
      <c r="S2102" s="18">
        <f t="shared" si="134"/>
        <v>41074.834965277776</v>
      </c>
      <c r="T2102">
        <f t="shared" si="131"/>
        <v>2012</v>
      </c>
    </row>
    <row r="2103" spans="1:20" ht="60" x14ac:dyDescent="0.2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s="11">
        <f t="shared" si="132"/>
        <v>113</v>
      </c>
      <c r="G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s="12" t="s">
        <v>8289</v>
      </c>
      <c r="P2103" s="12" t="s">
        <v>8293</v>
      </c>
      <c r="Q2103">
        <v>51.48</v>
      </c>
      <c r="R2103" s="18">
        <f t="shared" si="133"/>
        <v>40952.149467592593</v>
      </c>
      <c r="S2103" s="18">
        <f t="shared" si="134"/>
        <v>40892.149467592593</v>
      </c>
      <c r="T2103">
        <f t="shared" si="131"/>
        <v>2011</v>
      </c>
    </row>
    <row r="2104" spans="1:20" ht="60" x14ac:dyDescent="0.2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s="11">
        <f t="shared" si="132"/>
        <v>136</v>
      </c>
      <c r="G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s="12" t="s">
        <v>8289</v>
      </c>
      <c r="P2104" s="12" t="s">
        <v>8293</v>
      </c>
      <c r="Q2104">
        <v>35.79</v>
      </c>
      <c r="R2104" s="18">
        <f t="shared" si="133"/>
        <v>40668.868611111109</v>
      </c>
      <c r="S2104" s="18">
        <f t="shared" si="134"/>
        <v>40638.868611111109</v>
      </c>
      <c r="T2104">
        <f t="shared" si="131"/>
        <v>2011</v>
      </c>
    </row>
    <row r="2105" spans="1:20" ht="30" x14ac:dyDescent="0.2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s="11">
        <f t="shared" si="132"/>
        <v>146</v>
      </c>
      <c r="G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s="12" t="s">
        <v>8289</v>
      </c>
      <c r="P2105" s="12" t="s">
        <v>8293</v>
      </c>
      <c r="Q2105">
        <v>98.82</v>
      </c>
      <c r="R2105" s="18">
        <f t="shared" si="133"/>
        <v>41222.7966087963</v>
      </c>
      <c r="S2105" s="18">
        <f t="shared" si="134"/>
        <v>41192.754942129628</v>
      </c>
      <c r="T2105">
        <f t="shared" si="131"/>
        <v>2012</v>
      </c>
    </row>
    <row r="2106" spans="1:20" ht="45" x14ac:dyDescent="0.2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s="11">
        <f t="shared" si="132"/>
        <v>130</v>
      </c>
      <c r="G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s="12" t="s">
        <v>8289</v>
      </c>
      <c r="P2106" s="12" t="s">
        <v>8293</v>
      </c>
      <c r="Q2106">
        <v>28</v>
      </c>
      <c r="R2106" s="18">
        <f t="shared" si="133"/>
        <v>41425</v>
      </c>
      <c r="S2106" s="18">
        <f t="shared" si="134"/>
        <v>41394.074467592596</v>
      </c>
      <c r="T2106">
        <f t="shared" si="131"/>
        <v>2013</v>
      </c>
    </row>
    <row r="2107" spans="1:20" ht="45" x14ac:dyDescent="0.2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s="11">
        <f t="shared" si="132"/>
        <v>254</v>
      </c>
      <c r="G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s="12" t="s">
        <v>8289</v>
      </c>
      <c r="P2107" s="12" t="s">
        <v>8293</v>
      </c>
      <c r="Q2107">
        <v>51.31</v>
      </c>
      <c r="R2107" s="18">
        <f t="shared" si="133"/>
        <v>41964.166666666672</v>
      </c>
      <c r="S2107" s="18">
        <f t="shared" si="134"/>
        <v>41951.788807870369</v>
      </c>
      <c r="T2107">
        <f t="shared" si="131"/>
        <v>2014</v>
      </c>
    </row>
    <row r="2108" spans="1:20" ht="60" x14ac:dyDescent="0.2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s="11">
        <f t="shared" si="132"/>
        <v>107</v>
      </c>
      <c r="G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s="12" t="s">
        <v>8289</v>
      </c>
      <c r="P2108" s="12" t="s">
        <v>8293</v>
      </c>
      <c r="Q2108">
        <v>53.52</v>
      </c>
      <c r="R2108" s="18">
        <f t="shared" si="133"/>
        <v>41300.21497685185</v>
      </c>
      <c r="S2108" s="18">
        <f t="shared" si="134"/>
        <v>41270.21497685185</v>
      </c>
      <c r="T2108">
        <f t="shared" si="131"/>
        <v>2012</v>
      </c>
    </row>
    <row r="2109" spans="1:20" ht="45" x14ac:dyDescent="0.2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s="11">
        <f t="shared" si="132"/>
        <v>108</v>
      </c>
      <c r="G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s="12" t="s">
        <v>8289</v>
      </c>
      <c r="P2109" s="12" t="s">
        <v>8293</v>
      </c>
      <c r="Q2109">
        <v>37.15</v>
      </c>
      <c r="R2109" s="18">
        <f t="shared" si="133"/>
        <v>41955.752233796295</v>
      </c>
      <c r="S2109" s="18">
        <f t="shared" si="134"/>
        <v>41934.71056712963</v>
      </c>
      <c r="T2109">
        <f t="shared" si="131"/>
        <v>2014</v>
      </c>
    </row>
    <row r="2110" spans="1:20" ht="60" x14ac:dyDescent="0.2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s="11">
        <f t="shared" si="132"/>
        <v>107</v>
      </c>
      <c r="G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s="12" t="s">
        <v>8289</v>
      </c>
      <c r="P2110" s="12" t="s">
        <v>8293</v>
      </c>
      <c r="Q2110">
        <v>89.9</v>
      </c>
      <c r="R2110" s="18">
        <f t="shared" si="133"/>
        <v>41162.163194444445</v>
      </c>
      <c r="S2110" s="18">
        <f t="shared" si="134"/>
        <v>41135.175694444442</v>
      </c>
      <c r="T2110">
        <f t="shared" si="131"/>
        <v>2012</v>
      </c>
    </row>
    <row r="2111" spans="1:20" ht="45" x14ac:dyDescent="0.2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s="11">
        <f t="shared" si="132"/>
        <v>107</v>
      </c>
      <c r="G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s="12" t="s">
        <v>8289</v>
      </c>
      <c r="P2111" s="12" t="s">
        <v>8293</v>
      </c>
      <c r="Q2111">
        <v>106.53</v>
      </c>
      <c r="R2111" s="18">
        <f t="shared" si="133"/>
        <v>42190.708530092597</v>
      </c>
      <c r="S2111" s="18">
        <f t="shared" si="134"/>
        <v>42160.708530092597</v>
      </c>
      <c r="T2111">
        <f t="shared" si="131"/>
        <v>2015</v>
      </c>
    </row>
    <row r="2112" spans="1:20" ht="30" x14ac:dyDescent="0.2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s="11">
        <f t="shared" si="132"/>
        <v>100</v>
      </c>
      <c r="G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s="12" t="s">
        <v>8289</v>
      </c>
      <c r="P2112" s="12" t="s">
        <v>8293</v>
      </c>
      <c r="Q2112">
        <v>52.82</v>
      </c>
      <c r="R2112" s="18">
        <f t="shared" si="133"/>
        <v>41787.207638888889</v>
      </c>
      <c r="S2112" s="18">
        <f t="shared" si="134"/>
        <v>41759.670937499999</v>
      </c>
      <c r="T2112">
        <f t="shared" si="131"/>
        <v>2014</v>
      </c>
    </row>
    <row r="2113" spans="1:20" ht="60" x14ac:dyDescent="0.2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s="11">
        <f t="shared" si="132"/>
        <v>107</v>
      </c>
      <c r="G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s="12" t="s">
        <v>8289</v>
      </c>
      <c r="P2113" s="12" t="s">
        <v>8293</v>
      </c>
      <c r="Q2113">
        <v>54.62</v>
      </c>
      <c r="R2113" s="18">
        <f t="shared" si="133"/>
        <v>40770.041666666664</v>
      </c>
      <c r="S2113" s="18">
        <f t="shared" si="134"/>
        <v>40703.197048611109</v>
      </c>
      <c r="T2113">
        <f t="shared" si="131"/>
        <v>2011</v>
      </c>
    </row>
    <row r="2114" spans="1:20" ht="45" x14ac:dyDescent="0.2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s="11">
        <f t="shared" si="132"/>
        <v>100</v>
      </c>
      <c r="G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s="12" t="s">
        <v>8289</v>
      </c>
      <c r="P2114" s="12" t="s">
        <v>8293</v>
      </c>
      <c r="Q2114">
        <v>27.27</v>
      </c>
      <c r="R2114" s="18">
        <f t="shared" si="133"/>
        <v>41379.928159722222</v>
      </c>
      <c r="S2114" s="18">
        <f t="shared" si="134"/>
        <v>41365.928159722222</v>
      </c>
      <c r="T2114">
        <f t="shared" si="131"/>
        <v>2013</v>
      </c>
    </row>
    <row r="2115" spans="1:20" ht="30" x14ac:dyDescent="0.2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s="11">
        <f t="shared" si="132"/>
        <v>105</v>
      </c>
      <c r="G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s="12" t="s">
        <v>8289</v>
      </c>
      <c r="P2115" s="12" t="s">
        <v>8293</v>
      </c>
      <c r="Q2115">
        <v>68.599999999999994</v>
      </c>
      <c r="R2115" s="18">
        <f t="shared" si="133"/>
        <v>41905.86546296296</v>
      </c>
      <c r="S2115" s="18">
        <f t="shared" si="134"/>
        <v>41870.86546296296</v>
      </c>
      <c r="T2115">
        <f t="shared" ref="T2115:T2178" si="135">YEAR(S2115)</f>
        <v>2014</v>
      </c>
    </row>
    <row r="2116" spans="1:20" ht="60" x14ac:dyDescent="0.2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s="11">
        <f t="shared" si="132"/>
        <v>105</v>
      </c>
      <c r="G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s="12" t="s">
        <v>8289</v>
      </c>
      <c r="P2116" s="12" t="s">
        <v>8293</v>
      </c>
      <c r="Q2116">
        <v>35.61</v>
      </c>
      <c r="R2116" s="18">
        <f t="shared" si="133"/>
        <v>40521.207638888889</v>
      </c>
      <c r="S2116" s="18">
        <f t="shared" si="134"/>
        <v>40458.815625000003</v>
      </c>
      <c r="T2116">
        <f t="shared" si="135"/>
        <v>2010</v>
      </c>
    </row>
    <row r="2117" spans="1:20" ht="45" x14ac:dyDescent="0.2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s="11">
        <f t="shared" si="132"/>
        <v>226</v>
      </c>
      <c r="G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s="12" t="s">
        <v>8289</v>
      </c>
      <c r="P2117" s="12" t="s">
        <v>8293</v>
      </c>
      <c r="Q2117">
        <v>94.03</v>
      </c>
      <c r="R2117" s="18">
        <f t="shared" si="133"/>
        <v>40594.081030092595</v>
      </c>
      <c r="S2117" s="18">
        <f t="shared" si="134"/>
        <v>40564.081030092595</v>
      </c>
      <c r="T2117">
        <f t="shared" si="135"/>
        <v>2011</v>
      </c>
    </row>
    <row r="2118" spans="1:20" ht="45" x14ac:dyDescent="0.2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s="11">
        <f t="shared" si="132"/>
        <v>101</v>
      </c>
      <c r="G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s="12" t="s">
        <v>8289</v>
      </c>
      <c r="P2118" s="12" t="s">
        <v>8293</v>
      </c>
      <c r="Q2118">
        <v>526.46</v>
      </c>
      <c r="R2118" s="18">
        <f t="shared" si="133"/>
        <v>41184.777812500004</v>
      </c>
      <c r="S2118" s="18">
        <f t="shared" si="134"/>
        <v>41136.777812500004</v>
      </c>
      <c r="T2118">
        <f t="shared" si="135"/>
        <v>2012</v>
      </c>
    </row>
    <row r="2119" spans="1:20" ht="60" x14ac:dyDescent="0.2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s="11">
        <f t="shared" si="132"/>
        <v>148</v>
      </c>
      <c r="G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s="12" t="s">
        <v>8289</v>
      </c>
      <c r="P2119" s="12" t="s">
        <v>8293</v>
      </c>
      <c r="Q2119">
        <v>50.66</v>
      </c>
      <c r="R2119" s="18">
        <f t="shared" si="133"/>
        <v>42304.207638888889</v>
      </c>
      <c r="S2119" s="18">
        <f t="shared" si="134"/>
        <v>42290.059594907405</v>
      </c>
      <c r="T2119">
        <f t="shared" si="135"/>
        <v>2015</v>
      </c>
    </row>
    <row r="2120" spans="1:20" ht="30" x14ac:dyDescent="0.2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s="11">
        <f t="shared" si="132"/>
        <v>135</v>
      </c>
      <c r="G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s="12" t="s">
        <v>8289</v>
      </c>
      <c r="P2120" s="12" t="s">
        <v>8293</v>
      </c>
      <c r="Q2120">
        <v>79.180000000000007</v>
      </c>
      <c r="R2120" s="18">
        <f t="shared" si="133"/>
        <v>40748.839537037034</v>
      </c>
      <c r="S2120" s="18">
        <f t="shared" si="134"/>
        <v>40718.839537037034</v>
      </c>
      <c r="T2120">
        <f t="shared" si="135"/>
        <v>2011</v>
      </c>
    </row>
    <row r="2121" spans="1:20" ht="45" x14ac:dyDescent="0.2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s="11">
        <f t="shared" si="132"/>
        <v>101</v>
      </c>
      <c r="G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s="12" t="s">
        <v>8289</v>
      </c>
      <c r="P2121" s="12" t="s">
        <v>8293</v>
      </c>
      <c r="Q2121">
        <v>91.59</v>
      </c>
      <c r="R2121" s="18">
        <f t="shared" si="133"/>
        <v>41137.130150462966</v>
      </c>
      <c r="S2121" s="18">
        <f t="shared" si="134"/>
        <v>41107.130150462966</v>
      </c>
      <c r="T2121">
        <f t="shared" si="135"/>
        <v>2012</v>
      </c>
    </row>
    <row r="2122" spans="1:20" ht="45" x14ac:dyDescent="0.2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s="11">
        <f t="shared" si="132"/>
        <v>101</v>
      </c>
      <c r="G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s="12" t="s">
        <v>8289</v>
      </c>
      <c r="P2122" s="12" t="s">
        <v>8293</v>
      </c>
      <c r="Q2122">
        <v>116.96</v>
      </c>
      <c r="R2122" s="18">
        <f t="shared" si="133"/>
        <v>41640.964537037034</v>
      </c>
      <c r="S2122" s="18">
        <f t="shared" si="134"/>
        <v>41591.964537037034</v>
      </c>
      <c r="T2122">
        <f t="shared" si="135"/>
        <v>2013</v>
      </c>
    </row>
    <row r="2123" spans="1:20" ht="45" x14ac:dyDescent="0.2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s="11">
        <f t="shared" si="132"/>
        <v>1</v>
      </c>
      <c r="G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s="12" t="s">
        <v>8297</v>
      </c>
      <c r="P2123" s="12" t="s">
        <v>8298</v>
      </c>
      <c r="Q2123">
        <v>28.4</v>
      </c>
      <c r="R2123" s="18">
        <f t="shared" si="133"/>
        <v>42746.7424537037</v>
      </c>
      <c r="S2123" s="18">
        <f t="shared" si="134"/>
        <v>42716.7424537037</v>
      </c>
      <c r="T2123">
        <f t="shared" si="135"/>
        <v>2016</v>
      </c>
    </row>
    <row r="2124" spans="1:20" ht="45" x14ac:dyDescent="0.2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s="11">
        <f t="shared" si="132"/>
        <v>0</v>
      </c>
      <c r="G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s="12" t="s">
        <v>8297</v>
      </c>
      <c r="P2124" s="12" t="s">
        <v>8298</v>
      </c>
      <c r="Q2124">
        <v>103.33</v>
      </c>
      <c r="R2124" s="18">
        <f t="shared" si="133"/>
        <v>42742.300567129627</v>
      </c>
      <c r="S2124" s="18">
        <f t="shared" si="134"/>
        <v>42712.300567129627</v>
      </c>
      <c r="T2124">
        <f t="shared" si="135"/>
        <v>2016</v>
      </c>
    </row>
    <row r="2125" spans="1:20" ht="60" x14ac:dyDescent="0.2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s="11">
        <f t="shared" si="132"/>
        <v>10</v>
      </c>
      <c r="G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s="12" t="s">
        <v>8297</v>
      </c>
      <c r="P2125" s="12" t="s">
        <v>8298</v>
      </c>
      <c r="Q2125">
        <v>10</v>
      </c>
      <c r="R2125" s="18">
        <f t="shared" si="133"/>
        <v>40252.290972222225</v>
      </c>
      <c r="S2125" s="18">
        <f t="shared" si="134"/>
        <v>40198.424849537041</v>
      </c>
      <c r="T2125">
        <f t="shared" si="135"/>
        <v>2010</v>
      </c>
    </row>
    <row r="2126" spans="1:20" ht="60" x14ac:dyDescent="0.2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s="11">
        <f t="shared" si="132"/>
        <v>10</v>
      </c>
      <c r="G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s="12" t="s">
        <v>8297</v>
      </c>
      <c r="P2126" s="12" t="s">
        <v>8298</v>
      </c>
      <c r="Q2126">
        <v>23</v>
      </c>
      <c r="R2126" s="18">
        <f t="shared" si="133"/>
        <v>40512.208333333336</v>
      </c>
      <c r="S2126" s="18">
        <f t="shared" si="134"/>
        <v>40464.028182870366</v>
      </c>
      <c r="T2126">
        <f t="shared" si="135"/>
        <v>2010</v>
      </c>
    </row>
    <row r="2127" spans="1:20" ht="45" x14ac:dyDescent="0.2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s="11">
        <f t="shared" si="132"/>
        <v>1</v>
      </c>
      <c r="G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s="12" t="s">
        <v>8297</v>
      </c>
      <c r="P2127" s="12" t="s">
        <v>8298</v>
      </c>
      <c r="Q2127">
        <v>31.56</v>
      </c>
      <c r="R2127" s="18">
        <f t="shared" si="133"/>
        <v>42221.023530092592</v>
      </c>
      <c r="S2127" s="18">
        <f t="shared" si="134"/>
        <v>42191.023530092592</v>
      </c>
      <c r="T2127">
        <f t="shared" si="135"/>
        <v>2015</v>
      </c>
    </row>
    <row r="2128" spans="1:20" ht="45" x14ac:dyDescent="0.2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s="11">
        <f t="shared" si="132"/>
        <v>0</v>
      </c>
      <c r="G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s="12" t="s">
        <v>8297</v>
      </c>
      <c r="P2128" s="12" t="s">
        <v>8298</v>
      </c>
      <c r="Q2128">
        <v>5</v>
      </c>
      <c r="R2128" s="18">
        <f t="shared" si="133"/>
        <v>41981.973229166666</v>
      </c>
      <c r="S2128" s="18">
        <f t="shared" si="134"/>
        <v>41951.973229166666</v>
      </c>
      <c r="T2128">
        <f t="shared" si="135"/>
        <v>2014</v>
      </c>
    </row>
    <row r="2129" spans="1:20" ht="30" x14ac:dyDescent="0.2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s="11">
        <f t="shared" si="132"/>
        <v>29</v>
      </c>
      <c r="G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s="12" t="s">
        <v>8297</v>
      </c>
      <c r="P2129" s="12" t="s">
        <v>8298</v>
      </c>
      <c r="Q2129">
        <v>34.22</v>
      </c>
      <c r="R2129" s="18">
        <f t="shared" si="133"/>
        <v>42075.463692129633</v>
      </c>
      <c r="S2129" s="18">
        <f t="shared" si="134"/>
        <v>42045.50535879629</v>
      </c>
      <c r="T2129">
        <f t="shared" si="135"/>
        <v>2015</v>
      </c>
    </row>
    <row r="2130" spans="1:20" ht="60" x14ac:dyDescent="0.2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s="11">
        <f t="shared" ref="F2130:F2193" si="136">ROUND(E2130/D2130*100,0)</f>
        <v>0</v>
      </c>
      <c r="G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s="12" t="s">
        <v>8297</v>
      </c>
      <c r="P2130" s="12" t="s">
        <v>8298</v>
      </c>
      <c r="Q2130">
        <v>25</v>
      </c>
      <c r="R2130" s="18">
        <f t="shared" ref="R2130:R2193" si="137">(((J2130/60)/60)/24)+DATE(1970,1,1)</f>
        <v>41903.772789351853</v>
      </c>
      <c r="S2130" s="18">
        <f t="shared" ref="S2130:S2193" si="138">(((K2130/60)/60)/24)+DATE(1970,1,1)</f>
        <v>41843.772789351853</v>
      </c>
      <c r="T2130">
        <f t="shared" si="135"/>
        <v>2014</v>
      </c>
    </row>
    <row r="2131" spans="1:20" ht="60" x14ac:dyDescent="0.2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s="11">
        <f t="shared" si="136"/>
        <v>12</v>
      </c>
      <c r="G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s="12" t="s">
        <v>8297</v>
      </c>
      <c r="P2131" s="12" t="s">
        <v>8298</v>
      </c>
      <c r="Q2131">
        <v>19.670000000000002</v>
      </c>
      <c r="R2131" s="18">
        <f t="shared" si="137"/>
        <v>42439.024305555555</v>
      </c>
      <c r="S2131" s="18">
        <f t="shared" si="138"/>
        <v>42409.024305555555</v>
      </c>
      <c r="T2131">
        <f t="shared" si="135"/>
        <v>2016</v>
      </c>
    </row>
    <row r="2132" spans="1:20" ht="30" x14ac:dyDescent="0.2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s="11">
        <f t="shared" si="136"/>
        <v>0</v>
      </c>
      <c r="G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s="12" t="s">
        <v>8297</v>
      </c>
      <c r="P2132" s="12" t="s">
        <v>8298</v>
      </c>
      <c r="Q2132">
        <v>21.25</v>
      </c>
      <c r="R2132" s="18">
        <f t="shared" si="137"/>
        <v>41867.086377314816</v>
      </c>
      <c r="S2132" s="18">
        <f t="shared" si="138"/>
        <v>41832.086377314816</v>
      </c>
      <c r="T2132">
        <f t="shared" si="135"/>
        <v>2014</v>
      </c>
    </row>
    <row r="2133" spans="1:20" ht="45" x14ac:dyDescent="0.2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s="11">
        <f t="shared" si="136"/>
        <v>5</v>
      </c>
      <c r="G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s="12" t="s">
        <v>8297</v>
      </c>
      <c r="P2133" s="12" t="s">
        <v>8298</v>
      </c>
      <c r="Q2133">
        <v>8.33</v>
      </c>
      <c r="R2133" s="18">
        <f t="shared" si="137"/>
        <v>42197.207071759258</v>
      </c>
      <c r="S2133" s="18">
        <f t="shared" si="138"/>
        <v>42167.207071759258</v>
      </c>
      <c r="T2133">
        <f t="shared" si="135"/>
        <v>2015</v>
      </c>
    </row>
    <row r="2134" spans="1:20" ht="60" x14ac:dyDescent="0.2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s="11">
        <f t="shared" si="136"/>
        <v>2</v>
      </c>
      <c r="G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s="12" t="s">
        <v>8297</v>
      </c>
      <c r="P2134" s="12" t="s">
        <v>8298</v>
      </c>
      <c r="Q2134">
        <v>21.34</v>
      </c>
      <c r="R2134" s="18">
        <f t="shared" si="137"/>
        <v>41673.487175925926</v>
      </c>
      <c r="S2134" s="18">
        <f t="shared" si="138"/>
        <v>41643.487175925926</v>
      </c>
      <c r="T2134">
        <f t="shared" si="135"/>
        <v>2014</v>
      </c>
    </row>
    <row r="2135" spans="1:20" ht="60" x14ac:dyDescent="0.2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s="11">
        <f t="shared" si="136"/>
        <v>2</v>
      </c>
      <c r="G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s="12" t="s">
        <v>8297</v>
      </c>
      <c r="P2135" s="12" t="s">
        <v>8298</v>
      </c>
      <c r="Q2135">
        <v>5.33</v>
      </c>
      <c r="R2135" s="18">
        <f t="shared" si="137"/>
        <v>40657.290972222225</v>
      </c>
      <c r="S2135" s="18">
        <f t="shared" si="138"/>
        <v>40619.097210648149</v>
      </c>
      <c r="T2135">
        <f t="shared" si="135"/>
        <v>2011</v>
      </c>
    </row>
    <row r="2136" spans="1:20" ht="45" x14ac:dyDescent="0.2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s="11">
        <f t="shared" si="136"/>
        <v>2</v>
      </c>
      <c r="G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s="12" t="s">
        <v>8297</v>
      </c>
      <c r="P2136" s="12" t="s">
        <v>8298</v>
      </c>
      <c r="Q2136">
        <v>34.67</v>
      </c>
      <c r="R2136" s="18">
        <f t="shared" si="137"/>
        <v>41391.886469907404</v>
      </c>
      <c r="S2136" s="18">
        <f t="shared" si="138"/>
        <v>41361.886469907404</v>
      </c>
      <c r="T2136">
        <f t="shared" si="135"/>
        <v>2013</v>
      </c>
    </row>
    <row r="2137" spans="1:20" ht="60" x14ac:dyDescent="0.2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s="11">
        <f t="shared" si="136"/>
        <v>10</v>
      </c>
      <c r="G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s="12" t="s">
        <v>8297</v>
      </c>
      <c r="P2137" s="12" t="s">
        <v>8298</v>
      </c>
      <c r="Q2137">
        <v>21.73</v>
      </c>
      <c r="R2137" s="18">
        <f t="shared" si="137"/>
        <v>41186.963344907403</v>
      </c>
      <c r="S2137" s="18">
        <f t="shared" si="138"/>
        <v>41156.963344907403</v>
      </c>
      <c r="T2137">
        <f t="shared" si="135"/>
        <v>2012</v>
      </c>
    </row>
    <row r="2138" spans="1:20" ht="45" x14ac:dyDescent="0.2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s="11">
        <f t="shared" si="136"/>
        <v>0</v>
      </c>
      <c r="G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s="12" t="s">
        <v>8297</v>
      </c>
      <c r="P2138" s="12" t="s">
        <v>8298</v>
      </c>
      <c r="Q2138">
        <v>11.92</v>
      </c>
      <c r="R2138" s="18">
        <f t="shared" si="137"/>
        <v>41566.509097222224</v>
      </c>
      <c r="S2138" s="18">
        <f t="shared" si="138"/>
        <v>41536.509097222224</v>
      </c>
      <c r="T2138">
        <f t="shared" si="135"/>
        <v>2013</v>
      </c>
    </row>
    <row r="2139" spans="1:20" ht="45" x14ac:dyDescent="0.2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s="11">
        <f t="shared" si="136"/>
        <v>28</v>
      </c>
      <c r="G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s="12" t="s">
        <v>8297</v>
      </c>
      <c r="P2139" s="12" t="s">
        <v>8298</v>
      </c>
      <c r="Q2139">
        <v>26.6</v>
      </c>
      <c r="R2139" s="18">
        <f t="shared" si="137"/>
        <v>41978.771168981482</v>
      </c>
      <c r="S2139" s="18">
        <f t="shared" si="138"/>
        <v>41948.771168981482</v>
      </c>
      <c r="T2139">
        <f t="shared" si="135"/>
        <v>2014</v>
      </c>
    </row>
    <row r="2140" spans="1:20" ht="45" x14ac:dyDescent="0.2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s="11">
        <f t="shared" si="136"/>
        <v>13</v>
      </c>
      <c r="G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s="12" t="s">
        <v>8297</v>
      </c>
      <c r="P2140" s="12" t="s">
        <v>8298</v>
      </c>
      <c r="Q2140">
        <v>10.67</v>
      </c>
      <c r="R2140" s="18">
        <f t="shared" si="137"/>
        <v>41587.054849537039</v>
      </c>
      <c r="S2140" s="18">
        <f t="shared" si="138"/>
        <v>41557.013182870374</v>
      </c>
      <c r="T2140">
        <f t="shared" si="135"/>
        <v>2013</v>
      </c>
    </row>
    <row r="2141" spans="1:20" ht="60" x14ac:dyDescent="0.2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s="11">
        <f t="shared" si="136"/>
        <v>5</v>
      </c>
      <c r="G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s="12" t="s">
        <v>8297</v>
      </c>
      <c r="P2141" s="12" t="s">
        <v>8298</v>
      </c>
      <c r="Q2141">
        <v>29.04</v>
      </c>
      <c r="R2141" s="18">
        <f t="shared" si="137"/>
        <v>42677.750092592592</v>
      </c>
      <c r="S2141" s="18">
        <f t="shared" si="138"/>
        <v>42647.750092592592</v>
      </c>
      <c r="T2141">
        <f t="shared" si="135"/>
        <v>2016</v>
      </c>
    </row>
    <row r="2142" spans="1:20" ht="60" x14ac:dyDescent="0.2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s="11">
        <f t="shared" si="136"/>
        <v>0</v>
      </c>
      <c r="G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s="12" t="s">
        <v>8297</v>
      </c>
      <c r="P2142" s="12" t="s">
        <v>8298</v>
      </c>
      <c r="Q2142">
        <v>50.91</v>
      </c>
      <c r="R2142" s="18">
        <f t="shared" si="137"/>
        <v>41285.833611111113</v>
      </c>
      <c r="S2142" s="18">
        <f t="shared" si="138"/>
        <v>41255.833611111113</v>
      </c>
      <c r="T2142">
        <f t="shared" si="135"/>
        <v>2012</v>
      </c>
    </row>
    <row r="2143" spans="1:20" ht="60" x14ac:dyDescent="0.2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s="11">
        <f t="shared" si="136"/>
        <v>0</v>
      </c>
      <c r="G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s="12" t="s">
        <v>8297</v>
      </c>
      <c r="P2143" s="12" t="s">
        <v>8298</v>
      </c>
      <c r="Q2143">
        <v>0</v>
      </c>
      <c r="R2143" s="18">
        <f t="shared" si="137"/>
        <v>41957.277303240742</v>
      </c>
      <c r="S2143" s="18">
        <f t="shared" si="138"/>
        <v>41927.235636574071</v>
      </c>
      <c r="T2143">
        <f t="shared" si="135"/>
        <v>2014</v>
      </c>
    </row>
    <row r="2144" spans="1:20" ht="60" x14ac:dyDescent="0.2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s="11">
        <f t="shared" si="136"/>
        <v>6</v>
      </c>
      <c r="G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s="12" t="s">
        <v>8297</v>
      </c>
      <c r="P2144" s="12" t="s">
        <v>8298</v>
      </c>
      <c r="Q2144">
        <v>50.08</v>
      </c>
      <c r="R2144" s="18">
        <f t="shared" si="137"/>
        <v>42368.701504629629</v>
      </c>
      <c r="S2144" s="18">
        <f t="shared" si="138"/>
        <v>42340.701504629629</v>
      </c>
      <c r="T2144">
        <f t="shared" si="135"/>
        <v>2015</v>
      </c>
    </row>
    <row r="2145" spans="1:20" ht="60" x14ac:dyDescent="0.2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s="11">
        <f t="shared" si="136"/>
        <v>11</v>
      </c>
      <c r="G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s="12" t="s">
        <v>8297</v>
      </c>
      <c r="P2145" s="12" t="s">
        <v>8298</v>
      </c>
      <c r="Q2145">
        <v>45</v>
      </c>
      <c r="R2145" s="18">
        <f t="shared" si="137"/>
        <v>40380.791666666664</v>
      </c>
      <c r="S2145" s="18">
        <f t="shared" si="138"/>
        <v>40332.886712962965</v>
      </c>
      <c r="T2145">
        <f t="shared" si="135"/>
        <v>2010</v>
      </c>
    </row>
    <row r="2146" spans="1:20" ht="45" x14ac:dyDescent="0.2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s="11">
        <f t="shared" si="136"/>
        <v>2</v>
      </c>
      <c r="G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s="12" t="s">
        <v>8297</v>
      </c>
      <c r="P2146" s="12" t="s">
        <v>8298</v>
      </c>
      <c r="Q2146">
        <v>25.29</v>
      </c>
      <c r="R2146" s="18">
        <f t="shared" si="137"/>
        <v>41531.546759259261</v>
      </c>
      <c r="S2146" s="18">
        <f t="shared" si="138"/>
        <v>41499.546759259261</v>
      </c>
      <c r="T2146">
        <f t="shared" si="135"/>
        <v>2013</v>
      </c>
    </row>
    <row r="2147" spans="1:20" ht="60" x14ac:dyDescent="0.2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s="11">
        <f t="shared" si="136"/>
        <v>30</v>
      </c>
      <c r="G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s="12" t="s">
        <v>8297</v>
      </c>
      <c r="P2147" s="12" t="s">
        <v>8298</v>
      </c>
      <c r="Q2147">
        <v>51.29</v>
      </c>
      <c r="R2147" s="18">
        <f t="shared" si="137"/>
        <v>41605.279097222221</v>
      </c>
      <c r="S2147" s="18">
        <f t="shared" si="138"/>
        <v>41575.237430555557</v>
      </c>
      <c r="T2147">
        <f t="shared" si="135"/>
        <v>2013</v>
      </c>
    </row>
    <row r="2148" spans="1:20" ht="60" x14ac:dyDescent="0.2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s="11">
        <f t="shared" si="136"/>
        <v>0</v>
      </c>
      <c r="G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s="12" t="s">
        <v>8297</v>
      </c>
      <c r="P2148" s="12" t="s">
        <v>8298</v>
      </c>
      <c r="Q2148">
        <v>1</v>
      </c>
      <c r="R2148" s="18">
        <f t="shared" si="137"/>
        <v>42411.679513888885</v>
      </c>
      <c r="S2148" s="18">
        <f t="shared" si="138"/>
        <v>42397.679513888885</v>
      </c>
      <c r="T2148">
        <f t="shared" si="135"/>
        <v>2016</v>
      </c>
    </row>
    <row r="2149" spans="1:20" x14ac:dyDescent="0.2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s="11">
        <f t="shared" si="136"/>
        <v>1</v>
      </c>
      <c r="G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s="12" t="s">
        <v>8297</v>
      </c>
      <c r="P2149" s="12" t="s">
        <v>8298</v>
      </c>
      <c r="Q2149">
        <v>49.38</v>
      </c>
      <c r="R2149" s="18">
        <f t="shared" si="137"/>
        <v>41959.337361111116</v>
      </c>
      <c r="S2149" s="18">
        <f t="shared" si="138"/>
        <v>41927.295694444445</v>
      </c>
      <c r="T2149">
        <f t="shared" si="135"/>
        <v>2014</v>
      </c>
    </row>
    <row r="2150" spans="1:20" ht="60" x14ac:dyDescent="0.2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s="11">
        <f t="shared" si="136"/>
        <v>2</v>
      </c>
      <c r="G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s="12" t="s">
        <v>8297</v>
      </c>
      <c r="P2150" s="12" t="s">
        <v>8298</v>
      </c>
      <c r="Q2150">
        <v>1</v>
      </c>
      <c r="R2150" s="18">
        <f t="shared" si="137"/>
        <v>42096.691921296297</v>
      </c>
      <c r="S2150" s="18">
        <f t="shared" si="138"/>
        <v>42066.733587962968</v>
      </c>
      <c r="T2150">
        <f t="shared" si="135"/>
        <v>2015</v>
      </c>
    </row>
    <row r="2151" spans="1:20" ht="60" x14ac:dyDescent="0.2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s="11">
        <f t="shared" si="136"/>
        <v>0</v>
      </c>
      <c r="G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s="12" t="s">
        <v>8297</v>
      </c>
      <c r="P2151" s="12" t="s">
        <v>8298</v>
      </c>
      <c r="Q2151">
        <v>0</v>
      </c>
      <c r="R2151" s="18">
        <f t="shared" si="137"/>
        <v>40390</v>
      </c>
      <c r="S2151" s="18">
        <f t="shared" si="138"/>
        <v>40355.024953703702</v>
      </c>
      <c r="T2151">
        <f t="shared" si="135"/>
        <v>2010</v>
      </c>
    </row>
    <row r="2152" spans="1:20" x14ac:dyDescent="0.2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s="11">
        <f t="shared" si="136"/>
        <v>1</v>
      </c>
      <c r="G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s="12" t="s">
        <v>8297</v>
      </c>
      <c r="P2152" s="12" t="s">
        <v>8298</v>
      </c>
      <c r="Q2152">
        <v>101.25</v>
      </c>
      <c r="R2152" s="18">
        <f t="shared" si="137"/>
        <v>42564.284710648149</v>
      </c>
      <c r="S2152" s="18">
        <f t="shared" si="138"/>
        <v>42534.284710648149</v>
      </c>
      <c r="T2152">
        <f t="shared" si="135"/>
        <v>2016</v>
      </c>
    </row>
    <row r="2153" spans="1:20" ht="60" x14ac:dyDescent="0.2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s="11">
        <f t="shared" si="136"/>
        <v>0</v>
      </c>
      <c r="G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s="12" t="s">
        <v>8297</v>
      </c>
      <c r="P2153" s="12" t="s">
        <v>8298</v>
      </c>
      <c r="Q2153">
        <v>19.670000000000002</v>
      </c>
      <c r="R2153" s="18">
        <f t="shared" si="137"/>
        <v>42550.847384259265</v>
      </c>
      <c r="S2153" s="18">
        <f t="shared" si="138"/>
        <v>42520.847384259265</v>
      </c>
      <c r="T2153">
        <f t="shared" si="135"/>
        <v>2016</v>
      </c>
    </row>
    <row r="2154" spans="1:20" ht="60" x14ac:dyDescent="0.2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s="11">
        <f t="shared" si="136"/>
        <v>0</v>
      </c>
      <c r="G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s="12" t="s">
        <v>8297</v>
      </c>
      <c r="P2154" s="12" t="s">
        <v>8298</v>
      </c>
      <c r="Q2154">
        <v>12.5</v>
      </c>
      <c r="R2154" s="18">
        <f t="shared" si="137"/>
        <v>41713.790613425925</v>
      </c>
      <c r="S2154" s="18">
        <f t="shared" si="138"/>
        <v>41683.832280092596</v>
      </c>
      <c r="T2154">
        <f t="shared" si="135"/>
        <v>2014</v>
      </c>
    </row>
    <row r="2155" spans="1:20" ht="60" x14ac:dyDescent="0.2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s="11">
        <f t="shared" si="136"/>
        <v>0</v>
      </c>
      <c r="G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s="12" t="s">
        <v>8297</v>
      </c>
      <c r="P2155" s="12" t="s">
        <v>8298</v>
      </c>
      <c r="Q2155">
        <v>8.5</v>
      </c>
      <c r="R2155" s="18">
        <f t="shared" si="137"/>
        <v>42014.332638888889</v>
      </c>
      <c r="S2155" s="18">
        <f t="shared" si="138"/>
        <v>41974.911087962959</v>
      </c>
      <c r="T2155">
        <f t="shared" si="135"/>
        <v>2014</v>
      </c>
    </row>
    <row r="2156" spans="1:20" ht="30" x14ac:dyDescent="0.2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s="11">
        <f t="shared" si="136"/>
        <v>1</v>
      </c>
      <c r="G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s="12" t="s">
        <v>8297</v>
      </c>
      <c r="P2156" s="12" t="s">
        <v>8298</v>
      </c>
      <c r="Q2156">
        <v>1</v>
      </c>
      <c r="R2156" s="18">
        <f t="shared" si="137"/>
        <v>41667.632256944446</v>
      </c>
      <c r="S2156" s="18">
        <f t="shared" si="138"/>
        <v>41647.632256944446</v>
      </c>
      <c r="T2156">
        <f t="shared" si="135"/>
        <v>2014</v>
      </c>
    </row>
    <row r="2157" spans="1:20" ht="45" x14ac:dyDescent="0.2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s="11">
        <f t="shared" si="136"/>
        <v>2</v>
      </c>
      <c r="G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s="12" t="s">
        <v>8297</v>
      </c>
      <c r="P2157" s="12" t="s">
        <v>8298</v>
      </c>
      <c r="Q2157">
        <v>23</v>
      </c>
      <c r="R2157" s="18">
        <f t="shared" si="137"/>
        <v>42460.70584490741</v>
      </c>
      <c r="S2157" s="18">
        <f t="shared" si="138"/>
        <v>42430.747511574074</v>
      </c>
      <c r="T2157">
        <f t="shared" si="135"/>
        <v>2016</v>
      </c>
    </row>
    <row r="2158" spans="1:20" ht="45" x14ac:dyDescent="0.2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s="11">
        <f t="shared" si="136"/>
        <v>3</v>
      </c>
      <c r="G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s="12" t="s">
        <v>8297</v>
      </c>
      <c r="P2158" s="12" t="s">
        <v>8298</v>
      </c>
      <c r="Q2158">
        <v>17.989999999999998</v>
      </c>
      <c r="R2158" s="18">
        <f t="shared" si="137"/>
        <v>41533.85423611111</v>
      </c>
      <c r="S2158" s="18">
        <f t="shared" si="138"/>
        <v>41488.85423611111</v>
      </c>
      <c r="T2158">
        <f t="shared" si="135"/>
        <v>2013</v>
      </c>
    </row>
    <row r="2159" spans="1:20" ht="30" x14ac:dyDescent="0.2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s="11">
        <f t="shared" si="136"/>
        <v>28</v>
      </c>
      <c r="G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s="12" t="s">
        <v>8297</v>
      </c>
      <c r="P2159" s="12" t="s">
        <v>8298</v>
      </c>
      <c r="Q2159">
        <v>370.95</v>
      </c>
      <c r="R2159" s="18">
        <f t="shared" si="137"/>
        <v>42727.332638888889</v>
      </c>
      <c r="S2159" s="18">
        <f t="shared" si="138"/>
        <v>42694.98128472222</v>
      </c>
      <c r="T2159">
        <f t="shared" si="135"/>
        <v>2016</v>
      </c>
    </row>
    <row r="2160" spans="1:20" ht="60" x14ac:dyDescent="0.2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s="11">
        <f t="shared" si="136"/>
        <v>7</v>
      </c>
      <c r="G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s="12" t="s">
        <v>8297</v>
      </c>
      <c r="P2160" s="12" t="s">
        <v>8298</v>
      </c>
      <c r="Q2160">
        <v>63.57</v>
      </c>
      <c r="R2160" s="18">
        <f t="shared" si="137"/>
        <v>41309.853865740741</v>
      </c>
      <c r="S2160" s="18">
        <f t="shared" si="138"/>
        <v>41264.853865740741</v>
      </c>
      <c r="T2160">
        <f t="shared" si="135"/>
        <v>2012</v>
      </c>
    </row>
    <row r="2161" spans="1:20" ht="75" x14ac:dyDescent="0.2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s="11">
        <f t="shared" si="136"/>
        <v>1</v>
      </c>
      <c r="G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s="12" t="s">
        <v>8297</v>
      </c>
      <c r="P2161" s="12" t="s">
        <v>8298</v>
      </c>
      <c r="Q2161">
        <v>13</v>
      </c>
      <c r="R2161" s="18">
        <f t="shared" si="137"/>
        <v>40740.731180555551</v>
      </c>
      <c r="S2161" s="18">
        <f t="shared" si="138"/>
        <v>40710.731180555551</v>
      </c>
      <c r="T2161">
        <f t="shared" si="135"/>
        <v>2011</v>
      </c>
    </row>
    <row r="2162" spans="1:20" ht="45" x14ac:dyDescent="0.2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s="11">
        <f t="shared" si="136"/>
        <v>1</v>
      </c>
      <c r="G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s="12" t="s">
        <v>8297</v>
      </c>
      <c r="P2162" s="12" t="s">
        <v>8298</v>
      </c>
      <c r="Q2162">
        <v>5.31</v>
      </c>
      <c r="R2162" s="18">
        <f t="shared" si="137"/>
        <v>41048.711863425924</v>
      </c>
      <c r="S2162" s="18">
        <f t="shared" si="138"/>
        <v>41018.711863425924</v>
      </c>
      <c r="T2162">
        <f t="shared" si="135"/>
        <v>2012</v>
      </c>
    </row>
    <row r="2163" spans="1:20" ht="30" x14ac:dyDescent="0.2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s="11">
        <f t="shared" si="136"/>
        <v>116</v>
      </c>
      <c r="G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s="12" t="s">
        <v>8289</v>
      </c>
      <c r="P2163" s="12" t="s">
        <v>8290</v>
      </c>
      <c r="Q2163">
        <v>35.619999999999997</v>
      </c>
      <c r="R2163" s="18">
        <f t="shared" si="137"/>
        <v>42270.852534722217</v>
      </c>
      <c r="S2163" s="18">
        <f t="shared" si="138"/>
        <v>42240.852534722217</v>
      </c>
      <c r="T2163">
        <f t="shared" si="135"/>
        <v>2015</v>
      </c>
    </row>
    <row r="2164" spans="1:20" ht="60" x14ac:dyDescent="0.2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s="11">
        <f t="shared" si="136"/>
        <v>112</v>
      </c>
      <c r="G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s="12" t="s">
        <v>8289</v>
      </c>
      <c r="P2164" s="12" t="s">
        <v>8290</v>
      </c>
      <c r="Q2164">
        <v>87.1</v>
      </c>
      <c r="R2164" s="18">
        <f t="shared" si="137"/>
        <v>41844.766099537039</v>
      </c>
      <c r="S2164" s="18">
        <f t="shared" si="138"/>
        <v>41813.766099537039</v>
      </c>
      <c r="T2164">
        <f t="shared" si="135"/>
        <v>2014</v>
      </c>
    </row>
    <row r="2165" spans="1:20" ht="45" x14ac:dyDescent="0.2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s="11">
        <f t="shared" si="136"/>
        <v>132</v>
      </c>
      <c r="G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s="12" t="s">
        <v>8289</v>
      </c>
      <c r="P2165" s="12" t="s">
        <v>8290</v>
      </c>
      <c r="Q2165">
        <v>75.11</v>
      </c>
      <c r="R2165" s="18">
        <f t="shared" si="137"/>
        <v>42163.159722222219</v>
      </c>
      <c r="S2165" s="18">
        <f t="shared" si="138"/>
        <v>42111.899537037039</v>
      </c>
      <c r="T2165">
        <f t="shared" si="135"/>
        <v>2015</v>
      </c>
    </row>
    <row r="2166" spans="1:20" ht="30" x14ac:dyDescent="0.2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s="11">
        <f t="shared" si="136"/>
        <v>103</v>
      </c>
      <c r="G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s="12" t="s">
        <v>8289</v>
      </c>
      <c r="P2166" s="12" t="s">
        <v>8290</v>
      </c>
      <c r="Q2166">
        <v>68.010000000000005</v>
      </c>
      <c r="R2166" s="18">
        <f t="shared" si="137"/>
        <v>42546.165972222225</v>
      </c>
      <c r="S2166" s="18">
        <f t="shared" si="138"/>
        <v>42515.71775462963</v>
      </c>
      <c r="T2166">
        <f t="shared" si="135"/>
        <v>2016</v>
      </c>
    </row>
    <row r="2167" spans="1:20" ht="60" x14ac:dyDescent="0.2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s="11">
        <f t="shared" si="136"/>
        <v>139</v>
      </c>
      <c r="G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s="12" t="s">
        <v>8289</v>
      </c>
      <c r="P2167" s="12" t="s">
        <v>8290</v>
      </c>
      <c r="Q2167">
        <v>29.62</v>
      </c>
      <c r="R2167" s="18">
        <f t="shared" si="137"/>
        <v>42468.625405092593</v>
      </c>
      <c r="S2167" s="18">
        <f t="shared" si="138"/>
        <v>42438.667071759264</v>
      </c>
      <c r="T2167">
        <f t="shared" si="135"/>
        <v>2016</v>
      </c>
    </row>
    <row r="2168" spans="1:20" ht="60" x14ac:dyDescent="0.2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s="11">
        <f t="shared" si="136"/>
        <v>147</v>
      </c>
      <c r="G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s="12" t="s">
        <v>8289</v>
      </c>
      <c r="P2168" s="12" t="s">
        <v>8290</v>
      </c>
      <c r="Q2168">
        <v>91.63</v>
      </c>
      <c r="R2168" s="18">
        <f t="shared" si="137"/>
        <v>41978.879837962959</v>
      </c>
      <c r="S2168" s="18">
        <f t="shared" si="138"/>
        <v>41933.838171296295</v>
      </c>
      <c r="T2168">
        <f t="shared" si="135"/>
        <v>2014</v>
      </c>
    </row>
    <row r="2169" spans="1:20" ht="30" x14ac:dyDescent="0.2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s="11">
        <f t="shared" si="136"/>
        <v>120</v>
      </c>
      <c r="G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s="12" t="s">
        <v>8289</v>
      </c>
      <c r="P2169" s="12" t="s">
        <v>8290</v>
      </c>
      <c r="Q2169">
        <v>22.5</v>
      </c>
      <c r="R2169" s="18">
        <f t="shared" si="137"/>
        <v>41167.066400462965</v>
      </c>
      <c r="S2169" s="18">
        <f t="shared" si="138"/>
        <v>41153.066400462965</v>
      </c>
      <c r="T2169">
        <f t="shared" si="135"/>
        <v>2012</v>
      </c>
    </row>
    <row r="2170" spans="1:20" ht="45" x14ac:dyDescent="0.2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s="11">
        <f t="shared" si="136"/>
        <v>122</v>
      </c>
      <c r="G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s="12" t="s">
        <v>8289</v>
      </c>
      <c r="P2170" s="12" t="s">
        <v>8290</v>
      </c>
      <c r="Q2170">
        <v>64.37</v>
      </c>
      <c r="R2170" s="18">
        <f t="shared" si="137"/>
        <v>42776.208333333328</v>
      </c>
      <c r="S2170" s="18">
        <f t="shared" si="138"/>
        <v>42745.600243055553</v>
      </c>
      <c r="T2170">
        <f t="shared" si="135"/>
        <v>2017</v>
      </c>
    </row>
    <row r="2171" spans="1:20" ht="60" x14ac:dyDescent="0.2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s="11">
        <f t="shared" si="136"/>
        <v>100</v>
      </c>
      <c r="G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s="12" t="s">
        <v>8289</v>
      </c>
      <c r="P2171" s="12" t="s">
        <v>8290</v>
      </c>
      <c r="Q2171">
        <v>21.86</v>
      </c>
      <c r="R2171" s="18">
        <f t="shared" si="137"/>
        <v>42796.700821759259</v>
      </c>
      <c r="S2171" s="18">
        <f t="shared" si="138"/>
        <v>42793.700821759259</v>
      </c>
      <c r="T2171">
        <f t="shared" si="135"/>
        <v>2017</v>
      </c>
    </row>
    <row r="2172" spans="1:20" ht="45" x14ac:dyDescent="0.2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s="11">
        <f t="shared" si="136"/>
        <v>181</v>
      </c>
      <c r="G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s="12" t="s">
        <v>8289</v>
      </c>
      <c r="P2172" s="12" t="s">
        <v>8290</v>
      </c>
      <c r="Q2172">
        <v>33.32</v>
      </c>
      <c r="R2172" s="18">
        <f t="shared" si="137"/>
        <v>42238.750254629631</v>
      </c>
      <c r="S2172" s="18">
        <f t="shared" si="138"/>
        <v>42198.750254629631</v>
      </c>
      <c r="T2172">
        <f t="shared" si="135"/>
        <v>2015</v>
      </c>
    </row>
    <row r="2173" spans="1:20" ht="45" x14ac:dyDescent="0.2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s="11">
        <f t="shared" si="136"/>
        <v>106</v>
      </c>
      <c r="G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s="12" t="s">
        <v>8289</v>
      </c>
      <c r="P2173" s="12" t="s">
        <v>8290</v>
      </c>
      <c r="Q2173">
        <v>90.28</v>
      </c>
      <c r="R2173" s="18">
        <f t="shared" si="137"/>
        <v>42177.208333333328</v>
      </c>
      <c r="S2173" s="18">
        <f t="shared" si="138"/>
        <v>42141.95711805555</v>
      </c>
      <c r="T2173">
        <f t="shared" si="135"/>
        <v>2015</v>
      </c>
    </row>
    <row r="2174" spans="1:20" ht="45" x14ac:dyDescent="0.2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s="11">
        <f t="shared" si="136"/>
        <v>100</v>
      </c>
      <c r="G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s="12" t="s">
        <v>8289</v>
      </c>
      <c r="P2174" s="12" t="s">
        <v>8290</v>
      </c>
      <c r="Q2174">
        <v>76.92</v>
      </c>
      <c r="R2174" s="18">
        <f t="shared" si="137"/>
        <v>42112.580092592587</v>
      </c>
      <c r="S2174" s="18">
        <f t="shared" si="138"/>
        <v>42082.580092592587</v>
      </c>
      <c r="T2174">
        <f t="shared" si="135"/>
        <v>2015</v>
      </c>
    </row>
    <row r="2175" spans="1:20" ht="60" x14ac:dyDescent="0.2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s="11">
        <f t="shared" si="136"/>
        <v>127</v>
      </c>
      <c r="G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s="12" t="s">
        <v>8289</v>
      </c>
      <c r="P2175" s="12" t="s">
        <v>8290</v>
      </c>
      <c r="Q2175">
        <v>59.23</v>
      </c>
      <c r="R2175" s="18">
        <f t="shared" si="137"/>
        <v>41527.165972222225</v>
      </c>
      <c r="S2175" s="18">
        <f t="shared" si="138"/>
        <v>41495.692627314813</v>
      </c>
      <c r="T2175">
        <f t="shared" si="135"/>
        <v>2013</v>
      </c>
    </row>
    <row r="2176" spans="1:20" ht="60" x14ac:dyDescent="0.2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s="11">
        <f t="shared" si="136"/>
        <v>103</v>
      </c>
      <c r="G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s="12" t="s">
        <v>8289</v>
      </c>
      <c r="P2176" s="12" t="s">
        <v>8290</v>
      </c>
      <c r="Q2176">
        <v>65.38</v>
      </c>
      <c r="R2176" s="18">
        <f t="shared" si="137"/>
        <v>42495.542905092589</v>
      </c>
      <c r="S2176" s="18">
        <f t="shared" si="138"/>
        <v>42465.542905092589</v>
      </c>
      <c r="T2176">
        <f t="shared" si="135"/>
        <v>2016</v>
      </c>
    </row>
    <row r="2177" spans="1:20" ht="60" x14ac:dyDescent="0.2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s="11">
        <f t="shared" si="136"/>
        <v>250</v>
      </c>
      <c r="G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s="12" t="s">
        <v>8289</v>
      </c>
      <c r="P2177" s="12" t="s">
        <v>8290</v>
      </c>
      <c r="Q2177">
        <v>67.31</v>
      </c>
      <c r="R2177" s="18">
        <f t="shared" si="137"/>
        <v>42572.009097222224</v>
      </c>
      <c r="S2177" s="18">
        <f t="shared" si="138"/>
        <v>42565.009097222224</v>
      </c>
      <c r="T2177">
        <f t="shared" si="135"/>
        <v>2016</v>
      </c>
    </row>
    <row r="2178" spans="1:20" ht="45" x14ac:dyDescent="0.2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s="11">
        <f t="shared" si="136"/>
        <v>126</v>
      </c>
      <c r="G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s="12" t="s">
        <v>8289</v>
      </c>
      <c r="P2178" s="12" t="s">
        <v>8290</v>
      </c>
      <c r="Q2178">
        <v>88.75</v>
      </c>
      <c r="R2178" s="18">
        <f t="shared" si="137"/>
        <v>42126.633206018523</v>
      </c>
      <c r="S2178" s="18">
        <f t="shared" si="138"/>
        <v>42096.633206018523</v>
      </c>
      <c r="T2178">
        <f t="shared" si="135"/>
        <v>2015</v>
      </c>
    </row>
    <row r="2179" spans="1:20" ht="75" x14ac:dyDescent="0.2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s="11">
        <f t="shared" si="136"/>
        <v>100</v>
      </c>
      <c r="G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s="12" t="s">
        <v>8289</v>
      </c>
      <c r="P2179" s="12" t="s">
        <v>8290</v>
      </c>
      <c r="Q2179">
        <v>65.87</v>
      </c>
      <c r="R2179" s="18">
        <f t="shared" si="137"/>
        <v>42527.250775462962</v>
      </c>
      <c r="S2179" s="18">
        <f t="shared" si="138"/>
        <v>42502.250775462962</v>
      </c>
      <c r="T2179">
        <f t="shared" ref="T2179:T2242" si="139">YEAR(S2179)</f>
        <v>2016</v>
      </c>
    </row>
    <row r="2180" spans="1:20" ht="45" x14ac:dyDescent="0.2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s="11">
        <f t="shared" si="136"/>
        <v>139</v>
      </c>
      <c r="G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s="12" t="s">
        <v>8289</v>
      </c>
      <c r="P2180" s="12" t="s">
        <v>8290</v>
      </c>
      <c r="Q2180">
        <v>40.35</v>
      </c>
      <c r="R2180" s="18">
        <f t="shared" si="137"/>
        <v>42753.63653935185</v>
      </c>
      <c r="S2180" s="18">
        <f t="shared" si="138"/>
        <v>42723.63653935185</v>
      </c>
      <c r="T2180">
        <f t="shared" si="139"/>
        <v>2016</v>
      </c>
    </row>
    <row r="2181" spans="1:20" ht="45" x14ac:dyDescent="0.2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s="11">
        <f t="shared" si="136"/>
        <v>161</v>
      </c>
      <c r="G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s="12" t="s">
        <v>8289</v>
      </c>
      <c r="P2181" s="12" t="s">
        <v>8290</v>
      </c>
      <c r="Q2181">
        <v>76.86</v>
      </c>
      <c r="R2181" s="18">
        <f t="shared" si="137"/>
        <v>42105.171203703707</v>
      </c>
      <c r="S2181" s="18">
        <f t="shared" si="138"/>
        <v>42075.171203703707</v>
      </c>
      <c r="T2181">
        <f t="shared" si="139"/>
        <v>2015</v>
      </c>
    </row>
    <row r="2182" spans="1:20" ht="45" x14ac:dyDescent="0.2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s="11">
        <f t="shared" si="136"/>
        <v>107</v>
      </c>
      <c r="G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s="12" t="s">
        <v>8289</v>
      </c>
      <c r="P2182" s="12" t="s">
        <v>8290</v>
      </c>
      <c r="Q2182">
        <v>68.709999999999994</v>
      </c>
      <c r="R2182" s="18">
        <f t="shared" si="137"/>
        <v>42321.711435185185</v>
      </c>
      <c r="S2182" s="18">
        <f t="shared" si="138"/>
        <v>42279.669768518521</v>
      </c>
      <c r="T2182">
        <f t="shared" si="139"/>
        <v>2015</v>
      </c>
    </row>
    <row r="2183" spans="1:20" ht="60" x14ac:dyDescent="0.2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s="11">
        <f t="shared" si="136"/>
        <v>153</v>
      </c>
      <c r="G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s="12" t="s">
        <v>8297</v>
      </c>
      <c r="P2183" s="12" t="s">
        <v>8316</v>
      </c>
      <c r="Q2183">
        <v>57.77</v>
      </c>
      <c r="R2183" s="18">
        <f t="shared" si="137"/>
        <v>42787.005243055552</v>
      </c>
      <c r="S2183" s="18">
        <f t="shared" si="138"/>
        <v>42773.005243055552</v>
      </c>
      <c r="T2183">
        <f t="shared" si="139"/>
        <v>2017</v>
      </c>
    </row>
    <row r="2184" spans="1:20" ht="45" x14ac:dyDescent="0.2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s="11">
        <f t="shared" si="136"/>
        <v>524</v>
      </c>
      <c r="G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s="12" t="s">
        <v>8297</v>
      </c>
      <c r="P2184" s="12" t="s">
        <v>8316</v>
      </c>
      <c r="Q2184">
        <v>44.17</v>
      </c>
      <c r="R2184" s="18">
        <f t="shared" si="137"/>
        <v>41914.900752314818</v>
      </c>
      <c r="S2184" s="18">
        <f t="shared" si="138"/>
        <v>41879.900752314818</v>
      </c>
      <c r="T2184">
        <f t="shared" si="139"/>
        <v>2014</v>
      </c>
    </row>
    <row r="2185" spans="1:20" ht="60" x14ac:dyDescent="0.2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s="11">
        <f t="shared" si="136"/>
        <v>489</v>
      </c>
      <c r="G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s="12" t="s">
        <v>8297</v>
      </c>
      <c r="P2185" s="12" t="s">
        <v>8316</v>
      </c>
      <c r="Q2185">
        <v>31.57</v>
      </c>
      <c r="R2185" s="18">
        <f t="shared" si="137"/>
        <v>42775.208333333328</v>
      </c>
      <c r="S2185" s="18">
        <f t="shared" si="138"/>
        <v>42745.365474537044</v>
      </c>
      <c r="T2185">
        <f t="shared" si="139"/>
        <v>2017</v>
      </c>
    </row>
    <row r="2186" spans="1:20" ht="60" x14ac:dyDescent="0.2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s="11">
        <f t="shared" si="136"/>
        <v>285</v>
      </c>
      <c r="G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s="12" t="s">
        <v>8297</v>
      </c>
      <c r="P2186" s="12" t="s">
        <v>8316</v>
      </c>
      <c r="Q2186">
        <v>107.05</v>
      </c>
      <c r="R2186" s="18">
        <f t="shared" si="137"/>
        <v>42394.666666666672</v>
      </c>
      <c r="S2186" s="18">
        <f t="shared" si="138"/>
        <v>42380.690289351856</v>
      </c>
      <c r="T2186">
        <f t="shared" si="139"/>
        <v>2016</v>
      </c>
    </row>
    <row r="2187" spans="1:20" ht="60" x14ac:dyDescent="0.2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s="11">
        <f t="shared" si="136"/>
        <v>1857</v>
      </c>
      <c r="G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s="12" t="s">
        <v>8297</v>
      </c>
      <c r="P2187" s="12" t="s">
        <v>8316</v>
      </c>
      <c r="Q2187">
        <v>149.03</v>
      </c>
      <c r="R2187" s="18">
        <f t="shared" si="137"/>
        <v>41359.349988425929</v>
      </c>
      <c r="S2187" s="18">
        <f t="shared" si="138"/>
        <v>41319.349988425929</v>
      </c>
      <c r="T2187">
        <f t="shared" si="139"/>
        <v>2013</v>
      </c>
    </row>
    <row r="2188" spans="1:20" ht="45" x14ac:dyDescent="0.2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s="11">
        <f t="shared" si="136"/>
        <v>110</v>
      </c>
      <c r="G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s="12" t="s">
        <v>8297</v>
      </c>
      <c r="P2188" s="12" t="s">
        <v>8316</v>
      </c>
      <c r="Q2188">
        <v>55.96</v>
      </c>
      <c r="R2188" s="18">
        <f t="shared" si="137"/>
        <v>42620.083333333328</v>
      </c>
      <c r="S2188" s="18">
        <f t="shared" si="138"/>
        <v>42583.615081018521</v>
      </c>
      <c r="T2188">
        <f t="shared" si="139"/>
        <v>2016</v>
      </c>
    </row>
    <row r="2189" spans="1:20" ht="60" x14ac:dyDescent="0.2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s="11">
        <f t="shared" si="136"/>
        <v>1015</v>
      </c>
      <c r="G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s="12" t="s">
        <v>8297</v>
      </c>
      <c r="P2189" s="12" t="s">
        <v>8316</v>
      </c>
      <c r="Q2189">
        <v>56.97</v>
      </c>
      <c r="R2189" s="18">
        <f t="shared" si="137"/>
        <v>42097.165972222225</v>
      </c>
      <c r="S2189" s="18">
        <f t="shared" si="138"/>
        <v>42068.209097222221</v>
      </c>
      <c r="T2189">
        <f t="shared" si="139"/>
        <v>2015</v>
      </c>
    </row>
    <row r="2190" spans="1:20" ht="45" x14ac:dyDescent="0.2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s="11">
        <f t="shared" si="136"/>
        <v>412</v>
      </c>
      <c r="G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s="12" t="s">
        <v>8297</v>
      </c>
      <c r="P2190" s="12" t="s">
        <v>8316</v>
      </c>
      <c r="Q2190">
        <v>44.06</v>
      </c>
      <c r="R2190" s="18">
        <f t="shared" si="137"/>
        <v>42668.708333333328</v>
      </c>
      <c r="S2190" s="18">
        <f t="shared" si="138"/>
        <v>42633.586122685185</v>
      </c>
      <c r="T2190">
        <f t="shared" si="139"/>
        <v>2016</v>
      </c>
    </row>
    <row r="2191" spans="1:20" ht="60" x14ac:dyDescent="0.2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s="11">
        <f t="shared" si="136"/>
        <v>503</v>
      </c>
      <c r="G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s="12" t="s">
        <v>8297</v>
      </c>
      <c r="P2191" s="12" t="s">
        <v>8316</v>
      </c>
      <c r="Q2191">
        <v>68.63</v>
      </c>
      <c r="R2191" s="18">
        <f t="shared" si="137"/>
        <v>42481.916666666672</v>
      </c>
      <c r="S2191" s="18">
        <f t="shared" si="138"/>
        <v>42467.788194444445</v>
      </c>
      <c r="T2191">
        <f t="shared" si="139"/>
        <v>2016</v>
      </c>
    </row>
    <row r="2192" spans="1:20" ht="45" x14ac:dyDescent="0.2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s="11">
        <f t="shared" si="136"/>
        <v>185</v>
      </c>
      <c r="G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s="12" t="s">
        <v>8297</v>
      </c>
      <c r="P2192" s="12" t="s">
        <v>8316</v>
      </c>
      <c r="Q2192">
        <v>65.319999999999993</v>
      </c>
      <c r="R2192" s="18">
        <f t="shared" si="137"/>
        <v>42452.290972222225</v>
      </c>
      <c r="S2192" s="18">
        <f t="shared" si="138"/>
        <v>42417.625046296293</v>
      </c>
      <c r="T2192">
        <f t="shared" si="139"/>
        <v>2016</v>
      </c>
    </row>
    <row r="2193" spans="1:20" ht="60" x14ac:dyDescent="0.2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s="11">
        <f t="shared" si="136"/>
        <v>120</v>
      </c>
      <c r="G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s="12" t="s">
        <v>8297</v>
      </c>
      <c r="P2193" s="12" t="s">
        <v>8316</v>
      </c>
      <c r="Q2193">
        <v>35.92</v>
      </c>
      <c r="R2193" s="18">
        <f t="shared" si="137"/>
        <v>42780.833645833336</v>
      </c>
      <c r="S2193" s="18">
        <f t="shared" si="138"/>
        <v>42768.833645833336</v>
      </c>
      <c r="T2193">
        <f t="shared" si="139"/>
        <v>2017</v>
      </c>
    </row>
    <row r="2194" spans="1:20" ht="60" x14ac:dyDescent="0.2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s="11">
        <f t="shared" ref="F2194:F2257" si="140">ROUND(E2194/D2194*100,0)</f>
        <v>1081</v>
      </c>
      <c r="G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s="12" t="s">
        <v>8297</v>
      </c>
      <c r="P2194" s="12" t="s">
        <v>8316</v>
      </c>
      <c r="Q2194">
        <v>40.07</v>
      </c>
      <c r="R2194" s="18">
        <f t="shared" ref="R2194:R2257" si="141">(((J2194/60)/60)/24)+DATE(1970,1,1)</f>
        <v>42719.958333333328</v>
      </c>
      <c r="S2194" s="18">
        <f t="shared" ref="S2194:S2257" si="142">(((K2194/60)/60)/24)+DATE(1970,1,1)</f>
        <v>42691.8512037037</v>
      </c>
      <c r="T2194">
        <f t="shared" si="139"/>
        <v>2016</v>
      </c>
    </row>
    <row r="2195" spans="1:20" ht="60" x14ac:dyDescent="0.2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s="11">
        <f t="shared" si="140"/>
        <v>452</v>
      </c>
      <c r="G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s="12" t="s">
        <v>8297</v>
      </c>
      <c r="P2195" s="12" t="s">
        <v>8316</v>
      </c>
      <c r="Q2195">
        <v>75.650000000000006</v>
      </c>
      <c r="R2195" s="18">
        <f t="shared" si="141"/>
        <v>42695.207638888889</v>
      </c>
      <c r="S2195" s="18">
        <f t="shared" si="142"/>
        <v>42664.405925925923</v>
      </c>
      <c r="T2195">
        <f t="shared" si="139"/>
        <v>2016</v>
      </c>
    </row>
    <row r="2196" spans="1:20" ht="60" x14ac:dyDescent="0.2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s="11">
        <f t="shared" si="140"/>
        <v>537</v>
      </c>
      <c r="G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s="12" t="s">
        <v>8297</v>
      </c>
      <c r="P2196" s="12" t="s">
        <v>8316</v>
      </c>
      <c r="Q2196">
        <v>61.2</v>
      </c>
      <c r="R2196" s="18">
        <f t="shared" si="141"/>
        <v>42455.716319444444</v>
      </c>
      <c r="S2196" s="18">
        <f t="shared" si="142"/>
        <v>42425.757986111115</v>
      </c>
      <c r="T2196">
        <f t="shared" si="139"/>
        <v>2016</v>
      </c>
    </row>
    <row r="2197" spans="1:20" ht="30" x14ac:dyDescent="0.2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s="11">
        <f t="shared" si="140"/>
        <v>120</v>
      </c>
      <c r="G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s="12" t="s">
        <v>8297</v>
      </c>
      <c r="P2197" s="12" t="s">
        <v>8316</v>
      </c>
      <c r="Q2197">
        <v>48.13</v>
      </c>
      <c r="R2197" s="18">
        <f t="shared" si="141"/>
        <v>42227.771990740745</v>
      </c>
      <c r="S2197" s="18">
        <f t="shared" si="142"/>
        <v>42197.771990740745</v>
      </c>
      <c r="T2197">
        <f t="shared" si="139"/>
        <v>2015</v>
      </c>
    </row>
    <row r="2198" spans="1:20" ht="30" x14ac:dyDescent="0.2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s="11">
        <f t="shared" si="140"/>
        <v>114</v>
      </c>
      <c r="G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s="12" t="s">
        <v>8297</v>
      </c>
      <c r="P2198" s="12" t="s">
        <v>8316</v>
      </c>
      <c r="Q2198">
        <v>68.11</v>
      </c>
      <c r="R2198" s="18">
        <f t="shared" si="141"/>
        <v>42706.291666666672</v>
      </c>
      <c r="S2198" s="18">
        <f t="shared" si="142"/>
        <v>42675.487291666665</v>
      </c>
      <c r="T2198">
        <f t="shared" si="139"/>
        <v>2016</v>
      </c>
    </row>
    <row r="2199" spans="1:20" ht="45" x14ac:dyDescent="0.2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s="11">
        <f t="shared" si="140"/>
        <v>951</v>
      </c>
      <c r="G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s="12" t="s">
        <v>8297</v>
      </c>
      <c r="P2199" s="12" t="s">
        <v>8316</v>
      </c>
      <c r="Q2199">
        <v>65.89</v>
      </c>
      <c r="R2199" s="18">
        <f t="shared" si="141"/>
        <v>42063.584016203706</v>
      </c>
      <c r="S2199" s="18">
        <f t="shared" si="142"/>
        <v>42033.584016203706</v>
      </c>
      <c r="T2199">
        <f t="shared" si="139"/>
        <v>2015</v>
      </c>
    </row>
    <row r="2200" spans="1:20" ht="60" x14ac:dyDescent="0.2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s="11">
        <f t="shared" si="140"/>
        <v>133</v>
      </c>
      <c r="G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s="12" t="s">
        <v>8297</v>
      </c>
      <c r="P2200" s="12" t="s">
        <v>8316</v>
      </c>
      <c r="Q2200">
        <v>81.650000000000006</v>
      </c>
      <c r="R2200" s="18">
        <f t="shared" si="141"/>
        <v>42322.555555555555</v>
      </c>
      <c r="S2200" s="18">
        <f t="shared" si="142"/>
        <v>42292.513888888891</v>
      </c>
      <c r="T2200">
        <f t="shared" si="139"/>
        <v>2015</v>
      </c>
    </row>
    <row r="2201" spans="1:20" ht="30" x14ac:dyDescent="0.2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s="11">
        <f t="shared" si="140"/>
        <v>147</v>
      </c>
      <c r="G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s="12" t="s">
        <v>8297</v>
      </c>
      <c r="P2201" s="12" t="s">
        <v>8316</v>
      </c>
      <c r="Q2201">
        <v>52.7</v>
      </c>
      <c r="R2201" s="18">
        <f t="shared" si="141"/>
        <v>42292.416643518518</v>
      </c>
      <c r="S2201" s="18">
        <f t="shared" si="142"/>
        <v>42262.416643518518</v>
      </c>
      <c r="T2201">
        <f t="shared" si="139"/>
        <v>2015</v>
      </c>
    </row>
    <row r="2202" spans="1:20" ht="60" x14ac:dyDescent="0.2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s="11">
        <f t="shared" si="140"/>
        <v>542</v>
      </c>
      <c r="G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s="12" t="s">
        <v>8297</v>
      </c>
      <c r="P2202" s="12" t="s">
        <v>8316</v>
      </c>
      <c r="Q2202">
        <v>41.23</v>
      </c>
      <c r="R2202" s="18">
        <f t="shared" si="141"/>
        <v>42191.125</v>
      </c>
      <c r="S2202" s="18">
        <f t="shared" si="142"/>
        <v>42163.625787037032</v>
      </c>
      <c r="T2202">
        <f t="shared" si="139"/>
        <v>2015</v>
      </c>
    </row>
    <row r="2203" spans="1:20" ht="60" x14ac:dyDescent="0.2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s="11">
        <f t="shared" si="140"/>
        <v>383</v>
      </c>
      <c r="G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s="12" t="s">
        <v>8289</v>
      </c>
      <c r="P2203" s="12" t="s">
        <v>8294</v>
      </c>
      <c r="Q2203">
        <v>15.04</v>
      </c>
      <c r="R2203" s="18">
        <f t="shared" si="141"/>
        <v>41290.846817129634</v>
      </c>
      <c r="S2203" s="18">
        <f t="shared" si="142"/>
        <v>41276.846817129634</v>
      </c>
      <c r="T2203">
        <f t="shared" si="139"/>
        <v>2013</v>
      </c>
    </row>
    <row r="2204" spans="1:20" ht="45" x14ac:dyDescent="0.2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s="11">
        <f t="shared" si="140"/>
        <v>704</v>
      </c>
      <c r="G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s="12" t="s">
        <v>8289</v>
      </c>
      <c r="P2204" s="12" t="s">
        <v>8294</v>
      </c>
      <c r="Q2204">
        <v>39.07</v>
      </c>
      <c r="R2204" s="18">
        <f t="shared" si="141"/>
        <v>41214.849166666667</v>
      </c>
      <c r="S2204" s="18">
        <f t="shared" si="142"/>
        <v>41184.849166666667</v>
      </c>
      <c r="T2204">
        <f t="shared" si="139"/>
        <v>2012</v>
      </c>
    </row>
    <row r="2205" spans="1:20" ht="60" x14ac:dyDescent="0.2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s="11">
        <f t="shared" si="140"/>
        <v>110</v>
      </c>
      <c r="G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s="12" t="s">
        <v>8289</v>
      </c>
      <c r="P2205" s="12" t="s">
        <v>8294</v>
      </c>
      <c r="Q2205">
        <v>43.82</v>
      </c>
      <c r="R2205" s="18">
        <f t="shared" si="141"/>
        <v>42271.85974537037</v>
      </c>
      <c r="S2205" s="18">
        <f t="shared" si="142"/>
        <v>42241.85974537037</v>
      </c>
      <c r="T2205">
        <f t="shared" si="139"/>
        <v>2015</v>
      </c>
    </row>
    <row r="2206" spans="1:20" ht="45" x14ac:dyDescent="0.2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s="11">
        <f t="shared" si="140"/>
        <v>133</v>
      </c>
      <c r="G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s="12" t="s">
        <v>8289</v>
      </c>
      <c r="P2206" s="12" t="s">
        <v>8294</v>
      </c>
      <c r="Q2206">
        <v>27.3</v>
      </c>
      <c r="R2206" s="18">
        <f t="shared" si="141"/>
        <v>41342.311562499999</v>
      </c>
      <c r="S2206" s="18">
        <f t="shared" si="142"/>
        <v>41312.311562499999</v>
      </c>
      <c r="T2206">
        <f t="shared" si="139"/>
        <v>2013</v>
      </c>
    </row>
    <row r="2207" spans="1:20" ht="45" x14ac:dyDescent="0.2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s="11">
        <f t="shared" si="140"/>
        <v>152</v>
      </c>
      <c r="G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s="12" t="s">
        <v>8289</v>
      </c>
      <c r="P2207" s="12" t="s">
        <v>8294</v>
      </c>
      <c r="Q2207">
        <v>42.22</v>
      </c>
      <c r="R2207" s="18">
        <f t="shared" si="141"/>
        <v>41061.82163194444</v>
      </c>
      <c r="S2207" s="18">
        <f t="shared" si="142"/>
        <v>41031.82163194444</v>
      </c>
      <c r="T2207">
        <f t="shared" si="139"/>
        <v>2012</v>
      </c>
    </row>
    <row r="2208" spans="1:20" ht="60" x14ac:dyDescent="0.2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s="11">
        <f t="shared" si="140"/>
        <v>103</v>
      </c>
      <c r="G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s="12" t="s">
        <v>8289</v>
      </c>
      <c r="P2208" s="12" t="s">
        <v>8294</v>
      </c>
      <c r="Q2208">
        <v>33.24</v>
      </c>
      <c r="R2208" s="18">
        <f t="shared" si="141"/>
        <v>41015.257222222222</v>
      </c>
      <c r="S2208" s="18">
        <f t="shared" si="142"/>
        <v>40997.257222222222</v>
      </c>
      <c r="T2208">
        <f t="shared" si="139"/>
        <v>2012</v>
      </c>
    </row>
    <row r="2209" spans="1:20" ht="45" x14ac:dyDescent="0.2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s="11">
        <f t="shared" si="140"/>
        <v>100</v>
      </c>
      <c r="G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s="12" t="s">
        <v>8289</v>
      </c>
      <c r="P2209" s="12" t="s">
        <v>8294</v>
      </c>
      <c r="Q2209">
        <v>285.70999999999998</v>
      </c>
      <c r="R2209" s="18">
        <f t="shared" si="141"/>
        <v>41594.235798611109</v>
      </c>
      <c r="S2209" s="18">
        <f t="shared" si="142"/>
        <v>41564.194131944445</v>
      </c>
      <c r="T2209">
        <f t="shared" si="139"/>
        <v>2013</v>
      </c>
    </row>
    <row r="2210" spans="1:20" ht="60" x14ac:dyDescent="0.2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s="11">
        <f t="shared" si="140"/>
        <v>102</v>
      </c>
      <c r="G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s="12" t="s">
        <v>8289</v>
      </c>
      <c r="P2210" s="12" t="s">
        <v>8294</v>
      </c>
      <c r="Q2210">
        <v>42.33</v>
      </c>
      <c r="R2210" s="18">
        <f t="shared" si="141"/>
        <v>41006.166666666664</v>
      </c>
      <c r="S2210" s="18">
        <f t="shared" si="142"/>
        <v>40946.882245370369</v>
      </c>
      <c r="T2210">
        <f t="shared" si="139"/>
        <v>2012</v>
      </c>
    </row>
    <row r="2211" spans="1:20" ht="45" x14ac:dyDescent="0.2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s="11">
        <f t="shared" si="140"/>
        <v>151</v>
      </c>
      <c r="G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s="12" t="s">
        <v>8289</v>
      </c>
      <c r="P2211" s="12" t="s">
        <v>8294</v>
      </c>
      <c r="Q2211">
        <v>50.27</v>
      </c>
      <c r="R2211" s="18">
        <f t="shared" si="141"/>
        <v>41743.958333333336</v>
      </c>
      <c r="S2211" s="18">
        <f t="shared" si="142"/>
        <v>41732.479675925926</v>
      </c>
      <c r="T2211">
        <f t="shared" si="139"/>
        <v>2014</v>
      </c>
    </row>
    <row r="2212" spans="1:20" ht="60" x14ac:dyDescent="0.2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s="11">
        <f t="shared" si="140"/>
        <v>111</v>
      </c>
      <c r="G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s="12" t="s">
        <v>8289</v>
      </c>
      <c r="P2212" s="12" t="s">
        <v>8294</v>
      </c>
      <c r="Q2212">
        <v>61.9</v>
      </c>
      <c r="R2212" s="18">
        <f t="shared" si="141"/>
        <v>41013.73333333333</v>
      </c>
      <c r="S2212" s="18">
        <f t="shared" si="142"/>
        <v>40956.066087962965</v>
      </c>
      <c r="T2212">
        <f t="shared" si="139"/>
        <v>2012</v>
      </c>
    </row>
    <row r="2213" spans="1:20" ht="60" x14ac:dyDescent="0.2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s="11">
        <f t="shared" si="140"/>
        <v>196</v>
      </c>
      <c r="G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s="12" t="s">
        <v>8289</v>
      </c>
      <c r="P2213" s="12" t="s">
        <v>8294</v>
      </c>
      <c r="Q2213">
        <v>40.75</v>
      </c>
      <c r="R2213" s="18">
        <f t="shared" si="141"/>
        <v>41739.290972222225</v>
      </c>
      <c r="S2213" s="18">
        <f t="shared" si="142"/>
        <v>41716.785011574073</v>
      </c>
      <c r="T2213">
        <f t="shared" si="139"/>
        <v>2014</v>
      </c>
    </row>
    <row r="2214" spans="1:20" ht="60" x14ac:dyDescent="0.2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s="11">
        <f t="shared" si="140"/>
        <v>114</v>
      </c>
      <c r="G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s="12" t="s">
        <v>8289</v>
      </c>
      <c r="P2214" s="12" t="s">
        <v>8294</v>
      </c>
      <c r="Q2214">
        <v>55.8</v>
      </c>
      <c r="R2214" s="18">
        <f t="shared" si="141"/>
        <v>41582.041666666664</v>
      </c>
      <c r="S2214" s="18">
        <f t="shared" si="142"/>
        <v>41548.747418981482</v>
      </c>
      <c r="T2214">
        <f t="shared" si="139"/>
        <v>2013</v>
      </c>
    </row>
    <row r="2215" spans="1:20" ht="75" x14ac:dyDescent="0.2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s="11">
        <f t="shared" si="140"/>
        <v>200</v>
      </c>
      <c r="G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s="12" t="s">
        <v>8289</v>
      </c>
      <c r="P2215" s="12" t="s">
        <v>8294</v>
      </c>
      <c r="Q2215">
        <v>10</v>
      </c>
      <c r="R2215" s="18">
        <f t="shared" si="141"/>
        <v>42139.826145833329</v>
      </c>
      <c r="S2215" s="18">
        <f t="shared" si="142"/>
        <v>42109.826145833329</v>
      </c>
      <c r="T2215">
        <f t="shared" si="139"/>
        <v>2015</v>
      </c>
    </row>
    <row r="2216" spans="1:20" ht="45" x14ac:dyDescent="0.2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s="11">
        <f t="shared" si="140"/>
        <v>293</v>
      </c>
      <c r="G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s="12" t="s">
        <v>8289</v>
      </c>
      <c r="P2216" s="12" t="s">
        <v>8294</v>
      </c>
      <c r="Q2216">
        <v>73.13</v>
      </c>
      <c r="R2216" s="18">
        <f t="shared" si="141"/>
        <v>41676.792222222226</v>
      </c>
      <c r="S2216" s="18">
        <f t="shared" si="142"/>
        <v>41646.792222222226</v>
      </c>
      <c r="T2216">
        <f t="shared" si="139"/>
        <v>2014</v>
      </c>
    </row>
    <row r="2217" spans="1:20" ht="30" x14ac:dyDescent="0.2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s="11">
        <f t="shared" si="140"/>
        <v>156</v>
      </c>
      <c r="G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s="12" t="s">
        <v>8289</v>
      </c>
      <c r="P2217" s="12" t="s">
        <v>8294</v>
      </c>
      <c r="Q2217">
        <v>26.06</v>
      </c>
      <c r="R2217" s="18">
        <f t="shared" si="141"/>
        <v>40981.290972222225</v>
      </c>
      <c r="S2217" s="18">
        <f t="shared" si="142"/>
        <v>40958.717268518521</v>
      </c>
      <c r="T2217">
        <f t="shared" si="139"/>
        <v>2012</v>
      </c>
    </row>
    <row r="2218" spans="1:20" ht="60" x14ac:dyDescent="0.2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s="11">
        <f t="shared" si="140"/>
        <v>106</v>
      </c>
      <c r="G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s="12" t="s">
        <v>8289</v>
      </c>
      <c r="P2218" s="12" t="s">
        <v>8294</v>
      </c>
      <c r="Q2218">
        <v>22.64</v>
      </c>
      <c r="R2218" s="18">
        <f t="shared" si="141"/>
        <v>42208.751678240747</v>
      </c>
      <c r="S2218" s="18">
        <f t="shared" si="142"/>
        <v>42194.751678240747</v>
      </c>
      <c r="T2218">
        <f t="shared" si="139"/>
        <v>2015</v>
      </c>
    </row>
    <row r="2219" spans="1:20" ht="60" x14ac:dyDescent="0.2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s="11">
        <f t="shared" si="140"/>
        <v>101</v>
      </c>
      <c r="G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s="12" t="s">
        <v>8289</v>
      </c>
      <c r="P2219" s="12" t="s">
        <v>8294</v>
      </c>
      <c r="Q2219">
        <v>47.22</v>
      </c>
      <c r="R2219" s="18">
        <f t="shared" si="141"/>
        <v>42310.333333333328</v>
      </c>
      <c r="S2219" s="18">
        <f t="shared" si="142"/>
        <v>42299.776770833334</v>
      </c>
      <c r="T2219">
        <f t="shared" si="139"/>
        <v>2015</v>
      </c>
    </row>
    <row r="2220" spans="1:20" ht="45" x14ac:dyDescent="0.2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s="11">
        <f t="shared" si="140"/>
        <v>123</v>
      </c>
      <c r="G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s="12" t="s">
        <v>8289</v>
      </c>
      <c r="P2220" s="12" t="s">
        <v>8294</v>
      </c>
      <c r="Q2220">
        <v>32.32</v>
      </c>
      <c r="R2220" s="18">
        <f t="shared" si="141"/>
        <v>41150</v>
      </c>
      <c r="S2220" s="18">
        <f t="shared" si="142"/>
        <v>41127.812303240738</v>
      </c>
      <c r="T2220">
        <f t="shared" si="139"/>
        <v>2012</v>
      </c>
    </row>
    <row r="2221" spans="1:20" ht="45" x14ac:dyDescent="0.2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s="11">
        <f t="shared" si="140"/>
        <v>102</v>
      </c>
      <c r="G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s="12" t="s">
        <v>8289</v>
      </c>
      <c r="P2221" s="12" t="s">
        <v>8294</v>
      </c>
      <c r="Q2221">
        <v>53.42</v>
      </c>
      <c r="R2221" s="18">
        <f t="shared" si="141"/>
        <v>42235.718888888892</v>
      </c>
      <c r="S2221" s="18">
        <f t="shared" si="142"/>
        <v>42205.718888888892</v>
      </c>
      <c r="T2221">
        <f t="shared" si="139"/>
        <v>2015</v>
      </c>
    </row>
    <row r="2222" spans="1:20" ht="45" x14ac:dyDescent="0.2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s="11">
        <f t="shared" si="140"/>
        <v>101</v>
      </c>
      <c r="G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s="12" t="s">
        <v>8289</v>
      </c>
      <c r="P2222" s="12" t="s">
        <v>8294</v>
      </c>
      <c r="Q2222">
        <v>51.3</v>
      </c>
      <c r="R2222" s="18">
        <f t="shared" si="141"/>
        <v>41482.060601851852</v>
      </c>
      <c r="S2222" s="18">
        <f t="shared" si="142"/>
        <v>41452.060601851852</v>
      </c>
      <c r="T2222">
        <f t="shared" si="139"/>
        <v>2013</v>
      </c>
    </row>
    <row r="2223" spans="1:20" ht="45" x14ac:dyDescent="0.2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s="11">
        <f t="shared" si="140"/>
        <v>108</v>
      </c>
      <c r="G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s="12" t="s">
        <v>8297</v>
      </c>
      <c r="P2223" s="12" t="s">
        <v>8316</v>
      </c>
      <c r="Q2223">
        <v>37.200000000000003</v>
      </c>
      <c r="R2223" s="18">
        <f t="shared" si="141"/>
        <v>42483</v>
      </c>
      <c r="S2223" s="18">
        <f t="shared" si="142"/>
        <v>42452.666770833333</v>
      </c>
      <c r="T2223">
        <f t="shared" si="139"/>
        <v>2016</v>
      </c>
    </row>
    <row r="2224" spans="1:20" ht="60" x14ac:dyDescent="0.2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s="11">
        <f t="shared" si="140"/>
        <v>163</v>
      </c>
      <c r="G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s="12" t="s">
        <v>8297</v>
      </c>
      <c r="P2224" s="12" t="s">
        <v>8316</v>
      </c>
      <c r="Q2224">
        <v>27.1</v>
      </c>
      <c r="R2224" s="18">
        <f t="shared" si="141"/>
        <v>40936.787581018521</v>
      </c>
      <c r="S2224" s="18">
        <f t="shared" si="142"/>
        <v>40906.787581018521</v>
      </c>
      <c r="T2224">
        <f t="shared" si="139"/>
        <v>2011</v>
      </c>
    </row>
    <row r="2225" spans="1:20" ht="60" x14ac:dyDescent="0.2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s="11">
        <f t="shared" si="140"/>
        <v>106</v>
      </c>
      <c r="G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s="12" t="s">
        <v>8297</v>
      </c>
      <c r="P2225" s="12" t="s">
        <v>8316</v>
      </c>
      <c r="Q2225">
        <v>206.31</v>
      </c>
      <c r="R2225" s="18">
        <f t="shared" si="141"/>
        <v>42182.640833333338</v>
      </c>
      <c r="S2225" s="18">
        <f t="shared" si="142"/>
        <v>42152.640833333338</v>
      </c>
      <c r="T2225">
        <f t="shared" si="139"/>
        <v>2015</v>
      </c>
    </row>
    <row r="2226" spans="1:20" ht="60" x14ac:dyDescent="0.2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s="11">
        <f t="shared" si="140"/>
        <v>243</v>
      </c>
      <c r="G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s="12" t="s">
        <v>8297</v>
      </c>
      <c r="P2226" s="12" t="s">
        <v>8316</v>
      </c>
      <c r="Q2226">
        <v>82.15</v>
      </c>
      <c r="R2226" s="18">
        <f t="shared" si="141"/>
        <v>42672.791666666672</v>
      </c>
      <c r="S2226" s="18">
        <f t="shared" si="142"/>
        <v>42644.667534722219</v>
      </c>
      <c r="T2226">
        <f t="shared" si="139"/>
        <v>2016</v>
      </c>
    </row>
    <row r="2227" spans="1:20" ht="60" x14ac:dyDescent="0.2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s="11">
        <f t="shared" si="140"/>
        <v>945</v>
      </c>
      <c r="G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s="12" t="s">
        <v>8297</v>
      </c>
      <c r="P2227" s="12" t="s">
        <v>8316</v>
      </c>
      <c r="Q2227">
        <v>164.8</v>
      </c>
      <c r="R2227" s="18">
        <f t="shared" si="141"/>
        <v>41903.79184027778</v>
      </c>
      <c r="S2227" s="18">
        <f t="shared" si="142"/>
        <v>41873.79184027778</v>
      </c>
      <c r="T2227">
        <f t="shared" si="139"/>
        <v>2014</v>
      </c>
    </row>
    <row r="2228" spans="1:20" ht="60" x14ac:dyDescent="0.2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s="11">
        <f t="shared" si="140"/>
        <v>108</v>
      </c>
      <c r="G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s="12" t="s">
        <v>8297</v>
      </c>
      <c r="P2228" s="12" t="s">
        <v>8316</v>
      </c>
      <c r="Q2228">
        <v>60.82</v>
      </c>
      <c r="R2228" s="18">
        <f t="shared" si="141"/>
        <v>42412.207638888889</v>
      </c>
      <c r="S2228" s="18">
        <f t="shared" si="142"/>
        <v>42381.79886574074</v>
      </c>
      <c r="T2228">
        <f t="shared" si="139"/>
        <v>2016</v>
      </c>
    </row>
    <row r="2229" spans="1:20" ht="60" x14ac:dyDescent="0.2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s="11">
        <f t="shared" si="140"/>
        <v>157</v>
      </c>
      <c r="G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s="12" t="s">
        <v>8297</v>
      </c>
      <c r="P2229" s="12" t="s">
        <v>8316</v>
      </c>
      <c r="Q2229">
        <v>67.97</v>
      </c>
      <c r="R2229" s="18">
        <f t="shared" si="141"/>
        <v>41591.849016203705</v>
      </c>
      <c r="S2229" s="18">
        <f t="shared" si="142"/>
        <v>41561.807349537034</v>
      </c>
      <c r="T2229">
        <f t="shared" si="139"/>
        <v>2013</v>
      </c>
    </row>
    <row r="2230" spans="1:20" ht="60" x14ac:dyDescent="0.2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s="11">
        <f t="shared" si="140"/>
        <v>1174</v>
      </c>
      <c r="G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s="12" t="s">
        <v>8297</v>
      </c>
      <c r="P2230" s="12" t="s">
        <v>8316</v>
      </c>
      <c r="Q2230">
        <v>81.56</v>
      </c>
      <c r="R2230" s="18">
        <f t="shared" si="141"/>
        <v>42232.278194444443</v>
      </c>
      <c r="S2230" s="18">
        <f t="shared" si="142"/>
        <v>42202.278194444443</v>
      </c>
      <c r="T2230">
        <f t="shared" si="139"/>
        <v>2015</v>
      </c>
    </row>
    <row r="2231" spans="1:20" ht="60" x14ac:dyDescent="0.2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s="11">
        <f t="shared" si="140"/>
        <v>171</v>
      </c>
      <c r="G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s="12" t="s">
        <v>8297</v>
      </c>
      <c r="P2231" s="12" t="s">
        <v>8316</v>
      </c>
      <c r="Q2231">
        <v>25.43</v>
      </c>
      <c r="R2231" s="18">
        <f t="shared" si="141"/>
        <v>41520.166666666664</v>
      </c>
      <c r="S2231" s="18">
        <f t="shared" si="142"/>
        <v>41484.664247685185</v>
      </c>
      <c r="T2231">
        <f t="shared" si="139"/>
        <v>2013</v>
      </c>
    </row>
    <row r="2232" spans="1:20" ht="60" x14ac:dyDescent="0.2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s="11">
        <f t="shared" si="140"/>
        <v>126</v>
      </c>
      <c r="G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s="12" t="s">
        <v>8297</v>
      </c>
      <c r="P2232" s="12" t="s">
        <v>8316</v>
      </c>
      <c r="Q2232">
        <v>21.5</v>
      </c>
      <c r="R2232" s="18">
        <f t="shared" si="141"/>
        <v>41754.881099537037</v>
      </c>
      <c r="S2232" s="18">
        <f t="shared" si="142"/>
        <v>41724.881099537037</v>
      </c>
      <c r="T2232">
        <f t="shared" si="139"/>
        <v>2014</v>
      </c>
    </row>
    <row r="2233" spans="1:20" ht="60" x14ac:dyDescent="0.2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s="11">
        <f t="shared" si="140"/>
        <v>1212</v>
      </c>
      <c r="G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s="12" t="s">
        <v>8297</v>
      </c>
      <c r="P2233" s="12" t="s">
        <v>8316</v>
      </c>
      <c r="Q2233">
        <v>27.23</v>
      </c>
      <c r="R2233" s="18">
        <f t="shared" si="141"/>
        <v>41450.208333333336</v>
      </c>
      <c r="S2233" s="18">
        <f t="shared" si="142"/>
        <v>41423.910891203705</v>
      </c>
      <c r="T2233">
        <f t="shared" si="139"/>
        <v>2013</v>
      </c>
    </row>
    <row r="2234" spans="1:20" ht="45" x14ac:dyDescent="0.2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s="11">
        <f t="shared" si="140"/>
        <v>496</v>
      </c>
      <c r="G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s="12" t="s">
        <v>8297</v>
      </c>
      <c r="P2234" s="12" t="s">
        <v>8316</v>
      </c>
      <c r="Q2234">
        <v>25.09</v>
      </c>
      <c r="R2234" s="18">
        <f t="shared" si="141"/>
        <v>41839.125</v>
      </c>
      <c r="S2234" s="18">
        <f t="shared" si="142"/>
        <v>41806.794074074074</v>
      </c>
      <c r="T2234">
        <f t="shared" si="139"/>
        <v>2014</v>
      </c>
    </row>
    <row r="2235" spans="1:20" ht="45" x14ac:dyDescent="0.2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s="11">
        <f t="shared" si="140"/>
        <v>332</v>
      </c>
      <c r="G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s="12" t="s">
        <v>8297</v>
      </c>
      <c r="P2235" s="12" t="s">
        <v>8316</v>
      </c>
      <c r="Q2235">
        <v>21.23</v>
      </c>
      <c r="R2235" s="18">
        <f t="shared" si="141"/>
        <v>42352</v>
      </c>
      <c r="S2235" s="18">
        <f t="shared" si="142"/>
        <v>42331.378923611104</v>
      </c>
      <c r="T2235">
        <f t="shared" si="139"/>
        <v>2015</v>
      </c>
    </row>
    <row r="2236" spans="1:20" ht="45" x14ac:dyDescent="0.2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s="11">
        <f t="shared" si="140"/>
        <v>1165</v>
      </c>
      <c r="G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s="12" t="s">
        <v>8297</v>
      </c>
      <c r="P2236" s="12" t="s">
        <v>8316</v>
      </c>
      <c r="Q2236">
        <v>41.61</v>
      </c>
      <c r="R2236" s="18">
        <f t="shared" si="141"/>
        <v>42740.824618055558</v>
      </c>
      <c r="S2236" s="18">
        <f t="shared" si="142"/>
        <v>42710.824618055558</v>
      </c>
      <c r="T2236">
        <f t="shared" si="139"/>
        <v>2016</v>
      </c>
    </row>
    <row r="2237" spans="1:20" ht="45" x14ac:dyDescent="0.2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s="11">
        <f t="shared" si="140"/>
        <v>153</v>
      </c>
      <c r="G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s="12" t="s">
        <v>8297</v>
      </c>
      <c r="P2237" s="12" t="s">
        <v>8316</v>
      </c>
      <c r="Q2237">
        <v>135.59</v>
      </c>
      <c r="R2237" s="18">
        <f t="shared" si="141"/>
        <v>42091.980451388896</v>
      </c>
      <c r="S2237" s="18">
        <f t="shared" si="142"/>
        <v>42062.022118055553</v>
      </c>
      <c r="T2237">
        <f t="shared" si="139"/>
        <v>2015</v>
      </c>
    </row>
    <row r="2238" spans="1:20" ht="45" x14ac:dyDescent="0.2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s="11">
        <f t="shared" si="140"/>
        <v>537</v>
      </c>
      <c r="G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s="12" t="s">
        <v>8297</v>
      </c>
      <c r="P2238" s="12" t="s">
        <v>8316</v>
      </c>
      <c r="Q2238">
        <v>22.12</v>
      </c>
      <c r="R2238" s="18">
        <f t="shared" si="141"/>
        <v>42401.617164351846</v>
      </c>
      <c r="S2238" s="18">
        <f t="shared" si="142"/>
        <v>42371.617164351846</v>
      </c>
      <c r="T2238">
        <f t="shared" si="139"/>
        <v>2016</v>
      </c>
    </row>
    <row r="2239" spans="1:20" ht="60" x14ac:dyDescent="0.2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s="11">
        <f t="shared" si="140"/>
        <v>353</v>
      </c>
      <c r="G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s="12" t="s">
        <v>8297</v>
      </c>
      <c r="P2239" s="12" t="s">
        <v>8316</v>
      </c>
      <c r="Q2239">
        <v>64.63</v>
      </c>
      <c r="R2239" s="18">
        <f t="shared" si="141"/>
        <v>41955.332638888889</v>
      </c>
      <c r="S2239" s="18">
        <f t="shared" si="142"/>
        <v>41915.003275462965</v>
      </c>
      <c r="T2239">
        <f t="shared" si="139"/>
        <v>2014</v>
      </c>
    </row>
    <row r="2240" spans="1:20" ht="30" x14ac:dyDescent="0.2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s="11">
        <f t="shared" si="140"/>
        <v>137</v>
      </c>
      <c r="G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s="12" t="s">
        <v>8297</v>
      </c>
      <c r="P2240" s="12" t="s">
        <v>8316</v>
      </c>
      <c r="Q2240">
        <v>69.569999999999993</v>
      </c>
      <c r="R2240" s="18">
        <f t="shared" si="141"/>
        <v>42804.621712962966</v>
      </c>
      <c r="S2240" s="18">
        <f t="shared" si="142"/>
        <v>42774.621712962966</v>
      </c>
      <c r="T2240">
        <f t="shared" si="139"/>
        <v>2017</v>
      </c>
    </row>
    <row r="2241" spans="1:20" ht="30" x14ac:dyDescent="0.2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s="11">
        <f t="shared" si="140"/>
        <v>128</v>
      </c>
      <c r="G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s="12" t="s">
        <v>8297</v>
      </c>
      <c r="P2241" s="12" t="s">
        <v>8316</v>
      </c>
      <c r="Q2241">
        <v>75.13</v>
      </c>
      <c r="R2241" s="18">
        <f t="shared" si="141"/>
        <v>41609.168055555558</v>
      </c>
      <c r="S2241" s="18">
        <f t="shared" si="142"/>
        <v>41572.958495370374</v>
      </c>
      <c r="T2241">
        <f t="shared" si="139"/>
        <v>2013</v>
      </c>
    </row>
    <row r="2242" spans="1:20" ht="45" x14ac:dyDescent="0.2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s="11">
        <f t="shared" si="140"/>
        <v>271</v>
      </c>
      <c r="G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s="12" t="s">
        <v>8297</v>
      </c>
      <c r="P2242" s="12" t="s">
        <v>8316</v>
      </c>
      <c r="Q2242">
        <v>140.97999999999999</v>
      </c>
      <c r="R2242" s="18">
        <f t="shared" si="141"/>
        <v>42482.825740740736</v>
      </c>
      <c r="S2242" s="18">
        <f t="shared" si="142"/>
        <v>42452.825740740736</v>
      </c>
      <c r="T2242">
        <f t="shared" si="139"/>
        <v>2016</v>
      </c>
    </row>
    <row r="2243" spans="1:20" ht="60" x14ac:dyDescent="0.2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s="11">
        <f t="shared" si="140"/>
        <v>806</v>
      </c>
      <c r="G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s="12" t="s">
        <v>8297</v>
      </c>
      <c r="P2243" s="12" t="s">
        <v>8316</v>
      </c>
      <c r="Q2243">
        <v>49.47</v>
      </c>
      <c r="R2243" s="18">
        <f t="shared" si="141"/>
        <v>42796.827546296292</v>
      </c>
      <c r="S2243" s="18">
        <f t="shared" si="142"/>
        <v>42766.827546296292</v>
      </c>
      <c r="T2243">
        <f t="shared" ref="T2243:T2306" si="143">YEAR(S2243)</f>
        <v>2017</v>
      </c>
    </row>
    <row r="2244" spans="1:20" ht="30" x14ac:dyDescent="0.2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s="11">
        <f t="shared" si="140"/>
        <v>1360</v>
      </c>
      <c r="G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s="12" t="s">
        <v>8297</v>
      </c>
      <c r="P2244" s="12" t="s">
        <v>8316</v>
      </c>
      <c r="Q2244">
        <v>53.87</v>
      </c>
      <c r="R2244" s="18">
        <f t="shared" si="141"/>
        <v>41605.126388888886</v>
      </c>
      <c r="S2244" s="18">
        <f t="shared" si="142"/>
        <v>41569.575613425928</v>
      </c>
      <c r="T2244">
        <f t="shared" si="143"/>
        <v>2013</v>
      </c>
    </row>
    <row r="2245" spans="1:20" ht="60" x14ac:dyDescent="0.2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s="11">
        <f t="shared" si="140"/>
        <v>930250</v>
      </c>
      <c r="G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s="12" t="s">
        <v>8297</v>
      </c>
      <c r="P2245" s="12" t="s">
        <v>8316</v>
      </c>
      <c r="Q2245">
        <v>4.57</v>
      </c>
      <c r="R2245" s="18">
        <f t="shared" si="141"/>
        <v>42807.125</v>
      </c>
      <c r="S2245" s="18">
        <f t="shared" si="142"/>
        <v>42800.751041666663</v>
      </c>
      <c r="T2245">
        <f t="shared" si="143"/>
        <v>2017</v>
      </c>
    </row>
    <row r="2246" spans="1:20" ht="45" x14ac:dyDescent="0.2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s="11">
        <f t="shared" si="140"/>
        <v>377</v>
      </c>
      <c r="G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s="12" t="s">
        <v>8297</v>
      </c>
      <c r="P2246" s="12" t="s">
        <v>8316</v>
      </c>
      <c r="Q2246">
        <v>65</v>
      </c>
      <c r="R2246" s="18">
        <f t="shared" si="141"/>
        <v>42659.854166666672</v>
      </c>
      <c r="S2246" s="18">
        <f t="shared" si="142"/>
        <v>42647.818819444445</v>
      </c>
      <c r="T2246">
        <f t="shared" si="143"/>
        <v>2016</v>
      </c>
    </row>
    <row r="2247" spans="1:20" ht="45" x14ac:dyDescent="0.2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s="11">
        <f t="shared" si="140"/>
        <v>2647</v>
      </c>
      <c r="G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s="12" t="s">
        <v>8297</v>
      </c>
      <c r="P2247" s="12" t="s">
        <v>8316</v>
      </c>
      <c r="Q2247">
        <v>53.48</v>
      </c>
      <c r="R2247" s="18">
        <f t="shared" si="141"/>
        <v>41691.75</v>
      </c>
      <c r="S2247" s="18">
        <f t="shared" si="142"/>
        <v>41660.708530092597</v>
      </c>
      <c r="T2247">
        <f t="shared" si="143"/>
        <v>2014</v>
      </c>
    </row>
    <row r="2248" spans="1:20" ht="60" x14ac:dyDescent="0.2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s="11">
        <f t="shared" si="140"/>
        <v>100</v>
      </c>
      <c r="G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s="12" t="s">
        <v>8297</v>
      </c>
      <c r="P2248" s="12" t="s">
        <v>8316</v>
      </c>
      <c r="Q2248">
        <v>43.91</v>
      </c>
      <c r="R2248" s="18">
        <f t="shared" si="141"/>
        <v>42251.79178240741</v>
      </c>
      <c r="S2248" s="18">
        <f t="shared" si="142"/>
        <v>42221.79178240741</v>
      </c>
      <c r="T2248">
        <f t="shared" si="143"/>
        <v>2015</v>
      </c>
    </row>
    <row r="2249" spans="1:20" ht="45" x14ac:dyDescent="0.2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s="11">
        <f t="shared" si="140"/>
        <v>104</v>
      </c>
      <c r="G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s="12" t="s">
        <v>8297</v>
      </c>
      <c r="P2249" s="12" t="s">
        <v>8316</v>
      </c>
      <c r="Q2249">
        <v>50.85</v>
      </c>
      <c r="R2249" s="18">
        <f t="shared" si="141"/>
        <v>42214.666261574079</v>
      </c>
      <c r="S2249" s="18">
        <f t="shared" si="142"/>
        <v>42200.666261574079</v>
      </c>
      <c r="T2249">
        <f t="shared" si="143"/>
        <v>2015</v>
      </c>
    </row>
    <row r="2250" spans="1:20" ht="60" x14ac:dyDescent="0.2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s="11">
        <f t="shared" si="140"/>
        <v>107</v>
      </c>
      <c r="G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s="12" t="s">
        <v>8297</v>
      </c>
      <c r="P2250" s="12" t="s">
        <v>8316</v>
      </c>
      <c r="Q2250">
        <v>58.63</v>
      </c>
      <c r="R2250" s="18">
        <f t="shared" si="141"/>
        <v>42718.875902777778</v>
      </c>
      <c r="S2250" s="18">
        <f t="shared" si="142"/>
        <v>42688.875902777778</v>
      </c>
      <c r="T2250">
        <f t="shared" si="143"/>
        <v>2016</v>
      </c>
    </row>
    <row r="2251" spans="1:20" ht="45" x14ac:dyDescent="0.2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s="11">
        <f t="shared" si="140"/>
        <v>169</v>
      </c>
      <c r="G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s="12" t="s">
        <v>8297</v>
      </c>
      <c r="P2251" s="12" t="s">
        <v>8316</v>
      </c>
      <c r="Q2251">
        <v>32.82</v>
      </c>
      <c r="R2251" s="18">
        <f t="shared" si="141"/>
        <v>41366.661631944444</v>
      </c>
      <c r="S2251" s="18">
        <f t="shared" si="142"/>
        <v>41336.703298611108</v>
      </c>
      <c r="T2251">
        <f t="shared" si="143"/>
        <v>2013</v>
      </c>
    </row>
    <row r="2252" spans="1:20" ht="45" x14ac:dyDescent="0.2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s="11">
        <f t="shared" si="140"/>
        <v>975</v>
      </c>
      <c r="G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s="12" t="s">
        <v>8297</v>
      </c>
      <c r="P2252" s="12" t="s">
        <v>8316</v>
      </c>
      <c r="Q2252">
        <v>426.93</v>
      </c>
      <c r="R2252" s="18">
        <f t="shared" si="141"/>
        <v>42707.0471412037</v>
      </c>
      <c r="S2252" s="18">
        <f t="shared" si="142"/>
        <v>42677.005474537036</v>
      </c>
      <c r="T2252">
        <f t="shared" si="143"/>
        <v>2016</v>
      </c>
    </row>
    <row r="2253" spans="1:20" ht="45" x14ac:dyDescent="0.2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s="11">
        <f t="shared" si="140"/>
        <v>134</v>
      </c>
      <c r="G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s="12" t="s">
        <v>8297</v>
      </c>
      <c r="P2253" s="12" t="s">
        <v>8316</v>
      </c>
      <c r="Q2253">
        <v>23.81</v>
      </c>
      <c r="R2253" s="18">
        <f t="shared" si="141"/>
        <v>41867.34579861111</v>
      </c>
      <c r="S2253" s="18">
        <f t="shared" si="142"/>
        <v>41846.34579861111</v>
      </c>
      <c r="T2253">
        <f t="shared" si="143"/>
        <v>2014</v>
      </c>
    </row>
    <row r="2254" spans="1:20" ht="60" x14ac:dyDescent="0.2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s="11">
        <f t="shared" si="140"/>
        <v>272</v>
      </c>
      <c r="G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s="12" t="s">
        <v>8297</v>
      </c>
      <c r="P2254" s="12" t="s">
        <v>8316</v>
      </c>
      <c r="Q2254">
        <v>98.41</v>
      </c>
      <c r="R2254" s="18">
        <f t="shared" si="141"/>
        <v>42588.327986111108</v>
      </c>
      <c r="S2254" s="18">
        <f t="shared" si="142"/>
        <v>42573.327986111108</v>
      </c>
      <c r="T2254">
        <f t="shared" si="143"/>
        <v>2016</v>
      </c>
    </row>
    <row r="2255" spans="1:20" ht="60" x14ac:dyDescent="0.2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s="11">
        <f t="shared" si="140"/>
        <v>113</v>
      </c>
      <c r="G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s="12" t="s">
        <v>8297</v>
      </c>
      <c r="P2255" s="12" t="s">
        <v>8316</v>
      </c>
      <c r="Q2255">
        <v>107.32</v>
      </c>
      <c r="R2255" s="18">
        <f t="shared" si="141"/>
        <v>42326.672997685186</v>
      </c>
      <c r="S2255" s="18">
        <f t="shared" si="142"/>
        <v>42296.631331018521</v>
      </c>
      <c r="T2255">
        <f t="shared" si="143"/>
        <v>2015</v>
      </c>
    </row>
    <row r="2256" spans="1:20" ht="45" x14ac:dyDescent="0.2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s="11">
        <f t="shared" si="140"/>
        <v>460</v>
      </c>
      <c r="G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s="12" t="s">
        <v>8297</v>
      </c>
      <c r="P2256" s="12" t="s">
        <v>8316</v>
      </c>
      <c r="Q2256">
        <v>11.67</v>
      </c>
      <c r="R2256" s="18">
        <f t="shared" si="141"/>
        <v>42759.647777777776</v>
      </c>
      <c r="S2256" s="18">
        <f t="shared" si="142"/>
        <v>42752.647777777776</v>
      </c>
      <c r="T2256">
        <f t="shared" si="143"/>
        <v>2017</v>
      </c>
    </row>
    <row r="2257" spans="1:20" ht="30" x14ac:dyDescent="0.2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s="11">
        <f t="shared" si="140"/>
        <v>287</v>
      </c>
      <c r="G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s="12" t="s">
        <v>8297</v>
      </c>
      <c r="P2257" s="12" t="s">
        <v>8316</v>
      </c>
      <c r="Q2257">
        <v>41.78</v>
      </c>
      <c r="R2257" s="18">
        <f t="shared" si="141"/>
        <v>42497.951979166668</v>
      </c>
      <c r="S2257" s="18">
        <f t="shared" si="142"/>
        <v>42467.951979166668</v>
      </c>
      <c r="T2257">
        <f t="shared" si="143"/>
        <v>2016</v>
      </c>
    </row>
    <row r="2258" spans="1:20" ht="45" x14ac:dyDescent="0.2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s="11">
        <f t="shared" ref="F2258:F2321" si="144">ROUND(E2258/D2258*100,0)</f>
        <v>223</v>
      </c>
      <c r="G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s="12" t="s">
        <v>8297</v>
      </c>
      <c r="P2258" s="12" t="s">
        <v>8316</v>
      </c>
      <c r="Q2258">
        <v>21.38</v>
      </c>
      <c r="R2258" s="18">
        <f t="shared" ref="R2258:R2321" si="145">(((J2258/60)/60)/24)+DATE(1970,1,1)</f>
        <v>42696.451921296291</v>
      </c>
      <c r="S2258" s="18">
        <f t="shared" ref="S2258:S2321" si="146">(((K2258/60)/60)/24)+DATE(1970,1,1)</f>
        <v>42682.451921296291</v>
      </c>
      <c r="T2258">
        <f t="shared" si="143"/>
        <v>2016</v>
      </c>
    </row>
    <row r="2259" spans="1:20" ht="60" x14ac:dyDescent="0.2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s="11">
        <f t="shared" si="144"/>
        <v>636</v>
      </c>
      <c r="G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s="12" t="s">
        <v>8297</v>
      </c>
      <c r="P2259" s="12" t="s">
        <v>8316</v>
      </c>
      <c r="Q2259">
        <v>94.1</v>
      </c>
      <c r="R2259" s="18">
        <f t="shared" si="145"/>
        <v>42540.958333333328</v>
      </c>
      <c r="S2259" s="18">
        <f t="shared" si="146"/>
        <v>42505.936678240745</v>
      </c>
      <c r="T2259">
        <f t="shared" si="143"/>
        <v>2016</v>
      </c>
    </row>
    <row r="2260" spans="1:20" ht="30" x14ac:dyDescent="0.2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s="11">
        <f t="shared" si="144"/>
        <v>147</v>
      </c>
      <c r="G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s="12" t="s">
        <v>8297</v>
      </c>
      <c r="P2260" s="12" t="s">
        <v>8316</v>
      </c>
      <c r="Q2260">
        <v>15.72</v>
      </c>
      <c r="R2260" s="18">
        <f t="shared" si="145"/>
        <v>42166.75100694444</v>
      </c>
      <c r="S2260" s="18">
        <f t="shared" si="146"/>
        <v>42136.75100694444</v>
      </c>
      <c r="T2260">
        <f t="shared" si="143"/>
        <v>2015</v>
      </c>
    </row>
    <row r="2261" spans="1:20" ht="60" x14ac:dyDescent="0.2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s="11">
        <f t="shared" si="144"/>
        <v>1867</v>
      </c>
      <c r="G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s="12" t="s">
        <v>8297</v>
      </c>
      <c r="P2261" s="12" t="s">
        <v>8316</v>
      </c>
      <c r="Q2261">
        <v>90.64</v>
      </c>
      <c r="R2261" s="18">
        <f t="shared" si="145"/>
        <v>42712.804814814815</v>
      </c>
      <c r="S2261" s="18">
        <f t="shared" si="146"/>
        <v>42702.804814814815</v>
      </c>
      <c r="T2261">
        <f t="shared" si="143"/>
        <v>2016</v>
      </c>
    </row>
    <row r="2262" spans="1:20" ht="60" x14ac:dyDescent="0.2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s="11">
        <f t="shared" si="144"/>
        <v>327</v>
      </c>
      <c r="G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s="12" t="s">
        <v>8297</v>
      </c>
      <c r="P2262" s="12" t="s">
        <v>8316</v>
      </c>
      <c r="Q2262">
        <v>97.3</v>
      </c>
      <c r="R2262" s="18">
        <f t="shared" si="145"/>
        <v>41724.975115740745</v>
      </c>
      <c r="S2262" s="18">
        <f t="shared" si="146"/>
        <v>41695.016782407409</v>
      </c>
      <c r="T2262">
        <f t="shared" si="143"/>
        <v>2014</v>
      </c>
    </row>
    <row r="2263" spans="1:20" ht="60" x14ac:dyDescent="0.2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s="11">
        <f t="shared" si="144"/>
        <v>780</v>
      </c>
      <c r="G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s="12" t="s">
        <v>8297</v>
      </c>
      <c r="P2263" s="12" t="s">
        <v>8316</v>
      </c>
      <c r="Q2263">
        <v>37.119999999999997</v>
      </c>
      <c r="R2263" s="18">
        <f t="shared" si="145"/>
        <v>42780.724768518514</v>
      </c>
      <c r="S2263" s="18">
        <f t="shared" si="146"/>
        <v>42759.724768518514</v>
      </c>
      <c r="T2263">
        <f t="shared" si="143"/>
        <v>2017</v>
      </c>
    </row>
    <row r="2264" spans="1:20" ht="45" x14ac:dyDescent="0.2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s="11">
        <f t="shared" si="144"/>
        <v>154</v>
      </c>
      <c r="G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s="12" t="s">
        <v>8297</v>
      </c>
      <c r="P2264" s="12" t="s">
        <v>8316</v>
      </c>
      <c r="Q2264">
        <v>28.1</v>
      </c>
      <c r="R2264" s="18">
        <f t="shared" si="145"/>
        <v>41961</v>
      </c>
      <c r="S2264" s="18">
        <f t="shared" si="146"/>
        <v>41926.585162037038</v>
      </c>
      <c r="T2264">
        <f t="shared" si="143"/>
        <v>2014</v>
      </c>
    </row>
    <row r="2265" spans="1:20" ht="45" x14ac:dyDescent="0.2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s="11">
        <f t="shared" si="144"/>
        <v>116</v>
      </c>
      <c r="G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s="12" t="s">
        <v>8297</v>
      </c>
      <c r="P2265" s="12" t="s">
        <v>8316</v>
      </c>
      <c r="Q2265">
        <v>144.43</v>
      </c>
      <c r="R2265" s="18">
        <f t="shared" si="145"/>
        <v>42035.832326388889</v>
      </c>
      <c r="S2265" s="18">
        <f t="shared" si="146"/>
        <v>42014.832326388889</v>
      </c>
      <c r="T2265">
        <f t="shared" si="143"/>
        <v>2015</v>
      </c>
    </row>
    <row r="2266" spans="1:20" ht="60" x14ac:dyDescent="0.2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s="11">
        <f t="shared" si="144"/>
        <v>180</v>
      </c>
      <c r="G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s="12" t="s">
        <v>8297</v>
      </c>
      <c r="P2266" s="12" t="s">
        <v>8316</v>
      </c>
      <c r="Q2266">
        <v>24.27</v>
      </c>
      <c r="R2266" s="18">
        <f t="shared" si="145"/>
        <v>42513.125</v>
      </c>
      <c r="S2266" s="18">
        <f t="shared" si="146"/>
        <v>42496.582337962958</v>
      </c>
      <c r="T2266">
        <f t="shared" si="143"/>
        <v>2016</v>
      </c>
    </row>
    <row r="2267" spans="1:20" ht="60" x14ac:dyDescent="0.2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s="11">
        <f t="shared" si="144"/>
        <v>299</v>
      </c>
      <c r="G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s="12" t="s">
        <v>8297</v>
      </c>
      <c r="P2267" s="12" t="s">
        <v>8316</v>
      </c>
      <c r="Q2267">
        <v>35.119999999999997</v>
      </c>
      <c r="R2267" s="18">
        <f t="shared" si="145"/>
        <v>42696.853090277778</v>
      </c>
      <c r="S2267" s="18">
        <f t="shared" si="146"/>
        <v>42689.853090277778</v>
      </c>
      <c r="T2267">
        <f t="shared" si="143"/>
        <v>2016</v>
      </c>
    </row>
    <row r="2268" spans="1:20" ht="45" x14ac:dyDescent="0.2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s="11">
        <f t="shared" si="144"/>
        <v>320</v>
      </c>
      <c r="G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s="12" t="s">
        <v>8297</v>
      </c>
      <c r="P2268" s="12" t="s">
        <v>8316</v>
      </c>
      <c r="Q2268">
        <v>24.76</v>
      </c>
      <c r="R2268" s="18">
        <f t="shared" si="145"/>
        <v>42487.083333333328</v>
      </c>
      <c r="S2268" s="18">
        <f t="shared" si="146"/>
        <v>42469.874907407408</v>
      </c>
      <c r="T2268">
        <f t="shared" si="143"/>
        <v>2016</v>
      </c>
    </row>
    <row r="2269" spans="1:20" ht="60" x14ac:dyDescent="0.2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s="11">
        <f t="shared" si="144"/>
        <v>381</v>
      </c>
      <c r="G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s="12" t="s">
        <v>8297</v>
      </c>
      <c r="P2269" s="12" t="s">
        <v>8316</v>
      </c>
      <c r="Q2269">
        <v>188.38</v>
      </c>
      <c r="R2269" s="18">
        <f t="shared" si="145"/>
        <v>41994.041666666672</v>
      </c>
      <c r="S2269" s="18">
        <f t="shared" si="146"/>
        <v>41968.829826388886</v>
      </c>
      <c r="T2269">
        <f t="shared" si="143"/>
        <v>2014</v>
      </c>
    </row>
    <row r="2270" spans="1:20" ht="60" x14ac:dyDescent="0.2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s="11">
        <f t="shared" si="144"/>
        <v>103</v>
      </c>
      <c r="G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s="12" t="s">
        <v>8297</v>
      </c>
      <c r="P2270" s="12" t="s">
        <v>8316</v>
      </c>
      <c r="Q2270">
        <v>148.08000000000001</v>
      </c>
      <c r="R2270" s="18">
        <f t="shared" si="145"/>
        <v>42806.082349537035</v>
      </c>
      <c r="S2270" s="18">
        <f t="shared" si="146"/>
        <v>42776.082349537035</v>
      </c>
      <c r="T2270">
        <f t="shared" si="143"/>
        <v>2017</v>
      </c>
    </row>
    <row r="2271" spans="1:20" ht="45" x14ac:dyDescent="0.2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s="11">
        <f t="shared" si="144"/>
        <v>1802</v>
      </c>
      <c r="G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s="12" t="s">
        <v>8297</v>
      </c>
      <c r="P2271" s="12" t="s">
        <v>8316</v>
      </c>
      <c r="Q2271">
        <v>49.93</v>
      </c>
      <c r="R2271" s="18">
        <f t="shared" si="145"/>
        <v>42801.208333333328</v>
      </c>
      <c r="S2271" s="18">
        <f t="shared" si="146"/>
        <v>42776.704432870371</v>
      </c>
      <c r="T2271">
        <f t="shared" si="143"/>
        <v>2017</v>
      </c>
    </row>
    <row r="2272" spans="1:20" ht="45" x14ac:dyDescent="0.2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s="11">
        <f t="shared" si="144"/>
        <v>720</v>
      </c>
      <c r="G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s="12" t="s">
        <v>8297</v>
      </c>
      <c r="P2272" s="12" t="s">
        <v>8316</v>
      </c>
      <c r="Q2272">
        <v>107.82</v>
      </c>
      <c r="R2272" s="18">
        <f t="shared" si="145"/>
        <v>42745.915972222225</v>
      </c>
      <c r="S2272" s="18">
        <f t="shared" si="146"/>
        <v>42725.869363425925</v>
      </c>
      <c r="T2272">
        <f t="shared" si="143"/>
        <v>2016</v>
      </c>
    </row>
    <row r="2273" spans="1:20" ht="60" x14ac:dyDescent="0.2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s="11">
        <f t="shared" si="144"/>
        <v>283</v>
      </c>
      <c r="G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s="12" t="s">
        <v>8297</v>
      </c>
      <c r="P2273" s="12" t="s">
        <v>8316</v>
      </c>
      <c r="Q2273">
        <v>42.63</v>
      </c>
      <c r="R2273" s="18">
        <f t="shared" si="145"/>
        <v>42714.000046296293</v>
      </c>
      <c r="S2273" s="18">
        <f t="shared" si="146"/>
        <v>42684.000046296293</v>
      </c>
      <c r="T2273">
        <f t="shared" si="143"/>
        <v>2016</v>
      </c>
    </row>
    <row r="2274" spans="1:20" ht="45" x14ac:dyDescent="0.2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s="11">
        <f t="shared" si="144"/>
        <v>1357</v>
      </c>
      <c r="G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s="12" t="s">
        <v>8297</v>
      </c>
      <c r="P2274" s="12" t="s">
        <v>8316</v>
      </c>
      <c r="Q2274">
        <v>14.37</v>
      </c>
      <c r="R2274" s="18">
        <f t="shared" si="145"/>
        <v>42345.699490740735</v>
      </c>
      <c r="S2274" s="18">
        <f t="shared" si="146"/>
        <v>42315.699490740735</v>
      </c>
      <c r="T2274">
        <f t="shared" si="143"/>
        <v>2015</v>
      </c>
    </row>
    <row r="2275" spans="1:20" ht="60" x14ac:dyDescent="0.2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s="11">
        <f t="shared" si="144"/>
        <v>220</v>
      </c>
      <c r="G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s="12" t="s">
        <v>8297</v>
      </c>
      <c r="P2275" s="12" t="s">
        <v>8316</v>
      </c>
      <c r="Q2275">
        <v>37.479999999999997</v>
      </c>
      <c r="R2275" s="18">
        <f t="shared" si="145"/>
        <v>42806.507430555561</v>
      </c>
      <c r="S2275" s="18">
        <f t="shared" si="146"/>
        <v>42781.549097222218</v>
      </c>
      <c r="T2275">
        <f t="shared" si="143"/>
        <v>2017</v>
      </c>
    </row>
    <row r="2276" spans="1:20" ht="60" x14ac:dyDescent="0.2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s="11">
        <f t="shared" si="144"/>
        <v>120</v>
      </c>
      <c r="G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s="12" t="s">
        <v>8297</v>
      </c>
      <c r="P2276" s="12" t="s">
        <v>8316</v>
      </c>
      <c r="Q2276">
        <v>30.2</v>
      </c>
      <c r="R2276" s="18">
        <f t="shared" si="145"/>
        <v>41693.500659722224</v>
      </c>
      <c r="S2276" s="18">
        <f t="shared" si="146"/>
        <v>41663.500659722224</v>
      </c>
      <c r="T2276">
        <f t="shared" si="143"/>
        <v>2014</v>
      </c>
    </row>
    <row r="2277" spans="1:20" ht="45" x14ac:dyDescent="0.2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s="11">
        <f t="shared" si="144"/>
        <v>408</v>
      </c>
      <c r="G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s="12" t="s">
        <v>8297</v>
      </c>
      <c r="P2277" s="12" t="s">
        <v>8316</v>
      </c>
      <c r="Q2277">
        <v>33.549999999999997</v>
      </c>
      <c r="R2277" s="18">
        <f t="shared" si="145"/>
        <v>41995.616655092599</v>
      </c>
      <c r="S2277" s="18">
        <f t="shared" si="146"/>
        <v>41965.616655092599</v>
      </c>
      <c r="T2277">
        <f t="shared" si="143"/>
        <v>2014</v>
      </c>
    </row>
    <row r="2278" spans="1:20" ht="60" x14ac:dyDescent="0.2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s="11">
        <f t="shared" si="144"/>
        <v>106</v>
      </c>
      <c r="G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s="12" t="s">
        <v>8297</v>
      </c>
      <c r="P2278" s="12" t="s">
        <v>8316</v>
      </c>
      <c r="Q2278">
        <v>64.75</v>
      </c>
      <c r="R2278" s="18">
        <f t="shared" si="145"/>
        <v>41644.651493055557</v>
      </c>
      <c r="S2278" s="18">
        <f t="shared" si="146"/>
        <v>41614.651493055557</v>
      </c>
      <c r="T2278">
        <f t="shared" si="143"/>
        <v>2013</v>
      </c>
    </row>
    <row r="2279" spans="1:20" ht="60" x14ac:dyDescent="0.2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s="11">
        <f t="shared" si="144"/>
        <v>141</v>
      </c>
      <c r="G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s="12" t="s">
        <v>8297</v>
      </c>
      <c r="P2279" s="12" t="s">
        <v>8316</v>
      </c>
      <c r="Q2279">
        <v>57.93</v>
      </c>
      <c r="R2279" s="18">
        <f t="shared" si="145"/>
        <v>40966.678506944445</v>
      </c>
      <c r="S2279" s="18">
        <f t="shared" si="146"/>
        <v>40936.678506944445</v>
      </c>
      <c r="T2279">
        <f t="shared" si="143"/>
        <v>2012</v>
      </c>
    </row>
    <row r="2280" spans="1:20" ht="45" x14ac:dyDescent="0.2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s="11">
        <f t="shared" si="144"/>
        <v>271</v>
      </c>
      <c r="G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s="12" t="s">
        <v>8297</v>
      </c>
      <c r="P2280" s="12" t="s">
        <v>8316</v>
      </c>
      <c r="Q2280">
        <v>53.08</v>
      </c>
      <c r="R2280" s="18">
        <f t="shared" si="145"/>
        <v>42372.957638888889</v>
      </c>
      <c r="S2280" s="18">
        <f t="shared" si="146"/>
        <v>42338.709108796291</v>
      </c>
      <c r="T2280">
        <f t="shared" si="143"/>
        <v>2015</v>
      </c>
    </row>
    <row r="2281" spans="1:20" ht="60" x14ac:dyDescent="0.2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s="11">
        <f t="shared" si="144"/>
        <v>154</v>
      </c>
      <c r="G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s="12" t="s">
        <v>8297</v>
      </c>
      <c r="P2281" s="12" t="s">
        <v>8316</v>
      </c>
      <c r="Q2281">
        <v>48.06</v>
      </c>
      <c r="R2281" s="18">
        <f t="shared" si="145"/>
        <v>42039.166666666672</v>
      </c>
      <c r="S2281" s="18">
        <f t="shared" si="146"/>
        <v>42020.806701388887</v>
      </c>
      <c r="T2281">
        <f t="shared" si="143"/>
        <v>2015</v>
      </c>
    </row>
    <row r="2282" spans="1:20" ht="60" x14ac:dyDescent="0.2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s="11">
        <f t="shared" si="144"/>
        <v>404</v>
      </c>
      <c r="G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s="12" t="s">
        <v>8297</v>
      </c>
      <c r="P2282" s="12" t="s">
        <v>8316</v>
      </c>
      <c r="Q2282">
        <v>82.4</v>
      </c>
      <c r="R2282" s="18">
        <f t="shared" si="145"/>
        <v>42264.624895833331</v>
      </c>
      <c r="S2282" s="18">
        <f t="shared" si="146"/>
        <v>42234.624895833331</v>
      </c>
      <c r="T2282">
        <f t="shared" si="143"/>
        <v>2015</v>
      </c>
    </row>
    <row r="2283" spans="1:20" ht="60" x14ac:dyDescent="0.2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s="11">
        <f t="shared" si="144"/>
        <v>185</v>
      </c>
      <c r="G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s="12" t="s">
        <v>8289</v>
      </c>
      <c r="P2283" s="12" t="s">
        <v>8290</v>
      </c>
      <c r="Q2283">
        <v>50.45</v>
      </c>
      <c r="R2283" s="18">
        <f t="shared" si="145"/>
        <v>40749.284722222219</v>
      </c>
      <c r="S2283" s="18">
        <f t="shared" si="146"/>
        <v>40687.285844907405</v>
      </c>
      <c r="T2283">
        <f t="shared" si="143"/>
        <v>2011</v>
      </c>
    </row>
    <row r="2284" spans="1:20" ht="45" x14ac:dyDescent="0.2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s="11">
        <f t="shared" si="144"/>
        <v>185</v>
      </c>
      <c r="G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s="12" t="s">
        <v>8289</v>
      </c>
      <c r="P2284" s="12" t="s">
        <v>8290</v>
      </c>
      <c r="Q2284">
        <v>115.83</v>
      </c>
      <c r="R2284" s="18">
        <f t="shared" si="145"/>
        <v>42383.17460648148</v>
      </c>
      <c r="S2284" s="18">
        <f t="shared" si="146"/>
        <v>42323.17460648148</v>
      </c>
      <c r="T2284">
        <f t="shared" si="143"/>
        <v>2015</v>
      </c>
    </row>
    <row r="2285" spans="1:20" ht="60" x14ac:dyDescent="0.2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s="11">
        <f t="shared" si="144"/>
        <v>101</v>
      </c>
      <c r="G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s="12" t="s">
        <v>8289</v>
      </c>
      <c r="P2285" s="12" t="s">
        <v>8290</v>
      </c>
      <c r="Q2285">
        <v>63.03</v>
      </c>
      <c r="R2285" s="18">
        <f t="shared" si="145"/>
        <v>41038.083379629628</v>
      </c>
      <c r="S2285" s="18">
        <f t="shared" si="146"/>
        <v>40978.125046296293</v>
      </c>
      <c r="T2285">
        <f t="shared" si="143"/>
        <v>2012</v>
      </c>
    </row>
    <row r="2286" spans="1:20" ht="30" x14ac:dyDescent="0.2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s="11">
        <f t="shared" si="144"/>
        <v>106</v>
      </c>
      <c r="G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s="12" t="s">
        <v>8289</v>
      </c>
      <c r="P2286" s="12" t="s">
        <v>8290</v>
      </c>
      <c r="Q2286">
        <v>108.02</v>
      </c>
      <c r="R2286" s="18">
        <f t="shared" si="145"/>
        <v>40614.166666666664</v>
      </c>
      <c r="S2286" s="18">
        <f t="shared" si="146"/>
        <v>40585.796817129631</v>
      </c>
      <c r="T2286">
        <f t="shared" si="143"/>
        <v>2011</v>
      </c>
    </row>
    <row r="2287" spans="1:20" ht="60" x14ac:dyDescent="0.2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s="11">
        <f t="shared" si="144"/>
        <v>121</v>
      </c>
      <c r="G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s="12" t="s">
        <v>8289</v>
      </c>
      <c r="P2287" s="12" t="s">
        <v>8290</v>
      </c>
      <c r="Q2287">
        <v>46.09</v>
      </c>
      <c r="R2287" s="18">
        <f t="shared" si="145"/>
        <v>41089.185682870368</v>
      </c>
      <c r="S2287" s="18">
        <f t="shared" si="146"/>
        <v>41059.185682870368</v>
      </c>
      <c r="T2287">
        <f t="shared" si="143"/>
        <v>2012</v>
      </c>
    </row>
    <row r="2288" spans="1:20" ht="45" x14ac:dyDescent="0.2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s="11">
        <f t="shared" si="144"/>
        <v>100</v>
      </c>
      <c r="G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s="12" t="s">
        <v>8289</v>
      </c>
      <c r="P2288" s="12" t="s">
        <v>8290</v>
      </c>
      <c r="Q2288">
        <v>107.21</v>
      </c>
      <c r="R2288" s="18">
        <f t="shared" si="145"/>
        <v>41523.165972222225</v>
      </c>
      <c r="S2288" s="18">
        <f t="shared" si="146"/>
        <v>41494.963587962964</v>
      </c>
      <c r="T2288">
        <f t="shared" si="143"/>
        <v>2013</v>
      </c>
    </row>
    <row r="2289" spans="1:20" ht="45" x14ac:dyDescent="0.2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s="11">
        <f t="shared" si="144"/>
        <v>120</v>
      </c>
      <c r="G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s="12" t="s">
        <v>8289</v>
      </c>
      <c r="P2289" s="12" t="s">
        <v>8290</v>
      </c>
      <c r="Q2289">
        <v>50.93</v>
      </c>
      <c r="R2289" s="18">
        <f t="shared" si="145"/>
        <v>41813.667361111111</v>
      </c>
      <c r="S2289" s="18">
        <f t="shared" si="146"/>
        <v>41792.667361111111</v>
      </c>
      <c r="T2289">
        <f t="shared" si="143"/>
        <v>2014</v>
      </c>
    </row>
    <row r="2290" spans="1:20" ht="60" x14ac:dyDescent="0.2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s="11">
        <f t="shared" si="144"/>
        <v>100</v>
      </c>
      <c r="G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s="12" t="s">
        <v>8289</v>
      </c>
      <c r="P2290" s="12" t="s">
        <v>8290</v>
      </c>
      <c r="Q2290">
        <v>40.04</v>
      </c>
      <c r="R2290" s="18">
        <f t="shared" si="145"/>
        <v>41086.75</v>
      </c>
      <c r="S2290" s="18">
        <f t="shared" si="146"/>
        <v>41067.827418981484</v>
      </c>
      <c r="T2290">
        <f t="shared" si="143"/>
        <v>2012</v>
      </c>
    </row>
    <row r="2291" spans="1:20" ht="60" x14ac:dyDescent="0.2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s="11">
        <f t="shared" si="144"/>
        <v>107</v>
      </c>
      <c r="G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s="12" t="s">
        <v>8289</v>
      </c>
      <c r="P2291" s="12" t="s">
        <v>8290</v>
      </c>
      <c r="Q2291">
        <v>64.44</v>
      </c>
      <c r="R2291" s="18">
        <f t="shared" si="145"/>
        <v>41614.973611111112</v>
      </c>
      <c r="S2291" s="18">
        <f t="shared" si="146"/>
        <v>41571.998379629629</v>
      </c>
      <c r="T2291">
        <f t="shared" si="143"/>
        <v>2013</v>
      </c>
    </row>
    <row r="2292" spans="1:20" ht="45" x14ac:dyDescent="0.2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s="11">
        <f t="shared" si="144"/>
        <v>104</v>
      </c>
      <c r="G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s="12" t="s">
        <v>8289</v>
      </c>
      <c r="P2292" s="12" t="s">
        <v>8290</v>
      </c>
      <c r="Q2292">
        <v>53.83</v>
      </c>
      <c r="R2292" s="18">
        <f t="shared" si="145"/>
        <v>40148.708333333336</v>
      </c>
      <c r="S2292" s="18">
        <f t="shared" si="146"/>
        <v>40070.253819444442</v>
      </c>
      <c r="T2292">
        <f t="shared" si="143"/>
        <v>2009</v>
      </c>
    </row>
    <row r="2293" spans="1:20" ht="60" x14ac:dyDescent="0.2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s="11">
        <f t="shared" si="144"/>
        <v>173</v>
      </c>
      <c r="G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s="12" t="s">
        <v>8289</v>
      </c>
      <c r="P2293" s="12" t="s">
        <v>8290</v>
      </c>
      <c r="Q2293">
        <v>100.47</v>
      </c>
      <c r="R2293" s="18">
        <f t="shared" si="145"/>
        <v>41022.166666666664</v>
      </c>
      <c r="S2293" s="18">
        <f t="shared" si="146"/>
        <v>40987.977060185185</v>
      </c>
      <c r="T2293">
        <f t="shared" si="143"/>
        <v>2012</v>
      </c>
    </row>
    <row r="2294" spans="1:20" ht="60" x14ac:dyDescent="0.2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s="11">
        <f t="shared" si="144"/>
        <v>107</v>
      </c>
      <c r="G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s="12" t="s">
        <v>8289</v>
      </c>
      <c r="P2294" s="12" t="s">
        <v>8290</v>
      </c>
      <c r="Q2294">
        <v>46.63</v>
      </c>
      <c r="R2294" s="18">
        <f t="shared" si="145"/>
        <v>41017.697638888887</v>
      </c>
      <c r="S2294" s="18">
        <f t="shared" si="146"/>
        <v>40987.697638888887</v>
      </c>
      <c r="T2294">
        <f t="shared" si="143"/>
        <v>2012</v>
      </c>
    </row>
    <row r="2295" spans="1:20" ht="30" x14ac:dyDescent="0.2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s="11">
        <f t="shared" si="144"/>
        <v>108</v>
      </c>
      <c r="G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s="12" t="s">
        <v>8289</v>
      </c>
      <c r="P2295" s="12" t="s">
        <v>8290</v>
      </c>
      <c r="Q2295">
        <v>34.07</v>
      </c>
      <c r="R2295" s="18">
        <f t="shared" si="145"/>
        <v>41177.165972222225</v>
      </c>
      <c r="S2295" s="18">
        <f t="shared" si="146"/>
        <v>41151.708321759259</v>
      </c>
      <c r="T2295">
        <f t="shared" si="143"/>
        <v>2012</v>
      </c>
    </row>
    <row r="2296" spans="1:20" ht="60" x14ac:dyDescent="0.2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s="11">
        <f t="shared" si="144"/>
        <v>146</v>
      </c>
      <c r="G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s="12" t="s">
        <v>8289</v>
      </c>
      <c r="P2296" s="12" t="s">
        <v>8290</v>
      </c>
      <c r="Q2296">
        <v>65.209999999999994</v>
      </c>
      <c r="R2296" s="18">
        <f t="shared" si="145"/>
        <v>41294.72314814815</v>
      </c>
      <c r="S2296" s="18">
        <f t="shared" si="146"/>
        <v>41264.72314814815</v>
      </c>
      <c r="T2296">
        <f t="shared" si="143"/>
        <v>2012</v>
      </c>
    </row>
    <row r="2297" spans="1:20" ht="60" x14ac:dyDescent="0.2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s="11">
        <f t="shared" si="144"/>
        <v>125</v>
      </c>
      <c r="G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s="12" t="s">
        <v>8289</v>
      </c>
      <c r="P2297" s="12" t="s">
        <v>8290</v>
      </c>
      <c r="Q2297">
        <v>44.21</v>
      </c>
      <c r="R2297" s="18">
        <f t="shared" si="145"/>
        <v>41300.954351851848</v>
      </c>
      <c r="S2297" s="18">
        <f t="shared" si="146"/>
        <v>41270.954351851848</v>
      </c>
      <c r="T2297">
        <f t="shared" si="143"/>
        <v>2012</v>
      </c>
    </row>
    <row r="2298" spans="1:20" ht="45" x14ac:dyDescent="0.2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s="11">
        <f t="shared" si="144"/>
        <v>149</v>
      </c>
      <c r="G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s="12" t="s">
        <v>8289</v>
      </c>
      <c r="P2298" s="12" t="s">
        <v>8290</v>
      </c>
      <c r="Q2298">
        <v>71.97</v>
      </c>
      <c r="R2298" s="18">
        <f t="shared" si="145"/>
        <v>40962.731782407405</v>
      </c>
      <c r="S2298" s="18">
        <f t="shared" si="146"/>
        <v>40927.731782407405</v>
      </c>
      <c r="T2298">
        <f t="shared" si="143"/>
        <v>2012</v>
      </c>
    </row>
    <row r="2299" spans="1:20" ht="30" x14ac:dyDescent="0.2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s="11">
        <f t="shared" si="144"/>
        <v>101</v>
      </c>
      <c r="G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s="12" t="s">
        <v>8289</v>
      </c>
      <c r="P2299" s="12" t="s">
        <v>8290</v>
      </c>
      <c r="Q2299">
        <v>52.95</v>
      </c>
      <c r="R2299" s="18">
        <f t="shared" si="145"/>
        <v>40982.165972222225</v>
      </c>
      <c r="S2299" s="18">
        <f t="shared" si="146"/>
        <v>40948.042233796295</v>
      </c>
      <c r="T2299">
        <f t="shared" si="143"/>
        <v>2012</v>
      </c>
    </row>
    <row r="2300" spans="1:20" ht="45" x14ac:dyDescent="0.2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s="11">
        <f t="shared" si="144"/>
        <v>105</v>
      </c>
      <c r="G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s="12" t="s">
        <v>8289</v>
      </c>
      <c r="P2300" s="12" t="s">
        <v>8290</v>
      </c>
      <c r="Q2300">
        <v>109.45</v>
      </c>
      <c r="R2300" s="18">
        <f t="shared" si="145"/>
        <v>41724.798993055556</v>
      </c>
      <c r="S2300" s="18">
        <f t="shared" si="146"/>
        <v>41694.84065972222</v>
      </c>
      <c r="T2300">
        <f t="shared" si="143"/>
        <v>2014</v>
      </c>
    </row>
    <row r="2301" spans="1:20" ht="45" x14ac:dyDescent="0.2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s="11">
        <f t="shared" si="144"/>
        <v>350</v>
      </c>
      <c r="G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s="12" t="s">
        <v>8289</v>
      </c>
      <c r="P2301" s="12" t="s">
        <v>8290</v>
      </c>
      <c r="Q2301">
        <v>75.040000000000006</v>
      </c>
      <c r="R2301" s="18">
        <f t="shared" si="145"/>
        <v>40580.032511574071</v>
      </c>
      <c r="S2301" s="18">
        <f t="shared" si="146"/>
        <v>40565.032511574071</v>
      </c>
      <c r="T2301">
        <f t="shared" si="143"/>
        <v>2011</v>
      </c>
    </row>
    <row r="2302" spans="1:20" ht="45" x14ac:dyDescent="0.2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s="11">
        <f t="shared" si="144"/>
        <v>101</v>
      </c>
      <c r="G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s="12" t="s">
        <v>8289</v>
      </c>
      <c r="P2302" s="12" t="s">
        <v>8290</v>
      </c>
      <c r="Q2302">
        <v>115.71</v>
      </c>
      <c r="R2302" s="18">
        <f t="shared" si="145"/>
        <v>41088.727037037039</v>
      </c>
      <c r="S2302" s="18">
        <f t="shared" si="146"/>
        <v>41074.727037037039</v>
      </c>
      <c r="T2302">
        <f t="shared" si="143"/>
        <v>2012</v>
      </c>
    </row>
    <row r="2303" spans="1:20" ht="30" x14ac:dyDescent="0.2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s="11">
        <f t="shared" si="144"/>
        <v>134</v>
      </c>
      <c r="G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s="12" t="s">
        <v>8289</v>
      </c>
      <c r="P2303" s="12" t="s">
        <v>8293</v>
      </c>
      <c r="Q2303">
        <v>31.66</v>
      </c>
      <c r="R2303" s="18">
        <f t="shared" si="145"/>
        <v>41446.146944444445</v>
      </c>
      <c r="S2303" s="18">
        <f t="shared" si="146"/>
        <v>41416.146944444445</v>
      </c>
      <c r="T2303">
        <f t="shared" si="143"/>
        <v>2013</v>
      </c>
    </row>
    <row r="2304" spans="1:20" ht="45" x14ac:dyDescent="0.2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s="11">
        <f t="shared" si="144"/>
        <v>171</v>
      </c>
      <c r="G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s="12" t="s">
        <v>8289</v>
      </c>
      <c r="P2304" s="12" t="s">
        <v>8293</v>
      </c>
      <c r="Q2304">
        <v>46.18</v>
      </c>
      <c r="R2304" s="18">
        <f t="shared" si="145"/>
        <v>41639.291666666664</v>
      </c>
      <c r="S2304" s="18">
        <f t="shared" si="146"/>
        <v>41605.868449074071</v>
      </c>
      <c r="T2304">
        <f t="shared" si="143"/>
        <v>2013</v>
      </c>
    </row>
    <row r="2305" spans="1:20" ht="60" x14ac:dyDescent="0.2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s="11">
        <f t="shared" si="144"/>
        <v>109</v>
      </c>
      <c r="G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s="12" t="s">
        <v>8289</v>
      </c>
      <c r="P2305" s="12" t="s">
        <v>8293</v>
      </c>
      <c r="Q2305">
        <v>68.48</v>
      </c>
      <c r="R2305" s="18">
        <f t="shared" si="145"/>
        <v>40890.152731481481</v>
      </c>
      <c r="S2305" s="18">
        <f t="shared" si="146"/>
        <v>40850.111064814817</v>
      </c>
      <c r="T2305">
        <f t="shared" si="143"/>
        <v>2011</v>
      </c>
    </row>
    <row r="2306" spans="1:20" ht="45" x14ac:dyDescent="0.2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s="11">
        <f t="shared" si="144"/>
        <v>101</v>
      </c>
      <c r="G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s="12" t="s">
        <v>8289</v>
      </c>
      <c r="P2306" s="12" t="s">
        <v>8293</v>
      </c>
      <c r="Q2306">
        <v>53.47</v>
      </c>
      <c r="R2306" s="18">
        <f t="shared" si="145"/>
        <v>40544.207638888889</v>
      </c>
      <c r="S2306" s="18">
        <f t="shared" si="146"/>
        <v>40502.815868055557</v>
      </c>
      <c r="T2306">
        <f t="shared" si="143"/>
        <v>2010</v>
      </c>
    </row>
    <row r="2307" spans="1:20" ht="60" x14ac:dyDescent="0.2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s="11">
        <f t="shared" si="144"/>
        <v>101</v>
      </c>
      <c r="G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s="12" t="s">
        <v>8289</v>
      </c>
      <c r="P2307" s="12" t="s">
        <v>8293</v>
      </c>
      <c r="Q2307">
        <v>109.11</v>
      </c>
      <c r="R2307" s="18">
        <f t="shared" si="145"/>
        <v>41859.75</v>
      </c>
      <c r="S2307" s="18">
        <f t="shared" si="146"/>
        <v>41834.695277777777</v>
      </c>
      <c r="T2307">
        <f t="shared" ref="T2307:T2370" si="147">YEAR(S2307)</f>
        <v>2014</v>
      </c>
    </row>
    <row r="2308" spans="1:20" ht="45" x14ac:dyDescent="0.2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s="11">
        <f t="shared" si="144"/>
        <v>107</v>
      </c>
      <c r="G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s="12" t="s">
        <v>8289</v>
      </c>
      <c r="P2308" s="12" t="s">
        <v>8293</v>
      </c>
      <c r="Q2308">
        <v>51.19</v>
      </c>
      <c r="R2308" s="18">
        <f t="shared" si="145"/>
        <v>40978.16815972222</v>
      </c>
      <c r="S2308" s="18">
        <f t="shared" si="146"/>
        <v>40948.16815972222</v>
      </c>
      <c r="T2308">
        <f t="shared" si="147"/>
        <v>2012</v>
      </c>
    </row>
    <row r="2309" spans="1:20" ht="45" x14ac:dyDescent="0.2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s="11">
        <f t="shared" si="144"/>
        <v>107</v>
      </c>
      <c r="G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s="12" t="s">
        <v>8289</v>
      </c>
      <c r="P2309" s="12" t="s">
        <v>8293</v>
      </c>
      <c r="Q2309">
        <v>27.94</v>
      </c>
      <c r="R2309" s="18">
        <f t="shared" si="145"/>
        <v>41034.802407407406</v>
      </c>
      <c r="S2309" s="18">
        <f t="shared" si="146"/>
        <v>41004.802465277775</v>
      </c>
      <c r="T2309">
        <f t="shared" si="147"/>
        <v>2012</v>
      </c>
    </row>
    <row r="2310" spans="1:20" ht="60" x14ac:dyDescent="0.2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s="11">
        <f t="shared" si="144"/>
        <v>101</v>
      </c>
      <c r="G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s="12" t="s">
        <v>8289</v>
      </c>
      <c r="P2310" s="12" t="s">
        <v>8293</v>
      </c>
      <c r="Q2310">
        <v>82.5</v>
      </c>
      <c r="R2310" s="18">
        <f t="shared" si="145"/>
        <v>41880.041666666664</v>
      </c>
      <c r="S2310" s="18">
        <f t="shared" si="146"/>
        <v>41851.962916666671</v>
      </c>
      <c r="T2310">
        <f t="shared" si="147"/>
        <v>2014</v>
      </c>
    </row>
    <row r="2311" spans="1:20" ht="45" x14ac:dyDescent="0.2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s="11">
        <f t="shared" si="144"/>
        <v>107</v>
      </c>
      <c r="G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s="12" t="s">
        <v>8289</v>
      </c>
      <c r="P2311" s="12" t="s">
        <v>8293</v>
      </c>
      <c r="Q2311">
        <v>59.82</v>
      </c>
      <c r="R2311" s="18">
        <f t="shared" si="145"/>
        <v>41342.987696759257</v>
      </c>
      <c r="S2311" s="18">
        <f t="shared" si="146"/>
        <v>41307.987696759257</v>
      </c>
      <c r="T2311">
        <f t="shared" si="147"/>
        <v>2013</v>
      </c>
    </row>
    <row r="2312" spans="1:20" ht="60" x14ac:dyDescent="0.2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s="11">
        <f t="shared" si="144"/>
        <v>429</v>
      </c>
      <c r="G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s="12" t="s">
        <v>8289</v>
      </c>
      <c r="P2312" s="12" t="s">
        <v>8293</v>
      </c>
      <c r="Q2312">
        <v>64.819999999999993</v>
      </c>
      <c r="R2312" s="18">
        <f t="shared" si="145"/>
        <v>41354.752488425926</v>
      </c>
      <c r="S2312" s="18">
        <f t="shared" si="146"/>
        <v>41324.79415509259</v>
      </c>
      <c r="T2312">
        <f t="shared" si="147"/>
        <v>2013</v>
      </c>
    </row>
    <row r="2313" spans="1:20" ht="45" x14ac:dyDescent="0.2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s="11">
        <f t="shared" si="144"/>
        <v>104</v>
      </c>
      <c r="G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s="12" t="s">
        <v>8289</v>
      </c>
      <c r="P2313" s="12" t="s">
        <v>8293</v>
      </c>
      <c r="Q2313">
        <v>90.1</v>
      </c>
      <c r="R2313" s="18">
        <f t="shared" si="145"/>
        <v>41766.004502314812</v>
      </c>
      <c r="S2313" s="18">
        <f t="shared" si="146"/>
        <v>41736.004502314812</v>
      </c>
      <c r="T2313">
        <f t="shared" si="147"/>
        <v>2014</v>
      </c>
    </row>
    <row r="2314" spans="1:20" ht="45" x14ac:dyDescent="0.2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s="11">
        <f t="shared" si="144"/>
        <v>108</v>
      </c>
      <c r="G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s="12" t="s">
        <v>8289</v>
      </c>
      <c r="P2314" s="12" t="s">
        <v>8293</v>
      </c>
      <c r="Q2314">
        <v>40.96</v>
      </c>
      <c r="R2314" s="18">
        <f t="shared" si="145"/>
        <v>41747.958333333336</v>
      </c>
      <c r="S2314" s="18">
        <f t="shared" si="146"/>
        <v>41716.632847222223</v>
      </c>
      <c r="T2314">
        <f t="shared" si="147"/>
        <v>2014</v>
      </c>
    </row>
    <row r="2315" spans="1:20" ht="30" x14ac:dyDescent="0.2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s="11">
        <f t="shared" si="144"/>
        <v>176</v>
      </c>
      <c r="G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s="12" t="s">
        <v>8289</v>
      </c>
      <c r="P2315" s="12" t="s">
        <v>8293</v>
      </c>
      <c r="Q2315">
        <v>56</v>
      </c>
      <c r="R2315" s="18">
        <f t="shared" si="145"/>
        <v>41032.958634259259</v>
      </c>
      <c r="S2315" s="18">
        <f t="shared" si="146"/>
        <v>41002.958634259259</v>
      </c>
      <c r="T2315">
        <f t="shared" si="147"/>
        <v>2012</v>
      </c>
    </row>
    <row r="2316" spans="1:20" ht="60" x14ac:dyDescent="0.2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s="11">
        <f t="shared" si="144"/>
        <v>157</v>
      </c>
      <c r="G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s="12" t="s">
        <v>8289</v>
      </c>
      <c r="P2316" s="12" t="s">
        <v>8293</v>
      </c>
      <c r="Q2316">
        <v>37.67</v>
      </c>
      <c r="R2316" s="18">
        <f t="shared" si="145"/>
        <v>41067.551585648151</v>
      </c>
      <c r="S2316" s="18">
        <f t="shared" si="146"/>
        <v>41037.551585648151</v>
      </c>
      <c r="T2316">
        <f t="shared" si="147"/>
        <v>2012</v>
      </c>
    </row>
    <row r="2317" spans="1:20" ht="45" x14ac:dyDescent="0.2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s="11">
        <f t="shared" si="144"/>
        <v>103</v>
      </c>
      <c r="G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s="12" t="s">
        <v>8289</v>
      </c>
      <c r="P2317" s="12" t="s">
        <v>8293</v>
      </c>
      <c r="Q2317">
        <v>40.08</v>
      </c>
      <c r="R2317" s="18">
        <f t="shared" si="145"/>
        <v>41034.72619212963</v>
      </c>
      <c r="S2317" s="18">
        <f t="shared" si="146"/>
        <v>41004.72619212963</v>
      </c>
      <c r="T2317">
        <f t="shared" si="147"/>
        <v>2012</v>
      </c>
    </row>
    <row r="2318" spans="1:20" ht="60" x14ac:dyDescent="0.2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s="11">
        <f t="shared" si="144"/>
        <v>104</v>
      </c>
      <c r="G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s="12" t="s">
        <v>8289</v>
      </c>
      <c r="P2318" s="12" t="s">
        <v>8293</v>
      </c>
      <c r="Q2318">
        <v>78.03</v>
      </c>
      <c r="R2318" s="18">
        <f t="shared" si="145"/>
        <v>40156.76666666667</v>
      </c>
      <c r="S2318" s="18">
        <f t="shared" si="146"/>
        <v>40079.725115740745</v>
      </c>
      <c r="T2318">
        <f t="shared" si="147"/>
        <v>2009</v>
      </c>
    </row>
    <row r="2319" spans="1:20" ht="45" x14ac:dyDescent="0.2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s="11">
        <f t="shared" si="144"/>
        <v>104</v>
      </c>
      <c r="G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s="12" t="s">
        <v>8289</v>
      </c>
      <c r="P2319" s="12" t="s">
        <v>8293</v>
      </c>
      <c r="Q2319">
        <v>18.91</v>
      </c>
      <c r="R2319" s="18">
        <f t="shared" si="145"/>
        <v>40224.208333333336</v>
      </c>
      <c r="S2319" s="18">
        <f t="shared" si="146"/>
        <v>40192.542233796295</v>
      </c>
      <c r="T2319">
        <f t="shared" si="147"/>
        <v>2010</v>
      </c>
    </row>
    <row r="2320" spans="1:20" ht="60" x14ac:dyDescent="0.2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s="11">
        <f t="shared" si="144"/>
        <v>121</v>
      </c>
      <c r="G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s="12" t="s">
        <v>8289</v>
      </c>
      <c r="P2320" s="12" t="s">
        <v>8293</v>
      </c>
      <c r="Q2320">
        <v>37.130000000000003</v>
      </c>
      <c r="R2320" s="18">
        <f t="shared" si="145"/>
        <v>40082.165972222225</v>
      </c>
      <c r="S2320" s="18">
        <f t="shared" si="146"/>
        <v>40050.643680555557</v>
      </c>
      <c r="T2320">
        <f t="shared" si="147"/>
        <v>2009</v>
      </c>
    </row>
    <row r="2321" spans="1:20" ht="45" x14ac:dyDescent="0.2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s="11">
        <f t="shared" si="144"/>
        <v>108</v>
      </c>
      <c r="G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s="12" t="s">
        <v>8289</v>
      </c>
      <c r="P2321" s="12" t="s">
        <v>8293</v>
      </c>
      <c r="Q2321">
        <v>41.96</v>
      </c>
      <c r="R2321" s="18">
        <f t="shared" si="145"/>
        <v>41623.082002314812</v>
      </c>
      <c r="S2321" s="18">
        <f t="shared" si="146"/>
        <v>41593.082002314812</v>
      </c>
      <c r="T2321">
        <f t="shared" si="147"/>
        <v>2013</v>
      </c>
    </row>
    <row r="2322" spans="1:20" ht="60" x14ac:dyDescent="0.2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s="11">
        <f t="shared" ref="F2322:F2385" si="148">ROUND(E2322/D2322*100,0)</f>
        <v>109</v>
      </c>
      <c r="G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s="12" t="s">
        <v>8289</v>
      </c>
      <c r="P2322" s="12" t="s">
        <v>8293</v>
      </c>
      <c r="Q2322">
        <v>61.04</v>
      </c>
      <c r="R2322" s="18">
        <f t="shared" ref="R2322:R2385" si="149">(((J2322/60)/60)/24)+DATE(1970,1,1)</f>
        <v>41731.775462962964</v>
      </c>
      <c r="S2322" s="18">
        <f t="shared" ref="S2322:S2385" si="150">(((K2322/60)/60)/24)+DATE(1970,1,1)</f>
        <v>41696.817129629628</v>
      </c>
      <c r="T2322">
        <f t="shared" si="147"/>
        <v>2014</v>
      </c>
    </row>
    <row r="2323" spans="1:20" ht="45" x14ac:dyDescent="0.2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s="11">
        <f t="shared" si="148"/>
        <v>39</v>
      </c>
      <c r="G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s="12" t="s">
        <v>8300</v>
      </c>
      <c r="P2323" s="12" t="s">
        <v>8317</v>
      </c>
      <c r="Q2323">
        <v>64.53</v>
      </c>
      <c r="R2323" s="18">
        <f t="shared" si="149"/>
        <v>42829.21876157407</v>
      </c>
      <c r="S2323" s="18">
        <f t="shared" si="150"/>
        <v>42799.260428240741</v>
      </c>
      <c r="T2323">
        <f t="shared" si="147"/>
        <v>2017</v>
      </c>
    </row>
    <row r="2324" spans="1:20" ht="45" x14ac:dyDescent="0.2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s="11">
        <f t="shared" si="148"/>
        <v>3</v>
      </c>
      <c r="G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s="12" t="s">
        <v>8300</v>
      </c>
      <c r="P2324" s="12" t="s">
        <v>8317</v>
      </c>
      <c r="Q2324">
        <v>21.25</v>
      </c>
      <c r="R2324" s="18">
        <f t="shared" si="149"/>
        <v>42834.853807870371</v>
      </c>
      <c r="S2324" s="18">
        <f t="shared" si="150"/>
        <v>42804.895474537043</v>
      </c>
      <c r="T2324">
        <f t="shared" si="147"/>
        <v>2017</v>
      </c>
    </row>
    <row r="2325" spans="1:20" ht="45" x14ac:dyDescent="0.2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s="11">
        <f t="shared" si="148"/>
        <v>48</v>
      </c>
      <c r="G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s="12" t="s">
        <v>8300</v>
      </c>
      <c r="P2325" s="12" t="s">
        <v>8317</v>
      </c>
      <c r="Q2325">
        <v>30</v>
      </c>
      <c r="R2325" s="18">
        <f t="shared" si="149"/>
        <v>42814.755173611105</v>
      </c>
      <c r="S2325" s="18">
        <f t="shared" si="150"/>
        <v>42807.755173611105</v>
      </c>
      <c r="T2325">
        <f t="shared" si="147"/>
        <v>2017</v>
      </c>
    </row>
    <row r="2326" spans="1:20" ht="45" x14ac:dyDescent="0.2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s="11">
        <f t="shared" si="148"/>
        <v>21</v>
      </c>
      <c r="G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s="12" t="s">
        <v>8300</v>
      </c>
      <c r="P2326" s="12" t="s">
        <v>8317</v>
      </c>
      <c r="Q2326">
        <v>25.49</v>
      </c>
      <c r="R2326" s="18">
        <f t="shared" si="149"/>
        <v>42820.843576388885</v>
      </c>
      <c r="S2326" s="18">
        <f t="shared" si="150"/>
        <v>42790.885243055556</v>
      </c>
      <c r="T2326">
        <f t="shared" si="147"/>
        <v>2017</v>
      </c>
    </row>
    <row r="2327" spans="1:20" ht="60" x14ac:dyDescent="0.2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s="11">
        <f t="shared" si="148"/>
        <v>8</v>
      </c>
      <c r="G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s="12" t="s">
        <v>8300</v>
      </c>
      <c r="P2327" s="12" t="s">
        <v>8317</v>
      </c>
      <c r="Q2327">
        <v>11.43</v>
      </c>
      <c r="R2327" s="18">
        <f t="shared" si="149"/>
        <v>42823.980682870373</v>
      </c>
      <c r="S2327" s="18">
        <f t="shared" si="150"/>
        <v>42794.022349537037</v>
      </c>
      <c r="T2327">
        <f t="shared" si="147"/>
        <v>2017</v>
      </c>
    </row>
    <row r="2328" spans="1:20" ht="60" x14ac:dyDescent="0.2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s="11">
        <f t="shared" si="148"/>
        <v>1</v>
      </c>
      <c r="G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s="12" t="s">
        <v>8300</v>
      </c>
      <c r="P2328" s="12" t="s">
        <v>8317</v>
      </c>
      <c r="Q2328">
        <v>108</v>
      </c>
      <c r="R2328" s="18">
        <f t="shared" si="149"/>
        <v>42855.708333333328</v>
      </c>
      <c r="S2328" s="18">
        <f t="shared" si="150"/>
        <v>42804.034120370372</v>
      </c>
      <c r="T2328">
        <f t="shared" si="147"/>
        <v>2017</v>
      </c>
    </row>
    <row r="2329" spans="1:20" ht="45" x14ac:dyDescent="0.2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s="11">
        <f t="shared" si="148"/>
        <v>526</v>
      </c>
      <c r="G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s="12" t="s">
        <v>8300</v>
      </c>
      <c r="P2329" s="12" t="s">
        <v>8317</v>
      </c>
      <c r="Q2329">
        <v>54.88</v>
      </c>
      <c r="R2329" s="18">
        <f t="shared" si="149"/>
        <v>41877.917129629634</v>
      </c>
      <c r="S2329" s="18">
        <f t="shared" si="150"/>
        <v>41842.917129629634</v>
      </c>
      <c r="T2329">
        <f t="shared" si="147"/>
        <v>2014</v>
      </c>
    </row>
    <row r="2330" spans="1:20" ht="60" x14ac:dyDescent="0.2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s="11">
        <f t="shared" si="148"/>
        <v>254</v>
      </c>
      <c r="G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s="12" t="s">
        <v>8300</v>
      </c>
      <c r="P2330" s="12" t="s">
        <v>8317</v>
      </c>
      <c r="Q2330">
        <v>47.38</v>
      </c>
      <c r="R2330" s="18">
        <f t="shared" si="149"/>
        <v>42169.781678240746</v>
      </c>
      <c r="S2330" s="18">
        <f t="shared" si="150"/>
        <v>42139.781678240746</v>
      </c>
      <c r="T2330">
        <f t="shared" si="147"/>
        <v>2015</v>
      </c>
    </row>
    <row r="2331" spans="1:20" ht="45" x14ac:dyDescent="0.2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s="11">
        <f t="shared" si="148"/>
        <v>106</v>
      </c>
      <c r="G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s="12" t="s">
        <v>8300</v>
      </c>
      <c r="P2331" s="12" t="s">
        <v>8317</v>
      </c>
      <c r="Q2331">
        <v>211.84</v>
      </c>
      <c r="R2331" s="18">
        <f t="shared" si="149"/>
        <v>41837.624374999999</v>
      </c>
      <c r="S2331" s="18">
        <f t="shared" si="150"/>
        <v>41807.624374999999</v>
      </c>
      <c r="T2331">
        <f t="shared" si="147"/>
        <v>2014</v>
      </c>
    </row>
    <row r="2332" spans="1:20" ht="60" x14ac:dyDescent="0.2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s="11">
        <f t="shared" si="148"/>
        <v>102</v>
      </c>
      <c r="G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s="12" t="s">
        <v>8300</v>
      </c>
      <c r="P2332" s="12" t="s">
        <v>8317</v>
      </c>
      <c r="Q2332">
        <v>219.93</v>
      </c>
      <c r="R2332" s="18">
        <f t="shared" si="149"/>
        <v>42363</v>
      </c>
      <c r="S2332" s="18">
        <f t="shared" si="150"/>
        <v>42332.89980324074</v>
      </c>
      <c r="T2332">
        <f t="shared" si="147"/>
        <v>2015</v>
      </c>
    </row>
    <row r="2333" spans="1:20" ht="45" x14ac:dyDescent="0.2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s="11">
        <f t="shared" si="148"/>
        <v>144</v>
      </c>
      <c r="G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s="12" t="s">
        <v>8300</v>
      </c>
      <c r="P2333" s="12" t="s">
        <v>8317</v>
      </c>
      <c r="Q2333">
        <v>40.799999999999997</v>
      </c>
      <c r="R2333" s="18">
        <f t="shared" si="149"/>
        <v>41869.005671296298</v>
      </c>
      <c r="S2333" s="18">
        <f t="shared" si="150"/>
        <v>41839.005671296298</v>
      </c>
      <c r="T2333">
        <f t="shared" si="147"/>
        <v>2014</v>
      </c>
    </row>
    <row r="2334" spans="1:20" ht="60" x14ac:dyDescent="0.2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s="11">
        <f t="shared" si="148"/>
        <v>106</v>
      </c>
      <c r="G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s="12" t="s">
        <v>8300</v>
      </c>
      <c r="P2334" s="12" t="s">
        <v>8317</v>
      </c>
      <c r="Q2334">
        <v>75.5</v>
      </c>
      <c r="R2334" s="18">
        <f t="shared" si="149"/>
        <v>42041.628136574072</v>
      </c>
      <c r="S2334" s="18">
        <f t="shared" si="150"/>
        <v>42011.628136574072</v>
      </c>
      <c r="T2334">
        <f t="shared" si="147"/>
        <v>2015</v>
      </c>
    </row>
    <row r="2335" spans="1:20" ht="60" x14ac:dyDescent="0.2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s="11">
        <f t="shared" si="148"/>
        <v>212</v>
      </c>
      <c r="G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s="12" t="s">
        <v>8300</v>
      </c>
      <c r="P2335" s="12" t="s">
        <v>8317</v>
      </c>
      <c r="Q2335">
        <v>13.54</v>
      </c>
      <c r="R2335" s="18">
        <f t="shared" si="149"/>
        <v>41788.743055555555</v>
      </c>
      <c r="S2335" s="18">
        <f t="shared" si="150"/>
        <v>41767.650347222225</v>
      </c>
      <c r="T2335">
        <f t="shared" si="147"/>
        <v>2014</v>
      </c>
    </row>
    <row r="2336" spans="1:20" ht="45" x14ac:dyDescent="0.2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s="11">
        <f t="shared" si="148"/>
        <v>102</v>
      </c>
      <c r="G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s="12" t="s">
        <v>8300</v>
      </c>
      <c r="P2336" s="12" t="s">
        <v>8317</v>
      </c>
      <c r="Q2336">
        <v>60.87</v>
      </c>
      <c r="R2336" s="18">
        <f t="shared" si="149"/>
        <v>41948.731944444444</v>
      </c>
      <c r="S2336" s="18">
        <f t="shared" si="150"/>
        <v>41918.670115740737</v>
      </c>
      <c r="T2336">
        <f t="shared" si="147"/>
        <v>2014</v>
      </c>
    </row>
    <row r="2337" spans="1:20" ht="60" x14ac:dyDescent="0.2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s="11">
        <f t="shared" si="148"/>
        <v>102</v>
      </c>
      <c r="G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s="12" t="s">
        <v>8300</v>
      </c>
      <c r="P2337" s="12" t="s">
        <v>8317</v>
      </c>
      <c r="Q2337">
        <v>115.69</v>
      </c>
      <c r="R2337" s="18">
        <f t="shared" si="149"/>
        <v>41801.572256944448</v>
      </c>
      <c r="S2337" s="18">
        <f t="shared" si="150"/>
        <v>41771.572256944448</v>
      </c>
      <c r="T2337">
        <f t="shared" si="147"/>
        <v>2014</v>
      </c>
    </row>
    <row r="2338" spans="1:20" ht="45" x14ac:dyDescent="0.2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s="11">
        <f t="shared" si="148"/>
        <v>521</v>
      </c>
      <c r="G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s="12" t="s">
        <v>8300</v>
      </c>
      <c r="P2338" s="12" t="s">
        <v>8317</v>
      </c>
      <c r="Q2338">
        <v>48.1</v>
      </c>
      <c r="R2338" s="18">
        <f t="shared" si="149"/>
        <v>41706.924710648149</v>
      </c>
      <c r="S2338" s="18">
        <f t="shared" si="150"/>
        <v>41666.924710648149</v>
      </c>
      <c r="T2338">
        <f t="shared" si="147"/>
        <v>2014</v>
      </c>
    </row>
    <row r="2339" spans="1:20" ht="45" x14ac:dyDescent="0.2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s="11">
        <f t="shared" si="148"/>
        <v>111</v>
      </c>
      <c r="G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s="12" t="s">
        <v>8300</v>
      </c>
      <c r="P2339" s="12" t="s">
        <v>8317</v>
      </c>
      <c r="Q2339">
        <v>74.180000000000007</v>
      </c>
      <c r="R2339" s="18">
        <f t="shared" si="149"/>
        <v>41816.640543981484</v>
      </c>
      <c r="S2339" s="18">
        <f t="shared" si="150"/>
        <v>41786.640543981484</v>
      </c>
      <c r="T2339">
        <f t="shared" si="147"/>
        <v>2014</v>
      </c>
    </row>
    <row r="2340" spans="1:20" ht="45" x14ac:dyDescent="0.2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s="11">
        <f t="shared" si="148"/>
        <v>101</v>
      </c>
      <c r="G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s="12" t="s">
        <v>8300</v>
      </c>
      <c r="P2340" s="12" t="s">
        <v>8317</v>
      </c>
      <c r="Q2340">
        <v>123.35</v>
      </c>
      <c r="R2340" s="18">
        <f t="shared" si="149"/>
        <v>41819.896805555552</v>
      </c>
      <c r="S2340" s="18">
        <f t="shared" si="150"/>
        <v>41789.896805555552</v>
      </c>
      <c r="T2340">
        <f t="shared" si="147"/>
        <v>2014</v>
      </c>
    </row>
    <row r="2341" spans="1:20" ht="60" x14ac:dyDescent="0.2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s="11">
        <f t="shared" si="148"/>
        <v>294</v>
      </c>
      <c r="G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s="12" t="s">
        <v>8300</v>
      </c>
      <c r="P2341" s="12" t="s">
        <v>8317</v>
      </c>
      <c r="Q2341">
        <v>66.62</v>
      </c>
      <c r="R2341" s="18">
        <f t="shared" si="149"/>
        <v>42723.332638888889</v>
      </c>
      <c r="S2341" s="18">
        <f t="shared" si="150"/>
        <v>42692.79987268518</v>
      </c>
      <c r="T2341">
        <f t="shared" si="147"/>
        <v>2016</v>
      </c>
    </row>
    <row r="2342" spans="1:20" ht="45" x14ac:dyDescent="0.2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s="11">
        <f t="shared" si="148"/>
        <v>106</v>
      </c>
      <c r="G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s="12" t="s">
        <v>8300</v>
      </c>
      <c r="P2342" s="12" t="s">
        <v>8317</v>
      </c>
      <c r="Q2342">
        <v>104.99</v>
      </c>
      <c r="R2342" s="18">
        <f t="shared" si="149"/>
        <v>42673.642800925925</v>
      </c>
      <c r="S2342" s="18">
        <f t="shared" si="150"/>
        <v>42643.642800925925</v>
      </c>
      <c r="T2342">
        <f t="shared" si="147"/>
        <v>2016</v>
      </c>
    </row>
    <row r="2343" spans="1:20" ht="45" x14ac:dyDescent="0.2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s="11">
        <f t="shared" si="148"/>
        <v>0</v>
      </c>
      <c r="G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s="12" t="s">
        <v>8283</v>
      </c>
      <c r="P2343" s="12" t="s">
        <v>8284</v>
      </c>
      <c r="Q2343">
        <v>0</v>
      </c>
      <c r="R2343" s="18">
        <f t="shared" si="149"/>
        <v>42197.813703703709</v>
      </c>
      <c r="S2343" s="18">
        <f t="shared" si="150"/>
        <v>42167.813703703709</v>
      </c>
      <c r="T2343">
        <f t="shared" si="147"/>
        <v>2015</v>
      </c>
    </row>
    <row r="2344" spans="1:20" ht="60" x14ac:dyDescent="0.2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s="11">
        <f t="shared" si="148"/>
        <v>0</v>
      </c>
      <c r="G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s="12" t="s">
        <v>8283</v>
      </c>
      <c r="P2344" s="12" t="s">
        <v>8284</v>
      </c>
      <c r="Q2344">
        <v>0</v>
      </c>
      <c r="R2344" s="18">
        <f t="shared" si="149"/>
        <v>41918.208333333336</v>
      </c>
      <c r="S2344" s="18">
        <f t="shared" si="150"/>
        <v>41897.702199074076</v>
      </c>
      <c r="T2344">
        <f t="shared" si="147"/>
        <v>2014</v>
      </c>
    </row>
    <row r="2345" spans="1:20" ht="60" x14ac:dyDescent="0.2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s="11">
        <f t="shared" si="148"/>
        <v>3</v>
      </c>
      <c r="G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s="12" t="s">
        <v>8283</v>
      </c>
      <c r="P2345" s="12" t="s">
        <v>8284</v>
      </c>
      <c r="Q2345">
        <v>300</v>
      </c>
      <c r="R2345" s="18">
        <f t="shared" si="149"/>
        <v>42377.82430555555</v>
      </c>
      <c r="S2345" s="18">
        <f t="shared" si="150"/>
        <v>42327.825289351851</v>
      </c>
      <c r="T2345">
        <f t="shared" si="147"/>
        <v>2015</v>
      </c>
    </row>
    <row r="2346" spans="1:20" ht="60" x14ac:dyDescent="0.2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s="11">
        <f t="shared" si="148"/>
        <v>0</v>
      </c>
      <c r="G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s="12" t="s">
        <v>8283</v>
      </c>
      <c r="P2346" s="12" t="s">
        <v>8284</v>
      </c>
      <c r="Q2346">
        <v>1</v>
      </c>
      <c r="R2346" s="18">
        <f t="shared" si="149"/>
        <v>42545.727650462963</v>
      </c>
      <c r="S2346" s="18">
        <f t="shared" si="150"/>
        <v>42515.727650462963</v>
      </c>
      <c r="T2346">
        <f t="shared" si="147"/>
        <v>2016</v>
      </c>
    </row>
    <row r="2347" spans="1:20" ht="60" x14ac:dyDescent="0.2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s="11">
        <f t="shared" si="148"/>
        <v>0</v>
      </c>
      <c r="G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s="12" t="s">
        <v>8283</v>
      </c>
      <c r="P2347" s="12" t="s">
        <v>8284</v>
      </c>
      <c r="Q2347">
        <v>0</v>
      </c>
      <c r="R2347" s="18">
        <f t="shared" si="149"/>
        <v>42094.985416666663</v>
      </c>
      <c r="S2347" s="18">
        <f t="shared" si="150"/>
        <v>42060.001805555556</v>
      </c>
      <c r="T2347">
        <f t="shared" si="147"/>
        <v>2015</v>
      </c>
    </row>
    <row r="2348" spans="1:20" ht="45" x14ac:dyDescent="0.2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s="11">
        <f t="shared" si="148"/>
        <v>0</v>
      </c>
      <c r="G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s="12" t="s">
        <v>8283</v>
      </c>
      <c r="P2348" s="12" t="s">
        <v>8284</v>
      </c>
      <c r="Q2348">
        <v>13</v>
      </c>
      <c r="R2348" s="18">
        <f t="shared" si="149"/>
        <v>42660.79896990741</v>
      </c>
      <c r="S2348" s="18">
        <f t="shared" si="150"/>
        <v>42615.79896990741</v>
      </c>
      <c r="T2348">
        <f t="shared" si="147"/>
        <v>2016</v>
      </c>
    </row>
    <row r="2349" spans="1:20" ht="45" x14ac:dyDescent="0.2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s="11">
        <f t="shared" si="148"/>
        <v>2</v>
      </c>
      <c r="G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s="12" t="s">
        <v>8283</v>
      </c>
      <c r="P2349" s="12" t="s">
        <v>8284</v>
      </c>
      <c r="Q2349">
        <v>15</v>
      </c>
      <c r="R2349" s="18">
        <f t="shared" si="149"/>
        <v>42607.607361111113</v>
      </c>
      <c r="S2349" s="18">
        <f t="shared" si="150"/>
        <v>42577.607361111113</v>
      </c>
      <c r="T2349">
        <f t="shared" si="147"/>
        <v>2016</v>
      </c>
    </row>
    <row r="2350" spans="1:20" ht="60" x14ac:dyDescent="0.2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s="11">
        <f t="shared" si="148"/>
        <v>0</v>
      </c>
      <c r="G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s="12" t="s">
        <v>8283</v>
      </c>
      <c r="P2350" s="12" t="s">
        <v>8284</v>
      </c>
      <c r="Q2350">
        <v>54</v>
      </c>
      <c r="R2350" s="18">
        <f t="shared" si="149"/>
        <v>42420.932152777779</v>
      </c>
      <c r="S2350" s="18">
        <f t="shared" si="150"/>
        <v>42360.932152777779</v>
      </c>
      <c r="T2350">
        <f t="shared" si="147"/>
        <v>2015</v>
      </c>
    </row>
    <row r="2351" spans="1:20" ht="45" x14ac:dyDescent="0.2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s="11">
        <f t="shared" si="148"/>
        <v>0</v>
      </c>
      <c r="G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s="12" t="s">
        <v>8283</v>
      </c>
      <c r="P2351" s="12" t="s">
        <v>8284</v>
      </c>
      <c r="Q2351">
        <v>0</v>
      </c>
      <c r="R2351" s="18">
        <f t="shared" si="149"/>
        <v>42227.775787037041</v>
      </c>
      <c r="S2351" s="18">
        <f t="shared" si="150"/>
        <v>42198.775787037041</v>
      </c>
      <c r="T2351">
        <f t="shared" si="147"/>
        <v>2015</v>
      </c>
    </row>
    <row r="2352" spans="1:20" ht="45" x14ac:dyDescent="0.2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s="11">
        <f t="shared" si="148"/>
        <v>0</v>
      </c>
      <c r="G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s="12" t="s">
        <v>8283</v>
      </c>
      <c r="P2352" s="12" t="s">
        <v>8284</v>
      </c>
      <c r="Q2352">
        <v>0</v>
      </c>
      <c r="R2352" s="18">
        <f t="shared" si="149"/>
        <v>42738.842245370368</v>
      </c>
      <c r="S2352" s="18">
        <f t="shared" si="150"/>
        <v>42708.842245370368</v>
      </c>
      <c r="T2352">
        <f t="shared" si="147"/>
        <v>2016</v>
      </c>
    </row>
    <row r="2353" spans="1:20" ht="30" x14ac:dyDescent="0.2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s="11">
        <f t="shared" si="148"/>
        <v>1</v>
      </c>
      <c r="G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s="12" t="s">
        <v>8283</v>
      </c>
      <c r="P2353" s="12" t="s">
        <v>8284</v>
      </c>
      <c r="Q2353">
        <v>15.43</v>
      </c>
      <c r="R2353" s="18">
        <f t="shared" si="149"/>
        <v>42124.101145833338</v>
      </c>
      <c r="S2353" s="18">
        <f t="shared" si="150"/>
        <v>42094.101145833338</v>
      </c>
      <c r="T2353">
        <f t="shared" si="147"/>
        <v>2015</v>
      </c>
    </row>
    <row r="2354" spans="1:20" ht="45" x14ac:dyDescent="0.2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s="11">
        <f t="shared" si="148"/>
        <v>0</v>
      </c>
      <c r="G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s="12" t="s">
        <v>8283</v>
      </c>
      <c r="P2354" s="12" t="s">
        <v>8284</v>
      </c>
      <c r="Q2354">
        <v>0</v>
      </c>
      <c r="R2354" s="18">
        <f t="shared" si="149"/>
        <v>42161.633703703701</v>
      </c>
      <c r="S2354" s="18">
        <f t="shared" si="150"/>
        <v>42101.633703703701</v>
      </c>
      <c r="T2354">
        <f t="shared" si="147"/>
        <v>2015</v>
      </c>
    </row>
    <row r="2355" spans="1:20" ht="60" x14ac:dyDescent="0.2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s="11">
        <f t="shared" si="148"/>
        <v>0</v>
      </c>
      <c r="G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s="12" t="s">
        <v>8283</v>
      </c>
      <c r="P2355" s="12" t="s">
        <v>8284</v>
      </c>
      <c r="Q2355">
        <v>0</v>
      </c>
      <c r="R2355" s="18">
        <f t="shared" si="149"/>
        <v>42115.676180555558</v>
      </c>
      <c r="S2355" s="18">
        <f t="shared" si="150"/>
        <v>42103.676180555558</v>
      </c>
      <c r="T2355">
        <f t="shared" si="147"/>
        <v>2015</v>
      </c>
    </row>
    <row r="2356" spans="1:20" ht="45" x14ac:dyDescent="0.2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s="11">
        <f t="shared" si="148"/>
        <v>0</v>
      </c>
      <c r="G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s="12" t="s">
        <v>8283</v>
      </c>
      <c r="P2356" s="12" t="s">
        <v>8284</v>
      </c>
      <c r="Q2356">
        <v>25</v>
      </c>
      <c r="R2356" s="18">
        <f t="shared" si="149"/>
        <v>42014.722916666666</v>
      </c>
      <c r="S2356" s="18">
        <f t="shared" si="150"/>
        <v>41954.722916666666</v>
      </c>
      <c r="T2356">
        <f t="shared" si="147"/>
        <v>2014</v>
      </c>
    </row>
    <row r="2357" spans="1:20" ht="45" x14ac:dyDescent="0.2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s="11">
        <f t="shared" si="148"/>
        <v>1</v>
      </c>
      <c r="G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s="12" t="s">
        <v>8283</v>
      </c>
      <c r="P2357" s="12" t="s">
        <v>8284</v>
      </c>
      <c r="Q2357">
        <v>27.5</v>
      </c>
      <c r="R2357" s="18">
        <f t="shared" si="149"/>
        <v>42126.918240740735</v>
      </c>
      <c r="S2357" s="18">
        <f t="shared" si="150"/>
        <v>42096.918240740735</v>
      </c>
      <c r="T2357">
        <f t="shared" si="147"/>
        <v>2015</v>
      </c>
    </row>
    <row r="2358" spans="1:20" ht="30" x14ac:dyDescent="0.2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s="11">
        <f t="shared" si="148"/>
        <v>0</v>
      </c>
      <c r="G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s="12" t="s">
        <v>8283</v>
      </c>
      <c r="P2358" s="12" t="s">
        <v>8284</v>
      </c>
      <c r="Q2358">
        <v>0</v>
      </c>
      <c r="R2358" s="18">
        <f t="shared" si="149"/>
        <v>42160.78361111111</v>
      </c>
      <c r="S2358" s="18">
        <f t="shared" si="150"/>
        <v>42130.78361111111</v>
      </c>
      <c r="T2358">
        <f t="shared" si="147"/>
        <v>2015</v>
      </c>
    </row>
    <row r="2359" spans="1:20" ht="45" x14ac:dyDescent="0.2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s="11">
        <f t="shared" si="148"/>
        <v>0</v>
      </c>
      <c r="G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s="12" t="s">
        <v>8283</v>
      </c>
      <c r="P2359" s="12" t="s">
        <v>8284</v>
      </c>
      <c r="Q2359">
        <v>0</v>
      </c>
      <c r="R2359" s="18">
        <f t="shared" si="149"/>
        <v>42294.620115740734</v>
      </c>
      <c r="S2359" s="18">
        <f t="shared" si="150"/>
        <v>42264.620115740734</v>
      </c>
      <c r="T2359">
        <f t="shared" si="147"/>
        <v>2015</v>
      </c>
    </row>
    <row r="2360" spans="1:20" ht="45" x14ac:dyDescent="0.2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s="11">
        <f t="shared" si="148"/>
        <v>0</v>
      </c>
      <c r="G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s="12" t="s">
        <v>8283</v>
      </c>
      <c r="P2360" s="12" t="s">
        <v>8284</v>
      </c>
      <c r="Q2360">
        <v>0</v>
      </c>
      <c r="R2360" s="18">
        <f t="shared" si="149"/>
        <v>42035.027083333334</v>
      </c>
      <c r="S2360" s="18">
        <f t="shared" si="150"/>
        <v>41978.930972222224</v>
      </c>
      <c r="T2360">
        <f t="shared" si="147"/>
        <v>2014</v>
      </c>
    </row>
    <row r="2361" spans="1:20" ht="45" x14ac:dyDescent="0.2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s="11">
        <f t="shared" si="148"/>
        <v>15</v>
      </c>
      <c r="G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s="12" t="s">
        <v>8283</v>
      </c>
      <c r="P2361" s="12" t="s">
        <v>8284</v>
      </c>
      <c r="Q2361">
        <v>367</v>
      </c>
      <c r="R2361" s="18">
        <f t="shared" si="149"/>
        <v>42219.649583333332</v>
      </c>
      <c r="S2361" s="18">
        <f t="shared" si="150"/>
        <v>42159.649583333332</v>
      </c>
      <c r="T2361">
        <f t="shared" si="147"/>
        <v>2015</v>
      </c>
    </row>
    <row r="2362" spans="1:20" ht="45" x14ac:dyDescent="0.2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s="11">
        <f t="shared" si="148"/>
        <v>0</v>
      </c>
      <c r="G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s="12" t="s">
        <v>8283</v>
      </c>
      <c r="P2362" s="12" t="s">
        <v>8284</v>
      </c>
      <c r="Q2362">
        <v>2</v>
      </c>
      <c r="R2362" s="18">
        <f t="shared" si="149"/>
        <v>42407.70694444445</v>
      </c>
      <c r="S2362" s="18">
        <f t="shared" si="150"/>
        <v>42377.70694444445</v>
      </c>
      <c r="T2362">
        <f t="shared" si="147"/>
        <v>2016</v>
      </c>
    </row>
    <row r="2363" spans="1:20" ht="60" x14ac:dyDescent="0.2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s="11">
        <f t="shared" si="148"/>
        <v>0</v>
      </c>
      <c r="G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s="12" t="s">
        <v>8283</v>
      </c>
      <c r="P2363" s="12" t="s">
        <v>8284</v>
      </c>
      <c r="Q2363">
        <v>0</v>
      </c>
      <c r="R2363" s="18">
        <f t="shared" si="149"/>
        <v>42490.916666666672</v>
      </c>
      <c r="S2363" s="18">
        <f t="shared" si="150"/>
        <v>42466.858888888892</v>
      </c>
      <c r="T2363">
        <f t="shared" si="147"/>
        <v>2016</v>
      </c>
    </row>
    <row r="2364" spans="1:20" ht="45" x14ac:dyDescent="0.2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s="11">
        <f t="shared" si="148"/>
        <v>29</v>
      </c>
      <c r="G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s="12" t="s">
        <v>8283</v>
      </c>
      <c r="P2364" s="12" t="s">
        <v>8284</v>
      </c>
      <c r="Q2364">
        <v>60</v>
      </c>
      <c r="R2364" s="18">
        <f t="shared" si="149"/>
        <v>41984.688310185185</v>
      </c>
      <c r="S2364" s="18">
        <f t="shared" si="150"/>
        <v>41954.688310185185</v>
      </c>
      <c r="T2364">
        <f t="shared" si="147"/>
        <v>2014</v>
      </c>
    </row>
    <row r="2365" spans="1:20" ht="60" x14ac:dyDescent="0.2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s="11">
        <f t="shared" si="148"/>
        <v>0</v>
      </c>
      <c r="G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s="12" t="s">
        <v>8283</v>
      </c>
      <c r="P2365" s="12" t="s">
        <v>8284</v>
      </c>
      <c r="Q2365">
        <v>0</v>
      </c>
      <c r="R2365" s="18">
        <f t="shared" si="149"/>
        <v>42367.011574074073</v>
      </c>
      <c r="S2365" s="18">
        <f t="shared" si="150"/>
        <v>42322.011574074073</v>
      </c>
      <c r="T2365">
        <f t="shared" si="147"/>
        <v>2015</v>
      </c>
    </row>
    <row r="2366" spans="1:20" ht="45" x14ac:dyDescent="0.2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s="11">
        <f t="shared" si="148"/>
        <v>0</v>
      </c>
      <c r="G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s="12" t="s">
        <v>8283</v>
      </c>
      <c r="P2366" s="12" t="s">
        <v>8284</v>
      </c>
      <c r="Q2366">
        <v>0</v>
      </c>
      <c r="R2366" s="18">
        <f t="shared" si="149"/>
        <v>42303.934675925921</v>
      </c>
      <c r="S2366" s="18">
        <f t="shared" si="150"/>
        <v>42248.934675925921</v>
      </c>
      <c r="T2366">
        <f t="shared" si="147"/>
        <v>2015</v>
      </c>
    </row>
    <row r="2367" spans="1:20" ht="60" x14ac:dyDescent="0.2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s="11">
        <f t="shared" si="148"/>
        <v>0</v>
      </c>
      <c r="G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s="12" t="s">
        <v>8283</v>
      </c>
      <c r="P2367" s="12" t="s">
        <v>8284</v>
      </c>
      <c r="Q2367">
        <v>0</v>
      </c>
      <c r="R2367" s="18">
        <f t="shared" si="149"/>
        <v>42386.958333333328</v>
      </c>
      <c r="S2367" s="18">
        <f t="shared" si="150"/>
        <v>42346.736400462964</v>
      </c>
      <c r="T2367">
        <f t="shared" si="147"/>
        <v>2015</v>
      </c>
    </row>
    <row r="2368" spans="1:20" ht="45" x14ac:dyDescent="0.2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s="11">
        <f t="shared" si="148"/>
        <v>11</v>
      </c>
      <c r="G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s="12" t="s">
        <v>8283</v>
      </c>
      <c r="P2368" s="12" t="s">
        <v>8284</v>
      </c>
      <c r="Q2368">
        <v>97.41</v>
      </c>
      <c r="R2368" s="18">
        <f t="shared" si="149"/>
        <v>42298.531631944439</v>
      </c>
      <c r="S2368" s="18">
        <f t="shared" si="150"/>
        <v>42268.531631944439</v>
      </c>
      <c r="T2368">
        <f t="shared" si="147"/>
        <v>2015</v>
      </c>
    </row>
    <row r="2369" spans="1:20" ht="60" x14ac:dyDescent="0.2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s="11">
        <f t="shared" si="148"/>
        <v>1</v>
      </c>
      <c r="G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s="12" t="s">
        <v>8283</v>
      </c>
      <c r="P2369" s="12" t="s">
        <v>8284</v>
      </c>
      <c r="Q2369">
        <v>47.86</v>
      </c>
      <c r="R2369" s="18">
        <f t="shared" si="149"/>
        <v>42485.928425925929</v>
      </c>
      <c r="S2369" s="18">
        <f t="shared" si="150"/>
        <v>42425.970092592594</v>
      </c>
      <c r="T2369">
        <f t="shared" si="147"/>
        <v>2016</v>
      </c>
    </row>
    <row r="2370" spans="1:20" ht="60" x14ac:dyDescent="0.2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s="11">
        <f t="shared" si="148"/>
        <v>0</v>
      </c>
      <c r="G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s="12" t="s">
        <v>8283</v>
      </c>
      <c r="P2370" s="12" t="s">
        <v>8284</v>
      </c>
      <c r="Q2370">
        <v>50</v>
      </c>
      <c r="R2370" s="18">
        <f t="shared" si="149"/>
        <v>42108.680150462969</v>
      </c>
      <c r="S2370" s="18">
        <f t="shared" si="150"/>
        <v>42063.721817129626</v>
      </c>
      <c r="T2370">
        <f t="shared" si="147"/>
        <v>2015</v>
      </c>
    </row>
    <row r="2371" spans="1:20" ht="60" x14ac:dyDescent="0.2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s="11">
        <f t="shared" si="148"/>
        <v>0</v>
      </c>
      <c r="G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s="12" t="s">
        <v>8283</v>
      </c>
      <c r="P2371" s="12" t="s">
        <v>8284</v>
      </c>
      <c r="Q2371">
        <v>0</v>
      </c>
      <c r="R2371" s="18">
        <f t="shared" si="149"/>
        <v>42410.812627314815</v>
      </c>
      <c r="S2371" s="18">
        <f t="shared" si="150"/>
        <v>42380.812627314815</v>
      </c>
      <c r="T2371">
        <f t="shared" ref="T2371:T2434" si="151">YEAR(S2371)</f>
        <v>2016</v>
      </c>
    </row>
    <row r="2372" spans="1:20" ht="60" x14ac:dyDescent="0.2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s="11">
        <f t="shared" si="148"/>
        <v>0</v>
      </c>
      <c r="G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s="12" t="s">
        <v>8283</v>
      </c>
      <c r="P2372" s="12" t="s">
        <v>8284</v>
      </c>
      <c r="Q2372">
        <v>20.5</v>
      </c>
      <c r="R2372" s="18">
        <f t="shared" si="149"/>
        <v>41991.18913194444</v>
      </c>
      <c r="S2372" s="18">
        <f t="shared" si="150"/>
        <v>41961.18913194444</v>
      </c>
      <c r="T2372">
        <f t="shared" si="151"/>
        <v>2014</v>
      </c>
    </row>
    <row r="2373" spans="1:20" ht="60" x14ac:dyDescent="0.2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s="11">
        <f t="shared" si="148"/>
        <v>0</v>
      </c>
      <c r="G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s="12" t="s">
        <v>8283</v>
      </c>
      <c r="P2373" s="12" t="s">
        <v>8284</v>
      </c>
      <c r="Q2373">
        <v>0</v>
      </c>
      <c r="R2373" s="18">
        <f t="shared" si="149"/>
        <v>42180.777731481481</v>
      </c>
      <c r="S2373" s="18">
        <f t="shared" si="150"/>
        <v>42150.777731481481</v>
      </c>
      <c r="T2373">
        <f t="shared" si="151"/>
        <v>2015</v>
      </c>
    </row>
    <row r="2374" spans="1:20" ht="60" x14ac:dyDescent="0.2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s="11">
        <f t="shared" si="148"/>
        <v>3</v>
      </c>
      <c r="G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s="12" t="s">
        <v>8283</v>
      </c>
      <c r="P2374" s="12" t="s">
        <v>8284</v>
      </c>
      <c r="Q2374">
        <v>30</v>
      </c>
      <c r="R2374" s="18">
        <f t="shared" si="149"/>
        <v>42118.069108796291</v>
      </c>
      <c r="S2374" s="18">
        <f t="shared" si="150"/>
        <v>42088.069108796291</v>
      </c>
      <c r="T2374">
        <f t="shared" si="151"/>
        <v>2015</v>
      </c>
    </row>
    <row r="2375" spans="1:20" ht="30" x14ac:dyDescent="0.2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s="11">
        <f t="shared" si="148"/>
        <v>0</v>
      </c>
      <c r="G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s="12" t="s">
        <v>8283</v>
      </c>
      <c r="P2375" s="12" t="s">
        <v>8284</v>
      </c>
      <c r="Q2375">
        <v>50</v>
      </c>
      <c r="R2375" s="18">
        <f t="shared" si="149"/>
        <v>42245.662314814821</v>
      </c>
      <c r="S2375" s="18">
        <f t="shared" si="150"/>
        <v>42215.662314814821</v>
      </c>
      <c r="T2375">
        <f t="shared" si="151"/>
        <v>2015</v>
      </c>
    </row>
    <row r="2376" spans="1:20" ht="60" x14ac:dyDescent="0.2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s="11">
        <f t="shared" si="148"/>
        <v>0</v>
      </c>
      <c r="G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s="12" t="s">
        <v>8283</v>
      </c>
      <c r="P2376" s="12" t="s">
        <v>8284</v>
      </c>
      <c r="Q2376">
        <v>10</v>
      </c>
      <c r="R2376" s="18">
        <f t="shared" si="149"/>
        <v>42047.843287037031</v>
      </c>
      <c r="S2376" s="18">
        <f t="shared" si="150"/>
        <v>42017.843287037031</v>
      </c>
      <c r="T2376">
        <f t="shared" si="151"/>
        <v>2015</v>
      </c>
    </row>
    <row r="2377" spans="1:20" ht="60" x14ac:dyDescent="0.2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s="11">
        <f t="shared" si="148"/>
        <v>0</v>
      </c>
      <c r="G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s="12" t="s">
        <v>8283</v>
      </c>
      <c r="P2377" s="12" t="s">
        <v>8284</v>
      </c>
      <c r="Q2377">
        <v>0</v>
      </c>
      <c r="R2377" s="18">
        <f t="shared" si="149"/>
        <v>42622.836076388892</v>
      </c>
      <c r="S2377" s="18">
        <f t="shared" si="150"/>
        <v>42592.836076388892</v>
      </c>
      <c r="T2377">
        <f t="shared" si="151"/>
        <v>2016</v>
      </c>
    </row>
    <row r="2378" spans="1:20" ht="45" x14ac:dyDescent="0.2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s="11">
        <f t="shared" si="148"/>
        <v>11</v>
      </c>
      <c r="G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s="12" t="s">
        <v>8283</v>
      </c>
      <c r="P2378" s="12" t="s">
        <v>8284</v>
      </c>
      <c r="Q2378">
        <v>81.58</v>
      </c>
      <c r="R2378" s="18">
        <f t="shared" si="149"/>
        <v>42348.925532407404</v>
      </c>
      <c r="S2378" s="18">
        <f t="shared" si="150"/>
        <v>42318.925532407404</v>
      </c>
      <c r="T2378">
        <f t="shared" si="151"/>
        <v>2015</v>
      </c>
    </row>
    <row r="2379" spans="1:20" ht="45" x14ac:dyDescent="0.2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s="11">
        <f t="shared" si="148"/>
        <v>0</v>
      </c>
      <c r="G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s="12" t="s">
        <v>8283</v>
      </c>
      <c r="P2379" s="12" t="s">
        <v>8284</v>
      </c>
      <c r="Q2379">
        <v>0</v>
      </c>
      <c r="R2379" s="18">
        <f t="shared" si="149"/>
        <v>42699.911840277782</v>
      </c>
      <c r="S2379" s="18">
        <f t="shared" si="150"/>
        <v>42669.870173611111</v>
      </c>
      <c r="T2379">
        <f t="shared" si="151"/>
        <v>2016</v>
      </c>
    </row>
    <row r="2380" spans="1:20" ht="45" x14ac:dyDescent="0.2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s="11">
        <f t="shared" si="148"/>
        <v>0</v>
      </c>
      <c r="G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s="12" t="s">
        <v>8283</v>
      </c>
      <c r="P2380" s="12" t="s">
        <v>8284</v>
      </c>
      <c r="Q2380">
        <v>0</v>
      </c>
      <c r="R2380" s="18">
        <f t="shared" si="149"/>
        <v>42242.013078703705</v>
      </c>
      <c r="S2380" s="18">
        <f t="shared" si="150"/>
        <v>42213.013078703705</v>
      </c>
      <c r="T2380">
        <f t="shared" si="151"/>
        <v>2015</v>
      </c>
    </row>
    <row r="2381" spans="1:20" ht="45" x14ac:dyDescent="0.2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s="11">
        <f t="shared" si="148"/>
        <v>0</v>
      </c>
      <c r="G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s="12" t="s">
        <v>8283</v>
      </c>
      <c r="P2381" s="12" t="s">
        <v>8284</v>
      </c>
      <c r="Q2381">
        <v>0</v>
      </c>
      <c r="R2381" s="18">
        <f t="shared" si="149"/>
        <v>42282.016388888893</v>
      </c>
      <c r="S2381" s="18">
        <f t="shared" si="150"/>
        <v>42237.016388888893</v>
      </c>
      <c r="T2381">
        <f t="shared" si="151"/>
        <v>2015</v>
      </c>
    </row>
    <row r="2382" spans="1:20" ht="45" x14ac:dyDescent="0.2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s="11">
        <f t="shared" si="148"/>
        <v>0</v>
      </c>
      <c r="G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s="12" t="s">
        <v>8283</v>
      </c>
      <c r="P2382" s="12" t="s">
        <v>8284</v>
      </c>
      <c r="Q2382">
        <v>18.329999999999998</v>
      </c>
      <c r="R2382" s="18">
        <f t="shared" si="149"/>
        <v>42278.793310185181</v>
      </c>
      <c r="S2382" s="18">
        <f t="shared" si="150"/>
        <v>42248.793310185181</v>
      </c>
      <c r="T2382">
        <f t="shared" si="151"/>
        <v>2015</v>
      </c>
    </row>
    <row r="2383" spans="1:20" ht="45" x14ac:dyDescent="0.2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s="11">
        <f t="shared" si="148"/>
        <v>2</v>
      </c>
      <c r="G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s="12" t="s">
        <v>8283</v>
      </c>
      <c r="P2383" s="12" t="s">
        <v>8284</v>
      </c>
      <c r="Q2383">
        <v>224.43</v>
      </c>
      <c r="R2383" s="18">
        <f t="shared" si="149"/>
        <v>42104.935740740737</v>
      </c>
      <c r="S2383" s="18">
        <f t="shared" si="150"/>
        <v>42074.935740740737</v>
      </c>
      <c r="T2383">
        <f t="shared" si="151"/>
        <v>2015</v>
      </c>
    </row>
    <row r="2384" spans="1:20" ht="60" x14ac:dyDescent="0.2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s="11">
        <f t="shared" si="148"/>
        <v>3</v>
      </c>
      <c r="G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s="12" t="s">
        <v>8283</v>
      </c>
      <c r="P2384" s="12" t="s">
        <v>8284</v>
      </c>
      <c r="Q2384">
        <v>37.5</v>
      </c>
      <c r="R2384" s="18">
        <f t="shared" si="149"/>
        <v>42220.187534722223</v>
      </c>
      <c r="S2384" s="18">
        <f t="shared" si="150"/>
        <v>42195.187534722223</v>
      </c>
      <c r="T2384">
        <f t="shared" si="151"/>
        <v>2015</v>
      </c>
    </row>
    <row r="2385" spans="1:20" ht="60" x14ac:dyDescent="0.2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s="11">
        <f t="shared" si="148"/>
        <v>4</v>
      </c>
      <c r="G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s="12" t="s">
        <v>8283</v>
      </c>
      <c r="P2385" s="12" t="s">
        <v>8284</v>
      </c>
      <c r="Q2385">
        <v>145</v>
      </c>
      <c r="R2385" s="18">
        <f t="shared" si="149"/>
        <v>42057.056793981479</v>
      </c>
      <c r="S2385" s="18">
        <f t="shared" si="150"/>
        <v>42027.056793981479</v>
      </c>
      <c r="T2385">
        <f t="shared" si="151"/>
        <v>2015</v>
      </c>
    </row>
    <row r="2386" spans="1:20" ht="60" x14ac:dyDescent="0.2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s="11">
        <f t="shared" ref="F2386:F2449" si="152">ROUND(E2386/D2386*100,0)</f>
        <v>1</v>
      </c>
      <c r="G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s="12" t="s">
        <v>8283</v>
      </c>
      <c r="P2386" s="12" t="s">
        <v>8284</v>
      </c>
      <c r="Q2386">
        <v>1</v>
      </c>
      <c r="R2386" s="18">
        <f t="shared" ref="R2386:R2449" si="153">(((J2386/60)/60)/24)+DATE(1970,1,1)</f>
        <v>41957.109293981484</v>
      </c>
      <c r="S2386" s="18">
        <f t="shared" ref="S2386:S2449" si="154">(((K2386/60)/60)/24)+DATE(1970,1,1)</f>
        <v>41927.067627314813</v>
      </c>
      <c r="T2386">
        <f t="shared" si="151"/>
        <v>2014</v>
      </c>
    </row>
    <row r="2387" spans="1:20" ht="60" x14ac:dyDescent="0.2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s="11">
        <f t="shared" si="152"/>
        <v>1</v>
      </c>
      <c r="G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s="12" t="s">
        <v>8283</v>
      </c>
      <c r="P2387" s="12" t="s">
        <v>8284</v>
      </c>
      <c r="Q2387">
        <v>112.57</v>
      </c>
      <c r="R2387" s="18">
        <f t="shared" si="153"/>
        <v>42221.70175925926</v>
      </c>
      <c r="S2387" s="18">
        <f t="shared" si="154"/>
        <v>42191.70175925926</v>
      </c>
      <c r="T2387">
        <f t="shared" si="151"/>
        <v>2015</v>
      </c>
    </row>
    <row r="2388" spans="1:20" ht="45" x14ac:dyDescent="0.2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s="11">
        <f t="shared" si="152"/>
        <v>0</v>
      </c>
      <c r="G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s="12" t="s">
        <v>8283</v>
      </c>
      <c r="P2388" s="12" t="s">
        <v>8284</v>
      </c>
      <c r="Q2388">
        <v>0</v>
      </c>
      <c r="R2388" s="18">
        <f t="shared" si="153"/>
        <v>42014.838240740741</v>
      </c>
      <c r="S2388" s="18">
        <f t="shared" si="154"/>
        <v>41954.838240740741</v>
      </c>
      <c r="T2388">
        <f t="shared" si="151"/>
        <v>2014</v>
      </c>
    </row>
    <row r="2389" spans="1:20" ht="60" x14ac:dyDescent="0.2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s="11">
        <f t="shared" si="152"/>
        <v>1</v>
      </c>
      <c r="G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s="12" t="s">
        <v>8283</v>
      </c>
      <c r="P2389" s="12" t="s">
        <v>8284</v>
      </c>
      <c r="Q2389">
        <v>342</v>
      </c>
      <c r="R2389" s="18">
        <f t="shared" si="153"/>
        <v>42573.626620370371</v>
      </c>
      <c r="S2389" s="18">
        <f t="shared" si="154"/>
        <v>42528.626620370371</v>
      </c>
      <c r="T2389">
        <f t="shared" si="151"/>
        <v>2016</v>
      </c>
    </row>
    <row r="2390" spans="1:20" ht="60" x14ac:dyDescent="0.2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s="11">
        <f t="shared" si="152"/>
        <v>1</v>
      </c>
      <c r="G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s="12" t="s">
        <v>8283</v>
      </c>
      <c r="P2390" s="12" t="s">
        <v>8284</v>
      </c>
      <c r="Q2390">
        <v>57.88</v>
      </c>
      <c r="R2390" s="18">
        <f t="shared" si="153"/>
        <v>42019.811805555553</v>
      </c>
      <c r="S2390" s="18">
        <f t="shared" si="154"/>
        <v>41989.853692129633</v>
      </c>
      <c r="T2390">
        <f t="shared" si="151"/>
        <v>2014</v>
      </c>
    </row>
    <row r="2391" spans="1:20" ht="60" x14ac:dyDescent="0.2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s="11">
        <f t="shared" si="152"/>
        <v>0</v>
      </c>
      <c r="G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s="12" t="s">
        <v>8283</v>
      </c>
      <c r="P2391" s="12" t="s">
        <v>8284</v>
      </c>
      <c r="Q2391">
        <v>30</v>
      </c>
      <c r="R2391" s="18">
        <f t="shared" si="153"/>
        <v>42210.915972222225</v>
      </c>
      <c r="S2391" s="18">
        <f t="shared" si="154"/>
        <v>42179.653379629628</v>
      </c>
      <c r="T2391">
        <f t="shared" si="151"/>
        <v>2015</v>
      </c>
    </row>
    <row r="2392" spans="1:20" ht="60" x14ac:dyDescent="0.2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s="11">
        <f t="shared" si="152"/>
        <v>0</v>
      </c>
      <c r="G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s="12" t="s">
        <v>8283</v>
      </c>
      <c r="P2392" s="12" t="s">
        <v>8284</v>
      </c>
      <c r="Q2392">
        <v>0</v>
      </c>
      <c r="R2392" s="18">
        <f t="shared" si="153"/>
        <v>42008.262314814812</v>
      </c>
      <c r="S2392" s="18">
        <f t="shared" si="154"/>
        <v>41968.262314814812</v>
      </c>
      <c r="T2392">
        <f t="shared" si="151"/>
        <v>2014</v>
      </c>
    </row>
    <row r="2393" spans="1:20" ht="30" x14ac:dyDescent="0.2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s="11">
        <f t="shared" si="152"/>
        <v>0</v>
      </c>
      <c r="G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s="12" t="s">
        <v>8283</v>
      </c>
      <c r="P2393" s="12" t="s">
        <v>8284</v>
      </c>
      <c r="Q2393">
        <v>25</v>
      </c>
      <c r="R2393" s="18">
        <f t="shared" si="153"/>
        <v>42094.752824074079</v>
      </c>
      <c r="S2393" s="18">
        <f t="shared" si="154"/>
        <v>42064.794490740736</v>
      </c>
      <c r="T2393">
        <f t="shared" si="151"/>
        <v>2015</v>
      </c>
    </row>
    <row r="2394" spans="1:20" ht="60" x14ac:dyDescent="0.2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s="11">
        <f t="shared" si="152"/>
        <v>0</v>
      </c>
      <c r="G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s="12" t="s">
        <v>8283</v>
      </c>
      <c r="P2394" s="12" t="s">
        <v>8284</v>
      </c>
      <c r="Q2394">
        <v>0</v>
      </c>
      <c r="R2394" s="18">
        <f t="shared" si="153"/>
        <v>42306.120636574073</v>
      </c>
      <c r="S2394" s="18">
        <f t="shared" si="154"/>
        <v>42276.120636574073</v>
      </c>
      <c r="T2394">
        <f t="shared" si="151"/>
        <v>2015</v>
      </c>
    </row>
    <row r="2395" spans="1:20" ht="60" x14ac:dyDescent="0.2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s="11">
        <f t="shared" si="152"/>
        <v>0</v>
      </c>
      <c r="G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s="12" t="s">
        <v>8283</v>
      </c>
      <c r="P2395" s="12" t="s">
        <v>8284</v>
      </c>
      <c r="Q2395">
        <v>50</v>
      </c>
      <c r="R2395" s="18">
        <f t="shared" si="153"/>
        <v>42224.648344907408</v>
      </c>
      <c r="S2395" s="18">
        <f t="shared" si="154"/>
        <v>42194.648344907408</v>
      </c>
      <c r="T2395">
        <f t="shared" si="151"/>
        <v>2015</v>
      </c>
    </row>
    <row r="2396" spans="1:20" ht="60" x14ac:dyDescent="0.2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s="11">
        <f t="shared" si="152"/>
        <v>0</v>
      </c>
      <c r="G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s="12" t="s">
        <v>8283</v>
      </c>
      <c r="P2396" s="12" t="s">
        <v>8284</v>
      </c>
      <c r="Q2396">
        <v>1.5</v>
      </c>
      <c r="R2396" s="18">
        <f t="shared" si="153"/>
        <v>42061.362187499995</v>
      </c>
      <c r="S2396" s="18">
        <f t="shared" si="154"/>
        <v>42031.362187499995</v>
      </c>
      <c r="T2396">
        <f t="shared" si="151"/>
        <v>2015</v>
      </c>
    </row>
    <row r="2397" spans="1:20" ht="45" x14ac:dyDescent="0.2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s="11">
        <f t="shared" si="152"/>
        <v>0</v>
      </c>
      <c r="G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s="12" t="s">
        <v>8283</v>
      </c>
      <c r="P2397" s="12" t="s">
        <v>8284</v>
      </c>
      <c r="Q2397">
        <v>0</v>
      </c>
      <c r="R2397" s="18">
        <f t="shared" si="153"/>
        <v>42745.372916666667</v>
      </c>
      <c r="S2397" s="18">
        <f t="shared" si="154"/>
        <v>42717.121377314819</v>
      </c>
      <c r="T2397">
        <f t="shared" si="151"/>
        <v>2016</v>
      </c>
    </row>
    <row r="2398" spans="1:20" ht="45" x14ac:dyDescent="0.2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s="11">
        <f t="shared" si="152"/>
        <v>0</v>
      </c>
      <c r="G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s="12" t="s">
        <v>8283</v>
      </c>
      <c r="P2398" s="12" t="s">
        <v>8284</v>
      </c>
      <c r="Q2398">
        <v>10</v>
      </c>
      <c r="R2398" s="18">
        <f t="shared" si="153"/>
        <v>42292.849050925928</v>
      </c>
      <c r="S2398" s="18">
        <f t="shared" si="154"/>
        <v>42262.849050925928</v>
      </c>
      <c r="T2398">
        <f t="shared" si="151"/>
        <v>2015</v>
      </c>
    </row>
    <row r="2399" spans="1:20" ht="60" x14ac:dyDescent="0.2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s="11">
        <f t="shared" si="152"/>
        <v>0</v>
      </c>
      <c r="G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s="12" t="s">
        <v>8283</v>
      </c>
      <c r="P2399" s="12" t="s">
        <v>8284</v>
      </c>
      <c r="Q2399">
        <v>0</v>
      </c>
      <c r="R2399" s="18">
        <f t="shared" si="153"/>
        <v>42006.88490740741</v>
      </c>
      <c r="S2399" s="18">
        <f t="shared" si="154"/>
        <v>41976.88490740741</v>
      </c>
      <c r="T2399">
        <f t="shared" si="151"/>
        <v>2014</v>
      </c>
    </row>
    <row r="2400" spans="1:20" ht="60" x14ac:dyDescent="0.2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s="11">
        <f t="shared" si="152"/>
        <v>0</v>
      </c>
      <c r="G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s="12" t="s">
        <v>8283</v>
      </c>
      <c r="P2400" s="12" t="s">
        <v>8284</v>
      </c>
      <c r="Q2400">
        <v>0</v>
      </c>
      <c r="R2400" s="18">
        <f t="shared" si="153"/>
        <v>42187.916481481487</v>
      </c>
      <c r="S2400" s="18">
        <f t="shared" si="154"/>
        <v>42157.916481481487</v>
      </c>
      <c r="T2400">
        <f t="shared" si="151"/>
        <v>2015</v>
      </c>
    </row>
    <row r="2401" spans="1:20" ht="45" x14ac:dyDescent="0.2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s="11">
        <f t="shared" si="152"/>
        <v>0</v>
      </c>
      <c r="G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s="12" t="s">
        <v>8283</v>
      </c>
      <c r="P2401" s="12" t="s">
        <v>8284</v>
      </c>
      <c r="Q2401">
        <v>0</v>
      </c>
      <c r="R2401" s="18">
        <f t="shared" si="153"/>
        <v>41991.853078703702</v>
      </c>
      <c r="S2401" s="18">
        <f t="shared" si="154"/>
        <v>41956.853078703702</v>
      </c>
      <c r="T2401">
        <f t="shared" si="151"/>
        <v>2014</v>
      </c>
    </row>
    <row r="2402" spans="1:20" ht="60" x14ac:dyDescent="0.2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s="11">
        <f t="shared" si="152"/>
        <v>0</v>
      </c>
      <c r="G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s="12" t="s">
        <v>8283</v>
      </c>
      <c r="P2402" s="12" t="s">
        <v>8284</v>
      </c>
      <c r="Q2402">
        <v>0</v>
      </c>
      <c r="R2402" s="18">
        <f t="shared" si="153"/>
        <v>42474.268101851849</v>
      </c>
      <c r="S2402" s="18">
        <f t="shared" si="154"/>
        <v>42444.268101851849</v>
      </c>
      <c r="T2402">
        <f t="shared" si="151"/>
        <v>2016</v>
      </c>
    </row>
    <row r="2403" spans="1:20" ht="60" x14ac:dyDescent="0.2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s="11">
        <f t="shared" si="152"/>
        <v>1</v>
      </c>
      <c r="G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s="12" t="s">
        <v>8300</v>
      </c>
      <c r="P2403" s="12" t="s">
        <v>8301</v>
      </c>
      <c r="Q2403">
        <v>22.33</v>
      </c>
      <c r="R2403" s="18">
        <f t="shared" si="153"/>
        <v>42434.822870370372</v>
      </c>
      <c r="S2403" s="18">
        <f t="shared" si="154"/>
        <v>42374.822870370372</v>
      </c>
      <c r="T2403">
        <f t="shared" si="151"/>
        <v>2016</v>
      </c>
    </row>
    <row r="2404" spans="1:20" ht="30" x14ac:dyDescent="0.2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s="11">
        <f t="shared" si="152"/>
        <v>0</v>
      </c>
      <c r="G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s="12" t="s">
        <v>8300</v>
      </c>
      <c r="P2404" s="12" t="s">
        <v>8301</v>
      </c>
      <c r="Q2404">
        <v>52</v>
      </c>
      <c r="R2404" s="18">
        <f t="shared" si="153"/>
        <v>42137.679756944446</v>
      </c>
      <c r="S2404" s="18">
        <f t="shared" si="154"/>
        <v>42107.679756944446</v>
      </c>
      <c r="T2404">
        <f t="shared" si="151"/>
        <v>2015</v>
      </c>
    </row>
    <row r="2405" spans="1:20" ht="45" x14ac:dyDescent="0.2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s="11">
        <f t="shared" si="152"/>
        <v>17</v>
      </c>
      <c r="G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s="12" t="s">
        <v>8300</v>
      </c>
      <c r="P2405" s="12" t="s">
        <v>8301</v>
      </c>
      <c r="Q2405">
        <v>16.829999999999998</v>
      </c>
      <c r="R2405" s="18">
        <f t="shared" si="153"/>
        <v>42459.840949074074</v>
      </c>
      <c r="S2405" s="18">
        <f t="shared" si="154"/>
        <v>42399.882615740738</v>
      </c>
      <c r="T2405">
        <f t="shared" si="151"/>
        <v>2016</v>
      </c>
    </row>
    <row r="2406" spans="1:20" ht="60" x14ac:dyDescent="0.2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s="11">
        <f t="shared" si="152"/>
        <v>0</v>
      </c>
      <c r="G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s="12" t="s">
        <v>8300</v>
      </c>
      <c r="P2406" s="12" t="s">
        <v>8301</v>
      </c>
      <c r="Q2406">
        <v>0</v>
      </c>
      <c r="R2406" s="18">
        <f t="shared" si="153"/>
        <v>42372.03943287037</v>
      </c>
      <c r="S2406" s="18">
        <f t="shared" si="154"/>
        <v>42342.03943287037</v>
      </c>
      <c r="T2406">
        <f t="shared" si="151"/>
        <v>2015</v>
      </c>
    </row>
    <row r="2407" spans="1:20" ht="45" x14ac:dyDescent="0.2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s="11">
        <f t="shared" si="152"/>
        <v>23</v>
      </c>
      <c r="G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s="12" t="s">
        <v>8300</v>
      </c>
      <c r="P2407" s="12" t="s">
        <v>8301</v>
      </c>
      <c r="Q2407">
        <v>56.3</v>
      </c>
      <c r="R2407" s="18">
        <f t="shared" si="153"/>
        <v>42616.585358796292</v>
      </c>
      <c r="S2407" s="18">
        <f t="shared" si="154"/>
        <v>42595.585358796292</v>
      </c>
      <c r="T2407">
        <f t="shared" si="151"/>
        <v>2016</v>
      </c>
    </row>
    <row r="2408" spans="1:20" ht="45" x14ac:dyDescent="0.2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s="11">
        <f t="shared" si="152"/>
        <v>41</v>
      </c>
      <c r="G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s="12" t="s">
        <v>8300</v>
      </c>
      <c r="P2408" s="12" t="s">
        <v>8301</v>
      </c>
      <c r="Q2408">
        <v>84.06</v>
      </c>
      <c r="R2408" s="18">
        <f t="shared" si="153"/>
        <v>42023.110995370371</v>
      </c>
      <c r="S2408" s="18">
        <f t="shared" si="154"/>
        <v>41983.110995370371</v>
      </c>
      <c r="T2408">
        <f t="shared" si="151"/>
        <v>2014</v>
      </c>
    </row>
    <row r="2409" spans="1:20" ht="60" x14ac:dyDescent="0.2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s="11">
        <f t="shared" si="152"/>
        <v>25</v>
      </c>
      <c r="G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s="12" t="s">
        <v>8300</v>
      </c>
      <c r="P2409" s="12" t="s">
        <v>8301</v>
      </c>
      <c r="Q2409">
        <v>168.39</v>
      </c>
      <c r="R2409" s="18">
        <f t="shared" si="153"/>
        <v>42105.25</v>
      </c>
      <c r="S2409" s="18">
        <f t="shared" si="154"/>
        <v>42082.575555555552</v>
      </c>
      <c r="T2409">
        <f t="shared" si="151"/>
        <v>2015</v>
      </c>
    </row>
    <row r="2410" spans="1:20" ht="45" x14ac:dyDescent="0.2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s="11">
        <f t="shared" si="152"/>
        <v>0</v>
      </c>
      <c r="G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s="12" t="s">
        <v>8300</v>
      </c>
      <c r="P2410" s="12" t="s">
        <v>8301</v>
      </c>
      <c r="Q2410">
        <v>15</v>
      </c>
      <c r="R2410" s="18">
        <f t="shared" si="153"/>
        <v>41949.182372685187</v>
      </c>
      <c r="S2410" s="18">
        <f t="shared" si="154"/>
        <v>41919.140706018516</v>
      </c>
      <c r="T2410">
        <f t="shared" si="151"/>
        <v>2014</v>
      </c>
    </row>
    <row r="2411" spans="1:20" ht="45" x14ac:dyDescent="0.2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s="11">
        <f t="shared" si="152"/>
        <v>2</v>
      </c>
      <c r="G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s="12" t="s">
        <v>8300</v>
      </c>
      <c r="P2411" s="12" t="s">
        <v>8301</v>
      </c>
      <c r="Q2411">
        <v>76.67</v>
      </c>
      <c r="R2411" s="18">
        <f t="shared" si="153"/>
        <v>42234.875868055555</v>
      </c>
      <c r="S2411" s="18">
        <f t="shared" si="154"/>
        <v>42204.875868055555</v>
      </c>
      <c r="T2411">
        <f t="shared" si="151"/>
        <v>2015</v>
      </c>
    </row>
    <row r="2412" spans="1:20" ht="60" x14ac:dyDescent="0.2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s="11">
        <f t="shared" si="152"/>
        <v>0</v>
      </c>
      <c r="G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s="12" t="s">
        <v>8300</v>
      </c>
      <c r="P2412" s="12" t="s">
        <v>8301</v>
      </c>
      <c r="Q2412">
        <v>0</v>
      </c>
      <c r="R2412" s="18">
        <f t="shared" si="153"/>
        <v>42254.408275462964</v>
      </c>
      <c r="S2412" s="18">
        <f t="shared" si="154"/>
        <v>42224.408275462964</v>
      </c>
      <c r="T2412">
        <f t="shared" si="151"/>
        <v>2015</v>
      </c>
    </row>
    <row r="2413" spans="1:20" ht="60" x14ac:dyDescent="0.2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s="11">
        <f t="shared" si="152"/>
        <v>1</v>
      </c>
      <c r="G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s="12" t="s">
        <v>8300</v>
      </c>
      <c r="P2413" s="12" t="s">
        <v>8301</v>
      </c>
      <c r="Q2413">
        <v>50.33</v>
      </c>
      <c r="R2413" s="18">
        <f t="shared" si="153"/>
        <v>42241.732430555552</v>
      </c>
      <c r="S2413" s="18">
        <f t="shared" si="154"/>
        <v>42211.732430555552</v>
      </c>
      <c r="T2413">
        <f t="shared" si="151"/>
        <v>2015</v>
      </c>
    </row>
    <row r="2414" spans="1:20" ht="60" x14ac:dyDescent="0.2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s="11">
        <f t="shared" si="152"/>
        <v>0</v>
      </c>
      <c r="G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s="12" t="s">
        <v>8300</v>
      </c>
      <c r="P2414" s="12" t="s">
        <v>8301</v>
      </c>
      <c r="Q2414">
        <v>0</v>
      </c>
      <c r="R2414" s="18">
        <f t="shared" si="153"/>
        <v>42700.778622685189</v>
      </c>
      <c r="S2414" s="18">
        <f t="shared" si="154"/>
        <v>42655.736956018518</v>
      </c>
      <c r="T2414">
        <f t="shared" si="151"/>
        <v>2016</v>
      </c>
    </row>
    <row r="2415" spans="1:20" ht="45" x14ac:dyDescent="0.2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s="11">
        <f t="shared" si="152"/>
        <v>1</v>
      </c>
      <c r="G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s="12" t="s">
        <v>8300</v>
      </c>
      <c r="P2415" s="12" t="s">
        <v>8301</v>
      </c>
      <c r="Q2415">
        <v>8.33</v>
      </c>
      <c r="R2415" s="18">
        <f t="shared" si="153"/>
        <v>41790.979166666664</v>
      </c>
      <c r="S2415" s="18">
        <f t="shared" si="154"/>
        <v>41760.10974537037</v>
      </c>
      <c r="T2415">
        <f t="shared" si="151"/>
        <v>2014</v>
      </c>
    </row>
    <row r="2416" spans="1:20" ht="60" x14ac:dyDescent="0.2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s="11">
        <f t="shared" si="152"/>
        <v>3</v>
      </c>
      <c r="G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s="12" t="s">
        <v>8300</v>
      </c>
      <c r="P2416" s="12" t="s">
        <v>8301</v>
      </c>
      <c r="Q2416">
        <v>35.380000000000003</v>
      </c>
      <c r="R2416" s="18">
        <f t="shared" si="153"/>
        <v>42238.165972222225</v>
      </c>
      <c r="S2416" s="18">
        <f t="shared" si="154"/>
        <v>42198.695138888885</v>
      </c>
      <c r="T2416">
        <f t="shared" si="151"/>
        <v>2015</v>
      </c>
    </row>
    <row r="2417" spans="1:20" ht="45" x14ac:dyDescent="0.2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s="11">
        <f t="shared" si="152"/>
        <v>1</v>
      </c>
      <c r="G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s="12" t="s">
        <v>8300</v>
      </c>
      <c r="P2417" s="12" t="s">
        <v>8301</v>
      </c>
      <c r="Q2417">
        <v>55.83</v>
      </c>
      <c r="R2417" s="18">
        <f t="shared" si="153"/>
        <v>42566.862800925926</v>
      </c>
      <c r="S2417" s="18">
        <f t="shared" si="154"/>
        <v>42536.862800925926</v>
      </c>
      <c r="T2417">
        <f t="shared" si="151"/>
        <v>2016</v>
      </c>
    </row>
    <row r="2418" spans="1:20" ht="60" x14ac:dyDescent="0.2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s="11">
        <f t="shared" si="152"/>
        <v>0</v>
      </c>
      <c r="G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s="12" t="s">
        <v>8300</v>
      </c>
      <c r="P2418" s="12" t="s">
        <v>8301</v>
      </c>
      <c r="Q2418">
        <v>5</v>
      </c>
      <c r="R2418" s="18">
        <f t="shared" si="153"/>
        <v>42077.625</v>
      </c>
      <c r="S2418" s="18">
        <f t="shared" si="154"/>
        <v>42019.737766203703</v>
      </c>
      <c r="T2418">
        <f t="shared" si="151"/>
        <v>2015</v>
      </c>
    </row>
    <row r="2419" spans="1:20" ht="60" x14ac:dyDescent="0.2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s="11">
        <f t="shared" si="152"/>
        <v>0</v>
      </c>
      <c r="G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s="12" t="s">
        <v>8300</v>
      </c>
      <c r="P2419" s="12" t="s">
        <v>8301</v>
      </c>
      <c r="Q2419">
        <v>0</v>
      </c>
      <c r="R2419" s="18">
        <f t="shared" si="153"/>
        <v>41861.884108796294</v>
      </c>
      <c r="S2419" s="18">
        <f t="shared" si="154"/>
        <v>41831.884108796294</v>
      </c>
      <c r="T2419">
        <f t="shared" si="151"/>
        <v>2014</v>
      </c>
    </row>
    <row r="2420" spans="1:20" x14ac:dyDescent="0.2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s="11">
        <f t="shared" si="152"/>
        <v>0</v>
      </c>
      <c r="G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s="12" t="s">
        <v>8300</v>
      </c>
      <c r="P2420" s="12" t="s">
        <v>8301</v>
      </c>
      <c r="Q2420">
        <v>1</v>
      </c>
      <c r="R2420" s="18">
        <f t="shared" si="153"/>
        <v>42087.815324074079</v>
      </c>
      <c r="S2420" s="18">
        <f t="shared" si="154"/>
        <v>42027.856990740736</v>
      </c>
      <c r="T2420">
        <f t="shared" si="151"/>
        <v>2015</v>
      </c>
    </row>
    <row r="2421" spans="1:20" ht="60" x14ac:dyDescent="0.2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s="11">
        <f t="shared" si="152"/>
        <v>0</v>
      </c>
      <c r="G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s="12" t="s">
        <v>8300</v>
      </c>
      <c r="P2421" s="12" t="s">
        <v>8301</v>
      </c>
      <c r="Q2421">
        <v>0</v>
      </c>
      <c r="R2421" s="18">
        <f t="shared" si="153"/>
        <v>42053.738298611104</v>
      </c>
      <c r="S2421" s="18">
        <f t="shared" si="154"/>
        <v>41993.738298611104</v>
      </c>
      <c r="T2421">
        <f t="shared" si="151"/>
        <v>2014</v>
      </c>
    </row>
    <row r="2422" spans="1:20" ht="45" x14ac:dyDescent="0.2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s="11">
        <f t="shared" si="152"/>
        <v>15</v>
      </c>
      <c r="G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s="12" t="s">
        <v>8300</v>
      </c>
      <c r="P2422" s="12" t="s">
        <v>8301</v>
      </c>
      <c r="Q2422">
        <v>69.47</v>
      </c>
      <c r="R2422" s="18">
        <f t="shared" si="153"/>
        <v>41953.070543981477</v>
      </c>
      <c r="S2422" s="18">
        <f t="shared" si="154"/>
        <v>41893.028877314813</v>
      </c>
      <c r="T2422">
        <f t="shared" si="151"/>
        <v>2014</v>
      </c>
    </row>
    <row r="2423" spans="1:20" ht="30" x14ac:dyDescent="0.2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s="11">
        <f t="shared" si="152"/>
        <v>0</v>
      </c>
      <c r="G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s="12" t="s">
        <v>8300</v>
      </c>
      <c r="P2423" s="12" t="s">
        <v>8301</v>
      </c>
      <c r="Q2423">
        <v>1</v>
      </c>
      <c r="R2423" s="18">
        <f t="shared" si="153"/>
        <v>42056.687453703707</v>
      </c>
      <c r="S2423" s="18">
        <f t="shared" si="154"/>
        <v>42026.687453703707</v>
      </c>
      <c r="T2423">
        <f t="shared" si="151"/>
        <v>2015</v>
      </c>
    </row>
    <row r="2424" spans="1:20" ht="30" x14ac:dyDescent="0.2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s="11">
        <f t="shared" si="152"/>
        <v>0</v>
      </c>
      <c r="G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s="12" t="s">
        <v>8300</v>
      </c>
      <c r="P2424" s="12" t="s">
        <v>8301</v>
      </c>
      <c r="Q2424">
        <v>1</v>
      </c>
      <c r="R2424" s="18">
        <f t="shared" si="153"/>
        <v>42074.683287037042</v>
      </c>
      <c r="S2424" s="18">
        <f t="shared" si="154"/>
        <v>42044.724953703699</v>
      </c>
      <c r="T2424">
        <f t="shared" si="151"/>
        <v>2015</v>
      </c>
    </row>
    <row r="2425" spans="1:20" ht="45" x14ac:dyDescent="0.2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s="11">
        <f t="shared" si="152"/>
        <v>0</v>
      </c>
      <c r="G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s="12" t="s">
        <v>8300</v>
      </c>
      <c r="P2425" s="12" t="s">
        <v>8301</v>
      </c>
      <c r="Q2425">
        <v>8</v>
      </c>
      <c r="R2425" s="18">
        <f t="shared" si="153"/>
        <v>42004.704745370371</v>
      </c>
      <c r="S2425" s="18">
        <f t="shared" si="154"/>
        <v>41974.704745370371</v>
      </c>
      <c r="T2425">
        <f t="shared" si="151"/>
        <v>2014</v>
      </c>
    </row>
    <row r="2426" spans="1:20" ht="30" x14ac:dyDescent="0.2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s="11">
        <f t="shared" si="152"/>
        <v>1</v>
      </c>
      <c r="G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s="12" t="s">
        <v>8300</v>
      </c>
      <c r="P2426" s="12" t="s">
        <v>8301</v>
      </c>
      <c r="Q2426">
        <v>34.44</v>
      </c>
      <c r="R2426" s="18">
        <f t="shared" si="153"/>
        <v>41939.892453703702</v>
      </c>
      <c r="S2426" s="18">
        <f t="shared" si="154"/>
        <v>41909.892453703702</v>
      </c>
      <c r="T2426">
        <f t="shared" si="151"/>
        <v>2014</v>
      </c>
    </row>
    <row r="2427" spans="1:20" ht="60" x14ac:dyDescent="0.2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s="11">
        <f t="shared" si="152"/>
        <v>0</v>
      </c>
      <c r="G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s="12" t="s">
        <v>8300</v>
      </c>
      <c r="P2427" s="12" t="s">
        <v>8301</v>
      </c>
      <c r="Q2427">
        <v>1</v>
      </c>
      <c r="R2427" s="18">
        <f t="shared" si="153"/>
        <v>42517.919444444444</v>
      </c>
      <c r="S2427" s="18">
        <f t="shared" si="154"/>
        <v>42502.913761574076</v>
      </c>
      <c r="T2427">
        <f t="shared" si="151"/>
        <v>2016</v>
      </c>
    </row>
    <row r="2428" spans="1:20" ht="45" x14ac:dyDescent="0.2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s="11">
        <f t="shared" si="152"/>
        <v>0</v>
      </c>
      <c r="G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s="12" t="s">
        <v>8300</v>
      </c>
      <c r="P2428" s="12" t="s">
        <v>8301</v>
      </c>
      <c r="Q2428">
        <v>0</v>
      </c>
      <c r="R2428" s="18">
        <f t="shared" si="153"/>
        <v>42224.170046296291</v>
      </c>
      <c r="S2428" s="18">
        <f t="shared" si="154"/>
        <v>42164.170046296291</v>
      </c>
      <c r="T2428">
        <f t="shared" si="151"/>
        <v>2015</v>
      </c>
    </row>
    <row r="2429" spans="1:20" ht="30" x14ac:dyDescent="0.2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s="11">
        <f t="shared" si="152"/>
        <v>0</v>
      </c>
      <c r="G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s="12" t="s">
        <v>8300</v>
      </c>
      <c r="P2429" s="12" t="s">
        <v>8301</v>
      </c>
      <c r="Q2429">
        <v>1</v>
      </c>
      <c r="R2429" s="18">
        <f t="shared" si="153"/>
        <v>42452.277002314819</v>
      </c>
      <c r="S2429" s="18">
        <f t="shared" si="154"/>
        <v>42412.318668981476</v>
      </c>
      <c r="T2429">
        <f t="shared" si="151"/>
        <v>2016</v>
      </c>
    </row>
    <row r="2430" spans="1:20" ht="45" x14ac:dyDescent="0.2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s="11">
        <f t="shared" si="152"/>
        <v>0</v>
      </c>
      <c r="G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s="12" t="s">
        <v>8300</v>
      </c>
      <c r="P2430" s="12" t="s">
        <v>8301</v>
      </c>
      <c r="Q2430">
        <v>1</v>
      </c>
      <c r="R2430" s="18">
        <f t="shared" si="153"/>
        <v>42075.742488425924</v>
      </c>
      <c r="S2430" s="18">
        <f t="shared" si="154"/>
        <v>42045.784155092595</v>
      </c>
      <c r="T2430">
        <f t="shared" si="151"/>
        <v>2015</v>
      </c>
    </row>
    <row r="2431" spans="1:20" ht="45" x14ac:dyDescent="0.2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s="11">
        <f t="shared" si="152"/>
        <v>1</v>
      </c>
      <c r="G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s="12" t="s">
        <v>8300</v>
      </c>
      <c r="P2431" s="12" t="s">
        <v>8301</v>
      </c>
      <c r="Q2431">
        <v>501.25</v>
      </c>
      <c r="R2431" s="18">
        <f t="shared" si="153"/>
        <v>42771.697222222225</v>
      </c>
      <c r="S2431" s="18">
        <f t="shared" si="154"/>
        <v>42734.879236111112</v>
      </c>
      <c r="T2431">
        <f t="shared" si="151"/>
        <v>2016</v>
      </c>
    </row>
    <row r="2432" spans="1:20" ht="60" x14ac:dyDescent="0.2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s="11">
        <f t="shared" si="152"/>
        <v>1</v>
      </c>
      <c r="G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s="12" t="s">
        <v>8300</v>
      </c>
      <c r="P2432" s="12" t="s">
        <v>8301</v>
      </c>
      <c r="Q2432">
        <v>10.5</v>
      </c>
      <c r="R2432" s="18">
        <f t="shared" si="153"/>
        <v>42412.130833333329</v>
      </c>
      <c r="S2432" s="18">
        <f t="shared" si="154"/>
        <v>42382.130833333329</v>
      </c>
      <c r="T2432">
        <f t="shared" si="151"/>
        <v>2016</v>
      </c>
    </row>
    <row r="2433" spans="1:20" ht="30" x14ac:dyDescent="0.2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s="11">
        <f t="shared" si="152"/>
        <v>0</v>
      </c>
      <c r="G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s="12" t="s">
        <v>8300</v>
      </c>
      <c r="P2433" s="12" t="s">
        <v>8301</v>
      </c>
      <c r="Q2433">
        <v>1</v>
      </c>
      <c r="R2433" s="18">
        <f t="shared" si="153"/>
        <v>42549.099687499998</v>
      </c>
      <c r="S2433" s="18">
        <f t="shared" si="154"/>
        <v>42489.099687499998</v>
      </c>
      <c r="T2433">
        <f t="shared" si="151"/>
        <v>2016</v>
      </c>
    </row>
    <row r="2434" spans="1:20" ht="45" x14ac:dyDescent="0.2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s="11">
        <f t="shared" si="152"/>
        <v>0</v>
      </c>
      <c r="G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s="12" t="s">
        <v>8300</v>
      </c>
      <c r="P2434" s="12" t="s">
        <v>8301</v>
      </c>
      <c r="Q2434">
        <v>1</v>
      </c>
      <c r="R2434" s="18">
        <f t="shared" si="153"/>
        <v>42071.218715277777</v>
      </c>
      <c r="S2434" s="18">
        <f t="shared" si="154"/>
        <v>42041.218715277777</v>
      </c>
      <c r="T2434">
        <f t="shared" si="151"/>
        <v>2015</v>
      </c>
    </row>
    <row r="2435" spans="1:20" ht="60" x14ac:dyDescent="0.2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s="11">
        <f t="shared" si="152"/>
        <v>0</v>
      </c>
      <c r="G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s="12" t="s">
        <v>8300</v>
      </c>
      <c r="P2435" s="12" t="s">
        <v>8301</v>
      </c>
      <c r="Q2435">
        <v>0</v>
      </c>
      <c r="R2435" s="18">
        <f t="shared" si="153"/>
        <v>42427.89980324074</v>
      </c>
      <c r="S2435" s="18">
        <f t="shared" si="154"/>
        <v>42397.89980324074</v>
      </c>
      <c r="T2435">
        <f t="shared" ref="T2435:T2498" si="155">YEAR(S2435)</f>
        <v>2016</v>
      </c>
    </row>
    <row r="2436" spans="1:20" ht="60" x14ac:dyDescent="0.2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s="11">
        <f t="shared" si="152"/>
        <v>0</v>
      </c>
      <c r="G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s="12" t="s">
        <v>8300</v>
      </c>
      <c r="P2436" s="12" t="s">
        <v>8301</v>
      </c>
      <c r="Q2436">
        <v>13</v>
      </c>
      <c r="R2436" s="18">
        <f t="shared" si="153"/>
        <v>42220.18604166666</v>
      </c>
      <c r="S2436" s="18">
        <f t="shared" si="154"/>
        <v>42180.18604166666</v>
      </c>
      <c r="T2436">
        <f t="shared" si="155"/>
        <v>2015</v>
      </c>
    </row>
    <row r="2437" spans="1:20" ht="45" x14ac:dyDescent="0.2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s="11">
        <f t="shared" si="152"/>
        <v>0</v>
      </c>
      <c r="G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s="12" t="s">
        <v>8300</v>
      </c>
      <c r="P2437" s="12" t="s">
        <v>8301</v>
      </c>
      <c r="Q2437">
        <v>306</v>
      </c>
      <c r="R2437" s="18">
        <f t="shared" si="153"/>
        <v>42282.277615740735</v>
      </c>
      <c r="S2437" s="18">
        <f t="shared" si="154"/>
        <v>42252.277615740735</v>
      </c>
      <c r="T2437">
        <f t="shared" si="155"/>
        <v>2015</v>
      </c>
    </row>
    <row r="2438" spans="1:20" ht="60" x14ac:dyDescent="0.2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s="11">
        <f t="shared" si="152"/>
        <v>0</v>
      </c>
      <c r="G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s="12" t="s">
        <v>8300</v>
      </c>
      <c r="P2438" s="12" t="s">
        <v>8301</v>
      </c>
      <c r="Q2438">
        <v>22.5</v>
      </c>
      <c r="R2438" s="18">
        <f t="shared" si="153"/>
        <v>42398.615393518514</v>
      </c>
      <c r="S2438" s="18">
        <f t="shared" si="154"/>
        <v>42338.615393518514</v>
      </c>
      <c r="T2438">
        <f t="shared" si="155"/>
        <v>2015</v>
      </c>
    </row>
    <row r="2439" spans="1:20" ht="45" x14ac:dyDescent="0.2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s="11">
        <f t="shared" si="152"/>
        <v>0</v>
      </c>
      <c r="G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s="12" t="s">
        <v>8300</v>
      </c>
      <c r="P2439" s="12" t="s">
        <v>8301</v>
      </c>
      <c r="Q2439">
        <v>0</v>
      </c>
      <c r="R2439" s="18">
        <f t="shared" si="153"/>
        <v>42080.75</v>
      </c>
      <c r="S2439" s="18">
        <f t="shared" si="154"/>
        <v>42031.965138888889</v>
      </c>
      <c r="T2439">
        <f t="shared" si="155"/>
        <v>2015</v>
      </c>
    </row>
    <row r="2440" spans="1:20" ht="60" x14ac:dyDescent="0.2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s="11">
        <f t="shared" si="152"/>
        <v>0</v>
      </c>
      <c r="G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s="12" t="s">
        <v>8300</v>
      </c>
      <c r="P2440" s="12" t="s">
        <v>8301</v>
      </c>
      <c r="Q2440">
        <v>50</v>
      </c>
      <c r="R2440" s="18">
        <f t="shared" si="153"/>
        <v>42345.956736111111</v>
      </c>
      <c r="S2440" s="18">
        <f t="shared" si="154"/>
        <v>42285.91506944444</v>
      </c>
      <c r="T2440">
        <f t="shared" si="155"/>
        <v>2015</v>
      </c>
    </row>
    <row r="2441" spans="1:20" ht="60" x14ac:dyDescent="0.2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s="11">
        <f t="shared" si="152"/>
        <v>0</v>
      </c>
      <c r="G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s="12" t="s">
        <v>8300</v>
      </c>
      <c r="P2441" s="12" t="s">
        <v>8301</v>
      </c>
      <c r="Q2441">
        <v>0</v>
      </c>
      <c r="R2441" s="18">
        <f t="shared" si="153"/>
        <v>42295.818622685183</v>
      </c>
      <c r="S2441" s="18">
        <f t="shared" si="154"/>
        <v>42265.818622685183</v>
      </c>
      <c r="T2441">
        <f t="shared" si="155"/>
        <v>2015</v>
      </c>
    </row>
    <row r="2442" spans="1:20" ht="30" x14ac:dyDescent="0.2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s="11">
        <f t="shared" si="152"/>
        <v>0</v>
      </c>
      <c r="G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s="12" t="s">
        <v>8300</v>
      </c>
      <c r="P2442" s="12" t="s">
        <v>8301</v>
      </c>
      <c r="Q2442">
        <v>5</v>
      </c>
      <c r="R2442" s="18">
        <f t="shared" si="153"/>
        <v>42413.899456018517</v>
      </c>
      <c r="S2442" s="18">
        <f t="shared" si="154"/>
        <v>42383.899456018517</v>
      </c>
      <c r="T2442">
        <f t="shared" si="155"/>
        <v>2016</v>
      </c>
    </row>
    <row r="2443" spans="1:20" ht="30" x14ac:dyDescent="0.2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s="11">
        <f t="shared" si="152"/>
        <v>108</v>
      </c>
      <c r="G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s="12" t="s">
        <v>8300</v>
      </c>
      <c r="P2443" s="12" t="s">
        <v>8317</v>
      </c>
      <c r="Q2443">
        <v>74.23</v>
      </c>
      <c r="R2443" s="18">
        <f t="shared" si="153"/>
        <v>42208.207638888889</v>
      </c>
      <c r="S2443" s="18">
        <f t="shared" si="154"/>
        <v>42187.125625000001</v>
      </c>
      <c r="T2443">
        <f t="shared" si="155"/>
        <v>2015</v>
      </c>
    </row>
    <row r="2444" spans="1:20" ht="30" x14ac:dyDescent="0.2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s="11">
        <f t="shared" si="152"/>
        <v>126</v>
      </c>
      <c r="G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s="12" t="s">
        <v>8300</v>
      </c>
      <c r="P2444" s="12" t="s">
        <v>8317</v>
      </c>
      <c r="Q2444">
        <v>81.25</v>
      </c>
      <c r="R2444" s="18">
        <f t="shared" si="153"/>
        <v>42082.625324074077</v>
      </c>
      <c r="S2444" s="18">
        <f t="shared" si="154"/>
        <v>42052.666990740734</v>
      </c>
      <c r="T2444">
        <f t="shared" si="155"/>
        <v>2015</v>
      </c>
    </row>
    <row r="2445" spans="1:20" ht="60" x14ac:dyDescent="0.2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s="11">
        <f t="shared" si="152"/>
        <v>203</v>
      </c>
      <c r="G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s="12" t="s">
        <v>8300</v>
      </c>
      <c r="P2445" s="12" t="s">
        <v>8317</v>
      </c>
      <c r="Q2445">
        <v>130.22999999999999</v>
      </c>
      <c r="R2445" s="18">
        <f t="shared" si="153"/>
        <v>41866.625254629631</v>
      </c>
      <c r="S2445" s="18">
        <f t="shared" si="154"/>
        <v>41836.625254629631</v>
      </c>
      <c r="T2445">
        <f t="shared" si="155"/>
        <v>2014</v>
      </c>
    </row>
    <row r="2446" spans="1:20" ht="60" x14ac:dyDescent="0.2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s="11">
        <f t="shared" si="152"/>
        <v>109</v>
      </c>
      <c r="G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s="12" t="s">
        <v>8300</v>
      </c>
      <c r="P2446" s="12" t="s">
        <v>8317</v>
      </c>
      <c r="Q2446">
        <v>53.41</v>
      </c>
      <c r="R2446" s="18">
        <f t="shared" si="153"/>
        <v>42515.754525462966</v>
      </c>
      <c r="S2446" s="18">
        <f t="shared" si="154"/>
        <v>42485.754525462966</v>
      </c>
      <c r="T2446">
        <f t="shared" si="155"/>
        <v>2016</v>
      </c>
    </row>
    <row r="2447" spans="1:20" ht="60" x14ac:dyDescent="0.2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s="11">
        <f t="shared" si="152"/>
        <v>173</v>
      </c>
      <c r="G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s="12" t="s">
        <v>8300</v>
      </c>
      <c r="P2447" s="12" t="s">
        <v>8317</v>
      </c>
      <c r="Q2447">
        <v>75.13</v>
      </c>
      <c r="R2447" s="18">
        <f t="shared" si="153"/>
        <v>42273.190057870372</v>
      </c>
      <c r="S2447" s="18">
        <f t="shared" si="154"/>
        <v>42243.190057870372</v>
      </c>
      <c r="T2447">
        <f t="shared" si="155"/>
        <v>2015</v>
      </c>
    </row>
    <row r="2448" spans="1:20" ht="60" x14ac:dyDescent="0.2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s="11">
        <f t="shared" si="152"/>
        <v>168</v>
      </c>
      <c r="G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s="12" t="s">
        <v>8300</v>
      </c>
      <c r="P2448" s="12" t="s">
        <v>8317</v>
      </c>
      <c r="Q2448">
        <v>75.67</v>
      </c>
      <c r="R2448" s="18">
        <f t="shared" si="153"/>
        <v>42700.64434027778</v>
      </c>
      <c r="S2448" s="18">
        <f t="shared" si="154"/>
        <v>42670.602673611109</v>
      </c>
      <c r="T2448">
        <f t="shared" si="155"/>
        <v>2016</v>
      </c>
    </row>
    <row r="2449" spans="1:20" ht="60" x14ac:dyDescent="0.2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s="11">
        <f t="shared" si="152"/>
        <v>427</v>
      </c>
      <c r="G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s="12" t="s">
        <v>8300</v>
      </c>
      <c r="P2449" s="12" t="s">
        <v>8317</v>
      </c>
      <c r="Q2449">
        <v>31.69</v>
      </c>
      <c r="R2449" s="18">
        <f t="shared" si="153"/>
        <v>42686.166666666672</v>
      </c>
      <c r="S2449" s="18">
        <f t="shared" si="154"/>
        <v>42654.469826388886</v>
      </c>
      <c r="T2449">
        <f t="shared" si="155"/>
        <v>2016</v>
      </c>
    </row>
    <row r="2450" spans="1:20" ht="60" x14ac:dyDescent="0.2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s="11">
        <f t="shared" ref="F2450:F2513" si="156">ROUND(E2450/D2450*100,0)</f>
        <v>108</v>
      </c>
      <c r="G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s="12" t="s">
        <v>8300</v>
      </c>
      <c r="P2450" s="12" t="s">
        <v>8317</v>
      </c>
      <c r="Q2450">
        <v>47.78</v>
      </c>
      <c r="R2450" s="18">
        <f t="shared" ref="R2450:R2513" si="157">(((J2450/60)/60)/24)+DATE(1970,1,1)</f>
        <v>42613.233333333337</v>
      </c>
      <c r="S2450" s="18">
        <f t="shared" ref="S2450:S2513" si="158">(((K2450/60)/60)/24)+DATE(1970,1,1)</f>
        <v>42607.316122685181</v>
      </c>
      <c r="T2450">
        <f t="shared" si="155"/>
        <v>2016</v>
      </c>
    </row>
    <row r="2451" spans="1:20" ht="45" x14ac:dyDescent="0.2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s="11">
        <f t="shared" si="156"/>
        <v>108</v>
      </c>
      <c r="G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s="12" t="s">
        <v>8300</v>
      </c>
      <c r="P2451" s="12" t="s">
        <v>8317</v>
      </c>
      <c r="Q2451">
        <v>90</v>
      </c>
      <c r="R2451" s="18">
        <f t="shared" si="157"/>
        <v>41973.184201388889</v>
      </c>
      <c r="S2451" s="18">
        <f t="shared" si="158"/>
        <v>41943.142534722225</v>
      </c>
      <c r="T2451">
        <f t="shared" si="155"/>
        <v>2014</v>
      </c>
    </row>
    <row r="2452" spans="1:20" ht="60" x14ac:dyDescent="0.2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s="11">
        <f t="shared" si="156"/>
        <v>102</v>
      </c>
      <c r="G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s="12" t="s">
        <v>8300</v>
      </c>
      <c r="P2452" s="12" t="s">
        <v>8317</v>
      </c>
      <c r="Q2452">
        <v>149.31</v>
      </c>
      <c r="R2452" s="18">
        <f t="shared" si="157"/>
        <v>41940.132638888892</v>
      </c>
      <c r="S2452" s="18">
        <f t="shared" si="158"/>
        <v>41902.07240740741</v>
      </c>
      <c r="T2452">
        <f t="shared" si="155"/>
        <v>2014</v>
      </c>
    </row>
    <row r="2453" spans="1:20" ht="60" x14ac:dyDescent="0.2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s="11">
        <f t="shared" si="156"/>
        <v>115</v>
      </c>
      <c r="G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s="12" t="s">
        <v>8300</v>
      </c>
      <c r="P2453" s="12" t="s">
        <v>8317</v>
      </c>
      <c r="Q2453">
        <v>62.07</v>
      </c>
      <c r="R2453" s="18">
        <f t="shared" si="157"/>
        <v>42799.908449074079</v>
      </c>
      <c r="S2453" s="18">
        <f t="shared" si="158"/>
        <v>42779.908449074079</v>
      </c>
      <c r="T2453">
        <f t="shared" si="155"/>
        <v>2017</v>
      </c>
    </row>
    <row r="2454" spans="1:20" ht="60" x14ac:dyDescent="0.2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s="11">
        <f t="shared" si="156"/>
        <v>134</v>
      </c>
      <c r="G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s="12" t="s">
        <v>8300</v>
      </c>
      <c r="P2454" s="12" t="s">
        <v>8317</v>
      </c>
      <c r="Q2454">
        <v>53.4</v>
      </c>
      <c r="R2454" s="18">
        <f t="shared" si="157"/>
        <v>42367.958333333328</v>
      </c>
      <c r="S2454" s="18">
        <f t="shared" si="158"/>
        <v>42338.84375</v>
      </c>
      <c r="T2454">
        <f t="shared" si="155"/>
        <v>2015</v>
      </c>
    </row>
    <row r="2455" spans="1:20" ht="60" x14ac:dyDescent="0.2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s="11">
        <f t="shared" si="156"/>
        <v>155</v>
      </c>
      <c r="G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s="12" t="s">
        <v>8300</v>
      </c>
      <c r="P2455" s="12" t="s">
        <v>8317</v>
      </c>
      <c r="Q2455">
        <v>69.27</v>
      </c>
      <c r="R2455" s="18">
        <f t="shared" si="157"/>
        <v>42768.692233796297</v>
      </c>
      <c r="S2455" s="18">
        <f t="shared" si="158"/>
        <v>42738.692233796297</v>
      </c>
      <c r="T2455">
        <f t="shared" si="155"/>
        <v>2017</v>
      </c>
    </row>
    <row r="2456" spans="1:20" ht="45" x14ac:dyDescent="0.2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s="11">
        <f t="shared" si="156"/>
        <v>101</v>
      </c>
      <c r="G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s="12" t="s">
        <v>8300</v>
      </c>
      <c r="P2456" s="12" t="s">
        <v>8317</v>
      </c>
      <c r="Q2456">
        <v>271.51</v>
      </c>
      <c r="R2456" s="18">
        <f t="shared" si="157"/>
        <v>42805.201481481476</v>
      </c>
      <c r="S2456" s="18">
        <f t="shared" si="158"/>
        <v>42770.201481481476</v>
      </c>
      <c r="T2456">
        <f t="shared" si="155"/>
        <v>2017</v>
      </c>
    </row>
    <row r="2457" spans="1:20" ht="45" x14ac:dyDescent="0.2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s="11">
        <f t="shared" si="156"/>
        <v>182</v>
      </c>
      <c r="G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s="12" t="s">
        <v>8300</v>
      </c>
      <c r="P2457" s="12" t="s">
        <v>8317</v>
      </c>
      <c r="Q2457">
        <v>34.130000000000003</v>
      </c>
      <c r="R2457" s="18">
        <f t="shared" si="157"/>
        <v>42480.781828703708</v>
      </c>
      <c r="S2457" s="18">
        <f t="shared" si="158"/>
        <v>42452.781828703708</v>
      </c>
      <c r="T2457">
        <f t="shared" si="155"/>
        <v>2016</v>
      </c>
    </row>
    <row r="2458" spans="1:20" ht="45" x14ac:dyDescent="0.2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s="11">
        <f t="shared" si="156"/>
        <v>181</v>
      </c>
      <c r="G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s="12" t="s">
        <v>8300</v>
      </c>
      <c r="P2458" s="12" t="s">
        <v>8317</v>
      </c>
      <c r="Q2458">
        <v>40.49</v>
      </c>
      <c r="R2458" s="18">
        <f t="shared" si="157"/>
        <v>42791.961099537039</v>
      </c>
      <c r="S2458" s="18">
        <f t="shared" si="158"/>
        <v>42761.961099537039</v>
      </c>
      <c r="T2458">
        <f t="shared" si="155"/>
        <v>2017</v>
      </c>
    </row>
    <row r="2459" spans="1:20" ht="45" x14ac:dyDescent="0.2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s="11">
        <f t="shared" si="156"/>
        <v>102</v>
      </c>
      <c r="G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s="12" t="s">
        <v>8300</v>
      </c>
      <c r="P2459" s="12" t="s">
        <v>8317</v>
      </c>
      <c r="Q2459">
        <v>189.76</v>
      </c>
      <c r="R2459" s="18">
        <f t="shared" si="157"/>
        <v>42453.560833333337</v>
      </c>
      <c r="S2459" s="18">
        <f t="shared" si="158"/>
        <v>42423.602500000001</v>
      </c>
      <c r="T2459">
        <f t="shared" si="155"/>
        <v>2016</v>
      </c>
    </row>
    <row r="2460" spans="1:20" ht="60" x14ac:dyDescent="0.2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s="11">
        <f t="shared" si="156"/>
        <v>110</v>
      </c>
      <c r="G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s="12" t="s">
        <v>8300</v>
      </c>
      <c r="P2460" s="12" t="s">
        <v>8317</v>
      </c>
      <c r="Q2460">
        <v>68.86</v>
      </c>
      <c r="R2460" s="18">
        <f t="shared" si="157"/>
        <v>42530.791666666672</v>
      </c>
      <c r="S2460" s="18">
        <f t="shared" si="158"/>
        <v>42495.871736111112</v>
      </c>
      <c r="T2460">
        <f t="shared" si="155"/>
        <v>2016</v>
      </c>
    </row>
    <row r="2461" spans="1:20" ht="60" x14ac:dyDescent="0.2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s="11">
        <f t="shared" si="156"/>
        <v>102</v>
      </c>
      <c r="G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s="12" t="s">
        <v>8300</v>
      </c>
      <c r="P2461" s="12" t="s">
        <v>8317</v>
      </c>
      <c r="Q2461">
        <v>108.78</v>
      </c>
      <c r="R2461" s="18">
        <f t="shared" si="157"/>
        <v>42452.595891203702</v>
      </c>
      <c r="S2461" s="18">
        <f t="shared" si="158"/>
        <v>42407.637557870374</v>
      </c>
      <c r="T2461">
        <f t="shared" si="155"/>
        <v>2016</v>
      </c>
    </row>
    <row r="2462" spans="1:20" ht="60" x14ac:dyDescent="0.2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s="11">
        <f t="shared" si="156"/>
        <v>101</v>
      </c>
      <c r="G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s="12" t="s">
        <v>8300</v>
      </c>
      <c r="P2462" s="12" t="s">
        <v>8317</v>
      </c>
      <c r="Q2462">
        <v>125.99</v>
      </c>
      <c r="R2462" s="18">
        <f t="shared" si="157"/>
        <v>42738.178472222222</v>
      </c>
      <c r="S2462" s="18">
        <f t="shared" si="158"/>
        <v>42704.187118055561</v>
      </c>
      <c r="T2462">
        <f t="shared" si="155"/>
        <v>2016</v>
      </c>
    </row>
    <row r="2463" spans="1:20" ht="60" x14ac:dyDescent="0.2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s="11">
        <f t="shared" si="156"/>
        <v>104</v>
      </c>
      <c r="G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s="12" t="s">
        <v>8289</v>
      </c>
      <c r="P2463" s="12" t="s">
        <v>8293</v>
      </c>
      <c r="Q2463">
        <v>90.52</v>
      </c>
      <c r="R2463" s="18">
        <f t="shared" si="157"/>
        <v>40817.125</v>
      </c>
      <c r="S2463" s="18">
        <f t="shared" si="158"/>
        <v>40784.012696759259</v>
      </c>
      <c r="T2463">
        <f t="shared" si="155"/>
        <v>2011</v>
      </c>
    </row>
    <row r="2464" spans="1:20" ht="60" x14ac:dyDescent="0.2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s="11">
        <f t="shared" si="156"/>
        <v>111</v>
      </c>
      <c r="G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s="12" t="s">
        <v>8289</v>
      </c>
      <c r="P2464" s="12" t="s">
        <v>8293</v>
      </c>
      <c r="Q2464">
        <v>28.88</v>
      </c>
      <c r="R2464" s="18">
        <f t="shared" si="157"/>
        <v>41109.186296296299</v>
      </c>
      <c r="S2464" s="18">
        <f t="shared" si="158"/>
        <v>41089.186296296299</v>
      </c>
      <c r="T2464">
        <f t="shared" si="155"/>
        <v>2012</v>
      </c>
    </row>
    <row r="2465" spans="1:20" ht="30" x14ac:dyDescent="0.2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s="11">
        <f t="shared" si="156"/>
        <v>116</v>
      </c>
      <c r="G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s="12" t="s">
        <v>8289</v>
      </c>
      <c r="P2465" s="12" t="s">
        <v>8293</v>
      </c>
      <c r="Q2465">
        <v>31</v>
      </c>
      <c r="R2465" s="18">
        <f t="shared" si="157"/>
        <v>41380.791666666664</v>
      </c>
      <c r="S2465" s="18">
        <f t="shared" si="158"/>
        <v>41341.111400462964</v>
      </c>
      <c r="T2465">
        <f t="shared" si="155"/>
        <v>2013</v>
      </c>
    </row>
    <row r="2466" spans="1:20" ht="45" x14ac:dyDescent="0.2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s="11">
        <f t="shared" si="156"/>
        <v>111</v>
      </c>
      <c r="G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s="12" t="s">
        <v>8289</v>
      </c>
      <c r="P2466" s="12" t="s">
        <v>8293</v>
      </c>
      <c r="Q2466">
        <v>51.67</v>
      </c>
      <c r="R2466" s="18">
        <f t="shared" si="157"/>
        <v>42277.811805555553</v>
      </c>
      <c r="S2466" s="18">
        <f t="shared" si="158"/>
        <v>42248.90042824074</v>
      </c>
      <c r="T2466">
        <f t="shared" si="155"/>
        <v>2015</v>
      </c>
    </row>
    <row r="2467" spans="1:20" ht="45" x14ac:dyDescent="0.2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s="11">
        <f t="shared" si="156"/>
        <v>180</v>
      </c>
      <c r="G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s="12" t="s">
        <v>8289</v>
      </c>
      <c r="P2467" s="12" t="s">
        <v>8293</v>
      </c>
      <c r="Q2467">
        <v>26.27</v>
      </c>
      <c r="R2467" s="18">
        <f t="shared" si="157"/>
        <v>41175.719305555554</v>
      </c>
      <c r="S2467" s="18">
        <f t="shared" si="158"/>
        <v>41145.719305555554</v>
      </c>
      <c r="T2467">
        <f t="shared" si="155"/>
        <v>2012</v>
      </c>
    </row>
    <row r="2468" spans="1:20" ht="45" x14ac:dyDescent="0.2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s="11">
        <f t="shared" si="156"/>
        <v>100</v>
      </c>
      <c r="G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s="12" t="s">
        <v>8289</v>
      </c>
      <c r="P2468" s="12" t="s">
        <v>8293</v>
      </c>
      <c r="Q2468">
        <v>48.08</v>
      </c>
      <c r="R2468" s="18">
        <f t="shared" si="157"/>
        <v>41403.102465277778</v>
      </c>
      <c r="S2468" s="18">
        <f t="shared" si="158"/>
        <v>41373.102465277778</v>
      </c>
      <c r="T2468">
        <f t="shared" si="155"/>
        <v>2013</v>
      </c>
    </row>
    <row r="2469" spans="1:20" ht="45" x14ac:dyDescent="0.2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s="11">
        <f t="shared" si="156"/>
        <v>119</v>
      </c>
      <c r="G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s="12" t="s">
        <v>8289</v>
      </c>
      <c r="P2469" s="12" t="s">
        <v>8293</v>
      </c>
      <c r="Q2469">
        <v>27.56</v>
      </c>
      <c r="R2469" s="18">
        <f t="shared" si="157"/>
        <v>41039.708333333336</v>
      </c>
      <c r="S2469" s="18">
        <f t="shared" si="158"/>
        <v>41025.874201388891</v>
      </c>
      <c r="T2469">
        <f t="shared" si="155"/>
        <v>2012</v>
      </c>
    </row>
    <row r="2470" spans="1:20" ht="45" x14ac:dyDescent="0.2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s="11">
        <f t="shared" si="156"/>
        <v>107</v>
      </c>
      <c r="G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s="12" t="s">
        <v>8289</v>
      </c>
      <c r="P2470" s="12" t="s">
        <v>8293</v>
      </c>
      <c r="Q2470">
        <v>36.97</v>
      </c>
      <c r="R2470" s="18">
        <f t="shared" si="157"/>
        <v>41210.208333333336</v>
      </c>
      <c r="S2470" s="18">
        <f t="shared" si="158"/>
        <v>41174.154178240737</v>
      </c>
      <c r="T2470">
        <f t="shared" si="155"/>
        <v>2012</v>
      </c>
    </row>
    <row r="2471" spans="1:20" ht="60" x14ac:dyDescent="0.2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s="11">
        <f t="shared" si="156"/>
        <v>114</v>
      </c>
      <c r="G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s="12" t="s">
        <v>8289</v>
      </c>
      <c r="P2471" s="12" t="s">
        <v>8293</v>
      </c>
      <c r="Q2471">
        <v>29.02</v>
      </c>
      <c r="R2471" s="18">
        <f t="shared" si="157"/>
        <v>40582.429733796293</v>
      </c>
      <c r="S2471" s="18">
        <f t="shared" si="158"/>
        <v>40557.429733796293</v>
      </c>
      <c r="T2471">
        <f t="shared" si="155"/>
        <v>2011</v>
      </c>
    </row>
    <row r="2472" spans="1:20" ht="45" x14ac:dyDescent="0.2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s="11">
        <f t="shared" si="156"/>
        <v>103</v>
      </c>
      <c r="G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s="12" t="s">
        <v>8289</v>
      </c>
      <c r="P2472" s="12" t="s">
        <v>8293</v>
      </c>
      <c r="Q2472">
        <v>28.66</v>
      </c>
      <c r="R2472" s="18">
        <f t="shared" si="157"/>
        <v>41053.07471064815</v>
      </c>
      <c r="S2472" s="18">
        <f t="shared" si="158"/>
        <v>41023.07471064815</v>
      </c>
      <c r="T2472">
        <f t="shared" si="155"/>
        <v>2012</v>
      </c>
    </row>
    <row r="2473" spans="1:20" ht="60" x14ac:dyDescent="0.2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s="11">
        <f t="shared" si="156"/>
        <v>128</v>
      </c>
      <c r="G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s="12" t="s">
        <v>8289</v>
      </c>
      <c r="P2473" s="12" t="s">
        <v>8293</v>
      </c>
      <c r="Q2473">
        <v>37.65</v>
      </c>
      <c r="R2473" s="18">
        <f t="shared" si="157"/>
        <v>40933.992962962962</v>
      </c>
      <c r="S2473" s="18">
        <f t="shared" si="158"/>
        <v>40893.992962962962</v>
      </c>
      <c r="T2473">
        <f t="shared" si="155"/>
        <v>2011</v>
      </c>
    </row>
    <row r="2474" spans="1:20" ht="60" x14ac:dyDescent="0.2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s="11">
        <f t="shared" si="156"/>
        <v>136</v>
      </c>
      <c r="G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s="12" t="s">
        <v>8289</v>
      </c>
      <c r="P2474" s="12" t="s">
        <v>8293</v>
      </c>
      <c r="Q2474">
        <v>97.9</v>
      </c>
      <c r="R2474" s="18">
        <f t="shared" si="157"/>
        <v>40425.043749999997</v>
      </c>
      <c r="S2474" s="18">
        <f t="shared" si="158"/>
        <v>40354.11550925926</v>
      </c>
      <c r="T2474">
        <f t="shared" si="155"/>
        <v>2010</v>
      </c>
    </row>
    <row r="2475" spans="1:20" ht="45" x14ac:dyDescent="0.2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s="11">
        <f t="shared" si="156"/>
        <v>100</v>
      </c>
      <c r="G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s="12" t="s">
        <v>8289</v>
      </c>
      <c r="P2475" s="12" t="s">
        <v>8293</v>
      </c>
      <c r="Q2475">
        <v>42.55</v>
      </c>
      <c r="R2475" s="18">
        <f t="shared" si="157"/>
        <v>41223.790150462963</v>
      </c>
      <c r="S2475" s="18">
        <f t="shared" si="158"/>
        <v>41193.748483796298</v>
      </c>
      <c r="T2475">
        <f t="shared" si="155"/>
        <v>2012</v>
      </c>
    </row>
    <row r="2476" spans="1:20" ht="60" x14ac:dyDescent="0.2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s="11">
        <f t="shared" si="156"/>
        <v>100</v>
      </c>
      <c r="G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s="12" t="s">
        <v>8289</v>
      </c>
      <c r="P2476" s="12" t="s">
        <v>8293</v>
      </c>
      <c r="Q2476">
        <v>131.58000000000001</v>
      </c>
      <c r="R2476" s="18">
        <f t="shared" si="157"/>
        <v>40462.011296296296</v>
      </c>
      <c r="S2476" s="18">
        <f t="shared" si="158"/>
        <v>40417.011296296296</v>
      </c>
      <c r="T2476">
        <f t="shared" si="155"/>
        <v>2010</v>
      </c>
    </row>
    <row r="2477" spans="1:20" ht="30" x14ac:dyDescent="0.2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s="11">
        <f t="shared" si="156"/>
        <v>105</v>
      </c>
      <c r="G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s="12" t="s">
        <v>8289</v>
      </c>
      <c r="P2477" s="12" t="s">
        <v>8293</v>
      </c>
      <c r="Q2477">
        <v>32.32</v>
      </c>
      <c r="R2477" s="18">
        <f t="shared" si="157"/>
        <v>40369.916666666664</v>
      </c>
      <c r="S2477" s="18">
        <f t="shared" si="158"/>
        <v>40310.287673611114</v>
      </c>
      <c r="T2477">
        <f t="shared" si="155"/>
        <v>2010</v>
      </c>
    </row>
    <row r="2478" spans="1:20" ht="45" x14ac:dyDescent="0.2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s="11">
        <f t="shared" si="156"/>
        <v>105</v>
      </c>
      <c r="G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s="12" t="s">
        <v>8289</v>
      </c>
      <c r="P2478" s="12" t="s">
        <v>8293</v>
      </c>
      <c r="Q2478">
        <v>61.1</v>
      </c>
      <c r="R2478" s="18">
        <f t="shared" si="157"/>
        <v>41946.370023148149</v>
      </c>
      <c r="S2478" s="18">
        <f t="shared" si="158"/>
        <v>41913.328356481477</v>
      </c>
      <c r="T2478">
        <f t="shared" si="155"/>
        <v>2014</v>
      </c>
    </row>
    <row r="2479" spans="1:20" ht="30" x14ac:dyDescent="0.2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s="11">
        <f t="shared" si="156"/>
        <v>171</v>
      </c>
      <c r="G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s="12" t="s">
        <v>8289</v>
      </c>
      <c r="P2479" s="12" t="s">
        <v>8293</v>
      </c>
      <c r="Q2479">
        <v>31.34</v>
      </c>
      <c r="R2479" s="18">
        <f t="shared" si="157"/>
        <v>41133.691493055558</v>
      </c>
      <c r="S2479" s="18">
        <f t="shared" si="158"/>
        <v>41088.691493055558</v>
      </c>
      <c r="T2479">
        <f t="shared" si="155"/>
        <v>2012</v>
      </c>
    </row>
    <row r="2480" spans="1:20" ht="60" x14ac:dyDescent="0.2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s="11">
        <f t="shared" si="156"/>
        <v>128</v>
      </c>
      <c r="G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s="12" t="s">
        <v>8289</v>
      </c>
      <c r="P2480" s="12" t="s">
        <v>8293</v>
      </c>
      <c r="Q2480">
        <v>129.11000000000001</v>
      </c>
      <c r="R2480" s="18">
        <f t="shared" si="157"/>
        <v>41287.950381944444</v>
      </c>
      <c r="S2480" s="18">
        <f t="shared" si="158"/>
        <v>41257.950381944444</v>
      </c>
      <c r="T2480">
        <f t="shared" si="155"/>
        <v>2012</v>
      </c>
    </row>
    <row r="2481" spans="1:20" ht="45" x14ac:dyDescent="0.2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s="11">
        <f t="shared" si="156"/>
        <v>133</v>
      </c>
      <c r="G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s="12" t="s">
        <v>8289</v>
      </c>
      <c r="P2481" s="12" t="s">
        <v>8293</v>
      </c>
      <c r="Q2481">
        <v>25.02</v>
      </c>
      <c r="R2481" s="18">
        <f t="shared" si="157"/>
        <v>41118.083333333336</v>
      </c>
      <c r="S2481" s="18">
        <f t="shared" si="158"/>
        <v>41107.726782407408</v>
      </c>
      <c r="T2481">
        <f t="shared" si="155"/>
        <v>2012</v>
      </c>
    </row>
    <row r="2482" spans="1:20" ht="60" x14ac:dyDescent="0.2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s="11">
        <f t="shared" si="156"/>
        <v>100</v>
      </c>
      <c r="G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s="12" t="s">
        <v>8289</v>
      </c>
      <c r="P2482" s="12" t="s">
        <v>8293</v>
      </c>
      <c r="Q2482">
        <v>250</v>
      </c>
      <c r="R2482" s="18">
        <f t="shared" si="157"/>
        <v>42287.936157407406</v>
      </c>
      <c r="S2482" s="18">
        <f t="shared" si="158"/>
        <v>42227.936157407406</v>
      </c>
      <c r="T2482">
        <f t="shared" si="155"/>
        <v>2015</v>
      </c>
    </row>
    <row r="2483" spans="1:20" ht="60" x14ac:dyDescent="0.2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s="11">
        <f t="shared" si="156"/>
        <v>113</v>
      </c>
      <c r="G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s="12" t="s">
        <v>8289</v>
      </c>
      <c r="P2483" s="12" t="s">
        <v>8293</v>
      </c>
      <c r="Q2483">
        <v>47.54</v>
      </c>
      <c r="R2483" s="18">
        <f t="shared" si="157"/>
        <v>41029.645925925928</v>
      </c>
      <c r="S2483" s="18">
        <f t="shared" si="158"/>
        <v>40999.645925925928</v>
      </c>
      <c r="T2483">
        <f t="shared" si="155"/>
        <v>2012</v>
      </c>
    </row>
    <row r="2484" spans="1:20" ht="60" x14ac:dyDescent="0.2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s="11">
        <f t="shared" si="156"/>
        <v>100</v>
      </c>
      <c r="G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s="12" t="s">
        <v>8289</v>
      </c>
      <c r="P2484" s="12" t="s">
        <v>8293</v>
      </c>
      <c r="Q2484">
        <v>40.04</v>
      </c>
      <c r="R2484" s="18">
        <f t="shared" si="157"/>
        <v>40756.782210648147</v>
      </c>
      <c r="S2484" s="18">
        <f t="shared" si="158"/>
        <v>40711.782210648147</v>
      </c>
      <c r="T2484">
        <f t="shared" si="155"/>
        <v>2011</v>
      </c>
    </row>
    <row r="2485" spans="1:20" ht="45" x14ac:dyDescent="0.2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s="11">
        <f t="shared" si="156"/>
        <v>114</v>
      </c>
      <c r="G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s="12" t="s">
        <v>8289</v>
      </c>
      <c r="P2485" s="12" t="s">
        <v>8293</v>
      </c>
      <c r="Q2485">
        <v>65.84</v>
      </c>
      <c r="R2485" s="18">
        <f t="shared" si="157"/>
        <v>41030.708368055559</v>
      </c>
      <c r="S2485" s="18">
        <f t="shared" si="158"/>
        <v>40970.750034722223</v>
      </c>
      <c r="T2485">
        <f t="shared" si="155"/>
        <v>2012</v>
      </c>
    </row>
    <row r="2486" spans="1:20" ht="60" x14ac:dyDescent="0.2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s="11">
        <f t="shared" si="156"/>
        <v>119</v>
      </c>
      <c r="G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s="12" t="s">
        <v>8289</v>
      </c>
      <c r="P2486" s="12" t="s">
        <v>8293</v>
      </c>
      <c r="Q2486">
        <v>46.4</v>
      </c>
      <c r="R2486" s="18">
        <f t="shared" si="157"/>
        <v>40801.916701388887</v>
      </c>
      <c r="S2486" s="18">
        <f t="shared" si="158"/>
        <v>40771.916701388887</v>
      </c>
      <c r="T2486">
        <f t="shared" si="155"/>
        <v>2011</v>
      </c>
    </row>
    <row r="2487" spans="1:20" ht="60" x14ac:dyDescent="0.2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s="11">
        <f t="shared" si="156"/>
        <v>103</v>
      </c>
      <c r="G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s="12" t="s">
        <v>8289</v>
      </c>
      <c r="P2487" s="12" t="s">
        <v>8293</v>
      </c>
      <c r="Q2487">
        <v>50.37</v>
      </c>
      <c r="R2487" s="18">
        <f t="shared" si="157"/>
        <v>40828.998599537037</v>
      </c>
      <c r="S2487" s="18">
        <f t="shared" si="158"/>
        <v>40793.998599537037</v>
      </c>
      <c r="T2487">
        <f t="shared" si="155"/>
        <v>2011</v>
      </c>
    </row>
    <row r="2488" spans="1:20" ht="60" x14ac:dyDescent="0.2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s="11">
        <f t="shared" si="156"/>
        <v>266</v>
      </c>
      <c r="G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s="12" t="s">
        <v>8289</v>
      </c>
      <c r="P2488" s="12" t="s">
        <v>8293</v>
      </c>
      <c r="Q2488">
        <v>26.57</v>
      </c>
      <c r="R2488" s="18">
        <f t="shared" si="157"/>
        <v>41021.708055555559</v>
      </c>
      <c r="S2488" s="18">
        <f t="shared" si="158"/>
        <v>40991.708055555559</v>
      </c>
      <c r="T2488">
        <f t="shared" si="155"/>
        <v>2012</v>
      </c>
    </row>
    <row r="2489" spans="1:20" ht="45" x14ac:dyDescent="0.2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s="11">
        <f t="shared" si="156"/>
        <v>100</v>
      </c>
      <c r="G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s="12" t="s">
        <v>8289</v>
      </c>
      <c r="P2489" s="12" t="s">
        <v>8293</v>
      </c>
      <c r="Q2489">
        <v>39.49</v>
      </c>
      <c r="R2489" s="18">
        <f t="shared" si="157"/>
        <v>41056.083298611113</v>
      </c>
      <c r="S2489" s="18">
        <f t="shared" si="158"/>
        <v>41026.083298611113</v>
      </c>
      <c r="T2489">
        <f t="shared" si="155"/>
        <v>2012</v>
      </c>
    </row>
    <row r="2490" spans="1:20" ht="60" x14ac:dyDescent="0.2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s="11">
        <f t="shared" si="156"/>
        <v>107</v>
      </c>
      <c r="G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s="12" t="s">
        <v>8289</v>
      </c>
      <c r="P2490" s="12" t="s">
        <v>8293</v>
      </c>
      <c r="Q2490">
        <v>49.25</v>
      </c>
      <c r="R2490" s="18">
        <f t="shared" si="157"/>
        <v>40863.674861111111</v>
      </c>
      <c r="S2490" s="18">
        <f t="shared" si="158"/>
        <v>40833.633194444446</v>
      </c>
      <c r="T2490">
        <f t="shared" si="155"/>
        <v>2011</v>
      </c>
    </row>
    <row r="2491" spans="1:20" ht="60" x14ac:dyDescent="0.2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s="11">
        <f t="shared" si="156"/>
        <v>134</v>
      </c>
      <c r="G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s="12" t="s">
        <v>8289</v>
      </c>
      <c r="P2491" s="12" t="s">
        <v>8293</v>
      </c>
      <c r="Q2491">
        <v>62.38</v>
      </c>
      <c r="R2491" s="18">
        <f t="shared" si="157"/>
        <v>41403.690266203703</v>
      </c>
      <c r="S2491" s="18">
        <f t="shared" si="158"/>
        <v>41373.690266203703</v>
      </c>
      <c r="T2491">
        <f t="shared" si="155"/>
        <v>2013</v>
      </c>
    </row>
    <row r="2492" spans="1:20" ht="45" x14ac:dyDescent="0.2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s="11">
        <f t="shared" si="156"/>
        <v>121</v>
      </c>
      <c r="G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s="12" t="s">
        <v>8289</v>
      </c>
      <c r="P2492" s="12" t="s">
        <v>8293</v>
      </c>
      <c r="Q2492">
        <v>37.94</v>
      </c>
      <c r="R2492" s="18">
        <f t="shared" si="157"/>
        <v>41083.227731481478</v>
      </c>
      <c r="S2492" s="18">
        <f t="shared" si="158"/>
        <v>41023.227731481478</v>
      </c>
      <c r="T2492">
        <f t="shared" si="155"/>
        <v>2012</v>
      </c>
    </row>
    <row r="2493" spans="1:20" ht="60" x14ac:dyDescent="0.2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s="11">
        <f t="shared" si="156"/>
        <v>103</v>
      </c>
      <c r="G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s="12" t="s">
        <v>8289</v>
      </c>
      <c r="P2493" s="12" t="s">
        <v>8293</v>
      </c>
      <c r="Q2493">
        <v>51.6</v>
      </c>
      <c r="R2493" s="18">
        <f t="shared" si="157"/>
        <v>40559.07708333333</v>
      </c>
      <c r="S2493" s="18">
        <f t="shared" si="158"/>
        <v>40542.839282407411</v>
      </c>
      <c r="T2493">
        <f t="shared" si="155"/>
        <v>2010</v>
      </c>
    </row>
    <row r="2494" spans="1:20" ht="30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s="11">
        <f t="shared" si="156"/>
        <v>125</v>
      </c>
      <c r="G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s="12" t="s">
        <v>8289</v>
      </c>
      <c r="P2494" s="12" t="s">
        <v>8293</v>
      </c>
      <c r="Q2494">
        <v>27.78</v>
      </c>
      <c r="R2494" s="18">
        <f t="shared" si="157"/>
        <v>41076.415972222225</v>
      </c>
      <c r="S2494" s="18">
        <f t="shared" si="158"/>
        <v>41024.985972222225</v>
      </c>
      <c r="T2494">
        <f t="shared" si="155"/>
        <v>2012</v>
      </c>
    </row>
    <row r="2495" spans="1:20" ht="60" x14ac:dyDescent="0.2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s="11">
        <f t="shared" si="156"/>
        <v>129</v>
      </c>
      <c r="G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s="12" t="s">
        <v>8289</v>
      </c>
      <c r="P2495" s="12" t="s">
        <v>8293</v>
      </c>
      <c r="Q2495">
        <v>99.38</v>
      </c>
      <c r="R2495" s="18">
        <f t="shared" si="157"/>
        <v>41393.168287037035</v>
      </c>
      <c r="S2495" s="18">
        <f t="shared" si="158"/>
        <v>41348.168287037035</v>
      </c>
      <c r="T2495">
        <f t="shared" si="155"/>
        <v>2013</v>
      </c>
    </row>
    <row r="2496" spans="1:20" ht="45" x14ac:dyDescent="0.2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s="11">
        <f t="shared" si="156"/>
        <v>101</v>
      </c>
      <c r="G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s="12" t="s">
        <v>8289</v>
      </c>
      <c r="P2496" s="12" t="s">
        <v>8293</v>
      </c>
      <c r="Q2496">
        <v>38.85</v>
      </c>
      <c r="R2496" s="18">
        <f t="shared" si="157"/>
        <v>41052.645185185182</v>
      </c>
      <c r="S2496" s="18">
        <f t="shared" si="158"/>
        <v>41022.645185185182</v>
      </c>
      <c r="T2496">
        <f t="shared" si="155"/>
        <v>2012</v>
      </c>
    </row>
    <row r="2497" spans="1:20" ht="45" x14ac:dyDescent="0.2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s="11">
        <f t="shared" si="156"/>
        <v>128</v>
      </c>
      <c r="G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s="12" t="s">
        <v>8289</v>
      </c>
      <c r="P2497" s="12" t="s">
        <v>8293</v>
      </c>
      <c r="Q2497">
        <v>45.55</v>
      </c>
      <c r="R2497" s="18">
        <f t="shared" si="157"/>
        <v>41066.946469907409</v>
      </c>
      <c r="S2497" s="18">
        <f t="shared" si="158"/>
        <v>41036.946469907409</v>
      </c>
      <c r="T2497">
        <f t="shared" si="155"/>
        <v>2012</v>
      </c>
    </row>
    <row r="2498" spans="1:20" ht="30" x14ac:dyDescent="0.2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s="11">
        <f t="shared" si="156"/>
        <v>100</v>
      </c>
      <c r="G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s="12" t="s">
        <v>8289</v>
      </c>
      <c r="P2498" s="12" t="s">
        <v>8293</v>
      </c>
      <c r="Q2498">
        <v>600</v>
      </c>
      <c r="R2498" s="18">
        <f t="shared" si="157"/>
        <v>41362.954768518517</v>
      </c>
      <c r="S2498" s="18">
        <f t="shared" si="158"/>
        <v>41327.996435185189</v>
      </c>
      <c r="T2498">
        <f t="shared" si="155"/>
        <v>2013</v>
      </c>
    </row>
    <row r="2499" spans="1:20" ht="45" x14ac:dyDescent="0.2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s="11">
        <f t="shared" si="156"/>
        <v>113</v>
      </c>
      <c r="G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s="12" t="s">
        <v>8289</v>
      </c>
      <c r="P2499" s="12" t="s">
        <v>8293</v>
      </c>
      <c r="Q2499">
        <v>80.55</v>
      </c>
      <c r="R2499" s="18">
        <f t="shared" si="157"/>
        <v>40760.878912037035</v>
      </c>
      <c r="S2499" s="18">
        <f t="shared" si="158"/>
        <v>40730.878912037035</v>
      </c>
      <c r="T2499">
        <f t="shared" ref="T2499:T2562" si="159">YEAR(S2499)</f>
        <v>2011</v>
      </c>
    </row>
    <row r="2500" spans="1:20" ht="45" x14ac:dyDescent="0.2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s="11">
        <f t="shared" si="156"/>
        <v>106</v>
      </c>
      <c r="G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s="12" t="s">
        <v>8289</v>
      </c>
      <c r="P2500" s="12" t="s">
        <v>8293</v>
      </c>
      <c r="Q2500">
        <v>52.8</v>
      </c>
      <c r="R2500" s="18">
        <f t="shared" si="157"/>
        <v>42031.967442129629</v>
      </c>
      <c r="S2500" s="18">
        <f t="shared" si="158"/>
        <v>42017.967442129629</v>
      </c>
      <c r="T2500">
        <f t="shared" si="159"/>
        <v>2015</v>
      </c>
    </row>
    <row r="2501" spans="1:20" ht="60" x14ac:dyDescent="0.2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s="11">
        <f t="shared" si="156"/>
        <v>203</v>
      </c>
      <c r="G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s="12" t="s">
        <v>8289</v>
      </c>
      <c r="P2501" s="12" t="s">
        <v>8293</v>
      </c>
      <c r="Q2501">
        <v>47.68</v>
      </c>
      <c r="R2501" s="18">
        <f t="shared" si="157"/>
        <v>41274.75</v>
      </c>
      <c r="S2501" s="18">
        <f t="shared" si="158"/>
        <v>41226.648576388885</v>
      </c>
      <c r="T2501">
        <f t="shared" si="159"/>
        <v>2012</v>
      </c>
    </row>
    <row r="2502" spans="1:20" ht="45" x14ac:dyDescent="0.2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s="11">
        <f t="shared" si="156"/>
        <v>113</v>
      </c>
      <c r="G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s="12" t="s">
        <v>8289</v>
      </c>
      <c r="P2502" s="12" t="s">
        <v>8293</v>
      </c>
      <c r="Q2502">
        <v>23.45</v>
      </c>
      <c r="R2502" s="18">
        <f t="shared" si="157"/>
        <v>41083.772858796299</v>
      </c>
      <c r="S2502" s="18">
        <f t="shared" si="158"/>
        <v>41053.772858796299</v>
      </c>
      <c r="T2502">
        <f t="shared" si="159"/>
        <v>2012</v>
      </c>
    </row>
    <row r="2503" spans="1:20" ht="60" x14ac:dyDescent="0.2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s="11">
        <f t="shared" si="156"/>
        <v>3</v>
      </c>
      <c r="G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s="12" t="s">
        <v>8300</v>
      </c>
      <c r="P2503" s="12" t="s">
        <v>8318</v>
      </c>
      <c r="Q2503">
        <v>40.14</v>
      </c>
      <c r="R2503" s="18">
        <f t="shared" si="157"/>
        <v>42274.776666666665</v>
      </c>
      <c r="S2503" s="18">
        <f t="shared" si="158"/>
        <v>42244.776666666665</v>
      </c>
      <c r="T2503">
        <f t="shared" si="159"/>
        <v>2015</v>
      </c>
    </row>
    <row r="2504" spans="1:20" ht="60" x14ac:dyDescent="0.2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s="11">
        <f t="shared" si="156"/>
        <v>0</v>
      </c>
      <c r="G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s="12" t="s">
        <v>8300</v>
      </c>
      <c r="P2504" s="12" t="s">
        <v>8318</v>
      </c>
      <c r="Q2504">
        <v>17.2</v>
      </c>
      <c r="R2504" s="18">
        <f t="shared" si="157"/>
        <v>41903.825439814813</v>
      </c>
      <c r="S2504" s="18">
        <f t="shared" si="158"/>
        <v>41858.825439814813</v>
      </c>
      <c r="T2504">
        <f t="shared" si="159"/>
        <v>2014</v>
      </c>
    </row>
    <row r="2505" spans="1:20" ht="60" x14ac:dyDescent="0.2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s="11">
        <f t="shared" si="156"/>
        <v>0</v>
      </c>
      <c r="G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s="12" t="s">
        <v>8300</v>
      </c>
      <c r="P2505" s="12" t="s">
        <v>8318</v>
      </c>
      <c r="Q2505">
        <v>0</v>
      </c>
      <c r="R2505" s="18">
        <f t="shared" si="157"/>
        <v>42528.879166666666</v>
      </c>
      <c r="S2505" s="18">
        <f t="shared" si="158"/>
        <v>42498.899398148147</v>
      </c>
      <c r="T2505">
        <f t="shared" si="159"/>
        <v>2016</v>
      </c>
    </row>
    <row r="2506" spans="1:20" ht="45" x14ac:dyDescent="0.2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s="11">
        <f t="shared" si="156"/>
        <v>0</v>
      </c>
      <c r="G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s="12" t="s">
        <v>8300</v>
      </c>
      <c r="P2506" s="12" t="s">
        <v>8318</v>
      </c>
      <c r="Q2506">
        <v>0</v>
      </c>
      <c r="R2506" s="18">
        <f t="shared" si="157"/>
        <v>41958.057106481487</v>
      </c>
      <c r="S2506" s="18">
        <f t="shared" si="158"/>
        <v>41928.015439814815</v>
      </c>
      <c r="T2506">
        <f t="shared" si="159"/>
        <v>2014</v>
      </c>
    </row>
    <row r="2507" spans="1:20" ht="60" x14ac:dyDescent="0.2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s="11">
        <f t="shared" si="156"/>
        <v>0</v>
      </c>
      <c r="G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s="12" t="s">
        <v>8300</v>
      </c>
      <c r="P2507" s="12" t="s">
        <v>8318</v>
      </c>
      <c r="Q2507">
        <v>0</v>
      </c>
      <c r="R2507" s="18">
        <f t="shared" si="157"/>
        <v>42077.014074074075</v>
      </c>
      <c r="S2507" s="18">
        <f t="shared" si="158"/>
        <v>42047.05574074074</v>
      </c>
      <c r="T2507">
        <f t="shared" si="159"/>
        <v>2015</v>
      </c>
    </row>
    <row r="2508" spans="1:20" ht="60" x14ac:dyDescent="0.2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s="11">
        <f t="shared" si="156"/>
        <v>1</v>
      </c>
      <c r="G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s="12" t="s">
        <v>8300</v>
      </c>
      <c r="P2508" s="12" t="s">
        <v>8318</v>
      </c>
      <c r="Q2508">
        <v>15</v>
      </c>
      <c r="R2508" s="18">
        <f t="shared" si="157"/>
        <v>42280.875</v>
      </c>
      <c r="S2508" s="18">
        <f t="shared" si="158"/>
        <v>42258.297094907408</v>
      </c>
      <c r="T2508">
        <f t="shared" si="159"/>
        <v>2015</v>
      </c>
    </row>
    <row r="2509" spans="1:20" x14ac:dyDescent="0.2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s="11">
        <f t="shared" si="156"/>
        <v>0</v>
      </c>
      <c r="G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s="12" t="s">
        <v>8300</v>
      </c>
      <c r="P2509" s="12" t="s">
        <v>8318</v>
      </c>
      <c r="Q2509">
        <v>0</v>
      </c>
      <c r="R2509" s="18">
        <f t="shared" si="157"/>
        <v>42135.072962962964</v>
      </c>
      <c r="S2509" s="18">
        <f t="shared" si="158"/>
        <v>42105.072962962964</v>
      </c>
      <c r="T2509">
        <f t="shared" si="159"/>
        <v>2015</v>
      </c>
    </row>
    <row r="2510" spans="1:20" ht="60" x14ac:dyDescent="0.2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s="11">
        <f t="shared" si="156"/>
        <v>0</v>
      </c>
      <c r="G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s="12" t="s">
        <v>8300</v>
      </c>
      <c r="P2510" s="12" t="s">
        <v>8318</v>
      </c>
      <c r="Q2510">
        <v>0</v>
      </c>
      <c r="R2510" s="18">
        <f t="shared" si="157"/>
        <v>41865.951782407406</v>
      </c>
      <c r="S2510" s="18">
        <f t="shared" si="158"/>
        <v>41835.951782407406</v>
      </c>
      <c r="T2510">
        <f t="shared" si="159"/>
        <v>2014</v>
      </c>
    </row>
    <row r="2511" spans="1:20" ht="60" x14ac:dyDescent="0.2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s="11">
        <f t="shared" si="156"/>
        <v>1</v>
      </c>
      <c r="G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s="12" t="s">
        <v>8300</v>
      </c>
      <c r="P2511" s="12" t="s">
        <v>8318</v>
      </c>
      <c r="Q2511">
        <v>35.71</v>
      </c>
      <c r="R2511" s="18">
        <f t="shared" si="157"/>
        <v>42114.767928240741</v>
      </c>
      <c r="S2511" s="18">
        <f t="shared" si="158"/>
        <v>42058.809594907405</v>
      </c>
      <c r="T2511">
        <f t="shared" si="159"/>
        <v>2015</v>
      </c>
    </row>
    <row r="2512" spans="1:20" ht="60" x14ac:dyDescent="0.2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s="11">
        <f t="shared" si="156"/>
        <v>0</v>
      </c>
      <c r="G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s="12" t="s">
        <v>8300</v>
      </c>
      <c r="P2512" s="12" t="s">
        <v>8318</v>
      </c>
      <c r="Q2512">
        <v>37.5</v>
      </c>
      <c r="R2512" s="18">
        <f t="shared" si="157"/>
        <v>42138.997361111105</v>
      </c>
      <c r="S2512" s="18">
        <f t="shared" si="158"/>
        <v>42078.997361111105</v>
      </c>
      <c r="T2512">
        <f t="shared" si="159"/>
        <v>2015</v>
      </c>
    </row>
    <row r="2513" spans="1:20" ht="45" x14ac:dyDescent="0.2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s="11">
        <f t="shared" si="156"/>
        <v>0</v>
      </c>
      <c r="G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s="12" t="s">
        <v>8300</v>
      </c>
      <c r="P2513" s="12" t="s">
        <v>8318</v>
      </c>
      <c r="Q2513">
        <v>0</v>
      </c>
      <c r="R2513" s="18">
        <f t="shared" si="157"/>
        <v>42401.446909722217</v>
      </c>
      <c r="S2513" s="18">
        <f t="shared" si="158"/>
        <v>42371.446909722217</v>
      </c>
      <c r="T2513">
        <f t="shared" si="159"/>
        <v>2016</v>
      </c>
    </row>
    <row r="2514" spans="1:20" ht="45" x14ac:dyDescent="0.2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s="11">
        <f t="shared" ref="F2514:F2577" si="160">ROUND(E2514/D2514*100,0)</f>
        <v>0</v>
      </c>
      <c r="G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s="12" t="s">
        <v>8300</v>
      </c>
      <c r="P2514" s="12" t="s">
        <v>8318</v>
      </c>
      <c r="Q2514">
        <v>0</v>
      </c>
      <c r="R2514" s="18">
        <f t="shared" ref="R2514:R2577" si="161">(((J2514/60)/60)/24)+DATE(1970,1,1)</f>
        <v>41986.876863425925</v>
      </c>
      <c r="S2514" s="18">
        <f t="shared" ref="S2514:S2577" si="162">(((K2514/60)/60)/24)+DATE(1970,1,1)</f>
        <v>41971.876863425925</v>
      </c>
      <c r="T2514">
        <f t="shared" si="159"/>
        <v>2014</v>
      </c>
    </row>
    <row r="2515" spans="1:20" ht="60" x14ac:dyDescent="0.2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s="11">
        <f t="shared" si="160"/>
        <v>0</v>
      </c>
      <c r="G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s="12" t="s">
        <v>8300</v>
      </c>
      <c r="P2515" s="12" t="s">
        <v>8318</v>
      </c>
      <c r="Q2515">
        <v>0</v>
      </c>
      <c r="R2515" s="18">
        <f t="shared" si="161"/>
        <v>42792.00681712963</v>
      </c>
      <c r="S2515" s="18">
        <f t="shared" si="162"/>
        <v>42732.00681712963</v>
      </c>
      <c r="T2515">
        <f t="shared" si="159"/>
        <v>2016</v>
      </c>
    </row>
    <row r="2516" spans="1:20" ht="60" x14ac:dyDescent="0.2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s="11">
        <f t="shared" si="160"/>
        <v>2</v>
      </c>
      <c r="G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s="12" t="s">
        <v>8300</v>
      </c>
      <c r="P2516" s="12" t="s">
        <v>8318</v>
      </c>
      <c r="Q2516">
        <v>52.5</v>
      </c>
      <c r="R2516" s="18">
        <f t="shared" si="161"/>
        <v>41871.389780092592</v>
      </c>
      <c r="S2516" s="18">
        <f t="shared" si="162"/>
        <v>41854.389780092592</v>
      </c>
      <c r="T2516">
        <f t="shared" si="159"/>
        <v>2014</v>
      </c>
    </row>
    <row r="2517" spans="1:20" ht="60" x14ac:dyDescent="0.2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s="11">
        <f t="shared" si="160"/>
        <v>19</v>
      </c>
      <c r="G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s="12" t="s">
        <v>8300</v>
      </c>
      <c r="P2517" s="12" t="s">
        <v>8318</v>
      </c>
      <c r="Q2517">
        <v>77.5</v>
      </c>
      <c r="R2517" s="18">
        <f t="shared" si="161"/>
        <v>42057.839733796296</v>
      </c>
      <c r="S2517" s="18">
        <f t="shared" si="162"/>
        <v>42027.839733796296</v>
      </c>
      <c r="T2517">
        <f t="shared" si="159"/>
        <v>2015</v>
      </c>
    </row>
    <row r="2518" spans="1:20" ht="60" x14ac:dyDescent="0.2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s="11">
        <f t="shared" si="160"/>
        <v>0</v>
      </c>
      <c r="G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s="12" t="s">
        <v>8300</v>
      </c>
      <c r="P2518" s="12" t="s">
        <v>8318</v>
      </c>
      <c r="Q2518">
        <v>0</v>
      </c>
      <c r="R2518" s="18">
        <f t="shared" si="161"/>
        <v>41972.6950462963</v>
      </c>
      <c r="S2518" s="18">
        <f t="shared" si="162"/>
        <v>41942.653379629628</v>
      </c>
      <c r="T2518">
        <f t="shared" si="159"/>
        <v>2014</v>
      </c>
    </row>
    <row r="2519" spans="1:20" ht="60" x14ac:dyDescent="0.2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s="11">
        <f t="shared" si="160"/>
        <v>10</v>
      </c>
      <c r="G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s="12" t="s">
        <v>8300</v>
      </c>
      <c r="P2519" s="12" t="s">
        <v>8318</v>
      </c>
      <c r="Q2519">
        <v>53.55</v>
      </c>
      <c r="R2519" s="18">
        <f t="shared" si="161"/>
        <v>42082.760763888888</v>
      </c>
      <c r="S2519" s="18">
        <f t="shared" si="162"/>
        <v>42052.802430555559</v>
      </c>
      <c r="T2519">
        <f t="shared" si="159"/>
        <v>2015</v>
      </c>
    </row>
    <row r="2520" spans="1:20" ht="45" x14ac:dyDescent="0.2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s="11">
        <f t="shared" si="160"/>
        <v>0</v>
      </c>
      <c r="G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s="12" t="s">
        <v>8300</v>
      </c>
      <c r="P2520" s="12" t="s">
        <v>8318</v>
      </c>
      <c r="Q2520">
        <v>0</v>
      </c>
      <c r="R2520" s="18">
        <f t="shared" si="161"/>
        <v>41956.722546296296</v>
      </c>
      <c r="S2520" s="18">
        <f t="shared" si="162"/>
        <v>41926.680879629632</v>
      </c>
      <c r="T2520">
        <f t="shared" si="159"/>
        <v>2014</v>
      </c>
    </row>
    <row r="2521" spans="1:20" ht="45" x14ac:dyDescent="0.2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s="11">
        <f t="shared" si="160"/>
        <v>0</v>
      </c>
      <c r="G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s="12" t="s">
        <v>8300</v>
      </c>
      <c r="P2521" s="12" t="s">
        <v>8318</v>
      </c>
      <c r="Q2521">
        <v>16.25</v>
      </c>
      <c r="R2521" s="18">
        <f t="shared" si="161"/>
        <v>41839.155138888891</v>
      </c>
      <c r="S2521" s="18">
        <f t="shared" si="162"/>
        <v>41809.155138888891</v>
      </c>
      <c r="T2521">
        <f t="shared" si="159"/>
        <v>2014</v>
      </c>
    </row>
    <row r="2522" spans="1:20" ht="60" x14ac:dyDescent="0.2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s="11">
        <f t="shared" si="160"/>
        <v>0</v>
      </c>
      <c r="G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s="12" t="s">
        <v>8300</v>
      </c>
      <c r="P2522" s="12" t="s">
        <v>8318</v>
      </c>
      <c r="Q2522">
        <v>0</v>
      </c>
      <c r="R2522" s="18">
        <f t="shared" si="161"/>
        <v>42658.806249999994</v>
      </c>
      <c r="S2522" s="18">
        <f t="shared" si="162"/>
        <v>42612.600520833337</v>
      </c>
      <c r="T2522">
        <f t="shared" si="159"/>
        <v>2016</v>
      </c>
    </row>
    <row r="2523" spans="1:20" ht="60" x14ac:dyDescent="0.2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s="11">
        <f t="shared" si="160"/>
        <v>109</v>
      </c>
      <c r="G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s="12" t="s">
        <v>8289</v>
      </c>
      <c r="P2523" s="12" t="s">
        <v>8319</v>
      </c>
      <c r="Q2523">
        <v>103.68</v>
      </c>
      <c r="R2523" s="18">
        <f t="shared" si="161"/>
        <v>42290.967835648145</v>
      </c>
      <c r="S2523" s="18">
        <f t="shared" si="162"/>
        <v>42269.967835648145</v>
      </c>
      <c r="T2523">
        <f t="shared" si="159"/>
        <v>2015</v>
      </c>
    </row>
    <row r="2524" spans="1:20" ht="60" x14ac:dyDescent="0.2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s="11">
        <f t="shared" si="160"/>
        <v>100</v>
      </c>
      <c r="G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s="12" t="s">
        <v>8289</v>
      </c>
      <c r="P2524" s="12" t="s">
        <v>8319</v>
      </c>
      <c r="Q2524">
        <v>185.19</v>
      </c>
      <c r="R2524" s="18">
        <f t="shared" si="161"/>
        <v>42482.619444444441</v>
      </c>
      <c r="S2524" s="18">
        <f t="shared" si="162"/>
        <v>42460.573611111111</v>
      </c>
      <c r="T2524">
        <f t="shared" si="159"/>
        <v>2016</v>
      </c>
    </row>
    <row r="2525" spans="1:20" ht="45" x14ac:dyDescent="0.2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s="11">
        <f t="shared" si="160"/>
        <v>156</v>
      </c>
      <c r="G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s="12" t="s">
        <v>8289</v>
      </c>
      <c r="P2525" s="12" t="s">
        <v>8319</v>
      </c>
      <c r="Q2525">
        <v>54.15</v>
      </c>
      <c r="R2525" s="18">
        <f t="shared" si="161"/>
        <v>41961.017268518524</v>
      </c>
      <c r="S2525" s="18">
        <f t="shared" si="162"/>
        <v>41930.975601851853</v>
      </c>
      <c r="T2525">
        <f t="shared" si="159"/>
        <v>2014</v>
      </c>
    </row>
    <row r="2526" spans="1:20" ht="45" x14ac:dyDescent="0.2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s="11">
        <f t="shared" si="160"/>
        <v>102</v>
      </c>
      <c r="G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s="12" t="s">
        <v>8289</v>
      </c>
      <c r="P2526" s="12" t="s">
        <v>8319</v>
      </c>
      <c r="Q2526">
        <v>177.21</v>
      </c>
      <c r="R2526" s="18">
        <f t="shared" si="161"/>
        <v>41994.1875</v>
      </c>
      <c r="S2526" s="18">
        <f t="shared" si="162"/>
        <v>41961.807372685187</v>
      </c>
      <c r="T2526">
        <f t="shared" si="159"/>
        <v>2014</v>
      </c>
    </row>
    <row r="2527" spans="1:20" ht="45" x14ac:dyDescent="0.2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s="11">
        <f t="shared" si="160"/>
        <v>100</v>
      </c>
      <c r="G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s="12" t="s">
        <v>8289</v>
      </c>
      <c r="P2527" s="12" t="s">
        <v>8319</v>
      </c>
      <c r="Q2527">
        <v>100.33</v>
      </c>
      <c r="R2527" s="18">
        <f t="shared" si="161"/>
        <v>41088.844571759262</v>
      </c>
      <c r="S2527" s="18">
        <f t="shared" si="162"/>
        <v>41058.844571759262</v>
      </c>
      <c r="T2527">
        <f t="shared" si="159"/>
        <v>2012</v>
      </c>
    </row>
    <row r="2528" spans="1:20" ht="45" x14ac:dyDescent="0.2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s="11">
        <f t="shared" si="160"/>
        <v>113</v>
      </c>
      <c r="G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s="12" t="s">
        <v>8289</v>
      </c>
      <c r="P2528" s="12" t="s">
        <v>8319</v>
      </c>
      <c r="Q2528">
        <v>136.91</v>
      </c>
      <c r="R2528" s="18">
        <f t="shared" si="161"/>
        <v>41981.207638888889</v>
      </c>
      <c r="S2528" s="18">
        <f t="shared" si="162"/>
        <v>41953.091134259259</v>
      </c>
      <c r="T2528">
        <f t="shared" si="159"/>
        <v>2014</v>
      </c>
    </row>
    <row r="2529" spans="1:20" ht="45" x14ac:dyDescent="0.2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s="11">
        <f t="shared" si="160"/>
        <v>102</v>
      </c>
      <c r="G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s="12" t="s">
        <v>8289</v>
      </c>
      <c r="P2529" s="12" t="s">
        <v>8319</v>
      </c>
      <c r="Q2529">
        <v>57.54</v>
      </c>
      <c r="R2529" s="18">
        <f t="shared" si="161"/>
        <v>41565.165972222225</v>
      </c>
      <c r="S2529" s="18">
        <f t="shared" si="162"/>
        <v>41546.75105324074</v>
      </c>
      <c r="T2529">
        <f t="shared" si="159"/>
        <v>2013</v>
      </c>
    </row>
    <row r="2530" spans="1:20" ht="60" x14ac:dyDescent="0.2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s="11">
        <f t="shared" si="160"/>
        <v>107</v>
      </c>
      <c r="G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s="12" t="s">
        <v>8289</v>
      </c>
      <c r="P2530" s="12" t="s">
        <v>8319</v>
      </c>
      <c r="Q2530">
        <v>52.96</v>
      </c>
      <c r="R2530" s="18">
        <f t="shared" si="161"/>
        <v>42236.458333333328</v>
      </c>
      <c r="S2530" s="18">
        <f t="shared" si="162"/>
        <v>42217.834525462968</v>
      </c>
      <c r="T2530">
        <f t="shared" si="159"/>
        <v>2015</v>
      </c>
    </row>
    <row r="2531" spans="1:20" ht="30" x14ac:dyDescent="0.2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s="11">
        <f t="shared" si="160"/>
        <v>104</v>
      </c>
      <c r="G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s="12" t="s">
        <v>8289</v>
      </c>
      <c r="P2531" s="12" t="s">
        <v>8319</v>
      </c>
      <c r="Q2531">
        <v>82.33</v>
      </c>
      <c r="R2531" s="18">
        <f t="shared" si="161"/>
        <v>40993.0390625</v>
      </c>
      <c r="S2531" s="18">
        <f t="shared" si="162"/>
        <v>40948.080729166664</v>
      </c>
      <c r="T2531">
        <f t="shared" si="159"/>
        <v>2012</v>
      </c>
    </row>
    <row r="2532" spans="1:20" ht="45" x14ac:dyDescent="0.2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s="11">
        <f t="shared" si="160"/>
        <v>100</v>
      </c>
      <c r="G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s="12" t="s">
        <v>8289</v>
      </c>
      <c r="P2532" s="12" t="s">
        <v>8319</v>
      </c>
      <c r="Q2532">
        <v>135.41999999999999</v>
      </c>
      <c r="R2532" s="18">
        <f t="shared" si="161"/>
        <v>42114.201388888891</v>
      </c>
      <c r="S2532" s="18">
        <f t="shared" si="162"/>
        <v>42081.864641203705</v>
      </c>
      <c r="T2532">
        <f t="shared" si="159"/>
        <v>2015</v>
      </c>
    </row>
    <row r="2533" spans="1:20" ht="60" x14ac:dyDescent="0.2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s="11">
        <f t="shared" si="160"/>
        <v>100</v>
      </c>
      <c r="G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s="12" t="s">
        <v>8289</v>
      </c>
      <c r="P2533" s="12" t="s">
        <v>8319</v>
      </c>
      <c r="Q2533">
        <v>74.069999999999993</v>
      </c>
      <c r="R2533" s="18">
        <f t="shared" si="161"/>
        <v>42231.165972222225</v>
      </c>
      <c r="S2533" s="18">
        <f t="shared" si="162"/>
        <v>42208.680023148147</v>
      </c>
      <c r="T2533">
        <f t="shared" si="159"/>
        <v>2015</v>
      </c>
    </row>
    <row r="2534" spans="1:20" ht="60" x14ac:dyDescent="0.2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s="11">
        <f t="shared" si="160"/>
        <v>126</v>
      </c>
      <c r="G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s="12" t="s">
        <v>8289</v>
      </c>
      <c r="P2534" s="12" t="s">
        <v>8319</v>
      </c>
      <c r="Q2534">
        <v>84.08</v>
      </c>
      <c r="R2534" s="18">
        <f t="shared" si="161"/>
        <v>41137.849143518521</v>
      </c>
      <c r="S2534" s="18">
        <f t="shared" si="162"/>
        <v>41107.849143518521</v>
      </c>
      <c r="T2534">
        <f t="shared" si="159"/>
        <v>2012</v>
      </c>
    </row>
    <row r="2535" spans="1:20" ht="60" x14ac:dyDescent="0.2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s="11">
        <f t="shared" si="160"/>
        <v>111</v>
      </c>
      <c r="G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s="12" t="s">
        <v>8289</v>
      </c>
      <c r="P2535" s="12" t="s">
        <v>8319</v>
      </c>
      <c r="Q2535">
        <v>61.03</v>
      </c>
      <c r="R2535" s="18">
        <f t="shared" si="161"/>
        <v>41334.750787037039</v>
      </c>
      <c r="S2535" s="18">
        <f t="shared" si="162"/>
        <v>41304.751284722224</v>
      </c>
      <c r="T2535">
        <f t="shared" si="159"/>
        <v>2013</v>
      </c>
    </row>
    <row r="2536" spans="1:20" ht="75" x14ac:dyDescent="0.2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s="11">
        <f t="shared" si="160"/>
        <v>105</v>
      </c>
      <c r="G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s="12" t="s">
        <v>8289</v>
      </c>
      <c r="P2536" s="12" t="s">
        <v>8319</v>
      </c>
      <c r="Q2536">
        <v>150</v>
      </c>
      <c r="R2536" s="18">
        <f t="shared" si="161"/>
        <v>40179.25</v>
      </c>
      <c r="S2536" s="18">
        <f t="shared" si="162"/>
        <v>40127.700370370374</v>
      </c>
      <c r="T2536">
        <f t="shared" si="159"/>
        <v>2009</v>
      </c>
    </row>
    <row r="2537" spans="1:20" x14ac:dyDescent="0.2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s="11">
        <f t="shared" si="160"/>
        <v>104</v>
      </c>
      <c r="G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s="12" t="s">
        <v>8289</v>
      </c>
      <c r="P2537" s="12" t="s">
        <v>8319</v>
      </c>
      <c r="Q2537">
        <v>266.08999999999997</v>
      </c>
      <c r="R2537" s="18">
        <f t="shared" si="161"/>
        <v>41974.832696759258</v>
      </c>
      <c r="S2537" s="18">
        <f t="shared" si="162"/>
        <v>41943.791030092594</v>
      </c>
      <c r="T2537">
        <f t="shared" si="159"/>
        <v>2014</v>
      </c>
    </row>
    <row r="2538" spans="1:20" ht="60" x14ac:dyDescent="0.2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s="11">
        <f t="shared" si="160"/>
        <v>116</v>
      </c>
      <c r="G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s="12" t="s">
        <v>8289</v>
      </c>
      <c r="P2538" s="12" t="s">
        <v>8319</v>
      </c>
      <c r="Q2538">
        <v>7.25</v>
      </c>
      <c r="R2538" s="18">
        <f t="shared" si="161"/>
        <v>41485.106087962966</v>
      </c>
      <c r="S2538" s="18">
        <f t="shared" si="162"/>
        <v>41464.106087962966</v>
      </c>
      <c r="T2538">
        <f t="shared" si="159"/>
        <v>2013</v>
      </c>
    </row>
    <row r="2539" spans="1:20" ht="45" x14ac:dyDescent="0.2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s="11">
        <f t="shared" si="160"/>
        <v>110</v>
      </c>
      <c r="G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s="12" t="s">
        <v>8289</v>
      </c>
      <c r="P2539" s="12" t="s">
        <v>8319</v>
      </c>
      <c r="Q2539">
        <v>100</v>
      </c>
      <c r="R2539" s="18">
        <f t="shared" si="161"/>
        <v>40756.648784722223</v>
      </c>
      <c r="S2539" s="18">
        <f t="shared" si="162"/>
        <v>40696.648784722223</v>
      </c>
      <c r="T2539">
        <f t="shared" si="159"/>
        <v>2011</v>
      </c>
    </row>
    <row r="2540" spans="1:20" ht="45" x14ac:dyDescent="0.2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s="11">
        <f t="shared" si="160"/>
        <v>113</v>
      </c>
      <c r="G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s="12" t="s">
        <v>8289</v>
      </c>
      <c r="P2540" s="12" t="s">
        <v>8319</v>
      </c>
      <c r="Q2540">
        <v>109.96</v>
      </c>
      <c r="R2540" s="18">
        <f t="shared" si="161"/>
        <v>41329.207638888889</v>
      </c>
      <c r="S2540" s="18">
        <f t="shared" si="162"/>
        <v>41298.509965277779</v>
      </c>
      <c r="T2540">
        <f t="shared" si="159"/>
        <v>2013</v>
      </c>
    </row>
    <row r="2541" spans="1:20" ht="60" x14ac:dyDescent="0.2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s="11">
        <f t="shared" si="160"/>
        <v>100</v>
      </c>
      <c r="G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s="12" t="s">
        <v>8289</v>
      </c>
      <c r="P2541" s="12" t="s">
        <v>8319</v>
      </c>
      <c r="Q2541">
        <v>169.92</v>
      </c>
      <c r="R2541" s="18">
        <f t="shared" si="161"/>
        <v>42037.902222222227</v>
      </c>
      <c r="S2541" s="18">
        <f t="shared" si="162"/>
        <v>41977.902222222227</v>
      </c>
      <c r="T2541">
        <f t="shared" si="159"/>
        <v>2014</v>
      </c>
    </row>
    <row r="2542" spans="1:20" ht="60" x14ac:dyDescent="0.2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s="11">
        <f t="shared" si="160"/>
        <v>103</v>
      </c>
      <c r="G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s="12" t="s">
        <v>8289</v>
      </c>
      <c r="P2542" s="12" t="s">
        <v>8319</v>
      </c>
      <c r="Q2542">
        <v>95.74</v>
      </c>
      <c r="R2542" s="18">
        <f t="shared" si="161"/>
        <v>40845.675011574072</v>
      </c>
      <c r="S2542" s="18">
        <f t="shared" si="162"/>
        <v>40785.675011574072</v>
      </c>
      <c r="T2542">
        <f t="shared" si="159"/>
        <v>2011</v>
      </c>
    </row>
    <row r="2543" spans="1:20" ht="60" x14ac:dyDescent="0.2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s="11">
        <f t="shared" si="160"/>
        <v>107</v>
      </c>
      <c r="G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s="12" t="s">
        <v>8289</v>
      </c>
      <c r="P2543" s="12" t="s">
        <v>8319</v>
      </c>
      <c r="Q2543">
        <v>59.46</v>
      </c>
      <c r="R2543" s="18">
        <f t="shared" si="161"/>
        <v>41543.449282407404</v>
      </c>
      <c r="S2543" s="18">
        <f t="shared" si="162"/>
        <v>41483.449282407404</v>
      </c>
      <c r="T2543">
        <f t="shared" si="159"/>
        <v>2013</v>
      </c>
    </row>
    <row r="2544" spans="1:20" ht="45" x14ac:dyDescent="0.2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s="11">
        <f t="shared" si="160"/>
        <v>104</v>
      </c>
      <c r="G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s="12" t="s">
        <v>8289</v>
      </c>
      <c r="P2544" s="12" t="s">
        <v>8319</v>
      </c>
      <c r="Q2544">
        <v>55.77</v>
      </c>
      <c r="R2544" s="18">
        <f t="shared" si="161"/>
        <v>41548.165972222225</v>
      </c>
      <c r="S2544" s="18">
        <f t="shared" si="162"/>
        <v>41509.426585648151</v>
      </c>
      <c r="T2544">
        <f t="shared" si="159"/>
        <v>2013</v>
      </c>
    </row>
    <row r="2545" spans="1:20" ht="60" x14ac:dyDescent="0.2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s="11">
        <f t="shared" si="160"/>
        <v>156</v>
      </c>
      <c r="G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s="12" t="s">
        <v>8289</v>
      </c>
      <c r="P2545" s="12" t="s">
        <v>8319</v>
      </c>
      <c r="Q2545">
        <v>30.08</v>
      </c>
      <c r="R2545" s="18">
        <f t="shared" si="161"/>
        <v>40545.125</v>
      </c>
      <c r="S2545" s="18">
        <f t="shared" si="162"/>
        <v>40514.107615740737</v>
      </c>
      <c r="T2545">
        <f t="shared" si="159"/>
        <v>2010</v>
      </c>
    </row>
    <row r="2546" spans="1:20" ht="45" x14ac:dyDescent="0.2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s="11">
        <f t="shared" si="160"/>
        <v>101</v>
      </c>
      <c r="G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s="12" t="s">
        <v>8289</v>
      </c>
      <c r="P2546" s="12" t="s">
        <v>8319</v>
      </c>
      <c r="Q2546">
        <v>88.44</v>
      </c>
      <c r="R2546" s="18">
        <f t="shared" si="161"/>
        <v>41098.520474537036</v>
      </c>
      <c r="S2546" s="18">
        <f t="shared" si="162"/>
        <v>41068.520474537036</v>
      </c>
      <c r="T2546">
        <f t="shared" si="159"/>
        <v>2012</v>
      </c>
    </row>
    <row r="2547" spans="1:20" ht="45" x14ac:dyDescent="0.2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s="11">
        <f t="shared" si="160"/>
        <v>195</v>
      </c>
      <c r="G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s="12" t="s">
        <v>8289</v>
      </c>
      <c r="P2547" s="12" t="s">
        <v>8319</v>
      </c>
      <c r="Q2547">
        <v>64.03</v>
      </c>
      <c r="R2547" s="18">
        <f t="shared" si="161"/>
        <v>42062.020833333328</v>
      </c>
      <c r="S2547" s="18">
        <f t="shared" si="162"/>
        <v>42027.13817129629</v>
      </c>
      <c r="T2547">
        <f t="shared" si="159"/>
        <v>2015</v>
      </c>
    </row>
    <row r="2548" spans="1:20" ht="45" x14ac:dyDescent="0.2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s="11">
        <f t="shared" si="160"/>
        <v>112</v>
      </c>
      <c r="G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s="12" t="s">
        <v>8289</v>
      </c>
      <c r="P2548" s="12" t="s">
        <v>8319</v>
      </c>
      <c r="Q2548">
        <v>60.15</v>
      </c>
      <c r="R2548" s="18">
        <f t="shared" si="161"/>
        <v>41552.208333333336</v>
      </c>
      <c r="S2548" s="18">
        <f t="shared" si="162"/>
        <v>41524.858553240738</v>
      </c>
      <c r="T2548">
        <f t="shared" si="159"/>
        <v>2013</v>
      </c>
    </row>
    <row r="2549" spans="1:20" ht="60" x14ac:dyDescent="0.2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s="11">
        <f t="shared" si="160"/>
        <v>120</v>
      </c>
      <c r="G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s="12" t="s">
        <v>8289</v>
      </c>
      <c r="P2549" s="12" t="s">
        <v>8319</v>
      </c>
      <c r="Q2549">
        <v>49.19</v>
      </c>
      <c r="R2549" s="18">
        <f t="shared" si="161"/>
        <v>41003.731516203705</v>
      </c>
      <c r="S2549" s="18">
        <f t="shared" si="162"/>
        <v>40973.773182870369</v>
      </c>
      <c r="T2549">
        <f t="shared" si="159"/>
        <v>2012</v>
      </c>
    </row>
    <row r="2550" spans="1:20" ht="60" x14ac:dyDescent="0.2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s="11">
        <f t="shared" si="160"/>
        <v>102</v>
      </c>
      <c r="G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s="12" t="s">
        <v>8289</v>
      </c>
      <c r="P2550" s="12" t="s">
        <v>8319</v>
      </c>
      <c r="Q2550">
        <v>165.16</v>
      </c>
      <c r="R2550" s="18">
        <f t="shared" si="161"/>
        <v>42643.185416666667</v>
      </c>
      <c r="S2550" s="18">
        <f t="shared" si="162"/>
        <v>42618.625428240746</v>
      </c>
      <c r="T2550">
        <f t="shared" si="159"/>
        <v>2016</v>
      </c>
    </row>
    <row r="2551" spans="1:20" ht="45" x14ac:dyDescent="0.2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s="11">
        <f t="shared" si="160"/>
        <v>103</v>
      </c>
      <c r="G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s="12" t="s">
        <v>8289</v>
      </c>
      <c r="P2551" s="12" t="s">
        <v>8319</v>
      </c>
      <c r="Q2551">
        <v>43.62</v>
      </c>
      <c r="R2551" s="18">
        <f t="shared" si="161"/>
        <v>41425.708333333336</v>
      </c>
      <c r="S2551" s="18">
        <f t="shared" si="162"/>
        <v>41390.757754629631</v>
      </c>
      <c r="T2551">
        <f t="shared" si="159"/>
        <v>2013</v>
      </c>
    </row>
    <row r="2552" spans="1:20" ht="60" x14ac:dyDescent="0.2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s="11">
        <f t="shared" si="160"/>
        <v>101</v>
      </c>
      <c r="G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s="12" t="s">
        <v>8289</v>
      </c>
      <c r="P2552" s="12" t="s">
        <v>8319</v>
      </c>
      <c r="Q2552">
        <v>43.7</v>
      </c>
      <c r="R2552" s="18">
        <f t="shared" si="161"/>
        <v>42285.165972222225</v>
      </c>
      <c r="S2552" s="18">
        <f t="shared" si="162"/>
        <v>42228.634328703702</v>
      </c>
      <c r="T2552">
        <f t="shared" si="159"/>
        <v>2015</v>
      </c>
    </row>
    <row r="2553" spans="1:20" ht="45" x14ac:dyDescent="0.2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s="11">
        <f t="shared" si="160"/>
        <v>103</v>
      </c>
      <c r="G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s="12" t="s">
        <v>8289</v>
      </c>
      <c r="P2553" s="12" t="s">
        <v>8319</v>
      </c>
      <c r="Q2553">
        <v>67.42</v>
      </c>
      <c r="R2553" s="18">
        <f t="shared" si="161"/>
        <v>40989.866666666669</v>
      </c>
      <c r="S2553" s="18">
        <f t="shared" si="162"/>
        <v>40961.252141203702</v>
      </c>
      <c r="T2553">
        <f t="shared" si="159"/>
        <v>2012</v>
      </c>
    </row>
    <row r="2554" spans="1:20" ht="60" x14ac:dyDescent="0.2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s="11">
        <f t="shared" si="160"/>
        <v>107</v>
      </c>
      <c r="G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s="12" t="s">
        <v>8289</v>
      </c>
      <c r="P2554" s="12" t="s">
        <v>8319</v>
      </c>
      <c r="Q2554">
        <v>177.5</v>
      </c>
      <c r="R2554" s="18">
        <f t="shared" si="161"/>
        <v>42799.809965277775</v>
      </c>
      <c r="S2554" s="18">
        <f t="shared" si="162"/>
        <v>42769.809965277775</v>
      </c>
      <c r="T2554">
        <f t="shared" si="159"/>
        <v>2017</v>
      </c>
    </row>
    <row r="2555" spans="1:20" ht="45" x14ac:dyDescent="0.2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s="11">
        <f t="shared" si="160"/>
        <v>156</v>
      </c>
      <c r="G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s="12" t="s">
        <v>8289</v>
      </c>
      <c r="P2555" s="12" t="s">
        <v>8319</v>
      </c>
      <c r="Q2555">
        <v>38.880000000000003</v>
      </c>
      <c r="R2555" s="18">
        <f t="shared" si="161"/>
        <v>41173.199155092596</v>
      </c>
      <c r="S2555" s="18">
        <f t="shared" si="162"/>
        <v>41113.199155092596</v>
      </c>
      <c r="T2555">
        <f t="shared" si="159"/>
        <v>2012</v>
      </c>
    </row>
    <row r="2556" spans="1:20" ht="60" x14ac:dyDescent="0.2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s="11">
        <f t="shared" si="160"/>
        <v>123</v>
      </c>
      <c r="G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s="12" t="s">
        <v>8289</v>
      </c>
      <c r="P2556" s="12" t="s">
        <v>8319</v>
      </c>
      <c r="Q2556">
        <v>54.99</v>
      </c>
      <c r="R2556" s="18">
        <f t="shared" si="161"/>
        <v>42156.165972222225</v>
      </c>
      <c r="S2556" s="18">
        <f t="shared" si="162"/>
        <v>42125.078275462962</v>
      </c>
      <c r="T2556">
        <f t="shared" si="159"/>
        <v>2015</v>
      </c>
    </row>
    <row r="2557" spans="1:20" ht="60" x14ac:dyDescent="0.2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s="11">
        <f t="shared" si="160"/>
        <v>107</v>
      </c>
      <c r="G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s="12" t="s">
        <v>8289</v>
      </c>
      <c r="P2557" s="12" t="s">
        <v>8319</v>
      </c>
      <c r="Q2557">
        <v>61.34</v>
      </c>
      <c r="R2557" s="18">
        <f t="shared" si="161"/>
        <v>41057.655011574076</v>
      </c>
      <c r="S2557" s="18">
        <f t="shared" si="162"/>
        <v>41026.655011574076</v>
      </c>
      <c r="T2557">
        <f t="shared" si="159"/>
        <v>2012</v>
      </c>
    </row>
    <row r="2558" spans="1:20" ht="60" x14ac:dyDescent="0.2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s="11">
        <f t="shared" si="160"/>
        <v>106</v>
      </c>
      <c r="G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s="12" t="s">
        <v>8289</v>
      </c>
      <c r="P2558" s="12" t="s">
        <v>8319</v>
      </c>
      <c r="Q2558">
        <v>23.12</v>
      </c>
      <c r="R2558" s="18">
        <f t="shared" si="161"/>
        <v>41267.991400462961</v>
      </c>
      <c r="S2558" s="18">
        <f t="shared" si="162"/>
        <v>41222.991400462961</v>
      </c>
      <c r="T2558">
        <f t="shared" si="159"/>
        <v>2012</v>
      </c>
    </row>
    <row r="2559" spans="1:20" ht="30" x14ac:dyDescent="0.2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s="11">
        <f t="shared" si="160"/>
        <v>118</v>
      </c>
      <c r="G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s="12" t="s">
        <v>8289</v>
      </c>
      <c r="P2559" s="12" t="s">
        <v>8319</v>
      </c>
      <c r="Q2559">
        <v>29.61</v>
      </c>
      <c r="R2559" s="18">
        <f t="shared" si="161"/>
        <v>41774.745208333334</v>
      </c>
      <c r="S2559" s="18">
        <f t="shared" si="162"/>
        <v>41744.745208333334</v>
      </c>
      <c r="T2559">
        <f t="shared" si="159"/>
        <v>2014</v>
      </c>
    </row>
    <row r="2560" spans="1:20" ht="45" x14ac:dyDescent="0.2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s="11">
        <f t="shared" si="160"/>
        <v>109</v>
      </c>
      <c r="G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s="12" t="s">
        <v>8289</v>
      </c>
      <c r="P2560" s="12" t="s">
        <v>8319</v>
      </c>
      <c r="Q2560">
        <v>75.61</v>
      </c>
      <c r="R2560" s="18">
        <f t="shared" si="161"/>
        <v>42125.582638888889</v>
      </c>
      <c r="S2560" s="18">
        <f t="shared" si="162"/>
        <v>42093.860023148154</v>
      </c>
      <c r="T2560">
        <f t="shared" si="159"/>
        <v>2015</v>
      </c>
    </row>
    <row r="2561" spans="1:20" ht="60" x14ac:dyDescent="0.2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s="11">
        <f t="shared" si="160"/>
        <v>111</v>
      </c>
      <c r="G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s="12" t="s">
        <v>8289</v>
      </c>
      <c r="P2561" s="12" t="s">
        <v>8319</v>
      </c>
      <c r="Q2561">
        <v>35.6</v>
      </c>
      <c r="R2561" s="18">
        <f t="shared" si="161"/>
        <v>40862.817361111112</v>
      </c>
      <c r="S2561" s="18">
        <f t="shared" si="162"/>
        <v>40829.873657407406</v>
      </c>
      <c r="T2561">
        <f t="shared" si="159"/>
        <v>2011</v>
      </c>
    </row>
    <row r="2562" spans="1:20" ht="60" x14ac:dyDescent="0.2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s="11">
        <f t="shared" si="160"/>
        <v>100</v>
      </c>
      <c r="G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s="12" t="s">
        <v>8289</v>
      </c>
      <c r="P2562" s="12" t="s">
        <v>8319</v>
      </c>
      <c r="Q2562">
        <v>143</v>
      </c>
      <c r="R2562" s="18">
        <f t="shared" si="161"/>
        <v>42069.951087962967</v>
      </c>
      <c r="S2562" s="18">
        <f t="shared" si="162"/>
        <v>42039.951087962967</v>
      </c>
      <c r="T2562">
        <f t="shared" si="159"/>
        <v>2015</v>
      </c>
    </row>
    <row r="2563" spans="1:20" ht="60" x14ac:dyDescent="0.2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s="11">
        <f t="shared" si="160"/>
        <v>0</v>
      </c>
      <c r="G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s="12" t="s">
        <v>8300</v>
      </c>
      <c r="P2563" s="12" t="s">
        <v>8301</v>
      </c>
      <c r="Q2563">
        <v>0</v>
      </c>
      <c r="R2563" s="18">
        <f t="shared" si="161"/>
        <v>42290.528807870374</v>
      </c>
      <c r="S2563" s="18">
        <f t="shared" si="162"/>
        <v>42260.528807870374</v>
      </c>
      <c r="T2563">
        <f t="shared" ref="T2563:T2626" si="163">YEAR(S2563)</f>
        <v>2015</v>
      </c>
    </row>
    <row r="2564" spans="1:20" ht="60" x14ac:dyDescent="0.2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s="11">
        <f t="shared" si="160"/>
        <v>1</v>
      </c>
      <c r="G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s="12" t="s">
        <v>8300</v>
      </c>
      <c r="P2564" s="12" t="s">
        <v>8301</v>
      </c>
      <c r="Q2564">
        <v>25</v>
      </c>
      <c r="R2564" s="18">
        <f t="shared" si="161"/>
        <v>42654.524756944447</v>
      </c>
      <c r="S2564" s="18">
        <f t="shared" si="162"/>
        <v>42594.524756944447</v>
      </c>
      <c r="T2564">
        <f t="shared" si="163"/>
        <v>2016</v>
      </c>
    </row>
    <row r="2565" spans="1:20" ht="30" x14ac:dyDescent="0.2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s="11">
        <f t="shared" si="160"/>
        <v>0</v>
      </c>
      <c r="G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s="12" t="s">
        <v>8300</v>
      </c>
      <c r="P2565" s="12" t="s">
        <v>8301</v>
      </c>
      <c r="Q2565">
        <v>0</v>
      </c>
      <c r="R2565" s="18">
        <f t="shared" si="161"/>
        <v>42215.139479166668</v>
      </c>
      <c r="S2565" s="18">
        <f t="shared" si="162"/>
        <v>42155.139479166668</v>
      </c>
      <c r="T2565">
        <f t="shared" si="163"/>
        <v>2015</v>
      </c>
    </row>
    <row r="2566" spans="1:20" ht="45" x14ac:dyDescent="0.2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s="11">
        <f t="shared" si="160"/>
        <v>0</v>
      </c>
      <c r="G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s="12" t="s">
        <v>8300</v>
      </c>
      <c r="P2566" s="12" t="s">
        <v>8301</v>
      </c>
      <c r="Q2566">
        <v>0</v>
      </c>
      <c r="R2566" s="18">
        <f t="shared" si="161"/>
        <v>41852.040497685186</v>
      </c>
      <c r="S2566" s="18">
        <f t="shared" si="162"/>
        <v>41822.040497685186</v>
      </c>
      <c r="T2566">
        <f t="shared" si="163"/>
        <v>2014</v>
      </c>
    </row>
    <row r="2567" spans="1:20" ht="45" x14ac:dyDescent="0.2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s="11">
        <f t="shared" si="160"/>
        <v>1</v>
      </c>
      <c r="G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s="12" t="s">
        <v>8300</v>
      </c>
      <c r="P2567" s="12" t="s">
        <v>8301</v>
      </c>
      <c r="Q2567">
        <v>100</v>
      </c>
      <c r="R2567" s="18">
        <f t="shared" si="161"/>
        <v>42499.868055555555</v>
      </c>
      <c r="S2567" s="18">
        <f t="shared" si="162"/>
        <v>42440.650335648148</v>
      </c>
      <c r="T2567">
        <f t="shared" si="163"/>
        <v>2016</v>
      </c>
    </row>
    <row r="2568" spans="1:20" ht="45" x14ac:dyDescent="0.2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s="11">
        <f t="shared" si="160"/>
        <v>0</v>
      </c>
      <c r="G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s="12" t="s">
        <v>8300</v>
      </c>
      <c r="P2568" s="12" t="s">
        <v>8301</v>
      </c>
      <c r="Q2568">
        <v>0</v>
      </c>
      <c r="R2568" s="18">
        <f t="shared" si="161"/>
        <v>41872.980879629627</v>
      </c>
      <c r="S2568" s="18">
        <f t="shared" si="162"/>
        <v>41842.980879629627</v>
      </c>
      <c r="T2568">
        <f t="shared" si="163"/>
        <v>2014</v>
      </c>
    </row>
    <row r="2569" spans="1:20" ht="45" x14ac:dyDescent="0.2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s="11">
        <f t="shared" si="160"/>
        <v>0</v>
      </c>
      <c r="G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s="12" t="s">
        <v>8300</v>
      </c>
      <c r="P2569" s="12" t="s">
        <v>8301</v>
      </c>
      <c r="Q2569">
        <v>60</v>
      </c>
      <c r="R2569" s="18">
        <f t="shared" si="161"/>
        <v>42117.878912037035</v>
      </c>
      <c r="S2569" s="18">
        <f t="shared" si="162"/>
        <v>42087.878912037035</v>
      </c>
      <c r="T2569">
        <f t="shared" si="163"/>
        <v>2015</v>
      </c>
    </row>
    <row r="2570" spans="1:20" ht="60" x14ac:dyDescent="0.2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s="11">
        <f t="shared" si="160"/>
        <v>1</v>
      </c>
      <c r="G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s="12" t="s">
        <v>8300</v>
      </c>
      <c r="P2570" s="12" t="s">
        <v>8301</v>
      </c>
      <c r="Q2570">
        <v>50</v>
      </c>
      <c r="R2570" s="18">
        <f t="shared" si="161"/>
        <v>42614.666597222225</v>
      </c>
      <c r="S2570" s="18">
        <f t="shared" si="162"/>
        <v>42584.666597222225</v>
      </c>
      <c r="T2570">
        <f t="shared" si="163"/>
        <v>2016</v>
      </c>
    </row>
    <row r="2571" spans="1:20" ht="45" x14ac:dyDescent="0.2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s="11">
        <f t="shared" si="160"/>
        <v>2</v>
      </c>
      <c r="G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s="12" t="s">
        <v>8300</v>
      </c>
      <c r="P2571" s="12" t="s">
        <v>8301</v>
      </c>
      <c r="Q2571">
        <v>72.5</v>
      </c>
      <c r="R2571" s="18">
        <f t="shared" si="161"/>
        <v>42264.105462962965</v>
      </c>
      <c r="S2571" s="18">
        <f t="shared" si="162"/>
        <v>42234.105462962965</v>
      </c>
      <c r="T2571">
        <f t="shared" si="163"/>
        <v>2015</v>
      </c>
    </row>
    <row r="2572" spans="1:20" ht="45" x14ac:dyDescent="0.2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s="11">
        <f t="shared" si="160"/>
        <v>1</v>
      </c>
      <c r="G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s="12" t="s">
        <v>8300</v>
      </c>
      <c r="P2572" s="12" t="s">
        <v>8301</v>
      </c>
      <c r="Q2572">
        <v>29.5</v>
      </c>
      <c r="R2572" s="18">
        <f t="shared" si="161"/>
        <v>42774.903182870374</v>
      </c>
      <c r="S2572" s="18">
        <f t="shared" si="162"/>
        <v>42744.903182870374</v>
      </c>
      <c r="T2572">
        <f t="shared" si="163"/>
        <v>2017</v>
      </c>
    </row>
    <row r="2573" spans="1:20" ht="45" x14ac:dyDescent="0.2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s="11">
        <f t="shared" si="160"/>
        <v>0</v>
      </c>
      <c r="G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s="12" t="s">
        <v>8300</v>
      </c>
      <c r="P2573" s="12" t="s">
        <v>8301</v>
      </c>
      <c r="Q2573">
        <v>62.5</v>
      </c>
      <c r="R2573" s="18">
        <f t="shared" si="161"/>
        <v>42509.341678240744</v>
      </c>
      <c r="S2573" s="18">
        <f t="shared" si="162"/>
        <v>42449.341678240744</v>
      </c>
      <c r="T2573">
        <f t="shared" si="163"/>
        <v>2016</v>
      </c>
    </row>
    <row r="2574" spans="1:20" ht="45" x14ac:dyDescent="0.2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s="11">
        <f t="shared" si="160"/>
        <v>0</v>
      </c>
      <c r="G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s="12" t="s">
        <v>8300</v>
      </c>
      <c r="P2574" s="12" t="s">
        <v>8301</v>
      </c>
      <c r="Q2574">
        <v>0</v>
      </c>
      <c r="R2574" s="18">
        <f t="shared" si="161"/>
        <v>42107.119409722218</v>
      </c>
      <c r="S2574" s="18">
        <f t="shared" si="162"/>
        <v>42077.119409722218</v>
      </c>
      <c r="T2574">
        <f t="shared" si="163"/>
        <v>2015</v>
      </c>
    </row>
    <row r="2575" spans="1:20" ht="60" x14ac:dyDescent="0.2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s="11">
        <f t="shared" si="160"/>
        <v>0</v>
      </c>
      <c r="G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s="12" t="s">
        <v>8300</v>
      </c>
      <c r="P2575" s="12" t="s">
        <v>8301</v>
      </c>
      <c r="Q2575">
        <v>0</v>
      </c>
      <c r="R2575" s="18">
        <f t="shared" si="161"/>
        <v>41874.592002314814</v>
      </c>
      <c r="S2575" s="18">
        <f t="shared" si="162"/>
        <v>41829.592002314814</v>
      </c>
      <c r="T2575">
        <f t="shared" si="163"/>
        <v>2014</v>
      </c>
    </row>
    <row r="2576" spans="1:20" ht="60" x14ac:dyDescent="0.2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s="11">
        <f t="shared" si="160"/>
        <v>0</v>
      </c>
      <c r="G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s="12" t="s">
        <v>8300</v>
      </c>
      <c r="P2576" s="12" t="s">
        <v>8301</v>
      </c>
      <c r="Q2576">
        <v>0</v>
      </c>
      <c r="R2576" s="18">
        <f t="shared" si="161"/>
        <v>42508.825752314813</v>
      </c>
      <c r="S2576" s="18">
        <f t="shared" si="162"/>
        <v>42487.825752314813</v>
      </c>
      <c r="T2576">
        <f t="shared" si="163"/>
        <v>2016</v>
      </c>
    </row>
    <row r="2577" spans="1:20" ht="60" x14ac:dyDescent="0.2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s="11">
        <f t="shared" si="160"/>
        <v>0</v>
      </c>
      <c r="G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s="12" t="s">
        <v>8300</v>
      </c>
      <c r="P2577" s="12" t="s">
        <v>8301</v>
      </c>
      <c r="Q2577">
        <v>0</v>
      </c>
      <c r="R2577" s="18">
        <f t="shared" si="161"/>
        <v>42016.108726851846</v>
      </c>
      <c r="S2577" s="18">
        <f t="shared" si="162"/>
        <v>41986.108726851846</v>
      </c>
      <c r="T2577">
        <f t="shared" si="163"/>
        <v>2014</v>
      </c>
    </row>
    <row r="2578" spans="1:20" ht="30" x14ac:dyDescent="0.2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s="11">
        <f t="shared" ref="F2578:F2641" si="164">ROUND(E2578/D2578*100,0)</f>
        <v>0</v>
      </c>
      <c r="G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s="12" t="s">
        <v>8300</v>
      </c>
      <c r="P2578" s="12" t="s">
        <v>8301</v>
      </c>
      <c r="Q2578">
        <v>0</v>
      </c>
      <c r="R2578" s="18">
        <f t="shared" ref="R2578:R2641" si="165">(((J2578/60)/60)/24)+DATE(1970,1,1)</f>
        <v>42104.968136574069</v>
      </c>
      <c r="S2578" s="18">
        <f t="shared" ref="S2578:S2641" si="166">(((K2578/60)/60)/24)+DATE(1970,1,1)</f>
        <v>42060.00980324074</v>
      </c>
      <c r="T2578">
        <f t="shared" si="163"/>
        <v>2015</v>
      </c>
    </row>
    <row r="2579" spans="1:20" ht="60" x14ac:dyDescent="0.2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s="11">
        <f t="shared" si="164"/>
        <v>0</v>
      </c>
      <c r="G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s="12" t="s">
        <v>8300</v>
      </c>
      <c r="P2579" s="12" t="s">
        <v>8301</v>
      </c>
      <c r="Q2579">
        <v>0</v>
      </c>
      <c r="R2579" s="18">
        <f t="shared" si="165"/>
        <v>41855.820567129631</v>
      </c>
      <c r="S2579" s="18">
        <f t="shared" si="166"/>
        <v>41830.820567129631</v>
      </c>
      <c r="T2579">
        <f t="shared" si="163"/>
        <v>2014</v>
      </c>
    </row>
    <row r="2580" spans="1:20" ht="60" x14ac:dyDescent="0.2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s="11">
        <f t="shared" si="164"/>
        <v>0</v>
      </c>
      <c r="G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s="12" t="s">
        <v>8300</v>
      </c>
      <c r="P2580" s="12" t="s">
        <v>8301</v>
      </c>
      <c r="Q2580">
        <v>0</v>
      </c>
      <c r="R2580" s="18">
        <f t="shared" si="165"/>
        <v>42286.708333333328</v>
      </c>
      <c r="S2580" s="18">
        <f t="shared" si="166"/>
        <v>42238.022905092599</v>
      </c>
      <c r="T2580">
        <f t="shared" si="163"/>
        <v>2015</v>
      </c>
    </row>
    <row r="2581" spans="1:20" ht="45" x14ac:dyDescent="0.2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s="11">
        <f t="shared" si="164"/>
        <v>0</v>
      </c>
      <c r="G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s="12" t="s">
        <v>8300</v>
      </c>
      <c r="P2581" s="12" t="s">
        <v>8301</v>
      </c>
      <c r="Q2581">
        <v>23.08</v>
      </c>
      <c r="R2581" s="18">
        <f t="shared" si="165"/>
        <v>41897.829895833333</v>
      </c>
      <c r="S2581" s="18">
        <f t="shared" si="166"/>
        <v>41837.829895833333</v>
      </c>
      <c r="T2581">
        <f t="shared" si="163"/>
        <v>2014</v>
      </c>
    </row>
    <row r="2582" spans="1:20" ht="45" x14ac:dyDescent="0.2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s="11">
        <f t="shared" si="164"/>
        <v>1</v>
      </c>
      <c r="G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s="12" t="s">
        <v>8300</v>
      </c>
      <c r="P2582" s="12" t="s">
        <v>8301</v>
      </c>
      <c r="Q2582">
        <v>25.5</v>
      </c>
      <c r="R2582" s="18">
        <f t="shared" si="165"/>
        <v>42140.125</v>
      </c>
      <c r="S2582" s="18">
        <f t="shared" si="166"/>
        <v>42110.326423611114</v>
      </c>
      <c r="T2582">
        <f t="shared" si="163"/>
        <v>2015</v>
      </c>
    </row>
    <row r="2583" spans="1:20" ht="45" x14ac:dyDescent="0.2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s="11">
        <f t="shared" si="164"/>
        <v>11</v>
      </c>
      <c r="G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s="12" t="s">
        <v>8300</v>
      </c>
      <c r="P2583" s="12" t="s">
        <v>8301</v>
      </c>
      <c r="Q2583">
        <v>48.18</v>
      </c>
      <c r="R2583" s="18">
        <f t="shared" si="165"/>
        <v>42324.670115740737</v>
      </c>
      <c r="S2583" s="18">
        <f t="shared" si="166"/>
        <v>42294.628449074073</v>
      </c>
      <c r="T2583">
        <f t="shared" si="163"/>
        <v>2015</v>
      </c>
    </row>
    <row r="2584" spans="1:20" ht="30" x14ac:dyDescent="0.2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s="11">
        <f t="shared" si="164"/>
        <v>0</v>
      </c>
      <c r="G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s="12" t="s">
        <v>8300</v>
      </c>
      <c r="P2584" s="12" t="s">
        <v>8301</v>
      </c>
      <c r="Q2584">
        <v>1</v>
      </c>
      <c r="R2584" s="18">
        <f t="shared" si="165"/>
        <v>42672.988819444443</v>
      </c>
      <c r="S2584" s="18">
        <f t="shared" si="166"/>
        <v>42642.988819444443</v>
      </c>
      <c r="T2584">
        <f t="shared" si="163"/>
        <v>2016</v>
      </c>
    </row>
    <row r="2585" spans="1:20" ht="45" x14ac:dyDescent="0.2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s="11">
        <f t="shared" si="164"/>
        <v>1</v>
      </c>
      <c r="G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s="12" t="s">
        <v>8300</v>
      </c>
      <c r="P2585" s="12" t="s">
        <v>8301</v>
      </c>
      <c r="Q2585">
        <v>1</v>
      </c>
      <c r="R2585" s="18">
        <f t="shared" si="165"/>
        <v>42079.727777777778</v>
      </c>
      <c r="S2585" s="18">
        <f t="shared" si="166"/>
        <v>42019.76944444445</v>
      </c>
      <c r="T2585">
        <f t="shared" si="163"/>
        <v>2015</v>
      </c>
    </row>
    <row r="2586" spans="1:20" ht="45" x14ac:dyDescent="0.2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s="11">
        <f t="shared" si="164"/>
        <v>0</v>
      </c>
      <c r="G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s="12" t="s">
        <v>8300</v>
      </c>
      <c r="P2586" s="12" t="s">
        <v>8301</v>
      </c>
      <c r="Q2586">
        <v>0</v>
      </c>
      <c r="R2586" s="18">
        <f t="shared" si="165"/>
        <v>42170.173252314817</v>
      </c>
      <c r="S2586" s="18">
        <f t="shared" si="166"/>
        <v>42140.173252314817</v>
      </c>
      <c r="T2586">
        <f t="shared" si="163"/>
        <v>2015</v>
      </c>
    </row>
    <row r="2587" spans="1:20" ht="45" x14ac:dyDescent="0.2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s="11">
        <f t="shared" si="164"/>
        <v>0</v>
      </c>
      <c r="G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s="12" t="s">
        <v>8300</v>
      </c>
      <c r="P2587" s="12" t="s">
        <v>8301</v>
      </c>
      <c r="Q2587">
        <v>50</v>
      </c>
      <c r="R2587" s="18">
        <f t="shared" si="165"/>
        <v>41825.963333333333</v>
      </c>
      <c r="S2587" s="18">
        <f t="shared" si="166"/>
        <v>41795.963333333333</v>
      </c>
      <c r="T2587">
        <f t="shared" si="163"/>
        <v>2014</v>
      </c>
    </row>
    <row r="2588" spans="1:20" ht="30" x14ac:dyDescent="0.2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s="11">
        <f t="shared" si="164"/>
        <v>0</v>
      </c>
      <c r="G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s="12" t="s">
        <v>8300</v>
      </c>
      <c r="P2588" s="12" t="s">
        <v>8301</v>
      </c>
      <c r="Q2588">
        <v>5</v>
      </c>
      <c r="R2588" s="18">
        <f t="shared" si="165"/>
        <v>42363.330277777779</v>
      </c>
      <c r="S2588" s="18">
        <f t="shared" si="166"/>
        <v>42333.330277777779</v>
      </c>
      <c r="T2588">
        <f t="shared" si="163"/>
        <v>2015</v>
      </c>
    </row>
    <row r="2589" spans="1:20" ht="45" x14ac:dyDescent="0.2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s="11">
        <f t="shared" si="164"/>
        <v>2</v>
      </c>
      <c r="G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s="12" t="s">
        <v>8300</v>
      </c>
      <c r="P2589" s="12" t="s">
        <v>8301</v>
      </c>
      <c r="Q2589">
        <v>202.83</v>
      </c>
      <c r="R2589" s="18">
        <f t="shared" si="165"/>
        <v>42368.675381944442</v>
      </c>
      <c r="S2589" s="18">
        <f t="shared" si="166"/>
        <v>42338.675381944442</v>
      </c>
      <c r="T2589">
        <f t="shared" si="163"/>
        <v>2015</v>
      </c>
    </row>
    <row r="2590" spans="1:20" ht="60" x14ac:dyDescent="0.2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s="11">
        <f t="shared" si="164"/>
        <v>4</v>
      </c>
      <c r="G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s="12" t="s">
        <v>8300</v>
      </c>
      <c r="P2590" s="12" t="s">
        <v>8301</v>
      </c>
      <c r="Q2590">
        <v>29.13</v>
      </c>
      <c r="R2590" s="18">
        <f t="shared" si="165"/>
        <v>42094.551388888889</v>
      </c>
      <c r="S2590" s="18">
        <f t="shared" si="166"/>
        <v>42042.676226851851</v>
      </c>
      <c r="T2590">
        <f t="shared" si="163"/>
        <v>2015</v>
      </c>
    </row>
    <row r="2591" spans="1:20" ht="60" x14ac:dyDescent="0.2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s="11">
        <f t="shared" si="164"/>
        <v>0</v>
      </c>
      <c r="G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s="12" t="s">
        <v>8300</v>
      </c>
      <c r="P2591" s="12" t="s">
        <v>8301</v>
      </c>
      <c r="Q2591">
        <v>5</v>
      </c>
      <c r="R2591" s="18">
        <f t="shared" si="165"/>
        <v>42452.494525462964</v>
      </c>
      <c r="S2591" s="18">
        <f t="shared" si="166"/>
        <v>42422.536192129628</v>
      </c>
      <c r="T2591">
        <f t="shared" si="163"/>
        <v>2016</v>
      </c>
    </row>
    <row r="2592" spans="1:20" ht="60" x14ac:dyDescent="0.2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s="11">
        <f t="shared" si="164"/>
        <v>0</v>
      </c>
      <c r="G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s="12" t="s">
        <v>8300</v>
      </c>
      <c r="P2592" s="12" t="s">
        <v>8301</v>
      </c>
      <c r="Q2592">
        <v>0</v>
      </c>
      <c r="R2592" s="18">
        <f t="shared" si="165"/>
        <v>42395.589085648149</v>
      </c>
      <c r="S2592" s="18">
        <f t="shared" si="166"/>
        <v>42388.589085648149</v>
      </c>
      <c r="T2592">
        <f t="shared" si="163"/>
        <v>2016</v>
      </c>
    </row>
    <row r="2593" spans="1:20" ht="60" x14ac:dyDescent="0.2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s="11">
        <f t="shared" si="164"/>
        <v>2</v>
      </c>
      <c r="G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s="12" t="s">
        <v>8300</v>
      </c>
      <c r="P2593" s="12" t="s">
        <v>8301</v>
      </c>
      <c r="Q2593">
        <v>13</v>
      </c>
      <c r="R2593" s="18">
        <f t="shared" si="165"/>
        <v>42442.864861111113</v>
      </c>
      <c r="S2593" s="18">
        <f t="shared" si="166"/>
        <v>42382.906527777777</v>
      </c>
      <c r="T2593">
        <f t="shared" si="163"/>
        <v>2016</v>
      </c>
    </row>
    <row r="2594" spans="1:20" ht="60" x14ac:dyDescent="0.2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s="11">
        <f t="shared" si="164"/>
        <v>0</v>
      </c>
      <c r="G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s="12" t="s">
        <v>8300</v>
      </c>
      <c r="P2594" s="12" t="s">
        <v>8301</v>
      </c>
      <c r="Q2594">
        <v>50</v>
      </c>
      <c r="R2594" s="18">
        <f t="shared" si="165"/>
        <v>41917.801168981481</v>
      </c>
      <c r="S2594" s="18">
        <f t="shared" si="166"/>
        <v>41887.801168981481</v>
      </c>
      <c r="T2594">
        <f t="shared" si="163"/>
        <v>2014</v>
      </c>
    </row>
    <row r="2595" spans="1:20" ht="45" x14ac:dyDescent="0.2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s="11">
        <f t="shared" si="164"/>
        <v>0</v>
      </c>
      <c r="G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s="12" t="s">
        <v>8300</v>
      </c>
      <c r="P2595" s="12" t="s">
        <v>8301</v>
      </c>
      <c r="Q2595">
        <v>0</v>
      </c>
      <c r="R2595" s="18">
        <f t="shared" si="165"/>
        <v>42119.84520833334</v>
      </c>
      <c r="S2595" s="18">
        <f t="shared" si="166"/>
        <v>42089.84520833334</v>
      </c>
      <c r="T2595">
        <f t="shared" si="163"/>
        <v>2015</v>
      </c>
    </row>
    <row r="2596" spans="1:20" ht="45" x14ac:dyDescent="0.2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s="11">
        <f t="shared" si="164"/>
        <v>0</v>
      </c>
      <c r="G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s="12" t="s">
        <v>8300</v>
      </c>
      <c r="P2596" s="12" t="s">
        <v>8301</v>
      </c>
      <c r="Q2596">
        <v>1</v>
      </c>
      <c r="R2596" s="18">
        <f t="shared" si="165"/>
        <v>41858.967916666668</v>
      </c>
      <c r="S2596" s="18">
        <f t="shared" si="166"/>
        <v>41828.967916666668</v>
      </c>
      <c r="T2596">
        <f t="shared" si="163"/>
        <v>2014</v>
      </c>
    </row>
    <row r="2597" spans="1:20" ht="30" x14ac:dyDescent="0.2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s="11">
        <f t="shared" si="164"/>
        <v>12</v>
      </c>
      <c r="G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s="12" t="s">
        <v>8300</v>
      </c>
      <c r="P2597" s="12" t="s">
        <v>8301</v>
      </c>
      <c r="Q2597">
        <v>96.05</v>
      </c>
      <c r="R2597" s="18">
        <f t="shared" si="165"/>
        <v>42790.244212962964</v>
      </c>
      <c r="S2597" s="18">
        <f t="shared" si="166"/>
        <v>42760.244212962964</v>
      </c>
      <c r="T2597">
        <f t="shared" si="163"/>
        <v>2017</v>
      </c>
    </row>
    <row r="2598" spans="1:20" ht="60" x14ac:dyDescent="0.2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s="11">
        <f t="shared" si="164"/>
        <v>24</v>
      </c>
      <c r="G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s="12" t="s">
        <v>8300</v>
      </c>
      <c r="P2598" s="12" t="s">
        <v>8301</v>
      </c>
      <c r="Q2598">
        <v>305.77999999999997</v>
      </c>
      <c r="R2598" s="18">
        <f t="shared" si="165"/>
        <v>41858.664456018516</v>
      </c>
      <c r="S2598" s="18">
        <f t="shared" si="166"/>
        <v>41828.664456018516</v>
      </c>
      <c r="T2598">
        <f t="shared" si="163"/>
        <v>2014</v>
      </c>
    </row>
    <row r="2599" spans="1:20" ht="45" x14ac:dyDescent="0.2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s="11">
        <f t="shared" si="164"/>
        <v>6</v>
      </c>
      <c r="G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s="12" t="s">
        <v>8300</v>
      </c>
      <c r="P2599" s="12" t="s">
        <v>8301</v>
      </c>
      <c r="Q2599">
        <v>12.14</v>
      </c>
      <c r="R2599" s="18">
        <f t="shared" si="165"/>
        <v>42540.341631944444</v>
      </c>
      <c r="S2599" s="18">
        <f t="shared" si="166"/>
        <v>42510.341631944444</v>
      </c>
      <c r="T2599">
        <f t="shared" si="163"/>
        <v>2016</v>
      </c>
    </row>
    <row r="2600" spans="1:20" ht="45" x14ac:dyDescent="0.2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s="11">
        <f t="shared" si="164"/>
        <v>39</v>
      </c>
      <c r="G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s="12" t="s">
        <v>8300</v>
      </c>
      <c r="P2600" s="12" t="s">
        <v>8301</v>
      </c>
      <c r="Q2600">
        <v>83.57</v>
      </c>
      <c r="R2600" s="18">
        <f t="shared" si="165"/>
        <v>42270.840289351851</v>
      </c>
      <c r="S2600" s="18">
        <f t="shared" si="166"/>
        <v>42240.840289351851</v>
      </c>
      <c r="T2600">
        <f t="shared" si="163"/>
        <v>2015</v>
      </c>
    </row>
    <row r="2601" spans="1:20" ht="45" x14ac:dyDescent="0.2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s="11">
        <f t="shared" si="164"/>
        <v>1</v>
      </c>
      <c r="G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s="12" t="s">
        <v>8300</v>
      </c>
      <c r="P2601" s="12" t="s">
        <v>8301</v>
      </c>
      <c r="Q2601">
        <v>18</v>
      </c>
      <c r="R2601" s="18">
        <f t="shared" si="165"/>
        <v>41854.754016203704</v>
      </c>
      <c r="S2601" s="18">
        <f t="shared" si="166"/>
        <v>41809.754016203704</v>
      </c>
      <c r="T2601">
        <f t="shared" si="163"/>
        <v>2014</v>
      </c>
    </row>
    <row r="2602" spans="1:20" ht="45" x14ac:dyDescent="0.2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s="11">
        <f t="shared" si="164"/>
        <v>7</v>
      </c>
      <c r="G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s="12" t="s">
        <v>8300</v>
      </c>
      <c r="P2602" s="12" t="s">
        <v>8301</v>
      </c>
      <c r="Q2602">
        <v>115.53</v>
      </c>
      <c r="R2602" s="18">
        <f t="shared" si="165"/>
        <v>42454.858796296292</v>
      </c>
      <c r="S2602" s="18">
        <f t="shared" si="166"/>
        <v>42394.900462962964</v>
      </c>
      <c r="T2602">
        <f t="shared" si="163"/>
        <v>2016</v>
      </c>
    </row>
    <row r="2603" spans="1:20" ht="60" x14ac:dyDescent="0.2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s="11">
        <f t="shared" si="164"/>
        <v>661</v>
      </c>
      <c r="G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s="12" t="s">
        <v>8283</v>
      </c>
      <c r="P2603" s="12" t="s">
        <v>8320</v>
      </c>
      <c r="Q2603">
        <v>21.9</v>
      </c>
      <c r="R2603" s="18">
        <f t="shared" si="165"/>
        <v>41165.165972222225</v>
      </c>
      <c r="S2603" s="18">
        <f t="shared" si="166"/>
        <v>41150.902187499996</v>
      </c>
      <c r="T2603">
        <f t="shared" si="163"/>
        <v>2012</v>
      </c>
    </row>
    <row r="2604" spans="1:20" ht="45" x14ac:dyDescent="0.2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s="11">
        <f t="shared" si="164"/>
        <v>326</v>
      </c>
      <c r="G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s="12" t="s">
        <v>8283</v>
      </c>
      <c r="P2604" s="12" t="s">
        <v>8320</v>
      </c>
      <c r="Q2604">
        <v>80.02</v>
      </c>
      <c r="R2604" s="18">
        <f t="shared" si="165"/>
        <v>41955.888888888891</v>
      </c>
      <c r="S2604" s="18">
        <f t="shared" si="166"/>
        <v>41915.747314814813</v>
      </c>
      <c r="T2604">
        <f t="shared" si="163"/>
        <v>2014</v>
      </c>
    </row>
    <row r="2605" spans="1:20" ht="30" x14ac:dyDescent="0.2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s="11">
        <f t="shared" si="164"/>
        <v>101</v>
      </c>
      <c r="G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s="12" t="s">
        <v>8283</v>
      </c>
      <c r="P2605" s="12" t="s">
        <v>8320</v>
      </c>
      <c r="Q2605">
        <v>35.520000000000003</v>
      </c>
      <c r="R2605" s="18">
        <f t="shared" si="165"/>
        <v>41631.912662037037</v>
      </c>
      <c r="S2605" s="18">
        <f t="shared" si="166"/>
        <v>41617.912662037037</v>
      </c>
      <c r="T2605">
        <f t="shared" si="163"/>
        <v>2013</v>
      </c>
    </row>
    <row r="2606" spans="1:20" ht="45" x14ac:dyDescent="0.2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s="11">
        <f t="shared" si="164"/>
        <v>104</v>
      </c>
      <c r="G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s="12" t="s">
        <v>8283</v>
      </c>
      <c r="P2606" s="12" t="s">
        <v>8320</v>
      </c>
      <c r="Q2606">
        <v>64.930000000000007</v>
      </c>
      <c r="R2606" s="18">
        <f t="shared" si="165"/>
        <v>41028.051192129627</v>
      </c>
      <c r="S2606" s="18">
        <f t="shared" si="166"/>
        <v>40998.051192129627</v>
      </c>
      <c r="T2606">
        <f t="shared" si="163"/>
        <v>2012</v>
      </c>
    </row>
    <row r="2607" spans="1:20" ht="60" x14ac:dyDescent="0.2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s="11">
        <f t="shared" si="164"/>
        <v>107</v>
      </c>
      <c r="G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s="12" t="s">
        <v>8283</v>
      </c>
      <c r="P2607" s="12" t="s">
        <v>8320</v>
      </c>
      <c r="Q2607">
        <v>60.97</v>
      </c>
      <c r="R2607" s="18">
        <f t="shared" si="165"/>
        <v>42538.541550925926</v>
      </c>
      <c r="S2607" s="18">
        <f t="shared" si="166"/>
        <v>42508.541550925926</v>
      </c>
      <c r="T2607">
        <f t="shared" si="163"/>
        <v>2016</v>
      </c>
    </row>
    <row r="2608" spans="1:20" ht="75" x14ac:dyDescent="0.2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s="11">
        <f t="shared" si="164"/>
        <v>110</v>
      </c>
      <c r="G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s="12" t="s">
        <v>8283</v>
      </c>
      <c r="P2608" s="12" t="s">
        <v>8320</v>
      </c>
      <c r="Q2608">
        <v>31.44</v>
      </c>
      <c r="R2608" s="18">
        <f t="shared" si="165"/>
        <v>41758.712754629632</v>
      </c>
      <c r="S2608" s="18">
        <f t="shared" si="166"/>
        <v>41726.712754629632</v>
      </c>
      <c r="T2608">
        <f t="shared" si="163"/>
        <v>2014</v>
      </c>
    </row>
    <row r="2609" spans="1:20" ht="60" x14ac:dyDescent="0.2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s="11">
        <f t="shared" si="164"/>
        <v>408</v>
      </c>
      <c r="G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s="12" t="s">
        <v>8283</v>
      </c>
      <c r="P2609" s="12" t="s">
        <v>8320</v>
      </c>
      <c r="Q2609">
        <v>81.95</v>
      </c>
      <c r="R2609" s="18">
        <f t="shared" si="165"/>
        <v>42228.083333333328</v>
      </c>
      <c r="S2609" s="18">
        <f t="shared" si="166"/>
        <v>42184.874675925923</v>
      </c>
      <c r="T2609">
        <f t="shared" si="163"/>
        <v>2015</v>
      </c>
    </row>
    <row r="2610" spans="1:20" ht="45" x14ac:dyDescent="0.2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s="11">
        <f t="shared" si="164"/>
        <v>224</v>
      </c>
      <c r="G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s="12" t="s">
        <v>8283</v>
      </c>
      <c r="P2610" s="12" t="s">
        <v>8320</v>
      </c>
      <c r="Q2610">
        <v>58.93</v>
      </c>
      <c r="R2610" s="18">
        <f t="shared" si="165"/>
        <v>42809</v>
      </c>
      <c r="S2610" s="18">
        <f t="shared" si="166"/>
        <v>42767.801712962959</v>
      </c>
      <c r="T2610">
        <f t="shared" si="163"/>
        <v>2017</v>
      </c>
    </row>
    <row r="2611" spans="1:20" ht="60" x14ac:dyDescent="0.2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s="11">
        <f t="shared" si="164"/>
        <v>304</v>
      </c>
      <c r="G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s="12" t="s">
        <v>8283</v>
      </c>
      <c r="P2611" s="12" t="s">
        <v>8320</v>
      </c>
      <c r="Q2611">
        <v>157.29</v>
      </c>
      <c r="R2611" s="18">
        <f t="shared" si="165"/>
        <v>41105.237858796296</v>
      </c>
      <c r="S2611" s="18">
        <f t="shared" si="166"/>
        <v>41075.237858796296</v>
      </c>
      <c r="T2611">
        <f t="shared" si="163"/>
        <v>2012</v>
      </c>
    </row>
    <row r="2612" spans="1:20" ht="45" x14ac:dyDescent="0.2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s="11">
        <f t="shared" si="164"/>
        <v>141</v>
      </c>
      <c r="G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s="12" t="s">
        <v>8283</v>
      </c>
      <c r="P2612" s="12" t="s">
        <v>8320</v>
      </c>
      <c r="Q2612">
        <v>55.76</v>
      </c>
      <c r="R2612" s="18">
        <f t="shared" si="165"/>
        <v>42604.290972222225</v>
      </c>
      <c r="S2612" s="18">
        <f t="shared" si="166"/>
        <v>42564.881076388891</v>
      </c>
      <c r="T2612">
        <f t="shared" si="163"/>
        <v>2016</v>
      </c>
    </row>
    <row r="2613" spans="1:20" ht="60" x14ac:dyDescent="0.2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s="11">
        <f t="shared" si="164"/>
        <v>2791</v>
      </c>
      <c r="G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s="12" t="s">
        <v>8283</v>
      </c>
      <c r="P2613" s="12" t="s">
        <v>8320</v>
      </c>
      <c r="Q2613">
        <v>83.8</v>
      </c>
      <c r="R2613" s="18">
        <f t="shared" si="165"/>
        <v>42737.957638888889</v>
      </c>
      <c r="S2613" s="18">
        <f t="shared" si="166"/>
        <v>42704.335810185185</v>
      </c>
      <c r="T2613">
        <f t="shared" si="163"/>
        <v>2016</v>
      </c>
    </row>
    <row r="2614" spans="1:20" ht="45" x14ac:dyDescent="0.2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s="11">
        <f t="shared" si="164"/>
        <v>172</v>
      </c>
      <c r="G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s="12" t="s">
        <v>8283</v>
      </c>
      <c r="P2614" s="12" t="s">
        <v>8320</v>
      </c>
      <c r="Q2614">
        <v>58.42</v>
      </c>
      <c r="R2614" s="18">
        <f t="shared" si="165"/>
        <v>42013.143171296295</v>
      </c>
      <c r="S2614" s="18">
        <f t="shared" si="166"/>
        <v>41982.143171296295</v>
      </c>
      <c r="T2614">
        <f t="shared" si="163"/>
        <v>2014</v>
      </c>
    </row>
    <row r="2615" spans="1:20" ht="60" x14ac:dyDescent="0.2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s="11">
        <f t="shared" si="164"/>
        <v>101</v>
      </c>
      <c r="G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s="12" t="s">
        <v>8283</v>
      </c>
      <c r="P2615" s="12" t="s">
        <v>8320</v>
      </c>
      <c r="Q2615">
        <v>270.57</v>
      </c>
      <c r="R2615" s="18">
        <f t="shared" si="165"/>
        <v>41173.81821759259</v>
      </c>
      <c r="S2615" s="18">
        <f t="shared" si="166"/>
        <v>41143.81821759259</v>
      </c>
      <c r="T2615">
        <f t="shared" si="163"/>
        <v>2012</v>
      </c>
    </row>
    <row r="2616" spans="1:20" ht="60" x14ac:dyDescent="0.2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s="11">
        <f t="shared" si="164"/>
        <v>102</v>
      </c>
      <c r="G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s="12" t="s">
        <v>8283</v>
      </c>
      <c r="P2616" s="12" t="s">
        <v>8320</v>
      </c>
      <c r="Q2616">
        <v>107.1</v>
      </c>
      <c r="R2616" s="18">
        <f t="shared" si="165"/>
        <v>41759.208333333336</v>
      </c>
      <c r="S2616" s="18">
        <f t="shared" si="166"/>
        <v>41730.708472222221</v>
      </c>
      <c r="T2616">
        <f t="shared" si="163"/>
        <v>2014</v>
      </c>
    </row>
    <row r="2617" spans="1:20" ht="60" x14ac:dyDescent="0.2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s="11">
        <f t="shared" si="164"/>
        <v>170</v>
      </c>
      <c r="G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s="12" t="s">
        <v>8283</v>
      </c>
      <c r="P2617" s="12" t="s">
        <v>8320</v>
      </c>
      <c r="Q2617">
        <v>47.18</v>
      </c>
      <c r="R2617" s="18">
        <f t="shared" si="165"/>
        <v>42490.5</v>
      </c>
      <c r="S2617" s="18">
        <f t="shared" si="166"/>
        <v>42453.49726851852</v>
      </c>
      <c r="T2617">
        <f t="shared" si="163"/>
        <v>2016</v>
      </c>
    </row>
    <row r="2618" spans="1:20" ht="45" x14ac:dyDescent="0.2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s="11">
        <f t="shared" si="164"/>
        <v>115</v>
      </c>
      <c r="G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s="12" t="s">
        <v>8283</v>
      </c>
      <c r="P2618" s="12" t="s">
        <v>8320</v>
      </c>
      <c r="Q2618">
        <v>120.31</v>
      </c>
      <c r="R2618" s="18">
        <f t="shared" si="165"/>
        <v>42241.99454861111</v>
      </c>
      <c r="S2618" s="18">
        <f t="shared" si="166"/>
        <v>42211.99454861111</v>
      </c>
      <c r="T2618">
        <f t="shared" si="163"/>
        <v>2015</v>
      </c>
    </row>
    <row r="2619" spans="1:20" ht="60" x14ac:dyDescent="0.2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s="11">
        <f t="shared" si="164"/>
        <v>878</v>
      </c>
      <c r="G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s="12" t="s">
        <v>8283</v>
      </c>
      <c r="P2619" s="12" t="s">
        <v>8320</v>
      </c>
      <c r="Q2619">
        <v>27.6</v>
      </c>
      <c r="R2619" s="18">
        <f t="shared" si="165"/>
        <v>41932.874432870369</v>
      </c>
      <c r="S2619" s="18">
        <f t="shared" si="166"/>
        <v>41902.874432870369</v>
      </c>
      <c r="T2619">
        <f t="shared" si="163"/>
        <v>2014</v>
      </c>
    </row>
    <row r="2620" spans="1:20" ht="30" x14ac:dyDescent="0.2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s="11">
        <f t="shared" si="164"/>
        <v>105</v>
      </c>
      <c r="G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s="12" t="s">
        <v>8283</v>
      </c>
      <c r="P2620" s="12" t="s">
        <v>8320</v>
      </c>
      <c r="Q2620">
        <v>205.3</v>
      </c>
      <c r="R2620" s="18">
        <f t="shared" si="165"/>
        <v>42339.834039351852</v>
      </c>
      <c r="S2620" s="18">
        <f t="shared" si="166"/>
        <v>42279.792372685188</v>
      </c>
      <c r="T2620">
        <f t="shared" si="163"/>
        <v>2015</v>
      </c>
    </row>
    <row r="2621" spans="1:20" ht="60" x14ac:dyDescent="0.2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s="11">
        <f t="shared" si="164"/>
        <v>188</v>
      </c>
      <c r="G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s="12" t="s">
        <v>8283</v>
      </c>
      <c r="P2621" s="12" t="s">
        <v>8320</v>
      </c>
      <c r="Q2621">
        <v>35.549999999999997</v>
      </c>
      <c r="R2621" s="18">
        <f t="shared" si="165"/>
        <v>42300.458333333328</v>
      </c>
      <c r="S2621" s="18">
        <f t="shared" si="166"/>
        <v>42273.884305555555</v>
      </c>
      <c r="T2621">
        <f t="shared" si="163"/>
        <v>2015</v>
      </c>
    </row>
    <row r="2622" spans="1:20" ht="60" x14ac:dyDescent="0.2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s="11">
        <f t="shared" si="164"/>
        <v>144</v>
      </c>
      <c r="G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s="12" t="s">
        <v>8283</v>
      </c>
      <c r="P2622" s="12" t="s">
        <v>8320</v>
      </c>
      <c r="Q2622">
        <v>74.64</v>
      </c>
      <c r="R2622" s="18">
        <f t="shared" si="165"/>
        <v>42288.041666666672</v>
      </c>
      <c r="S2622" s="18">
        <f t="shared" si="166"/>
        <v>42251.16715277778</v>
      </c>
      <c r="T2622">
        <f t="shared" si="163"/>
        <v>2015</v>
      </c>
    </row>
    <row r="2623" spans="1:20" ht="60" x14ac:dyDescent="0.2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s="11">
        <f t="shared" si="164"/>
        <v>146</v>
      </c>
      <c r="G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s="12" t="s">
        <v>8283</v>
      </c>
      <c r="P2623" s="12" t="s">
        <v>8320</v>
      </c>
      <c r="Q2623">
        <v>47.06</v>
      </c>
      <c r="R2623" s="18">
        <f t="shared" si="165"/>
        <v>42145.74754629629</v>
      </c>
      <c r="S2623" s="18">
        <f t="shared" si="166"/>
        <v>42115.74754629629</v>
      </c>
      <c r="T2623">
        <f t="shared" si="163"/>
        <v>2015</v>
      </c>
    </row>
    <row r="2624" spans="1:20" ht="60" x14ac:dyDescent="0.2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s="11">
        <f t="shared" si="164"/>
        <v>131</v>
      </c>
      <c r="G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s="12" t="s">
        <v>8283</v>
      </c>
      <c r="P2624" s="12" t="s">
        <v>8320</v>
      </c>
      <c r="Q2624">
        <v>26.59</v>
      </c>
      <c r="R2624" s="18">
        <f t="shared" si="165"/>
        <v>42734.74324074074</v>
      </c>
      <c r="S2624" s="18">
        <f t="shared" si="166"/>
        <v>42689.74324074074</v>
      </c>
      <c r="T2624">
        <f t="shared" si="163"/>
        <v>2016</v>
      </c>
    </row>
    <row r="2625" spans="1:20" ht="60" x14ac:dyDescent="0.2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s="11">
        <f t="shared" si="164"/>
        <v>114</v>
      </c>
      <c r="G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s="12" t="s">
        <v>8283</v>
      </c>
      <c r="P2625" s="12" t="s">
        <v>8320</v>
      </c>
      <c r="Q2625">
        <v>36.770000000000003</v>
      </c>
      <c r="R2625" s="18">
        <f t="shared" si="165"/>
        <v>42706.256550925929</v>
      </c>
      <c r="S2625" s="18">
        <f t="shared" si="166"/>
        <v>42692.256550925929</v>
      </c>
      <c r="T2625">
        <f t="shared" si="163"/>
        <v>2016</v>
      </c>
    </row>
    <row r="2626" spans="1:20" ht="60" x14ac:dyDescent="0.2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s="11">
        <f t="shared" si="164"/>
        <v>1379</v>
      </c>
      <c r="G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s="12" t="s">
        <v>8283</v>
      </c>
      <c r="P2626" s="12" t="s">
        <v>8320</v>
      </c>
      <c r="Q2626">
        <v>31.82</v>
      </c>
      <c r="R2626" s="18">
        <f t="shared" si="165"/>
        <v>41165.42155092593</v>
      </c>
      <c r="S2626" s="18">
        <f t="shared" si="166"/>
        <v>41144.42155092593</v>
      </c>
      <c r="T2626">
        <f t="shared" si="163"/>
        <v>2012</v>
      </c>
    </row>
    <row r="2627" spans="1:20" ht="60" x14ac:dyDescent="0.2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s="11">
        <f t="shared" si="164"/>
        <v>956</v>
      </c>
      <c r="G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s="12" t="s">
        <v>8283</v>
      </c>
      <c r="P2627" s="12" t="s">
        <v>8320</v>
      </c>
      <c r="Q2627">
        <v>27.58</v>
      </c>
      <c r="R2627" s="18">
        <f t="shared" si="165"/>
        <v>42683.851944444439</v>
      </c>
      <c r="S2627" s="18">
        <f t="shared" si="166"/>
        <v>42658.810277777782</v>
      </c>
      <c r="T2627">
        <f t="shared" ref="T2627:T2690" si="167">YEAR(S2627)</f>
        <v>2016</v>
      </c>
    </row>
    <row r="2628" spans="1:20" ht="45" x14ac:dyDescent="0.2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s="11">
        <f t="shared" si="164"/>
        <v>112</v>
      </c>
      <c r="G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s="12" t="s">
        <v>8283</v>
      </c>
      <c r="P2628" s="12" t="s">
        <v>8320</v>
      </c>
      <c r="Q2628">
        <v>56</v>
      </c>
      <c r="R2628" s="18">
        <f t="shared" si="165"/>
        <v>42158.628113425926</v>
      </c>
      <c r="S2628" s="18">
        <f t="shared" si="166"/>
        <v>42128.628113425926</v>
      </c>
      <c r="T2628">
        <f t="shared" si="167"/>
        <v>2015</v>
      </c>
    </row>
    <row r="2629" spans="1:20" ht="60" x14ac:dyDescent="0.2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s="11">
        <f t="shared" si="164"/>
        <v>647</v>
      </c>
      <c r="G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s="12" t="s">
        <v>8283</v>
      </c>
      <c r="P2629" s="12" t="s">
        <v>8320</v>
      </c>
      <c r="Q2629">
        <v>21.56</v>
      </c>
      <c r="R2629" s="18">
        <f t="shared" si="165"/>
        <v>42334.871076388896</v>
      </c>
      <c r="S2629" s="18">
        <f t="shared" si="166"/>
        <v>42304.829409722224</v>
      </c>
      <c r="T2629">
        <f t="shared" si="167"/>
        <v>2015</v>
      </c>
    </row>
    <row r="2630" spans="1:20" ht="45" x14ac:dyDescent="0.2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s="11">
        <f t="shared" si="164"/>
        <v>110</v>
      </c>
      <c r="G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s="12" t="s">
        <v>8283</v>
      </c>
      <c r="P2630" s="12" t="s">
        <v>8320</v>
      </c>
      <c r="Q2630">
        <v>44.1</v>
      </c>
      <c r="R2630" s="18">
        <f t="shared" si="165"/>
        <v>41973.966053240743</v>
      </c>
      <c r="S2630" s="18">
        <f t="shared" si="166"/>
        <v>41953.966053240743</v>
      </c>
      <c r="T2630">
        <f t="shared" si="167"/>
        <v>2014</v>
      </c>
    </row>
    <row r="2631" spans="1:20" ht="45" x14ac:dyDescent="0.2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s="11">
        <f t="shared" si="164"/>
        <v>128</v>
      </c>
      <c r="G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s="12" t="s">
        <v>8283</v>
      </c>
      <c r="P2631" s="12" t="s">
        <v>8320</v>
      </c>
      <c r="Q2631">
        <v>63.87</v>
      </c>
      <c r="R2631" s="18">
        <f t="shared" si="165"/>
        <v>42138.538449074069</v>
      </c>
      <c r="S2631" s="18">
        <f t="shared" si="166"/>
        <v>42108.538449074069</v>
      </c>
      <c r="T2631">
        <f t="shared" si="167"/>
        <v>2015</v>
      </c>
    </row>
    <row r="2632" spans="1:20" ht="60" x14ac:dyDescent="0.2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s="11">
        <f t="shared" si="164"/>
        <v>158</v>
      </c>
      <c r="G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s="12" t="s">
        <v>8283</v>
      </c>
      <c r="P2632" s="12" t="s">
        <v>8320</v>
      </c>
      <c r="Q2632">
        <v>38.99</v>
      </c>
      <c r="R2632" s="18">
        <f t="shared" si="165"/>
        <v>42551.416666666672</v>
      </c>
      <c r="S2632" s="18">
        <f t="shared" si="166"/>
        <v>42524.105462962965</v>
      </c>
      <c r="T2632">
        <f t="shared" si="167"/>
        <v>2016</v>
      </c>
    </row>
    <row r="2633" spans="1:20" ht="45" x14ac:dyDescent="0.2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s="11">
        <f t="shared" si="164"/>
        <v>115</v>
      </c>
      <c r="G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s="12" t="s">
        <v>8283</v>
      </c>
      <c r="P2633" s="12" t="s">
        <v>8320</v>
      </c>
      <c r="Q2633">
        <v>80.19</v>
      </c>
      <c r="R2633" s="18">
        <f t="shared" si="165"/>
        <v>42246.169293981482</v>
      </c>
      <c r="S2633" s="18">
        <f t="shared" si="166"/>
        <v>42218.169293981482</v>
      </c>
      <c r="T2633">
        <f t="shared" si="167"/>
        <v>2015</v>
      </c>
    </row>
    <row r="2634" spans="1:20" ht="45" x14ac:dyDescent="0.2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s="11">
        <f t="shared" si="164"/>
        <v>137</v>
      </c>
      <c r="G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s="12" t="s">
        <v>8283</v>
      </c>
      <c r="P2634" s="12" t="s">
        <v>8320</v>
      </c>
      <c r="Q2634">
        <v>34.9</v>
      </c>
      <c r="R2634" s="18">
        <f t="shared" si="165"/>
        <v>42519.061793981484</v>
      </c>
      <c r="S2634" s="18">
        <f t="shared" si="166"/>
        <v>42494.061793981484</v>
      </c>
      <c r="T2634">
        <f t="shared" si="167"/>
        <v>2016</v>
      </c>
    </row>
    <row r="2635" spans="1:20" ht="60" x14ac:dyDescent="0.2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s="11">
        <f t="shared" si="164"/>
        <v>355</v>
      </c>
      <c r="G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s="12" t="s">
        <v>8283</v>
      </c>
      <c r="P2635" s="12" t="s">
        <v>8320</v>
      </c>
      <c r="Q2635">
        <v>89.1</v>
      </c>
      <c r="R2635" s="18">
        <f t="shared" si="165"/>
        <v>41697.958333333336</v>
      </c>
      <c r="S2635" s="18">
        <f t="shared" si="166"/>
        <v>41667.823287037041</v>
      </c>
      <c r="T2635">
        <f t="shared" si="167"/>
        <v>2014</v>
      </c>
    </row>
    <row r="2636" spans="1:20" ht="45" x14ac:dyDescent="0.2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s="11">
        <f t="shared" si="164"/>
        <v>106</v>
      </c>
      <c r="G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s="12" t="s">
        <v>8283</v>
      </c>
      <c r="P2636" s="12" t="s">
        <v>8320</v>
      </c>
      <c r="Q2636">
        <v>39.44</v>
      </c>
      <c r="R2636" s="18">
        <f t="shared" si="165"/>
        <v>42642.656493055561</v>
      </c>
      <c r="S2636" s="18">
        <f t="shared" si="166"/>
        <v>42612.656493055561</v>
      </c>
      <c r="T2636">
        <f t="shared" si="167"/>
        <v>2016</v>
      </c>
    </row>
    <row r="2637" spans="1:20" ht="60" x14ac:dyDescent="0.2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s="11">
        <f t="shared" si="164"/>
        <v>100</v>
      </c>
      <c r="G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s="12" t="s">
        <v>8283</v>
      </c>
      <c r="P2637" s="12" t="s">
        <v>8320</v>
      </c>
      <c r="Q2637">
        <v>136.9</v>
      </c>
      <c r="R2637" s="18">
        <f t="shared" si="165"/>
        <v>42072.909270833334</v>
      </c>
      <c r="S2637" s="18">
        <f t="shared" si="166"/>
        <v>42037.950937500005</v>
      </c>
      <c r="T2637">
        <f t="shared" si="167"/>
        <v>2015</v>
      </c>
    </row>
    <row r="2638" spans="1:20" ht="60" x14ac:dyDescent="0.2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s="11">
        <f t="shared" si="164"/>
        <v>187</v>
      </c>
      <c r="G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s="12" t="s">
        <v>8283</v>
      </c>
      <c r="P2638" s="12" t="s">
        <v>8320</v>
      </c>
      <c r="Q2638">
        <v>37.46</v>
      </c>
      <c r="R2638" s="18">
        <f t="shared" si="165"/>
        <v>42659.041666666672</v>
      </c>
      <c r="S2638" s="18">
        <f t="shared" si="166"/>
        <v>42636.614745370374</v>
      </c>
      <c r="T2638">
        <f t="shared" si="167"/>
        <v>2016</v>
      </c>
    </row>
    <row r="2639" spans="1:20" ht="45" x14ac:dyDescent="0.2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s="11">
        <f t="shared" si="164"/>
        <v>166</v>
      </c>
      <c r="G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s="12" t="s">
        <v>8283</v>
      </c>
      <c r="P2639" s="12" t="s">
        <v>8320</v>
      </c>
      <c r="Q2639">
        <v>31.96</v>
      </c>
      <c r="R2639" s="18">
        <f t="shared" si="165"/>
        <v>42655.549479166672</v>
      </c>
      <c r="S2639" s="18">
        <f t="shared" si="166"/>
        <v>42639.549479166672</v>
      </c>
      <c r="T2639">
        <f t="shared" si="167"/>
        <v>2016</v>
      </c>
    </row>
    <row r="2640" spans="1:20" ht="45" x14ac:dyDescent="0.2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s="11">
        <f t="shared" si="164"/>
        <v>102</v>
      </c>
      <c r="G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s="12" t="s">
        <v>8283</v>
      </c>
      <c r="P2640" s="12" t="s">
        <v>8320</v>
      </c>
      <c r="Q2640">
        <v>25.21</v>
      </c>
      <c r="R2640" s="18">
        <f t="shared" si="165"/>
        <v>42019.913136574076</v>
      </c>
      <c r="S2640" s="18">
        <f t="shared" si="166"/>
        <v>41989.913136574076</v>
      </c>
      <c r="T2640">
        <f t="shared" si="167"/>
        <v>2014</v>
      </c>
    </row>
    <row r="2641" spans="1:20" ht="60" x14ac:dyDescent="0.2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s="11">
        <f t="shared" si="164"/>
        <v>164</v>
      </c>
      <c r="G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s="12" t="s">
        <v>8283</v>
      </c>
      <c r="P2641" s="12" t="s">
        <v>8320</v>
      </c>
      <c r="Q2641">
        <v>10.039999999999999</v>
      </c>
      <c r="R2641" s="18">
        <f t="shared" si="165"/>
        <v>42054.86513888889</v>
      </c>
      <c r="S2641" s="18">
        <f t="shared" si="166"/>
        <v>42024.86513888889</v>
      </c>
      <c r="T2641">
        <f t="shared" si="167"/>
        <v>2015</v>
      </c>
    </row>
    <row r="2642" spans="1:20" ht="75" x14ac:dyDescent="0.2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s="11">
        <f t="shared" ref="F2642:F2705" si="168">ROUND(E2642/D2642*100,0)</f>
        <v>106</v>
      </c>
      <c r="G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s="12" t="s">
        <v>8283</v>
      </c>
      <c r="P2642" s="12" t="s">
        <v>8320</v>
      </c>
      <c r="Q2642">
        <v>45.94</v>
      </c>
      <c r="R2642" s="18">
        <f t="shared" ref="R2642:R2705" si="169">(((J2642/60)/60)/24)+DATE(1970,1,1)</f>
        <v>42163.160578703704</v>
      </c>
      <c r="S2642" s="18">
        <f t="shared" ref="S2642:S2705" si="170">(((K2642/60)/60)/24)+DATE(1970,1,1)</f>
        <v>42103.160578703704</v>
      </c>
      <c r="T2642">
        <f t="shared" si="167"/>
        <v>2015</v>
      </c>
    </row>
    <row r="2643" spans="1:20" ht="30" x14ac:dyDescent="0.2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s="11">
        <f t="shared" si="168"/>
        <v>1</v>
      </c>
      <c r="G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s="12" t="s">
        <v>8283</v>
      </c>
      <c r="P2643" s="12" t="s">
        <v>8320</v>
      </c>
      <c r="Q2643">
        <v>15</v>
      </c>
      <c r="R2643" s="18">
        <f t="shared" si="169"/>
        <v>41897.839583333334</v>
      </c>
      <c r="S2643" s="18">
        <f t="shared" si="170"/>
        <v>41880.827118055553</v>
      </c>
      <c r="T2643">
        <f t="shared" si="167"/>
        <v>2014</v>
      </c>
    </row>
    <row r="2644" spans="1:20" ht="60" x14ac:dyDescent="0.2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s="11">
        <f t="shared" si="168"/>
        <v>0</v>
      </c>
      <c r="G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s="12" t="s">
        <v>8283</v>
      </c>
      <c r="P2644" s="12" t="s">
        <v>8320</v>
      </c>
      <c r="Q2644">
        <v>0</v>
      </c>
      <c r="R2644" s="18">
        <f t="shared" si="169"/>
        <v>42566.289583333331</v>
      </c>
      <c r="S2644" s="18">
        <f t="shared" si="170"/>
        <v>42536.246620370366</v>
      </c>
      <c r="T2644">
        <f t="shared" si="167"/>
        <v>2016</v>
      </c>
    </row>
    <row r="2645" spans="1:20" ht="60" x14ac:dyDescent="0.2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s="11">
        <f t="shared" si="168"/>
        <v>34</v>
      </c>
      <c r="G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s="12" t="s">
        <v>8283</v>
      </c>
      <c r="P2645" s="12" t="s">
        <v>8320</v>
      </c>
      <c r="Q2645">
        <v>223.58</v>
      </c>
      <c r="R2645" s="18">
        <f t="shared" si="169"/>
        <v>42725.332638888889</v>
      </c>
      <c r="S2645" s="18">
        <f t="shared" si="170"/>
        <v>42689.582349537035</v>
      </c>
      <c r="T2645">
        <f t="shared" si="167"/>
        <v>2016</v>
      </c>
    </row>
    <row r="2646" spans="1:20" ht="45" x14ac:dyDescent="0.2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s="11">
        <f t="shared" si="168"/>
        <v>2</v>
      </c>
      <c r="G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s="12" t="s">
        <v>8283</v>
      </c>
      <c r="P2646" s="12" t="s">
        <v>8320</v>
      </c>
      <c r="Q2646">
        <v>39.479999999999997</v>
      </c>
      <c r="R2646" s="18">
        <f t="shared" si="169"/>
        <v>42804.792071759264</v>
      </c>
      <c r="S2646" s="18">
        <f t="shared" si="170"/>
        <v>42774.792071759264</v>
      </c>
      <c r="T2646">
        <f t="shared" si="167"/>
        <v>2017</v>
      </c>
    </row>
    <row r="2647" spans="1:20" ht="60" x14ac:dyDescent="0.2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s="11">
        <f t="shared" si="168"/>
        <v>11</v>
      </c>
      <c r="G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s="12" t="s">
        <v>8283</v>
      </c>
      <c r="P2647" s="12" t="s">
        <v>8320</v>
      </c>
      <c r="Q2647">
        <v>91.3</v>
      </c>
      <c r="R2647" s="18">
        <f t="shared" si="169"/>
        <v>41951.884293981479</v>
      </c>
      <c r="S2647" s="18">
        <f t="shared" si="170"/>
        <v>41921.842627314814</v>
      </c>
      <c r="T2647">
        <f t="shared" si="167"/>
        <v>2014</v>
      </c>
    </row>
    <row r="2648" spans="1:20" ht="45" x14ac:dyDescent="0.2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s="11">
        <f t="shared" si="168"/>
        <v>8</v>
      </c>
      <c r="G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s="12" t="s">
        <v>8283</v>
      </c>
      <c r="P2648" s="12" t="s">
        <v>8320</v>
      </c>
      <c r="Q2648">
        <v>78.67</v>
      </c>
      <c r="R2648" s="18">
        <f t="shared" si="169"/>
        <v>42256.313298611116</v>
      </c>
      <c r="S2648" s="18">
        <f t="shared" si="170"/>
        <v>42226.313298611116</v>
      </c>
      <c r="T2648">
        <f t="shared" si="167"/>
        <v>2015</v>
      </c>
    </row>
    <row r="2649" spans="1:20" ht="60" x14ac:dyDescent="0.2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s="11">
        <f t="shared" si="168"/>
        <v>1</v>
      </c>
      <c r="G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s="12" t="s">
        <v>8283</v>
      </c>
      <c r="P2649" s="12" t="s">
        <v>8320</v>
      </c>
      <c r="Q2649">
        <v>12</v>
      </c>
      <c r="R2649" s="18">
        <f t="shared" si="169"/>
        <v>42230.261793981481</v>
      </c>
      <c r="S2649" s="18">
        <f t="shared" si="170"/>
        <v>42200.261793981481</v>
      </c>
      <c r="T2649">
        <f t="shared" si="167"/>
        <v>2015</v>
      </c>
    </row>
    <row r="2650" spans="1:20" ht="60" x14ac:dyDescent="0.2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s="11">
        <f t="shared" si="168"/>
        <v>1</v>
      </c>
      <c r="G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s="12" t="s">
        <v>8283</v>
      </c>
      <c r="P2650" s="12" t="s">
        <v>8320</v>
      </c>
      <c r="Q2650">
        <v>17.670000000000002</v>
      </c>
      <c r="R2650" s="18">
        <f t="shared" si="169"/>
        <v>42438.714814814812</v>
      </c>
      <c r="S2650" s="18">
        <f t="shared" si="170"/>
        <v>42408.714814814812</v>
      </c>
      <c r="T2650">
        <f t="shared" si="167"/>
        <v>2016</v>
      </c>
    </row>
    <row r="2651" spans="1:20" ht="30" x14ac:dyDescent="0.2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s="11">
        <f t="shared" si="168"/>
        <v>0</v>
      </c>
      <c r="G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s="12" t="s">
        <v>8283</v>
      </c>
      <c r="P2651" s="12" t="s">
        <v>8320</v>
      </c>
      <c r="Q2651">
        <v>41.33</v>
      </c>
      <c r="R2651" s="18">
        <f t="shared" si="169"/>
        <v>42401.99700231482</v>
      </c>
      <c r="S2651" s="18">
        <f t="shared" si="170"/>
        <v>42341.99700231482</v>
      </c>
      <c r="T2651">
        <f t="shared" si="167"/>
        <v>2015</v>
      </c>
    </row>
    <row r="2652" spans="1:20" ht="60" x14ac:dyDescent="0.2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s="11">
        <f t="shared" si="168"/>
        <v>1</v>
      </c>
      <c r="G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s="12" t="s">
        <v>8283</v>
      </c>
      <c r="P2652" s="12" t="s">
        <v>8320</v>
      </c>
      <c r="Q2652">
        <v>71.599999999999994</v>
      </c>
      <c r="R2652" s="18">
        <f t="shared" si="169"/>
        <v>42725.624340277776</v>
      </c>
      <c r="S2652" s="18">
        <f t="shared" si="170"/>
        <v>42695.624340277776</v>
      </c>
      <c r="T2652">
        <f t="shared" si="167"/>
        <v>2016</v>
      </c>
    </row>
    <row r="2653" spans="1:20" ht="60" x14ac:dyDescent="0.2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s="11">
        <f t="shared" si="168"/>
        <v>2</v>
      </c>
      <c r="G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s="12" t="s">
        <v>8283</v>
      </c>
      <c r="P2653" s="12" t="s">
        <v>8320</v>
      </c>
      <c r="Q2653">
        <v>307.82</v>
      </c>
      <c r="R2653" s="18">
        <f t="shared" si="169"/>
        <v>42355.805659722217</v>
      </c>
      <c r="S2653" s="18">
        <f t="shared" si="170"/>
        <v>42327.805659722217</v>
      </c>
      <c r="T2653">
        <f t="shared" si="167"/>
        <v>2015</v>
      </c>
    </row>
    <row r="2654" spans="1:20" ht="60" x14ac:dyDescent="0.2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s="11">
        <f t="shared" si="168"/>
        <v>1</v>
      </c>
      <c r="G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s="12" t="s">
        <v>8283</v>
      </c>
      <c r="P2654" s="12" t="s">
        <v>8320</v>
      </c>
      <c r="Q2654">
        <v>80.45</v>
      </c>
      <c r="R2654" s="18">
        <f t="shared" si="169"/>
        <v>41983.158854166672</v>
      </c>
      <c r="S2654" s="18">
        <f t="shared" si="170"/>
        <v>41953.158854166672</v>
      </c>
      <c r="T2654">
        <f t="shared" si="167"/>
        <v>2014</v>
      </c>
    </row>
    <row r="2655" spans="1:20" ht="45" x14ac:dyDescent="0.2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s="11">
        <f t="shared" si="168"/>
        <v>12</v>
      </c>
      <c r="G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s="12" t="s">
        <v>8283</v>
      </c>
      <c r="P2655" s="12" t="s">
        <v>8320</v>
      </c>
      <c r="Q2655">
        <v>83.94</v>
      </c>
      <c r="R2655" s="18">
        <f t="shared" si="169"/>
        <v>41803.166666666664</v>
      </c>
      <c r="S2655" s="18">
        <f t="shared" si="170"/>
        <v>41771.651932870373</v>
      </c>
      <c r="T2655">
        <f t="shared" si="167"/>
        <v>2014</v>
      </c>
    </row>
    <row r="2656" spans="1:20" ht="60" x14ac:dyDescent="0.2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s="11">
        <f t="shared" si="168"/>
        <v>0</v>
      </c>
      <c r="G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s="12" t="s">
        <v>8283</v>
      </c>
      <c r="P2656" s="12" t="s">
        <v>8320</v>
      </c>
      <c r="Q2656">
        <v>8.5</v>
      </c>
      <c r="R2656" s="18">
        <f t="shared" si="169"/>
        <v>42115.559328703705</v>
      </c>
      <c r="S2656" s="18">
        <f t="shared" si="170"/>
        <v>42055.600995370376</v>
      </c>
      <c r="T2656">
        <f t="shared" si="167"/>
        <v>2015</v>
      </c>
    </row>
    <row r="2657" spans="1:20" x14ac:dyDescent="0.2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s="11">
        <f t="shared" si="168"/>
        <v>21</v>
      </c>
      <c r="G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s="12" t="s">
        <v>8283</v>
      </c>
      <c r="P2657" s="12" t="s">
        <v>8320</v>
      </c>
      <c r="Q2657">
        <v>73.37</v>
      </c>
      <c r="R2657" s="18">
        <f t="shared" si="169"/>
        <v>42409.833333333328</v>
      </c>
      <c r="S2657" s="18">
        <f t="shared" si="170"/>
        <v>42381.866284722222</v>
      </c>
      <c r="T2657">
        <f t="shared" si="167"/>
        <v>2016</v>
      </c>
    </row>
    <row r="2658" spans="1:20" ht="30" x14ac:dyDescent="0.2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s="11">
        <f t="shared" si="168"/>
        <v>11</v>
      </c>
      <c r="G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s="12" t="s">
        <v>8283</v>
      </c>
      <c r="P2658" s="12" t="s">
        <v>8320</v>
      </c>
      <c r="Q2658">
        <v>112.86</v>
      </c>
      <c r="R2658" s="18">
        <f t="shared" si="169"/>
        <v>42806.791666666672</v>
      </c>
      <c r="S2658" s="18">
        <f t="shared" si="170"/>
        <v>42767.688518518517</v>
      </c>
      <c r="T2658">
        <f t="shared" si="167"/>
        <v>2017</v>
      </c>
    </row>
    <row r="2659" spans="1:20" ht="60" x14ac:dyDescent="0.2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s="11">
        <f t="shared" si="168"/>
        <v>19</v>
      </c>
      <c r="G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s="12" t="s">
        <v>8283</v>
      </c>
      <c r="P2659" s="12" t="s">
        <v>8320</v>
      </c>
      <c r="Q2659">
        <v>95.28</v>
      </c>
      <c r="R2659" s="18">
        <f t="shared" si="169"/>
        <v>42585.0625</v>
      </c>
      <c r="S2659" s="18">
        <f t="shared" si="170"/>
        <v>42551.928854166668</v>
      </c>
      <c r="T2659">
        <f t="shared" si="167"/>
        <v>2016</v>
      </c>
    </row>
    <row r="2660" spans="1:20" ht="45" x14ac:dyDescent="0.2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s="11">
        <f t="shared" si="168"/>
        <v>0</v>
      </c>
      <c r="G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s="12" t="s">
        <v>8283</v>
      </c>
      <c r="P2660" s="12" t="s">
        <v>8320</v>
      </c>
      <c r="Q2660">
        <v>22.75</v>
      </c>
      <c r="R2660" s="18">
        <f t="shared" si="169"/>
        <v>42581.884189814817</v>
      </c>
      <c r="S2660" s="18">
        <f t="shared" si="170"/>
        <v>42551.884189814817</v>
      </c>
      <c r="T2660">
        <f t="shared" si="167"/>
        <v>2016</v>
      </c>
    </row>
    <row r="2661" spans="1:20" x14ac:dyDescent="0.2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s="11">
        <f t="shared" si="168"/>
        <v>3</v>
      </c>
      <c r="G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s="12" t="s">
        <v>8283</v>
      </c>
      <c r="P2661" s="12" t="s">
        <v>8320</v>
      </c>
      <c r="Q2661">
        <v>133.30000000000001</v>
      </c>
      <c r="R2661" s="18">
        <f t="shared" si="169"/>
        <v>42112.069560185191</v>
      </c>
      <c r="S2661" s="18">
        <f t="shared" si="170"/>
        <v>42082.069560185191</v>
      </c>
      <c r="T2661">
        <f t="shared" si="167"/>
        <v>2015</v>
      </c>
    </row>
    <row r="2662" spans="1:20" ht="60" x14ac:dyDescent="0.2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s="11">
        <f t="shared" si="168"/>
        <v>0</v>
      </c>
      <c r="G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s="12" t="s">
        <v>8283</v>
      </c>
      <c r="P2662" s="12" t="s">
        <v>8320</v>
      </c>
      <c r="Q2662">
        <v>3.8</v>
      </c>
      <c r="R2662" s="18">
        <f t="shared" si="169"/>
        <v>42332.754837962959</v>
      </c>
      <c r="S2662" s="18">
        <f t="shared" si="170"/>
        <v>42272.713171296295</v>
      </c>
      <c r="T2662">
        <f t="shared" si="167"/>
        <v>2015</v>
      </c>
    </row>
    <row r="2663" spans="1:20" ht="45" x14ac:dyDescent="0.2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s="11">
        <f t="shared" si="168"/>
        <v>103</v>
      </c>
      <c r="G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s="12" t="s">
        <v>8283</v>
      </c>
      <c r="P2663" s="12" t="s">
        <v>8321</v>
      </c>
      <c r="Q2663">
        <v>85.75</v>
      </c>
      <c r="R2663" s="18">
        <f t="shared" si="169"/>
        <v>41572.958449074074</v>
      </c>
      <c r="S2663" s="18">
        <f t="shared" si="170"/>
        <v>41542.958449074074</v>
      </c>
      <c r="T2663">
        <f t="shared" si="167"/>
        <v>2013</v>
      </c>
    </row>
    <row r="2664" spans="1:20" ht="45" x14ac:dyDescent="0.2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s="11">
        <f t="shared" si="168"/>
        <v>107</v>
      </c>
      <c r="G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s="12" t="s">
        <v>8283</v>
      </c>
      <c r="P2664" s="12" t="s">
        <v>8321</v>
      </c>
      <c r="Q2664">
        <v>267</v>
      </c>
      <c r="R2664" s="18">
        <f t="shared" si="169"/>
        <v>42237.746678240743</v>
      </c>
      <c r="S2664" s="18">
        <f t="shared" si="170"/>
        <v>42207.746678240743</v>
      </c>
      <c r="T2664">
        <f t="shared" si="167"/>
        <v>2015</v>
      </c>
    </row>
    <row r="2665" spans="1:20" ht="60" x14ac:dyDescent="0.2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s="11">
        <f t="shared" si="168"/>
        <v>105</v>
      </c>
      <c r="G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s="12" t="s">
        <v>8283</v>
      </c>
      <c r="P2665" s="12" t="s">
        <v>8321</v>
      </c>
      <c r="Q2665">
        <v>373.56</v>
      </c>
      <c r="R2665" s="18">
        <f t="shared" si="169"/>
        <v>42251.625</v>
      </c>
      <c r="S2665" s="18">
        <f t="shared" si="170"/>
        <v>42222.622766203705</v>
      </c>
      <c r="T2665">
        <f t="shared" si="167"/>
        <v>2015</v>
      </c>
    </row>
    <row r="2666" spans="1:20" ht="60" x14ac:dyDescent="0.2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s="11">
        <f t="shared" si="168"/>
        <v>103</v>
      </c>
      <c r="G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s="12" t="s">
        <v>8283</v>
      </c>
      <c r="P2666" s="12" t="s">
        <v>8321</v>
      </c>
      <c r="Q2666">
        <v>174.04</v>
      </c>
      <c r="R2666" s="18">
        <f t="shared" si="169"/>
        <v>42347.290972222225</v>
      </c>
      <c r="S2666" s="18">
        <f t="shared" si="170"/>
        <v>42313.02542824074</v>
      </c>
      <c r="T2666">
        <f t="shared" si="167"/>
        <v>2015</v>
      </c>
    </row>
    <row r="2667" spans="1:20" ht="60" x14ac:dyDescent="0.2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s="11">
        <f t="shared" si="168"/>
        <v>123</v>
      </c>
      <c r="G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s="12" t="s">
        <v>8283</v>
      </c>
      <c r="P2667" s="12" t="s">
        <v>8321</v>
      </c>
      <c r="Q2667">
        <v>93.7</v>
      </c>
      <c r="R2667" s="18">
        <f t="shared" si="169"/>
        <v>42128.895532407405</v>
      </c>
      <c r="S2667" s="18">
        <f t="shared" si="170"/>
        <v>42083.895532407405</v>
      </c>
      <c r="T2667">
        <f t="shared" si="167"/>
        <v>2015</v>
      </c>
    </row>
    <row r="2668" spans="1:20" ht="60" x14ac:dyDescent="0.2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s="11">
        <f t="shared" si="168"/>
        <v>159</v>
      </c>
      <c r="G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s="12" t="s">
        <v>8283</v>
      </c>
      <c r="P2668" s="12" t="s">
        <v>8321</v>
      </c>
      <c r="Q2668">
        <v>77.33</v>
      </c>
      <c r="R2668" s="18">
        <f t="shared" si="169"/>
        <v>42272.875</v>
      </c>
      <c r="S2668" s="18">
        <f t="shared" si="170"/>
        <v>42235.764340277776</v>
      </c>
      <c r="T2668">
        <f t="shared" si="167"/>
        <v>2015</v>
      </c>
    </row>
    <row r="2669" spans="1:20" ht="60" x14ac:dyDescent="0.2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s="11">
        <f t="shared" si="168"/>
        <v>111</v>
      </c>
      <c r="G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s="12" t="s">
        <v>8283</v>
      </c>
      <c r="P2669" s="12" t="s">
        <v>8321</v>
      </c>
      <c r="Q2669">
        <v>92.22</v>
      </c>
      <c r="R2669" s="18">
        <f t="shared" si="169"/>
        <v>42410.926111111112</v>
      </c>
      <c r="S2669" s="18">
        <f t="shared" si="170"/>
        <v>42380.926111111112</v>
      </c>
      <c r="T2669">
        <f t="shared" si="167"/>
        <v>2016</v>
      </c>
    </row>
    <row r="2670" spans="1:20" ht="30" x14ac:dyDescent="0.2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s="11">
        <f t="shared" si="168"/>
        <v>171</v>
      </c>
      <c r="G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s="12" t="s">
        <v>8283</v>
      </c>
      <c r="P2670" s="12" t="s">
        <v>8321</v>
      </c>
      <c r="Q2670">
        <v>60.96</v>
      </c>
      <c r="R2670" s="18">
        <f t="shared" si="169"/>
        <v>42317.60555555555</v>
      </c>
      <c r="S2670" s="18">
        <f t="shared" si="170"/>
        <v>42275.588715277772</v>
      </c>
      <c r="T2670">
        <f t="shared" si="167"/>
        <v>2015</v>
      </c>
    </row>
    <row r="2671" spans="1:20" ht="60" x14ac:dyDescent="0.2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s="11">
        <f t="shared" si="168"/>
        <v>125</v>
      </c>
      <c r="G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s="12" t="s">
        <v>8283</v>
      </c>
      <c r="P2671" s="12" t="s">
        <v>8321</v>
      </c>
      <c r="Q2671">
        <v>91</v>
      </c>
      <c r="R2671" s="18">
        <f t="shared" si="169"/>
        <v>42379.035833333335</v>
      </c>
      <c r="S2671" s="18">
        <f t="shared" si="170"/>
        <v>42319.035833333335</v>
      </c>
      <c r="T2671">
        <f t="shared" si="167"/>
        <v>2015</v>
      </c>
    </row>
    <row r="2672" spans="1:20" ht="60" x14ac:dyDescent="0.2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s="11">
        <f t="shared" si="168"/>
        <v>6</v>
      </c>
      <c r="G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s="12" t="s">
        <v>8283</v>
      </c>
      <c r="P2672" s="12" t="s">
        <v>8321</v>
      </c>
      <c r="Q2672">
        <v>41.58</v>
      </c>
      <c r="R2672" s="18">
        <f t="shared" si="169"/>
        <v>41849.020601851851</v>
      </c>
      <c r="S2672" s="18">
        <f t="shared" si="170"/>
        <v>41821.020601851851</v>
      </c>
      <c r="T2672">
        <f t="shared" si="167"/>
        <v>2014</v>
      </c>
    </row>
    <row r="2673" spans="1:20" ht="45" x14ac:dyDescent="0.2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s="11">
        <f t="shared" si="168"/>
        <v>11</v>
      </c>
      <c r="G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s="12" t="s">
        <v>8283</v>
      </c>
      <c r="P2673" s="12" t="s">
        <v>8321</v>
      </c>
      <c r="Q2673">
        <v>33.76</v>
      </c>
      <c r="R2673" s="18">
        <f t="shared" si="169"/>
        <v>41992.818055555559</v>
      </c>
      <c r="S2673" s="18">
        <f t="shared" si="170"/>
        <v>41962.749027777783</v>
      </c>
      <c r="T2673">
        <f t="shared" si="167"/>
        <v>2014</v>
      </c>
    </row>
    <row r="2674" spans="1:20" ht="60" x14ac:dyDescent="0.2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s="11">
        <f t="shared" si="168"/>
        <v>33</v>
      </c>
      <c r="G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s="12" t="s">
        <v>8283</v>
      </c>
      <c r="P2674" s="12" t="s">
        <v>8321</v>
      </c>
      <c r="Q2674">
        <v>70.62</v>
      </c>
      <c r="R2674" s="18">
        <f t="shared" si="169"/>
        <v>42366.25</v>
      </c>
      <c r="S2674" s="18">
        <f t="shared" si="170"/>
        <v>42344.884143518517</v>
      </c>
      <c r="T2674">
        <f t="shared" si="167"/>
        <v>2015</v>
      </c>
    </row>
    <row r="2675" spans="1:20" ht="60" x14ac:dyDescent="0.2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s="11">
        <f t="shared" si="168"/>
        <v>28</v>
      </c>
      <c r="G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s="12" t="s">
        <v>8283</v>
      </c>
      <c r="P2675" s="12" t="s">
        <v>8321</v>
      </c>
      <c r="Q2675">
        <v>167.15</v>
      </c>
      <c r="R2675" s="18">
        <f t="shared" si="169"/>
        <v>41941.947916666664</v>
      </c>
      <c r="S2675" s="18">
        <f t="shared" si="170"/>
        <v>41912.541655092595</v>
      </c>
      <c r="T2675">
        <f t="shared" si="167"/>
        <v>2014</v>
      </c>
    </row>
    <row r="2676" spans="1:20" ht="60" x14ac:dyDescent="0.2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s="11">
        <f t="shared" si="168"/>
        <v>63</v>
      </c>
      <c r="G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s="12" t="s">
        <v>8283</v>
      </c>
      <c r="P2676" s="12" t="s">
        <v>8321</v>
      </c>
      <c r="Q2676">
        <v>128.62</v>
      </c>
      <c r="R2676" s="18">
        <f t="shared" si="169"/>
        <v>42556.207638888889</v>
      </c>
      <c r="S2676" s="18">
        <f t="shared" si="170"/>
        <v>42529.632754629631</v>
      </c>
      <c r="T2676">
        <f t="shared" si="167"/>
        <v>2016</v>
      </c>
    </row>
    <row r="2677" spans="1:20" ht="60" x14ac:dyDescent="0.2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s="11">
        <f t="shared" si="168"/>
        <v>8</v>
      </c>
      <c r="G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s="12" t="s">
        <v>8283</v>
      </c>
      <c r="P2677" s="12" t="s">
        <v>8321</v>
      </c>
      <c r="Q2677">
        <v>65.41</v>
      </c>
      <c r="R2677" s="18">
        <f t="shared" si="169"/>
        <v>41953.899178240739</v>
      </c>
      <c r="S2677" s="18">
        <f t="shared" si="170"/>
        <v>41923.857511574075</v>
      </c>
      <c r="T2677">
        <f t="shared" si="167"/>
        <v>2014</v>
      </c>
    </row>
    <row r="2678" spans="1:20" ht="60" x14ac:dyDescent="0.2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s="11">
        <f t="shared" si="168"/>
        <v>50</v>
      </c>
      <c r="G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s="12" t="s">
        <v>8283</v>
      </c>
      <c r="P2678" s="12" t="s">
        <v>8321</v>
      </c>
      <c r="Q2678">
        <v>117.56</v>
      </c>
      <c r="R2678" s="18">
        <f t="shared" si="169"/>
        <v>42512.624699074076</v>
      </c>
      <c r="S2678" s="18">
        <f t="shared" si="170"/>
        <v>42482.624699074076</v>
      </c>
      <c r="T2678">
        <f t="shared" si="167"/>
        <v>2016</v>
      </c>
    </row>
    <row r="2679" spans="1:20" ht="45" x14ac:dyDescent="0.2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s="11">
        <f t="shared" si="168"/>
        <v>18</v>
      </c>
      <c r="G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s="12" t="s">
        <v>8283</v>
      </c>
      <c r="P2679" s="12" t="s">
        <v>8321</v>
      </c>
      <c r="Q2679">
        <v>126.48</v>
      </c>
      <c r="R2679" s="18">
        <f t="shared" si="169"/>
        <v>41823.029432870368</v>
      </c>
      <c r="S2679" s="18">
        <f t="shared" si="170"/>
        <v>41793.029432870368</v>
      </c>
      <c r="T2679">
        <f t="shared" si="167"/>
        <v>2014</v>
      </c>
    </row>
    <row r="2680" spans="1:20" ht="60" x14ac:dyDescent="0.2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s="11">
        <f t="shared" si="168"/>
        <v>0</v>
      </c>
      <c r="G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s="12" t="s">
        <v>8283</v>
      </c>
      <c r="P2680" s="12" t="s">
        <v>8321</v>
      </c>
      <c r="Q2680">
        <v>550</v>
      </c>
      <c r="R2680" s="18">
        <f t="shared" si="169"/>
        <v>42271.798206018517</v>
      </c>
      <c r="S2680" s="18">
        <f t="shared" si="170"/>
        <v>42241.798206018517</v>
      </c>
      <c r="T2680">
        <f t="shared" si="167"/>
        <v>2015</v>
      </c>
    </row>
    <row r="2681" spans="1:20" ht="60" x14ac:dyDescent="0.2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s="11">
        <f t="shared" si="168"/>
        <v>0</v>
      </c>
      <c r="G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s="12" t="s">
        <v>8283</v>
      </c>
      <c r="P2681" s="12" t="s">
        <v>8321</v>
      </c>
      <c r="Q2681">
        <v>44</v>
      </c>
      <c r="R2681" s="18">
        <f t="shared" si="169"/>
        <v>42063.001087962963</v>
      </c>
      <c r="S2681" s="18">
        <f t="shared" si="170"/>
        <v>42033.001087962963</v>
      </c>
      <c r="T2681">
        <f t="shared" si="167"/>
        <v>2015</v>
      </c>
    </row>
    <row r="2682" spans="1:20" x14ac:dyDescent="0.2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s="11">
        <f t="shared" si="168"/>
        <v>1</v>
      </c>
      <c r="G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s="12" t="s">
        <v>8283</v>
      </c>
      <c r="P2682" s="12" t="s">
        <v>8321</v>
      </c>
      <c r="Q2682">
        <v>69</v>
      </c>
      <c r="R2682" s="18">
        <f t="shared" si="169"/>
        <v>42466.170034722221</v>
      </c>
      <c r="S2682" s="18">
        <f t="shared" si="170"/>
        <v>42436.211701388893</v>
      </c>
      <c r="T2682">
        <f t="shared" si="167"/>
        <v>2016</v>
      </c>
    </row>
    <row r="2683" spans="1:20" ht="45" x14ac:dyDescent="0.2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s="11">
        <f t="shared" si="168"/>
        <v>1</v>
      </c>
      <c r="G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s="12" t="s">
        <v>8300</v>
      </c>
      <c r="P2683" s="12" t="s">
        <v>8301</v>
      </c>
      <c r="Q2683">
        <v>27.5</v>
      </c>
      <c r="R2683" s="18">
        <f t="shared" si="169"/>
        <v>41830.895254629628</v>
      </c>
      <c r="S2683" s="18">
        <f t="shared" si="170"/>
        <v>41805.895254629628</v>
      </c>
      <c r="T2683">
        <f t="shared" si="167"/>
        <v>2014</v>
      </c>
    </row>
    <row r="2684" spans="1:20" ht="45" x14ac:dyDescent="0.2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s="11">
        <f t="shared" si="168"/>
        <v>28</v>
      </c>
      <c r="G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s="12" t="s">
        <v>8300</v>
      </c>
      <c r="P2684" s="12" t="s">
        <v>8301</v>
      </c>
      <c r="Q2684">
        <v>84.9</v>
      </c>
      <c r="R2684" s="18">
        <f t="shared" si="169"/>
        <v>41965.249305555553</v>
      </c>
      <c r="S2684" s="18">
        <f t="shared" si="170"/>
        <v>41932.871990740743</v>
      </c>
      <c r="T2684">
        <f t="shared" si="167"/>
        <v>2014</v>
      </c>
    </row>
    <row r="2685" spans="1:20" ht="60" x14ac:dyDescent="0.2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s="11">
        <f t="shared" si="168"/>
        <v>0</v>
      </c>
      <c r="G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s="12" t="s">
        <v>8300</v>
      </c>
      <c r="P2685" s="12" t="s">
        <v>8301</v>
      </c>
      <c r="Q2685">
        <v>12</v>
      </c>
      <c r="R2685" s="18">
        <f t="shared" si="169"/>
        <v>42064.75509259259</v>
      </c>
      <c r="S2685" s="18">
        <f t="shared" si="170"/>
        <v>42034.75509259259</v>
      </c>
      <c r="T2685">
        <f t="shared" si="167"/>
        <v>2015</v>
      </c>
    </row>
    <row r="2686" spans="1:20" ht="60" x14ac:dyDescent="0.2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s="11">
        <f t="shared" si="168"/>
        <v>1</v>
      </c>
      <c r="G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s="12" t="s">
        <v>8300</v>
      </c>
      <c r="P2686" s="12" t="s">
        <v>8301</v>
      </c>
      <c r="Q2686">
        <v>200</v>
      </c>
      <c r="R2686" s="18">
        <f t="shared" si="169"/>
        <v>41860.914641203701</v>
      </c>
      <c r="S2686" s="18">
        <f t="shared" si="170"/>
        <v>41820.914641203701</v>
      </c>
      <c r="T2686">
        <f t="shared" si="167"/>
        <v>2014</v>
      </c>
    </row>
    <row r="2687" spans="1:20" ht="60" x14ac:dyDescent="0.2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s="11">
        <f t="shared" si="168"/>
        <v>0</v>
      </c>
      <c r="G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s="12" t="s">
        <v>8300</v>
      </c>
      <c r="P2687" s="12" t="s">
        <v>8301</v>
      </c>
      <c r="Q2687">
        <v>10</v>
      </c>
      <c r="R2687" s="18">
        <f t="shared" si="169"/>
        <v>42121.654282407413</v>
      </c>
      <c r="S2687" s="18">
        <f t="shared" si="170"/>
        <v>42061.69594907407</v>
      </c>
      <c r="T2687">
        <f t="shared" si="167"/>
        <v>2015</v>
      </c>
    </row>
    <row r="2688" spans="1:20" ht="60" x14ac:dyDescent="0.2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s="11">
        <f t="shared" si="168"/>
        <v>0</v>
      </c>
      <c r="G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s="12" t="s">
        <v>8300</v>
      </c>
      <c r="P2688" s="12" t="s">
        <v>8301</v>
      </c>
      <c r="Q2688">
        <v>0</v>
      </c>
      <c r="R2688" s="18">
        <f t="shared" si="169"/>
        <v>41912.974803240737</v>
      </c>
      <c r="S2688" s="18">
        <f t="shared" si="170"/>
        <v>41892.974803240737</v>
      </c>
      <c r="T2688">
        <f t="shared" si="167"/>
        <v>2014</v>
      </c>
    </row>
    <row r="2689" spans="1:20" ht="45" x14ac:dyDescent="0.2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s="11">
        <f t="shared" si="168"/>
        <v>0</v>
      </c>
      <c r="G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s="12" t="s">
        <v>8300</v>
      </c>
      <c r="P2689" s="12" t="s">
        <v>8301</v>
      </c>
      <c r="Q2689">
        <v>0</v>
      </c>
      <c r="R2689" s="18">
        <f t="shared" si="169"/>
        <v>42184.64025462963</v>
      </c>
      <c r="S2689" s="18">
        <f t="shared" si="170"/>
        <v>42154.64025462963</v>
      </c>
      <c r="T2689">
        <f t="shared" si="167"/>
        <v>2015</v>
      </c>
    </row>
    <row r="2690" spans="1:20" ht="30" x14ac:dyDescent="0.2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s="11">
        <f t="shared" si="168"/>
        <v>0</v>
      </c>
      <c r="G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s="12" t="s">
        <v>8300</v>
      </c>
      <c r="P2690" s="12" t="s">
        <v>8301</v>
      </c>
      <c r="Q2690">
        <v>5.29</v>
      </c>
      <c r="R2690" s="18">
        <f t="shared" si="169"/>
        <v>42059.125</v>
      </c>
      <c r="S2690" s="18">
        <f t="shared" si="170"/>
        <v>42028.118865740747</v>
      </c>
      <c r="T2690">
        <f t="shared" si="167"/>
        <v>2015</v>
      </c>
    </row>
    <row r="2691" spans="1:20" ht="60" x14ac:dyDescent="0.2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s="11">
        <f t="shared" si="168"/>
        <v>0</v>
      </c>
      <c r="G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s="12" t="s">
        <v>8300</v>
      </c>
      <c r="P2691" s="12" t="s">
        <v>8301</v>
      </c>
      <c r="Q2691">
        <v>1</v>
      </c>
      <c r="R2691" s="18">
        <f t="shared" si="169"/>
        <v>42581.961689814809</v>
      </c>
      <c r="S2691" s="18">
        <f t="shared" si="170"/>
        <v>42551.961689814809</v>
      </c>
      <c r="T2691">
        <f t="shared" ref="T2691:T2754" si="171">YEAR(S2691)</f>
        <v>2016</v>
      </c>
    </row>
    <row r="2692" spans="1:20" ht="60" x14ac:dyDescent="0.2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s="11">
        <f t="shared" si="168"/>
        <v>11</v>
      </c>
      <c r="G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s="12" t="s">
        <v>8300</v>
      </c>
      <c r="P2692" s="12" t="s">
        <v>8301</v>
      </c>
      <c r="Q2692">
        <v>72.760000000000005</v>
      </c>
      <c r="R2692" s="18">
        <f t="shared" si="169"/>
        <v>42158.105046296296</v>
      </c>
      <c r="S2692" s="18">
        <f t="shared" si="170"/>
        <v>42113.105046296296</v>
      </c>
      <c r="T2692">
        <f t="shared" si="171"/>
        <v>2015</v>
      </c>
    </row>
    <row r="2693" spans="1:20" ht="30" x14ac:dyDescent="0.2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s="11">
        <f t="shared" si="168"/>
        <v>0</v>
      </c>
      <c r="G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s="12" t="s">
        <v>8300</v>
      </c>
      <c r="P2693" s="12" t="s">
        <v>8301</v>
      </c>
      <c r="Q2693">
        <v>17.5</v>
      </c>
      <c r="R2693" s="18">
        <f t="shared" si="169"/>
        <v>42134.724039351851</v>
      </c>
      <c r="S2693" s="18">
        <f t="shared" si="170"/>
        <v>42089.724039351851</v>
      </c>
      <c r="T2693">
        <f t="shared" si="171"/>
        <v>2015</v>
      </c>
    </row>
    <row r="2694" spans="1:20" ht="45" x14ac:dyDescent="0.2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s="11">
        <f t="shared" si="168"/>
        <v>1</v>
      </c>
      <c r="G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s="12" t="s">
        <v>8300</v>
      </c>
      <c r="P2694" s="12" t="s">
        <v>8301</v>
      </c>
      <c r="Q2694">
        <v>25</v>
      </c>
      <c r="R2694" s="18">
        <f t="shared" si="169"/>
        <v>42088.292361111111</v>
      </c>
      <c r="S2694" s="18">
        <f t="shared" si="170"/>
        <v>42058.334027777775</v>
      </c>
      <c r="T2694">
        <f t="shared" si="171"/>
        <v>2015</v>
      </c>
    </row>
    <row r="2695" spans="1:20" ht="60" x14ac:dyDescent="0.2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s="11">
        <f t="shared" si="168"/>
        <v>1</v>
      </c>
      <c r="G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s="12" t="s">
        <v>8300</v>
      </c>
      <c r="P2695" s="12" t="s">
        <v>8301</v>
      </c>
      <c r="Q2695">
        <v>13.33</v>
      </c>
      <c r="R2695" s="18">
        <f t="shared" si="169"/>
        <v>41864.138495370367</v>
      </c>
      <c r="S2695" s="18">
        <f t="shared" si="170"/>
        <v>41834.138495370367</v>
      </c>
      <c r="T2695">
        <f t="shared" si="171"/>
        <v>2014</v>
      </c>
    </row>
    <row r="2696" spans="1:20" ht="60" x14ac:dyDescent="0.2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s="11">
        <f t="shared" si="168"/>
        <v>0</v>
      </c>
      <c r="G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s="12" t="s">
        <v>8300</v>
      </c>
      <c r="P2696" s="12" t="s">
        <v>8301</v>
      </c>
      <c r="Q2696">
        <v>1</v>
      </c>
      <c r="R2696" s="18">
        <f t="shared" si="169"/>
        <v>41908.140497685185</v>
      </c>
      <c r="S2696" s="18">
        <f t="shared" si="170"/>
        <v>41878.140497685185</v>
      </c>
      <c r="T2696">
        <f t="shared" si="171"/>
        <v>2014</v>
      </c>
    </row>
    <row r="2697" spans="1:20" ht="45" x14ac:dyDescent="0.2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s="11">
        <f t="shared" si="168"/>
        <v>0</v>
      </c>
      <c r="G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s="12" t="s">
        <v>8300</v>
      </c>
      <c r="P2697" s="12" t="s">
        <v>8301</v>
      </c>
      <c r="Q2697">
        <v>23.67</v>
      </c>
      <c r="R2697" s="18">
        <f t="shared" si="169"/>
        <v>42108.14025462963</v>
      </c>
      <c r="S2697" s="18">
        <f t="shared" si="170"/>
        <v>42048.181921296295</v>
      </c>
      <c r="T2697">
        <f t="shared" si="171"/>
        <v>2015</v>
      </c>
    </row>
    <row r="2698" spans="1:20" ht="60" x14ac:dyDescent="0.2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s="11">
        <f t="shared" si="168"/>
        <v>6</v>
      </c>
      <c r="G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s="12" t="s">
        <v>8300</v>
      </c>
      <c r="P2698" s="12" t="s">
        <v>8301</v>
      </c>
      <c r="Q2698">
        <v>89.21</v>
      </c>
      <c r="R2698" s="18">
        <f t="shared" si="169"/>
        <v>41998.844444444447</v>
      </c>
      <c r="S2698" s="18">
        <f t="shared" si="170"/>
        <v>41964.844444444447</v>
      </c>
      <c r="T2698">
        <f t="shared" si="171"/>
        <v>2014</v>
      </c>
    </row>
    <row r="2699" spans="1:20" ht="45" x14ac:dyDescent="0.2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s="11">
        <f t="shared" si="168"/>
        <v>26</v>
      </c>
      <c r="G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s="12" t="s">
        <v>8300</v>
      </c>
      <c r="P2699" s="12" t="s">
        <v>8301</v>
      </c>
      <c r="Q2699">
        <v>116.56</v>
      </c>
      <c r="R2699" s="18">
        <f t="shared" si="169"/>
        <v>42218.916666666672</v>
      </c>
      <c r="S2699" s="18">
        <f t="shared" si="170"/>
        <v>42187.940081018518</v>
      </c>
      <c r="T2699">
        <f t="shared" si="171"/>
        <v>2015</v>
      </c>
    </row>
    <row r="2700" spans="1:20" ht="45" x14ac:dyDescent="0.2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s="11">
        <f t="shared" si="168"/>
        <v>0</v>
      </c>
      <c r="G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s="12" t="s">
        <v>8300</v>
      </c>
      <c r="P2700" s="12" t="s">
        <v>8301</v>
      </c>
      <c r="Q2700">
        <v>13.01</v>
      </c>
      <c r="R2700" s="18">
        <f t="shared" si="169"/>
        <v>41817.898240740738</v>
      </c>
      <c r="S2700" s="18">
        <f t="shared" si="170"/>
        <v>41787.898240740738</v>
      </c>
      <c r="T2700">
        <f t="shared" si="171"/>
        <v>2014</v>
      </c>
    </row>
    <row r="2701" spans="1:20" ht="45" x14ac:dyDescent="0.2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s="11">
        <f t="shared" si="168"/>
        <v>0</v>
      </c>
      <c r="G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s="12" t="s">
        <v>8300</v>
      </c>
      <c r="P2701" s="12" t="s">
        <v>8301</v>
      </c>
      <c r="Q2701">
        <v>0</v>
      </c>
      <c r="R2701" s="18">
        <f t="shared" si="169"/>
        <v>41859.896562499998</v>
      </c>
      <c r="S2701" s="18">
        <f t="shared" si="170"/>
        <v>41829.896562499998</v>
      </c>
      <c r="T2701">
        <f t="shared" si="171"/>
        <v>2014</v>
      </c>
    </row>
    <row r="2702" spans="1:20" ht="45" x14ac:dyDescent="0.2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s="11">
        <f t="shared" si="168"/>
        <v>1</v>
      </c>
      <c r="G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s="12" t="s">
        <v>8300</v>
      </c>
      <c r="P2702" s="12" t="s">
        <v>8301</v>
      </c>
      <c r="Q2702">
        <v>17.5</v>
      </c>
      <c r="R2702" s="18">
        <f t="shared" si="169"/>
        <v>41900.87467592593</v>
      </c>
      <c r="S2702" s="18">
        <f t="shared" si="170"/>
        <v>41870.87467592593</v>
      </c>
      <c r="T2702">
        <f t="shared" si="171"/>
        <v>2014</v>
      </c>
    </row>
    <row r="2703" spans="1:20" ht="45" x14ac:dyDescent="0.25">
      <c r="A2703">
        <v>3733</v>
      </c>
      <c r="B2703" s="9" t="s">
        <v>3730</v>
      </c>
      <c r="C2703" s="3" t="s">
        <v>7843</v>
      </c>
      <c r="D2703" s="5">
        <v>1500</v>
      </c>
      <c r="E2703" s="7">
        <v>0</v>
      </c>
      <c r="F2703" s="11">
        <f t="shared" si="168"/>
        <v>0</v>
      </c>
      <c r="G2703" t="s">
        <v>8220</v>
      </c>
      <c r="H2703" t="s">
        <v>8223</v>
      </c>
      <c r="I2703" t="s">
        <v>8245</v>
      </c>
      <c r="J2703">
        <v>1429396200</v>
      </c>
      <c r="K2703">
        <v>1428539708</v>
      </c>
      <c r="L2703" t="b">
        <v>0</v>
      </c>
      <c r="M2703">
        <v>0</v>
      </c>
      <c r="N2703" t="b">
        <v>0</v>
      </c>
      <c r="O2703" s="12" t="s">
        <v>8280</v>
      </c>
      <c r="P2703" s="12" t="s">
        <v>8281</v>
      </c>
      <c r="Q2703">
        <v>0</v>
      </c>
      <c r="R2703" s="18">
        <f t="shared" si="169"/>
        <v>42112.9375</v>
      </c>
      <c r="S2703" s="18">
        <f t="shared" si="170"/>
        <v>42103.024398148147</v>
      </c>
      <c r="T2703">
        <f t="shared" si="171"/>
        <v>2015</v>
      </c>
    </row>
    <row r="2704" spans="1:20" ht="45" x14ac:dyDescent="0.25">
      <c r="A2704">
        <v>3741</v>
      </c>
      <c r="B2704" s="9" t="s">
        <v>3738</v>
      </c>
      <c r="C2704" s="3" t="s">
        <v>7851</v>
      </c>
      <c r="D2704" s="5">
        <v>20000</v>
      </c>
      <c r="E2704" s="7">
        <v>0</v>
      </c>
      <c r="F2704" s="11">
        <f t="shared" si="168"/>
        <v>0</v>
      </c>
      <c r="G2704" t="s">
        <v>8220</v>
      </c>
      <c r="H2704" t="s">
        <v>8223</v>
      </c>
      <c r="I2704" t="s">
        <v>8245</v>
      </c>
      <c r="J2704">
        <v>1450389950</v>
      </c>
      <c r="K2704">
        <v>1447797950</v>
      </c>
      <c r="L2704" t="b">
        <v>0</v>
      </c>
      <c r="M2704">
        <v>0</v>
      </c>
      <c r="N2704" t="b">
        <v>0</v>
      </c>
      <c r="O2704" s="12" t="s">
        <v>8280</v>
      </c>
      <c r="P2704" s="12" t="s">
        <v>8281</v>
      </c>
      <c r="Q2704">
        <v>0</v>
      </c>
      <c r="R2704" s="18">
        <f t="shared" si="169"/>
        <v>42355.920717592591</v>
      </c>
      <c r="S2704" s="18">
        <f t="shared" si="170"/>
        <v>42325.920717592591</v>
      </c>
      <c r="T2704">
        <f t="shared" si="171"/>
        <v>2015</v>
      </c>
    </row>
    <row r="2705" spans="1:20" ht="45" x14ac:dyDescent="0.25">
      <c r="A2705">
        <v>3743</v>
      </c>
      <c r="B2705" s="9" t="s">
        <v>3740</v>
      </c>
      <c r="C2705" s="3" t="s">
        <v>7853</v>
      </c>
      <c r="D2705" s="5">
        <v>2200</v>
      </c>
      <c r="E2705" s="7">
        <v>0</v>
      </c>
      <c r="F2705" s="11">
        <f t="shared" si="168"/>
        <v>0</v>
      </c>
      <c r="G2705" t="s">
        <v>8220</v>
      </c>
      <c r="H2705" t="s">
        <v>8223</v>
      </c>
      <c r="I2705" t="s">
        <v>8245</v>
      </c>
      <c r="J2705">
        <v>1404406964</v>
      </c>
      <c r="K2705">
        <v>1401814964</v>
      </c>
      <c r="L2705" t="b">
        <v>0</v>
      </c>
      <c r="M2705">
        <v>0</v>
      </c>
      <c r="N2705" t="b">
        <v>0</v>
      </c>
      <c r="O2705" s="12" t="s">
        <v>8280</v>
      </c>
      <c r="P2705" s="12" t="s">
        <v>8281</v>
      </c>
      <c r="Q2705">
        <v>0</v>
      </c>
      <c r="R2705" s="18">
        <f t="shared" si="169"/>
        <v>41823.710231481484</v>
      </c>
      <c r="S2705" s="18">
        <f t="shared" si="170"/>
        <v>41793.710231481484</v>
      </c>
      <c r="T2705">
        <f t="shared" si="171"/>
        <v>2014</v>
      </c>
    </row>
    <row r="2706" spans="1:20" ht="60" x14ac:dyDescent="0.25">
      <c r="A2706">
        <v>3744</v>
      </c>
      <c r="B2706" s="9" t="s">
        <v>3741</v>
      </c>
      <c r="C2706" s="3" t="s">
        <v>7854</v>
      </c>
      <c r="D2706" s="5">
        <v>1200</v>
      </c>
      <c r="E2706" s="7">
        <v>0</v>
      </c>
      <c r="F2706" s="11">
        <f t="shared" ref="F2706:F2769" si="172">ROUND(E2706/D2706*100,0)</f>
        <v>0</v>
      </c>
      <c r="G2706" t="s">
        <v>8220</v>
      </c>
      <c r="H2706" t="s">
        <v>8223</v>
      </c>
      <c r="I2706" t="s">
        <v>8245</v>
      </c>
      <c r="J2706">
        <v>1404532740</v>
      </c>
      <c r="K2706">
        <v>1401823952</v>
      </c>
      <c r="L2706" t="b">
        <v>0</v>
      </c>
      <c r="M2706">
        <v>0</v>
      </c>
      <c r="N2706" t="b">
        <v>0</v>
      </c>
      <c r="O2706" s="12" t="s">
        <v>8280</v>
      </c>
      <c r="P2706" s="12" t="s">
        <v>8281</v>
      </c>
      <c r="Q2706">
        <v>0</v>
      </c>
      <c r="R2706" s="18">
        <f t="shared" ref="R2706:R2769" si="173">(((J2706/60)/60)/24)+DATE(1970,1,1)</f>
        <v>41825.165972222225</v>
      </c>
      <c r="S2706" s="18">
        <f t="shared" ref="S2706:S2769" si="174">(((K2706/60)/60)/24)+DATE(1970,1,1)</f>
        <v>41793.814259259263</v>
      </c>
      <c r="T2706">
        <f t="shared" si="171"/>
        <v>2014</v>
      </c>
    </row>
    <row r="2707" spans="1:20" ht="60" x14ac:dyDescent="0.25">
      <c r="A2707">
        <v>2929</v>
      </c>
      <c r="B2707" s="9" t="s">
        <v>2929</v>
      </c>
      <c r="C2707" s="3" t="s">
        <v>7039</v>
      </c>
      <c r="D2707" s="5">
        <v>8000</v>
      </c>
      <c r="E2707" s="7">
        <v>8165.55</v>
      </c>
      <c r="F2707" s="11">
        <f t="shared" si="172"/>
        <v>102</v>
      </c>
      <c r="G2707" t="s">
        <v>8218</v>
      </c>
      <c r="H2707" t="s">
        <v>8223</v>
      </c>
      <c r="I2707" t="s">
        <v>8245</v>
      </c>
      <c r="J2707">
        <v>1401024758</v>
      </c>
      <c r="K2707">
        <v>1398432758</v>
      </c>
      <c r="L2707" t="b">
        <v>0</v>
      </c>
      <c r="M2707">
        <v>32</v>
      </c>
      <c r="N2707" t="b">
        <v>1</v>
      </c>
      <c r="O2707" s="12" t="s">
        <v>8280</v>
      </c>
      <c r="P2707" s="12" t="s">
        <v>8305</v>
      </c>
      <c r="Q2707">
        <v>255.17</v>
      </c>
      <c r="R2707" s="18">
        <f t="shared" si="173"/>
        <v>41784.564328703702</v>
      </c>
      <c r="S2707" s="18">
        <f t="shared" si="174"/>
        <v>41754.564328703702</v>
      </c>
      <c r="T2707">
        <f t="shared" si="171"/>
        <v>2014</v>
      </c>
    </row>
    <row r="2708" spans="1:20" ht="60" x14ac:dyDescent="0.25">
      <c r="A2708">
        <v>2930</v>
      </c>
      <c r="B2708" s="9" t="s">
        <v>2930</v>
      </c>
      <c r="C2708" s="3" t="s">
        <v>7040</v>
      </c>
      <c r="D2708" s="5">
        <v>10000</v>
      </c>
      <c r="E2708" s="7">
        <v>10092</v>
      </c>
      <c r="F2708" s="11">
        <f t="shared" si="172"/>
        <v>101</v>
      </c>
      <c r="G2708" t="s">
        <v>8218</v>
      </c>
      <c r="H2708" t="s">
        <v>8224</v>
      </c>
      <c r="I2708" t="s">
        <v>8246</v>
      </c>
      <c r="J2708">
        <v>1431007264</v>
      </c>
      <c r="K2708">
        <v>1428415264</v>
      </c>
      <c r="L2708" t="b">
        <v>0</v>
      </c>
      <c r="M2708">
        <v>62</v>
      </c>
      <c r="N2708" t="b">
        <v>1</v>
      </c>
      <c r="O2708" s="12" t="s">
        <v>8280</v>
      </c>
      <c r="P2708" s="12" t="s">
        <v>8305</v>
      </c>
      <c r="Q2708">
        <v>162.77000000000001</v>
      </c>
      <c r="R2708" s="18">
        <f t="shared" si="173"/>
        <v>42131.584074074075</v>
      </c>
      <c r="S2708" s="18">
        <f t="shared" si="174"/>
        <v>42101.584074074075</v>
      </c>
      <c r="T2708">
        <f t="shared" si="171"/>
        <v>2015</v>
      </c>
    </row>
    <row r="2709" spans="1:20" ht="60" x14ac:dyDescent="0.25">
      <c r="A2709">
        <v>2931</v>
      </c>
      <c r="B2709" s="9" t="s">
        <v>2931</v>
      </c>
      <c r="C2709" s="3" t="s">
        <v>7041</v>
      </c>
      <c r="D2709" s="5">
        <v>750</v>
      </c>
      <c r="E2709" s="7">
        <v>795</v>
      </c>
      <c r="F2709" s="11">
        <f t="shared" si="172"/>
        <v>106</v>
      </c>
      <c r="G2709" t="s">
        <v>8218</v>
      </c>
      <c r="H2709" t="s">
        <v>8228</v>
      </c>
      <c r="I2709" t="s">
        <v>8250</v>
      </c>
      <c r="J2709">
        <v>1410761280</v>
      </c>
      <c r="K2709">
        <v>1408604363</v>
      </c>
      <c r="L2709" t="b">
        <v>0</v>
      </c>
      <c r="M2709">
        <v>9</v>
      </c>
      <c r="N2709" t="b">
        <v>1</v>
      </c>
      <c r="O2709" s="12" t="s">
        <v>8280</v>
      </c>
      <c r="P2709" s="12" t="s">
        <v>8305</v>
      </c>
      <c r="Q2709">
        <v>88.33</v>
      </c>
      <c r="R2709" s="18">
        <f t="shared" si="173"/>
        <v>41897.255555555559</v>
      </c>
      <c r="S2709" s="18">
        <f t="shared" si="174"/>
        <v>41872.291238425925</v>
      </c>
      <c r="T2709">
        <f t="shared" si="171"/>
        <v>2014</v>
      </c>
    </row>
    <row r="2710" spans="1:20" ht="60" x14ac:dyDescent="0.25">
      <c r="A2710">
        <v>2932</v>
      </c>
      <c r="B2710" s="9" t="s">
        <v>2932</v>
      </c>
      <c r="C2710" s="3" t="s">
        <v>7042</v>
      </c>
      <c r="D2710" s="5">
        <v>3100</v>
      </c>
      <c r="E2710" s="7">
        <v>3258</v>
      </c>
      <c r="F2710" s="11">
        <f t="shared" si="172"/>
        <v>105</v>
      </c>
      <c r="G2710" t="s">
        <v>8218</v>
      </c>
      <c r="H2710" t="s">
        <v>8225</v>
      </c>
      <c r="I2710" t="s">
        <v>8247</v>
      </c>
      <c r="J2710">
        <v>1424516400</v>
      </c>
      <c r="K2710">
        <v>1421812637</v>
      </c>
      <c r="L2710" t="b">
        <v>0</v>
      </c>
      <c r="M2710">
        <v>38</v>
      </c>
      <c r="N2710" t="b">
        <v>1</v>
      </c>
      <c r="O2710" s="12" t="s">
        <v>8280</v>
      </c>
      <c r="P2710" s="12" t="s">
        <v>8305</v>
      </c>
      <c r="Q2710">
        <v>85.74</v>
      </c>
      <c r="R2710" s="18">
        <f t="shared" si="173"/>
        <v>42056.458333333328</v>
      </c>
      <c r="S2710" s="18">
        <f t="shared" si="174"/>
        <v>42025.164780092593</v>
      </c>
      <c r="T2710">
        <f t="shared" si="171"/>
        <v>2015</v>
      </c>
    </row>
    <row r="2711" spans="1:20" ht="60" x14ac:dyDescent="0.25">
      <c r="A2711">
        <v>3863</v>
      </c>
      <c r="B2711" s="9" t="s">
        <v>3860</v>
      </c>
      <c r="C2711" s="3" t="s">
        <v>7972</v>
      </c>
      <c r="D2711" s="5">
        <v>6000</v>
      </c>
      <c r="E2711" s="7">
        <v>0</v>
      </c>
      <c r="F2711" s="11">
        <f t="shared" si="172"/>
        <v>0</v>
      </c>
      <c r="G2711" t="s">
        <v>8220</v>
      </c>
      <c r="H2711" t="s">
        <v>8223</v>
      </c>
      <c r="I2711" t="s">
        <v>8245</v>
      </c>
      <c r="J2711">
        <v>1446739905</v>
      </c>
      <c r="K2711">
        <v>1441552305</v>
      </c>
      <c r="L2711" t="b">
        <v>0</v>
      </c>
      <c r="M2711">
        <v>0</v>
      </c>
      <c r="N2711" t="b">
        <v>0</v>
      </c>
      <c r="O2711" s="12" t="s">
        <v>8280</v>
      </c>
      <c r="P2711" s="12" t="s">
        <v>8281</v>
      </c>
      <c r="Q2711">
        <v>0</v>
      </c>
      <c r="R2711" s="18">
        <f t="shared" si="173"/>
        <v>42313.674826388888</v>
      </c>
      <c r="S2711" s="18">
        <f t="shared" si="174"/>
        <v>42253.633159722223</v>
      </c>
      <c r="T2711">
        <f t="shared" si="171"/>
        <v>2015</v>
      </c>
    </row>
    <row r="2712" spans="1:20" ht="60" x14ac:dyDescent="0.25">
      <c r="A2712">
        <v>2933</v>
      </c>
      <c r="B2712" s="9" t="s">
        <v>2933</v>
      </c>
      <c r="C2712" s="3" t="s">
        <v>7043</v>
      </c>
      <c r="D2712" s="5">
        <v>2500</v>
      </c>
      <c r="E2712" s="7">
        <v>2569</v>
      </c>
      <c r="F2712" s="11">
        <f t="shared" si="172"/>
        <v>103</v>
      </c>
      <c r="G2712" t="s">
        <v>8218</v>
      </c>
      <c r="H2712" t="s">
        <v>8223</v>
      </c>
      <c r="I2712" t="s">
        <v>8245</v>
      </c>
      <c r="J2712">
        <v>1465081053</v>
      </c>
      <c r="K2712">
        <v>1462489053</v>
      </c>
      <c r="L2712" t="b">
        <v>0</v>
      </c>
      <c r="M2712">
        <v>54</v>
      </c>
      <c r="N2712" t="b">
        <v>1</v>
      </c>
      <c r="O2712" s="12" t="s">
        <v>8280</v>
      </c>
      <c r="P2712" s="12" t="s">
        <v>8305</v>
      </c>
      <c r="Q2712">
        <v>47.57</v>
      </c>
      <c r="R2712" s="18">
        <f t="shared" si="173"/>
        <v>42525.956631944442</v>
      </c>
      <c r="S2712" s="18">
        <f t="shared" si="174"/>
        <v>42495.956631944442</v>
      </c>
      <c r="T2712">
        <f t="shared" si="171"/>
        <v>2016</v>
      </c>
    </row>
    <row r="2713" spans="1:20" ht="45" x14ac:dyDescent="0.25">
      <c r="A2713">
        <v>2934</v>
      </c>
      <c r="B2713" s="9" t="s">
        <v>2934</v>
      </c>
      <c r="C2713" s="3" t="s">
        <v>7044</v>
      </c>
      <c r="D2713" s="5">
        <v>2500</v>
      </c>
      <c r="E2713" s="7">
        <v>2700</v>
      </c>
      <c r="F2713" s="11">
        <f t="shared" si="172"/>
        <v>108</v>
      </c>
      <c r="G2713" t="s">
        <v>8218</v>
      </c>
      <c r="H2713" t="s">
        <v>8228</v>
      </c>
      <c r="I2713" t="s">
        <v>8250</v>
      </c>
      <c r="J2713">
        <v>1402845364</v>
      </c>
      <c r="K2713">
        <v>1400253364</v>
      </c>
      <c r="L2713" t="b">
        <v>0</v>
      </c>
      <c r="M2713">
        <v>37</v>
      </c>
      <c r="N2713" t="b">
        <v>1</v>
      </c>
      <c r="O2713" s="12" t="s">
        <v>8280</v>
      </c>
      <c r="P2713" s="12" t="s">
        <v>8305</v>
      </c>
      <c r="Q2713">
        <v>72.97</v>
      </c>
      <c r="R2713" s="18">
        <f t="shared" si="173"/>
        <v>41805.636157407411</v>
      </c>
      <c r="S2713" s="18">
        <f t="shared" si="174"/>
        <v>41775.636157407411</v>
      </c>
      <c r="T2713">
        <f t="shared" si="171"/>
        <v>2014</v>
      </c>
    </row>
    <row r="2714" spans="1:20" ht="45" x14ac:dyDescent="0.25">
      <c r="A2714">
        <v>2935</v>
      </c>
      <c r="B2714" s="9" t="s">
        <v>2935</v>
      </c>
      <c r="C2714" s="3" t="s">
        <v>7045</v>
      </c>
      <c r="D2714" s="5">
        <v>3500</v>
      </c>
      <c r="E2714" s="7">
        <v>3531</v>
      </c>
      <c r="F2714" s="11">
        <f t="shared" si="172"/>
        <v>101</v>
      </c>
      <c r="G2714" t="s">
        <v>8218</v>
      </c>
      <c r="H2714" t="s">
        <v>8223</v>
      </c>
      <c r="I2714" t="s">
        <v>8245</v>
      </c>
      <c r="J2714">
        <v>1472490000</v>
      </c>
      <c r="K2714">
        <v>1467468008</v>
      </c>
      <c r="L2714" t="b">
        <v>0</v>
      </c>
      <c r="M2714">
        <v>39</v>
      </c>
      <c r="N2714" t="b">
        <v>1</v>
      </c>
      <c r="O2714" s="12" t="s">
        <v>8280</v>
      </c>
      <c r="P2714" s="12" t="s">
        <v>8305</v>
      </c>
      <c r="Q2714">
        <v>90.54</v>
      </c>
      <c r="R2714" s="18">
        <f t="shared" si="173"/>
        <v>42611.708333333328</v>
      </c>
      <c r="S2714" s="18">
        <f t="shared" si="174"/>
        <v>42553.583425925928</v>
      </c>
      <c r="T2714">
        <f t="shared" si="171"/>
        <v>2016</v>
      </c>
    </row>
    <row r="2715" spans="1:20" ht="60" x14ac:dyDescent="0.25">
      <c r="A2715">
        <v>2936</v>
      </c>
      <c r="B2715" s="9" t="s">
        <v>2936</v>
      </c>
      <c r="C2715" s="3" t="s">
        <v>7046</v>
      </c>
      <c r="D2715" s="5">
        <v>1000</v>
      </c>
      <c r="E2715" s="7">
        <v>1280</v>
      </c>
      <c r="F2715" s="11">
        <f t="shared" si="172"/>
        <v>128</v>
      </c>
      <c r="G2715" t="s">
        <v>8218</v>
      </c>
      <c r="H2715" t="s">
        <v>8223</v>
      </c>
      <c r="I2715" t="s">
        <v>8245</v>
      </c>
      <c r="J2715">
        <v>1413176340</v>
      </c>
      <c r="K2715">
        <v>1412091423</v>
      </c>
      <c r="L2715" t="b">
        <v>0</v>
      </c>
      <c r="M2715">
        <v>34</v>
      </c>
      <c r="N2715" t="b">
        <v>1</v>
      </c>
      <c r="O2715" s="12" t="s">
        <v>8280</v>
      </c>
      <c r="P2715" s="12" t="s">
        <v>8305</v>
      </c>
      <c r="Q2715">
        <v>37.65</v>
      </c>
      <c r="R2715" s="18">
        <f t="shared" si="173"/>
        <v>41925.207638888889</v>
      </c>
      <c r="S2715" s="18">
        <f t="shared" si="174"/>
        <v>41912.650729166664</v>
      </c>
      <c r="T2715">
        <f t="shared" si="171"/>
        <v>2014</v>
      </c>
    </row>
    <row r="2716" spans="1:20" ht="30" x14ac:dyDescent="0.25">
      <c r="A2716">
        <v>2937</v>
      </c>
      <c r="B2716" s="9" t="s">
        <v>2937</v>
      </c>
      <c r="C2716" s="3" t="s">
        <v>7047</v>
      </c>
      <c r="D2716" s="5">
        <v>1500</v>
      </c>
      <c r="E2716" s="7">
        <v>2000</v>
      </c>
      <c r="F2716" s="11">
        <f t="shared" si="172"/>
        <v>133</v>
      </c>
      <c r="G2716" t="s">
        <v>8218</v>
      </c>
      <c r="H2716" t="s">
        <v>8224</v>
      </c>
      <c r="I2716" t="s">
        <v>8246</v>
      </c>
      <c r="J2716">
        <v>1405249113</v>
      </c>
      <c r="K2716">
        <v>1402657113</v>
      </c>
      <c r="L2716" t="b">
        <v>0</v>
      </c>
      <c r="M2716">
        <v>55</v>
      </c>
      <c r="N2716" t="b">
        <v>1</v>
      </c>
      <c r="O2716" s="12" t="s">
        <v>8280</v>
      </c>
      <c r="P2716" s="12" t="s">
        <v>8305</v>
      </c>
      <c r="Q2716">
        <v>36.36</v>
      </c>
      <c r="R2716" s="18">
        <f t="shared" si="173"/>
        <v>41833.457326388889</v>
      </c>
      <c r="S2716" s="18">
        <f t="shared" si="174"/>
        <v>41803.457326388889</v>
      </c>
      <c r="T2716">
        <f t="shared" si="171"/>
        <v>2014</v>
      </c>
    </row>
    <row r="2717" spans="1:20" ht="60" x14ac:dyDescent="0.25">
      <c r="A2717">
        <v>2938</v>
      </c>
      <c r="B2717" s="9" t="s">
        <v>2938</v>
      </c>
      <c r="C2717" s="3" t="s">
        <v>7048</v>
      </c>
      <c r="D2717" s="5">
        <v>4000</v>
      </c>
      <c r="E2717" s="7">
        <v>4055</v>
      </c>
      <c r="F2717" s="11">
        <f t="shared" si="172"/>
        <v>101</v>
      </c>
      <c r="G2717" t="s">
        <v>8218</v>
      </c>
      <c r="H2717" t="s">
        <v>8223</v>
      </c>
      <c r="I2717" t="s">
        <v>8245</v>
      </c>
      <c r="J2717">
        <v>1422636814</v>
      </c>
      <c r="K2717">
        <v>1420044814</v>
      </c>
      <c r="L2717" t="b">
        <v>0</v>
      </c>
      <c r="M2717">
        <v>32</v>
      </c>
      <c r="N2717" t="b">
        <v>1</v>
      </c>
      <c r="O2717" s="12" t="s">
        <v>8280</v>
      </c>
      <c r="P2717" s="12" t="s">
        <v>8305</v>
      </c>
      <c r="Q2717">
        <v>126.72</v>
      </c>
      <c r="R2717" s="18">
        <f t="shared" si="173"/>
        <v>42034.703865740739</v>
      </c>
      <c r="S2717" s="18">
        <f t="shared" si="174"/>
        <v>42004.703865740739</v>
      </c>
      <c r="T2717">
        <f t="shared" si="171"/>
        <v>2014</v>
      </c>
    </row>
    <row r="2718" spans="1:20" ht="60" x14ac:dyDescent="0.25">
      <c r="A2718">
        <v>2939</v>
      </c>
      <c r="B2718" s="9" t="s">
        <v>2939</v>
      </c>
      <c r="C2718" s="3" t="s">
        <v>7049</v>
      </c>
      <c r="D2718" s="5">
        <v>8000</v>
      </c>
      <c r="E2718" s="7">
        <v>8230</v>
      </c>
      <c r="F2718" s="11">
        <f t="shared" si="172"/>
        <v>103</v>
      </c>
      <c r="G2718" t="s">
        <v>8218</v>
      </c>
      <c r="H2718" t="s">
        <v>8223</v>
      </c>
      <c r="I2718" t="s">
        <v>8245</v>
      </c>
      <c r="J2718">
        <v>1409187600</v>
      </c>
      <c r="K2718">
        <v>1406316312</v>
      </c>
      <c r="L2718" t="b">
        <v>0</v>
      </c>
      <c r="M2718">
        <v>25</v>
      </c>
      <c r="N2718" t="b">
        <v>1</v>
      </c>
      <c r="O2718" s="12" t="s">
        <v>8280</v>
      </c>
      <c r="P2718" s="12" t="s">
        <v>8305</v>
      </c>
      <c r="Q2718">
        <v>329.2</v>
      </c>
      <c r="R2718" s="18">
        <f t="shared" si="173"/>
        <v>41879.041666666664</v>
      </c>
      <c r="S2718" s="18">
        <f t="shared" si="174"/>
        <v>41845.809166666666</v>
      </c>
      <c r="T2718">
        <f t="shared" si="171"/>
        <v>2014</v>
      </c>
    </row>
    <row r="2719" spans="1:20" ht="45" x14ac:dyDescent="0.25">
      <c r="A2719">
        <v>2940</v>
      </c>
      <c r="B2719" s="9" t="s">
        <v>2940</v>
      </c>
      <c r="C2719" s="3" t="s">
        <v>7050</v>
      </c>
      <c r="D2719" s="5">
        <v>2500</v>
      </c>
      <c r="E2719" s="7">
        <v>2681</v>
      </c>
      <c r="F2719" s="11">
        <f t="shared" si="172"/>
        <v>107</v>
      </c>
      <c r="G2719" t="s">
        <v>8218</v>
      </c>
      <c r="H2719" t="s">
        <v>8223</v>
      </c>
      <c r="I2719" t="s">
        <v>8245</v>
      </c>
      <c r="J2719">
        <v>1421606018</v>
      </c>
      <c r="K2719">
        <v>1418150018</v>
      </c>
      <c r="L2719" t="b">
        <v>0</v>
      </c>
      <c r="M2719">
        <v>33</v>
      </c>
      <c r="N2719" t="b">
        <v>1</v>
      </c>
      <c r="O2719" s="12" t="s">
        <v>8280</v>
      </c>
      <c r="P2719" s="12" t="s">
        <v>8305</v>
      </c>
      <c r="Q2719">
        <v>81.239999999999995</v>
      </c>
      <c r="R2719" s="18">
        <f t="shared" si="173"/>
        <v>42022.773356481484</v>
      </c>
      <c r="S2719" s="18">
        <f t="shared" si="174"/>
        <v>41982.773356481484</v>
      </c>
      <c r="T2719">
        <f t="shared" si="171"/>
        <v>2014</v>
      </c>
    </row>
    <row r="2720" spans="1:20" ht="60" x14ac:dyDescent="0.25">
      <c r="A2720">
        <v>3188</v>
      </c>
      <c r="B2720" s="9" t="s">
        <v>3188</v>
      </c>
      <c r="C2720" s="3" t="s">
        <v>7298</v>
      </c>
      <c r="D2720" s="5">
        <v>200</v>
      </c>
      <c r="E2720" s="7">
        <v>130</v>
      </c>
      <c r="F2720" s="11">
        <f t="shared" si="172"/>
        <v>65</v>
      </c>
      <c r="G2720" t="s">
        <v>8220</v>
      </c>
      <c r="H2720" t="s">
        <v>8224</v>
      </c>
      <c r="I2720" t="s">
        <v>8246</v>
      </c>
      <c r="J2720">
        <v>1433930302</v>
      </c>
      <c r="K2720">
        <v>1432115902</v>
      </c>
      <c r="L2720" t="b">
        <v>0</v>
      </c>
      <c r="M2720">
        <v>9</v>
      </c>
      <c r="N2720" t="b">
        <v>0</v>
      </c>
      <c r="O2720" s="12" t="s">
        <v>8280</v>
      </c>
      <c r="P2720" s="12" t="s">
        <v>8305</v>
      </c>
      <c r="Q2720">
        <v>14.44</v>
      </c>
      <c r="R2720" s="18">
        <f t="shared" si="173"/>
        <v>42165.415532407409</v>
      </c>
      <c r="S2720" s="18">
        <f t="shared" si="174"/>
        <v>42144.415532407409</v>
      </c>
      <c r="T2720">
        <f t="shared" si="171"/>
        <v>2015</v>
      </c>
    </row>
    <row r="2721" spans="1:20" ht="60" x14ac:dyDescent="0.25">
      <c r="A2721">
        <v>3189</v>
      </c>
      <c r="B2721" s="9" t="s">
        <v>3189</v>
      </c>
      <c r="C2721" s="3" t="s">
        <v>7299</v>
      </c>
      <c r="D2721" s="5">
        <v>55000</v>
      </c>
      <c r="E2721" s="7">
        <v>6780</v>
      </c>
      <c r="F2721" s="11">
        <f t="shared" si="172"/>
        <v>12</v>
      </c>
      <c r="G2721" t="s">
        <v>8220</v>
      </c>
      <c r="H2721" t="s">
        <v>8234</v>
      </c>
      <c r="I2721" t="s">
        <v>8254</v>
      </c>
      <c r="J2721">
        <v>1432455532</v>
      </c>
      <c r="K2721">
        <v>1429863532</v>
      </c>
      <c r="L2721" t="b">
        <v>0</v>
      </c>
      <c r="M2721">
        <v>19</v>
      </c>
      <c r="N2721" t="b">
        <v>0</v>
      </c>
      <c r="O2721" s="12" t="s">
        <v>8280</v>
      </c>
      <c r="P2721" s="12" t="s">
        <v>8305</v>
      </c>
      <c r="Q2721">
        <v>356.84</v>
      </c>
      <c r="R2721" s="18">
        <f t="shared" si="173"/>
        <v>42148.346435185187</v>
      </c>
      <c r="S2721" s="18">
        <f t="shared" si="174"/>
        <v>42118.346435185187</v>
      </c>
      <c r="T2721">
        <f t="shared" si="171"/>
        <v>2015</v>
      </c>
    </row>
    <row r="2722" spans="1:20" ht="60" x14ac:dyDescent="0.25">
      <c r="A2722">
        <v>3892</v>
      </c>
      <c r="B2722" s="9" t="s">
        <v>3889</v>
      </c>
      <c r="C2722" s="3" t="s">
        <v>8000</v>
      </c>
      <c r="D2722" s="5">
        <v>1000</v>
      </c>
      <c r="E2722" s="7">
        <v>0</v>
      </c>
      <c r="F2722" s="11">
        <f t="shared" si="172"/>
        <v>0</v>
      </c>
      <c r="G2722" t="s">
        <v>8220</v>
      </c>
      <c r="H2722" t="s">
        <v>8223</v>
      </c>
      <c r="I2722" t="s">
        <v>8245</v>
      </c>
      <c r="J2722">
        <v>1408863600</v>
      </c>
      <c r="K2722">
        <v>1408203557</v>
      </c>
      <c r="L2722" t="b">
        <v>0</v>
      </c>
      <c r="M2722">
        <v>0</v>
      </c>
      <c r="N2722" t="b">
        <v>0</v>
      </c>
      <c r="O2722" s="12" t="s">
        <v>8280</v>
      </c>
      <c r="P2722" s="12" t="s">
        <v>8281</v>
      </c>
      <c r="Q2722">
        <v>0</v>
      </c>
      <c r="R2722" s="18">
        <f t="shared" si="173"/>
        <v>41875.291666666664</v>
      </c>
      <c r="S2722" s="18">
        <f t="shared" si="174"/>
        <v>41867.652280092596</v>
      </c>
      <c r="T2722">
        <f t="shared" si="171"/>
        <v>2014</v>
      </c>
    </row>
    <row r="2723" spans="1:20" ht="60" x14ac:dyDescent="0.2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s="11">
        <f t="shared" si="172"/>
        <v>1462</v>
      </c>
      <c r="G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s="12" t="s">
        <v>8283</v>
      </c>
      <c r="P2723" s="12" t="s">
        <v>8314</v>
      </c>
      <c r="Q2723">
        <v>40.76</v>
      </c>
      <c r="R2723" s="18">
        <f t="shared" si="173"/>
        <v>41523.791666666664</v>
      </c>
      <c r="S2723" s="18">
        <f t="shared" si="174"/>
        <v>41493.543958333335</v>
      </c>
      <c r="T2723">
        <f t="shared" si="171"/>
        <v>2013</v>
      </c>
    </row>
    <row r="2724" spans="1:20" ht="60" x14ac:dyDescent="0.2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s="11">
        <f t="shared" si="172"/>
        <v>253</v>
      </c>
      <c r="G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s="12" t="s">
        <v>8283</v>
      </c>
      <c r="P2724" s="12" t="s">
        <v>8314</v>
      </c>
      <c r="Q2724">
        <v>68.25</v>
      </c>
      <c r="R2724" s="18">
        <f t="shared" si="173"/>
        <v>42764.857094907406</v>
      </c>
      <c r="S2724" s="18">
        <f t="shared" si="174"/>
        <v>42704.857094907406</v>
      </c>
      <c r="T2724">
        <f t="shared" si="171"/>
        <v>2016</v>
      </c>
    </row>
    <row r="2725" spans="1:20" ht="60" x14ac:dyDescent="0.2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s="11">
        <f t="shared" si="172"/>
        <v>140</v>
      </c>
      <c r="G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s="12" t="s">
        <v>8283</v>
      </c>
      <c r="P2725" s="12" t="s">
        <v>8314</v>
      </c>
      <c r="Q2725">
        <v>95.49</v>
      </c>
      <c r="R2725" s="18">
        <f t="shared" si="173"/>
        <v>42004.880648148144</v>
      </c>
      <c r="S2725" s="18">
        <f t="shared" si="174"/>
        <v>41944.83898148148</v>
      </c>
      <c r="T2725">
        <f t="shared" si="171"/>
        <v>2014</v>
      </c>
    </row>
    <row r="2726" spans="1:20" ht="60" x14ac:dyDescent="0.2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s="11">
        <f t="shared" si="172"/>
        <v>297</v>
      </c>
      <c r="G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s="12" t="s">
        <v>8283</v>
      </c>
      <c r="P2726" s="12" t="s">
        <v>8314</v>
      </c>
      <c r="Q2726">
        <v>7.19</v>
      </c>
      <c r="R2726" s="18">
        <f t="shared" si="173"/>
        <v>42231.32707175926</v>
      </c>
      <c r="S2726" s="18">
        <f t="shared" si="174"/>
        <v>42199.32707175926</v>
      </c>
      <c r="T2726">
        <f t="shared" si="171"/>
        <v>2015</v>
      </c>
    </row>
    <row r="2727" spans="1:20" ht="45" x14ac:dyDescent="0.2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s="11">
        <f t="shared" si="172"/>
        <v>145</v>
      </c>
      <c r="G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s="12" t="s">
        <v>8283</v>
      </c>
      <c r="P2727" s="12" t="s">
        <v>8314</v>
      </c>
      <c r="Q2727">
        <v>511.65</v>
      </c>
      <c r="R2727" s="18">
        <f t="shared" si="173"/>
        <v>42795.744618055556</v>
      </c>
      <c r="S2727" s="18">
        <f t="shared" si="174"/>
        <v>42745.744618055556</v>
      </c>
      <c r="T2727">
        <f t="shared" si="171"/>
        <v>2017</v>
      </c>
    </row>
    <row r="2728" spans="1:20" x14ac:dyDescent="0.2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s="11">
        <f t="shared" si="172"/>
        <v>106</v>
      </c>
      <c r="G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s="12" t="s">
        <v>8283</v>
      </c>
      <c r="P2728" s="12" t="s">
        <v>8314</v>
      </c>
      <c r="Q2728">
        <v>261.75</v>
      </c>
      <c r="R2728" s="18">
        <f t="shared" si="173"/>
        <v>42482.579988425925</v>
      </c>
      <c r="S2728" s="18">
        <f t="shared" si="174"/>
        <v>42452.579988425925</v>
      </c>
      <c r="T2728">
        <f t="shared" si="171"/>
        <v>2016</v>
      </c>
    </row>
    <row r="2729" spans="1:20" ht="45" x14ac:dyDescent="0.2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s="11">
        <f t="shared" si="172"/>
        <v>493</v>
      </c>
      <c r="G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s="12" t="s">
        <v>8283</v>
      </c>
      <c r="P2729" s="12" t="s">
        <v>8314</v>
      </c>
      <c r="Q2729">
        <v>69.760000000000005</v>
      </c>
      <c r="R2729" s="18">
        <f t="shared" si="173"/>
        <v>42223.676655092597</v>
      </c>
      <c r="S2729" s="18">
        <f t="shared" si="174"/>
        <v>42198.676655092597</v>
      </c>
      <c r="T2729">
        <f t="shared" si="171"/>
        <v>2015</v>
      </c>
    </row>
    <row r="2730" spans="1:20" ht="30" x14ac:dyDescent="0.2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s="11">
        <f t="shared" si="172"/>
        <v>202</v>
      </c>
      <c r="G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s="12" t="s">
        <v>8283</v>
      </c>
      <c r="P2730" s="12" t="s">
        <v>8314</v>
      </c>
      <c r="Q2730">
        <v>77.23</v>
      </c>
      <c r="R2730" s="18">
        <f t="shared" si="173"/>
        <v>42368.59993055556</v>
      </c>
      <c r="S2730" s="18">
        <f t="shared" si="174"/>
        <v>42333.59993055556</v>
      </c>
      <c r="T2730">
        <f t="shared" si="171"/>
        <v>2015</v>
      </c>
    </row>
    <row r="2731" spans="1:20" ht="30" x14ac:dyDescent="0.2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s="11">
        <f t="shared" si="172"/>
        <v>104</v>
      </c>
      <c r="G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s="12" t="s">
        <v>8283</v>
      </c>
      <c r="P2731" s="12" t="s">
        <v>8314</v>
      </c>
      <c r="Q2731">
        <v>340.57</v>
      </c>
      <c r="R2731" s="18">
        <f t="shared" si="173"/>
        <v>42125.240706018521</v>
      </c>
      <c r="S2731" s="18">
        <f t="shared" si="174"/>
        <v>42095.240706018521</v>
      </c>
      <c r="T2731">
        <f t="shared" si="171"/>
        <v>2015</v>
      </c>
    </row>
    <row r="2732" spans="1:20" ht="45" x14ac:dyDescent="0.2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s="11">
        <f t="shared" si="172"/>
        <v>170</v>
      </c>
      <c r="G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s="12" t="s">
        <v>8283</v>
      </c>
      <c r="P2732" s="12" t="s">
        <v>8314</v>
      </c>
      <c r="Q2732">
        <v>67.42</v>
      </c>
      <c r="R2732" s="18">
        <f t="shared" si="173"/>
        <v>41386.541377314818</v>
      </c>
      <c r="S2732" s="18">
        <f t="shared" si="174"/>
        <v>41351.541377314818</v>
      </c>
      <c r="T2732">
        <f t="shared" si="171"/>
        <v>2013</v>
      </c>
    </row>
    <row r="2733" spans="1:20" ht="60" x14ac:dyDescent="0.2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s="11">
        <f t="shared" si="172"/>
        <v>104</v>
      </c>
      <c r="G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s="12" t="s">
        <v>8283</v>
      </c>
      <c r="P2733" s="12" t="s">
        <v>8314</v>
      </c>
      <c r="Q2733">
        <v>845.7</v>
      </c>
      <c r="R2733" s="18">
        <f t="shared" si="173"/>
        <v>41930.166666666664</v>
      </c>
      <c r="S2733" s="18">
        <f t="shared" si="174"/>
        <v>41872.525717592594</v>
      </c>
      <c r="T2733">
        <f t="shared" si="171"/>
        <v>2014</v>
      </c>
    </row>
    <row r="2734" spans="1:20" ht="60" x14ac:dyDescent="0.2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s="11">
        <f t="shared" si="172"/>
        <v>118</v>
      </c>
      <c r="G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s="12" t="s">
        <v>8283</v>
      </c>
      <c r="P2734" s="12" t="s">
        <v>8314</v>
      </c>
      <c r="Q2734">
        <v>97.19</v>
      </c>
      <c r="R2734" s="18">
        <f t="shared" si="173"/>
        <v>41422</v>
      </c>
      <c r="S2734" s="18">
        <f t="shared" si="174"/>
        <v>41389.808194444442</v>
      </c>
      <c r="T2734">
        <f t="shared" si="171"/>
        <v>2013</v>
      </c>
    </row>
    <row r="2735" spans="1:20" ht="60" x14ac:dyDescent="0.2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s="11">
        <f t="shared" si="172"/>
        <v>108</v>
      </c>
      <c r="G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s="12" t="s">
        <v>8283</v>
      </c>
      <c r="P2735" s="12" t="s">
        <v>8314</v>
      </c>
      <c r="Q2735">
        <v>451.84</v>
      </c>
      <c r="R2735" s="18">
        <f t="shared" si="173"/>
        <v>42104.231180555551</v>
      </c>
      <c r="S2735" s="18">
        <f t="shared" si="174"/>
        <v>42044.272847222222</v>
      </c>
      <c r="T2735">
        <f t="shared" si="171"/>
        <v>2015</v>
      </c>
    </row>
    <row r="2736" spans="1:20" ht="60" x14ac:dyDescent="0.2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s="11">
        <f t="shared" si="172"/>
        <v>2260300</v>
      </c>
      <c r="G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s="12" t="s">
        <v>8283</v>
      </c>
      <c r="P2736" s="12" t="s">
        <v>8314</v>
      </c>
      <c r="Q2736">
        <v>138.66999999999999</v>
      </c>
      <c r="R2736" s="18">
        <f t="shared" si="173"/>
        <v>42656.915972222225</v>
      </c>
      <c r="S2736" s="18">
        <f t="shared" si="174"/>
        <v>42626.668888888889</v>
      </c>
      <c r="T2736">
        <f t="shared" si="171"/>
        <v>2016</v>
      </c>
    </row>
    <row r="2737" spans="1:20" ht="60" x14ac:dyDescent="0.2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s="11">
        <f t="shared" si="172"/>
        <v>978</v>
      </c>
      <c r="G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s="12" t="s">
        <v>8283</v>
      </c>
      <c r="P2737" s="12" t="s">
        <v>8314</v>
      </c>
      <c r="Q2737">
        <v>21.64</v>
      </c>
      <c r="R2737" s="18">
        <f t="shared" si="173"/>
        <v>41346.833333333336</v>
      </c>
      <c r="S2737" s="18">
        <f t="shared" si="174"/>
        <v>41316.120949074073</v>
      </c>
      <c r="T2737">
        <f t="shared" si="171"/>
        <v>2013</v>
      </c>
    </row>
    <row r="2738" spans="1:20" ht="75" x14ac:dyDescent="0.2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s="11">
        <f t="shared" si="172"/>
        <v>123</v>
      </c>
      <c r="G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s="12" t="s">
        <v>8283</v>
      </c>
      <c r="P2738" s="12" t="s">
        <v>8314</v>
      </c>
      <c r="Q2738">
        <v>169.52</v>
      </c>
      <c r="R2738" s="18">
        <f t="shared" si="173"/>
        <v>41752.666354166664</v>
      </c>
      <c r="S2738" s="18">
        <f t="shared" si="174"/>
        <v>41722.666354166664</v>
      </c>
      <c r="T2738">
        <f t="shared" si="171"/>
        <v>2014</v>
      </c>
    </row>
    <row r="2739" spans="1:20" ht="60" x14ac:dyDescent="0.2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s="11">
        <f t="shared" si="172"/>
        <v>246</v>
      </c>
      <c r="G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s="12" t="s">
        <v>8283</v>
      </c>
      <c r="P2739" s="12" t="s">
        <v>8314</v>
      </c>
      <c r="Q2739">
        <v>161.88</v>
      </c>
      <c r="R2739" s="18">
        <f t="shared" si="173"/>
        <v>41654.791666666664</v>
      </c>
      <c r="S2739" s="18">
        <f t="shared" si="174"/>
        <v>41611.917673611111</v>
      </c>
      <c r="T2739">
        <f t="shared" si="171"/>
        <v>2013</v>
      </c>
    </row>
    <row r="2740" spans="1:20" ht="45" x14ac:dyDescent="0.2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s="11">
        <f t="shared" si="172"/>
        <v>148</v>
      </c>
      <c r="G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s="12" t="s">
        <v>8283</v>
      </c>
      <c r="P2740" s="12" t="s">
        <v>8314</v>
      </c>
      <c r="Q2740">
        <v>493.13</v>
      </c>
      <c r="R2740" s="18">
        <f t="shared" si="173"/>
        <v>42680.143564814818</v>
      </c>
      <c r="S2740" s="18">
        <f t="shared" si="174"/>
        <v>42620.143564814818</v>
      </c>
      <c r="T2740">
        <f t="shared" si="171"/>
        <v>2016</v>
      </c>
    </row>
    <row r="2741" spans="1:20" ht="60" x14ac:dyDescent="0.2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s="11">
        <f t="shared" si="172"/>
        <v>384</v>
      </c>
      <c r="G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s="12" t="s">
        <v>8283</v>
      </c>
      <c r="P2741" s="12" t="s">
        <v>8314</v>
      </c>
      <c r="Q2741">
        <v>22.12</v>
      </c>
      <c r="R2741" s="18">
        <f t="shared" si="173"/>
        <v>41764.887928240743</v>
      </c>
      <c r="S2741" s="18">
        <f t="shared" si="174"/>
        <v>41719.887928240743</v>
      </c>
      <c r="T2741">
        <f t="shared" si="171"/>
        <v>2014</v>
      </c>
    </row>
    <row r="2742" spans="1:20" ht="45" x14ac:dyDescent="0.2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s="11">
        <f t="shared" si="172"/>
        <v>103</v>
      </c>
      <c r="G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s="12" t="s">
        <v>8283</v>
      </c>
      <c r="P2742" s="12" t="s">
        <v>8314</v>
      </c>
      <c r="Q2742">
        <v>18.239999999999998</v>
      </c>
      <c r="R2742" s="18">
        <f t="shared" si="173"/>
        <v>42074.99018518519</v>
      </c>
      <c r="S2742" s="18">
        <f t="shared" si="174"/>
        <v>42045.031851851847</v>
      </c>
      <c r="T2742">
        <f t="shared" si="171"/>
        <v>2015</v>
      </c>
    </row>
    <row r="2743" spans="1:20" ht="30" x14ac:dyDescent="0.2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s="11">
        <f t="shared" si="172"/>
        <v>0</v>
      </c>
      <c r="G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s="12" t="s">
        <v>8286</v>
      </c>
      <c r="P2743" s="12" t="s">
        <v>8322</v>
      </c>
      <c r="Q2743">
        <v>8.75</v>
      </c>
      <c r="R2743" s="18">
        <f t="shared" si="173"/>
        <v>41932.088194444441</v>
      </c>
      <c r="S2743" s="18">
        <f t="shared" si="174"/>
        <v>41911.657430555555</v>
      </c>
      <c r="T2743">
        <f t="shared" si="171"/>
        <v>2014</v>
      </c>
    </row>
    <row r="2744" spans="1:20" ht="45" x14ac:dyDescent="0.2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s="11">
        <f t="shared" si="172"/>
        <v>29</v>
      </c>
      <c r="G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s="12" t="s">
        <v>8286</v>
      </c>
      <c r="P2744" s="12" t="s">
        <v>8322</v>
      </c>
      <c r="Q2744">
        <v>40.61</v>
      </c>
      <c r="R2744" s="18">
        <f t="shared" si="173"/>
        <v>41044.719756944447</v>
      </c>
      <c r="S2744" s="18">
        <f t="shared" si="174"/>
        <v>41030.719756944447</v>
      </c>
      <c r="T2744">
        <f t="shared" si="171"/>
        <v>2012</v>
      </c>
    </row>
    <row r="2745" spans="1:20" ht="60" x14ac:dyDescent="0.2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s="11">
        <f t="shared" si="172"/>
        <v>0</v>
      </c>
      <c r="G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s="12" t="s">
        <v>8286</v>
      </c>
      <c r="P2745" s="12" t="s">
        <v>8322</v>
      </c>
      <c r="Q2745">
        <v>0</v>
      </c>
      <c r="R2745" s="18">
        <f t="shared" si="173"/>
        <v>42662.328784722224</v>
      </c>
      <c r="S2745" s="18">
        <f t="shared" si="174"/>
        <v>42632.328784722224</v>
      </c>
      <c r="T2745">
        <f t="shared" si="171"/>
        <v>2016</v>
      </c>
    </row>
    <row r="2746" spans="1:20" ht="60" x14ac:dyDescent="0.2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s="11">
        <f t="shared" si="172"/>
        <v>5</v>
      </c>
      <c r="G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s="12" t="s">
        <v>8286</v>
      </c>
      <c r="P2746" s="12" t="s">
        <v>8322</v>
      </c>
      <c r="Q2746">
        <v>37.950000000000003</v>
      </c>
      <c r="R2746" s="18">
        <f t="shared" si="173"/>
        <v>40968.062476851854</v>
      </c>
      <c r="S2746" s="18">
        <f t="shared" si="174"/>
        <v>40938.062476851854</v>
      </c>
      <c r="T2746">
        <f t="shared" si="171"/>
        <v>2012</v>
      </c>
    </row>
    <row r="2747" spans="1:20" ht="60" x14ac:dyDescent="0.2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s="11">
        <f t="shared" si="172"/>
        <v>22</v>
      </c>
      <c r="G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s="12" t="s">
        <v>8286</v>
      </c>
      <c r="P2747" s="12" t="s">
        <v>8322</v>
      </c>
      <c r="Q2747">
        <v>35.729999999999997</v>
      </c>
      <c r="R2747" s="18">
        <f t="shared" si="173"/>
        <v>41104.988055555557</v>
      </c>
      <c r="S2747" s="18">
        <f t="shared" si="174"/>
        <v>41044.988055555557</v>
      </c>
      <c r="T2747">
        <f t="shared" si="171"/>
        <v>2012</v>
      </c>
    </row>
    <row r="2748" spans="1:20" ht="60" x14ac:dyDescent="0.2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s="11">
        <f t="shared" si="172"/>
        <v>27</v>
      </c>
      <c r="G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s="12" t="s">
        <v>8286</v>
      </c>
      <c r="P2748" s="12" t="s">
        <v>8322</v>
      </c>
      <c r="Q2748">
        <v>42.16</v>
      </c>
      <c r="R2748" s="18">
        <f t="shared" si="173"/>
        <v>41880.781377314815</v>
      </c>
      <c r="S2748" s="18">
        <f t="shared" si="174"/>
        <v>41850.781377314815</v>
      </c>
      <c r="T2748">
        <f t="shared" si="171"/>
        <v>2014</v>
      </c>
    </row>
    <row r="2749" spans="1:20" ht="45" x14ac:dyDescent="0.2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s="11">
        <f t="shared" si="172"/>
        <v>28</v>
      </c>
      <c r="G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s="12" t="s">
        <v>8286</v>
      </c>
      <c r="P2749" s="12" t="s">
        <v>8322</v>
      </c>
      <c r="Q2749">
        <v>35</v>
      </c>
      <c r="R2749" s="18">
        <f t="shared" si="173"/>
        <v>41076.131944444445</v>
      </c>
      <c r="S2749" s="18">
        <f t="shared" si="174"/>
        <v>41044.64811342593</v>
      </c>
      <c r="T2749">
        <f t="shared" si="171"/>
        <v>2012</v>
      </c>
    </row>
    <row r="2750" spans="1:20" ht="45" x14ac:dyDescent="0.2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s="11">
        <f t="shared" si="172"/>
        <v>1</v>
      </c>
      <c r="G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s="12" t="s">
        <v>8286</v>
      </c>
      <c r="P2750" s="12" t="s">
        <v>8322</v>
      </c>
      <c r="Q2750">
        <v>13.25</v>
      </c>
      <c r="R2750" s="18">
        <f t="shared" si="173"/>
        <v>42615.7106712963</v>
      </c>
      <c r="S2750" s="18">
        <f t="shared" si="174"/>
        <v>42585.7106712963</v>
      </c>
      <c r="T2750">
        <f t="shared" si="171"/>
        <v>2016</v>
      </c>
    </row>
    <row r="2751" spans="1:20" ht="30" x14ac:dyDescent="0.2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s="11">
        <f t="shared" si="172"/>
        <v>1</v>
      </c>
      <c r="G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s="12" t="s">
        <v>8286</v>
      </c>
      <c r="P2751" s="12" t="s">
        <v>8322</v>
      </c>
      <c r="Q2751">
        <v>55</v>
      </c>
      <c r="R2751" s="18">
        <f t="shared" si="173"/>
        <v>42098.757372685184</v>
      </c>
      <c r="S2751" s="18">
        <f t="shared" si="174"/>
        <v>42068.799039351856</v>
      </c>
      <c r="T2751">
        <f t="shared" si="171"/>
        <v>2015</v>
      </c>
    </row>
    <row r="2752" spans="1:20" ht="45" x14ac:dyDescent="0.2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s="11">
        <f t="shared" si="172"/>
        <v>0</v>
      </c>
      <c r="G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s="12" t="s">
        <v>8286</v>
      </c>
      <c r="P2752" s="12" t="s">
        <v>8322</v>
      </c>
      <c r="Q2752">
        <v>0</v>
      </c>
      <c r="R2752" s="18">
        <f t="shared" si="173"/>
        <v>41090.833333333336</v>
      </c>
      <c r="S2752" s="18">
        <f t="shared" si="174"/>
        <v>41078.899826388886</v>
      </c>
      <c r="T2752">
        <f t="shared" si="171"/>
        <v>2012</v>
      </c>
    </row>
    <row r="2753" spans="1:20" ht="60" x14ac:dyDescent="0.2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s="11">
        <f t="shared" si="172"/>
        <v>0</v>
      </c>
      <c r="G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s="12" t="s">
        <v>8286</v>
      </c>
      <c r="P2753" s="12" t="s">
        <v>8322</v>
      </c>
      <c r="Q2753">
        <v>0</v>
      </c>
      <c r="R2753" s="18">
        <f t="shared" si="173"/>
        <v>41807.887060185189</v>
      </c>
      <c r="S2753" s="18">
        <f t="shared" si="174"/>
        <v>41747.887060185189</v>
      </c>
      <c r="T2753">
        <f t="shared" si="171"/>
        <v>2014</v>
      </c>
    </row>
    <row r="2754" spans="1:20" ht="60" x14ac:dyDescent="0.2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s="11">
        <f t="shared" si="172"/>
        <v>11</v>
      </c>
      <c r="G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s="12" t="s">
        <v>8286</v>
      </c>
      <c r="P2754" s="12" t="s">
        <v>8322</v>
      </c>
      <c r="Q2754">
        <v>39.29</v>
      </c>
      <c r="R2754" s="18">
        <f t="shared" si="173"/>
        <v>40895.765092592592</v>
      </c>
      <c r="S2754" s="18">
        <f t="shared" si="174"/>
        <v>40855.765092592592</v>
      </c>
      <c r="T2754">
        <f t="shared" si="171"/>
        <v>2011</v>
      </c>
    </row>
    <row r="2755" spans="1:20" ht="45" x14ac:dyDescent="0.2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s="11">
        <f t="shared" si="172"/>
        <v>19</v>
      </c>
      <c r="G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s="12" t="s">
        <v>8286</v>
      </c>
      <c r="P2755" s="12" t="s">
        <v>8322</v>
      </c>
      <c r="Q2755">
        <v>47.5</v>
      </c>
      <c r="R2755" s="18">
        <f t="shared" si="173"/>
        <v>41147.900729166664</v>
      </c>
      <c r="S2755" s="18">
        <f t="shared" si="174"/>
        <v>41117.900729166664</v>
      </c>
      <c r="T2755">
        <f t="shared" ref="T2755:T2818" si="175">YEAR(S2755)</f>
        <v>2012</v>
      </c>
    </row>
    <row r="2756" spans="1:20" ht="45" x14ac:dyDescent="0.2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s="11">
        <f t="shared" si="172"/>
        <v>0</v>
      </c>
      <c r="G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s="12" t="s">
        <v>8286</v>
      </c>
      <c r="P2756" s="12" t="s">
        <v>8322</v>
      </c>
      <c r="Q2756">
        <v>0</v>
      </c>
      <c r="R2756" s="18">
        <f t="shared" si="173"/>
        <v>41893.636006944449</v>
      </c>
      <c r="S2756" s="18">
        <f t="shared" si="174"/>
        <v>41863.636006944449</v>
      </c>
      <c r="T2756">
        <f t="shared" si="175"/>
        <v>2014</v>
      </c>
    </row>
    <row r="2757" spans="1:20" ht="45" x14ac:dyDescent="0.2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s="11">
        <f t="shared" si="172"/>
        <v>52</v>
      </c>
      <c r="G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s="12" t="s">
        <v>8286</v>
      </c>
      <c r="P2757" s="12" t="s">
        <v>8322</v>
      </c>
      <c r="Q2757">
        <v>17.329999999999998</v>
      </c>
      <c r="R2757" s="18">
        <f t="shared" si="173"/>
        <v>42102.790821759263</v>
      </c>
      <c r="S2757" s="18">
        <f t="shared" si="174"/>
        <v>42072.790821759263</v>
      </c>
      <c r="T2757">
        <f t="shared" si="175"/>
        <v>2015</v>
      </c>
    </row>
    <row r="2758" spans="1:20" ht="45" x14ac:dyDescent="0.2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s="11">
        <f t="shared" si="172"/>
        <v>10</v>
      </c>
      <c r="G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s="12" t="s">
        <v>8286</v>
      </c>
      <c r="P2758" s="12" t="s">
        <v>8322</v>
      </c>
      <c r="Q2758">
        <v>31.76</v>
      </c>
      <c r="R2758" s="18">
        <f t="shared" si="173"/>
        <v>41650.90047453704</v>
      </c>
      <c r="S2758" s="18">
        <f t="shared" si="174"/>
        <v>41620.90047453704</v>
      </c>
      <c r="T2758">
        <f t="shared" si="175"/>
        <v>2013</v>
      </c>
    </row>
    <row r="2759" spans="1:20" ht="30" x14ac:dyDescent="0.2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s="11">
        <f t="shared" si="172"/>
        <v>1</v>
      </c>
      <c r="G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s="12" t="s">
        <v>8286</v>
      </c>
      <c r="P2759" s="12" t="s">
        <v>8322</v>
      </c>
      <c r="Q2759">
        <v>5</v>
      </c>
      <c r="R2759" s="18">
        <f t="shared" si="173"/>
        <v>42588.65662037037</v>
      </c>
      <c r="S2759" s="18">
        <f t="shared" si="174"/>
        <v>42573.65662037037</v>
      </c>
      <c r="T2759">
        <f t="shared" si="175"/>
        <v>2016</v>
      </c>
    </row>
    <row r="2760" spans="1:20" ht="60" x14ac:dyDescent="0.2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s="11">
        <f t="shared" si="172"/>
        <v>12</v>
      </c>
      <c r="G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s="12" t="s">
        <v>8286</v>
      </c>
      <c r="P2760" s="12" t="s">
        <v>8322</v>
      </c>
      <c r="Q2760">
        <v>39</v>
      </c>
      <c r="R2760" s="18">
        <f t="shared" si="173"/>
        <v>42653.441932870366</v>
      </c>
      <c r="S2760" s="18">
        <f t="shared" si="174"/>
        <v>42639.441932870366</v>
      </c>
      <c r="T2760">
        <f t="shared" si="175"/>
        <v>2016</v>
      </c>
    </row>
    <row r="2761" spans="1:20" ht="60" x14ac:dyDescent="0.2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s="11">
        <f t="shared" si="172"/>
        <v>11</v>
      </c>
      <c r="G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s="12" t="s">
        <v>8286</v>
      </c>
      <c r="P2761" s="12" t="s">
        <v>8322</v>
      </c>
      <c r="Q2761">
        <v>52.5</v>
      </c>
      <c r="R2761" s="18">
        <f t="shared" si="173"/>
        <v>42567.36650462963</v>
      </c>
      <c r="S2761" s="18">
        <f t="shared" si="174"/>
        <v>42524.36650462963</v>
      </c>
      <c r="T2761">
        <f t="shared" si="175"/>
        <v>2016</v>
      </c>
    </row>
    <row r="2762" spans="1:20" ht="60" x14ac:dyDescent="0.2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s="11">
        <f t="shared" si="172"/>
        <v>0</v>
      </c>
      <c r="G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s="12" t="s">
        <v>8286</v>
      </c>
      <c r="P2762" s="12" t="s">
        <v>8322</v>
      </c>
      <c r="Q2762">
        <v>0</v>
      </c>
      <c r="R2762" s="18">
        <f t="shared" si="173"/>
        <v>41445.461319444446</v>
      </c>
      <c r="S2762" s="18">
        <f t="shared" si="174"/>
        <v>41415.461319444446</v>
      </c>
      <c r="T2762">
        <f t="shared" si="175"/>
        <v>2013</v>
      </c>
    </row>
    <row r="2763" spans="1:20" ht="30" x14ac:dyDescent="0.2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s="11">
        <f t="shared" si="172"/>
        <v>1</v>
      </c>
      <c r="G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s="12" t="s">
        <v>8286</v>
      </c>
      <c r="P2763" s="12" t="s">
        <v>8322</v>
      </c>
      <c r="Q2763">
        <v>9</v>
      </c>
      <c r="R2763" s="18">
        <f t="shared" si="173"/>
        <v>41277.063576388886</v>
      </c>
      <c r="S2763" s="18">
        <f t="shared" si="174"/>
        <v>41247.063576388886</v>
      </c>
      <c r="T2763">
        <f t="shared" si="175"/>
        <v>2012</v>
      </c>
    </row>
    <row r="2764" spans="1:20" ht="45" x14ac:dyDescent="0.2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s="11">
        <f t="shared" si="172"/>
        <v>1</v>
      </c>
      <c r="G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s="12" t="s">
        <v>8286</v>
      </c>
      <c r="P2764" s="12" t="s">
        <v>8322</v>
      </c>
      <c r="Q2764">
        <v>25</v>
      </c>
      <c r="R2764" s="18">
        <f t="shared" si="173"/>
        <v>40986.995312500003</v>
      </c>
      <c r="S2764" s="18">
        <f t="shared" si="174"/>
        <v>40927.036979166667</v>
      </c>
      <c r="T2764">
        <f t="shared" si="175"/>
        <v>2012</v>
      </c>
    </row>
    <row r="2765" spans="1:20" ht="30" x14ac:dyDescent="0.2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s="11">
        <f t="shared" si="172"/>
        <v>0</v>
      </c>
      <c r="G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s="12" t="s">
        <v>8286</v>
      </c>
      <c r="P2765" s="12" t="s">
        <v>8322</v>
      </c>
      <c r="Q2765">
        <v>30</v>
      </c>
      <c r="R2765" s="18">
        <f t="shared" si="173"/>
        <v>41418.579675925925</v>
      </c>
      <c r="S2765" s="18">
        <f t="shared" si="174"/>
        <v>41373.579675925925</v>
      </c>
      <c r="T2765">
        <f t="shared" si="175"/>
        <v>2013</v>
      </c>
    </row>
    <row r="2766" spans="1:20" ht="60" x14ac:dyDescent="0.2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s="11">
        <f t="shared" si="172"/>
        <v>1</v>
      </c>
      <c r="G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s="12" t="s">
        <v>8286</v>
      </c>
      <c r="P2766" s="12" t="s">
        <v>8322</v>
      </c>
      <c r="Q2766">
        <v>11.25</v>
      </c>
      <c r="R2766" s="18">
        <f t="shared" si="173"/>
        <v>41059.791666666664</v>
      </c>
      <c r="S2766" s="18">
        <f t="shared" si="174"/>
        <v>41030.292025462964</v>
      </c>
      <c r="T2766">
        <f t="shared" si="175"/>
        <v>2012</v>
      </c>
    </row>
    <row r="2767" spans="1:20" ht="45" x14ac:dyDescent="0.2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s="11">
        <f t="shared" si="172"/>
        <v>0</v>
      </c>
      <c r="G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s="12" t="s">
        <v>8286</v>
      </c>
      <c r="P2767" s="12" t="s">
        <v>8322</v>
      </c>
      <c r="Q2767">
        <v>0</v>
      </c>
      <c r="R2767" s="18">
        <f t="shared" si="173"/>
        <v>41210.579027777778</v>
      </c>
      <c r="S2767" s="18">
        <f t="shared" si="174"/>
        <v>41194.579027777778</v>
      </c>
      <c r="T2767">
        <f t="shared" si="175"/>
        <v>2012</v>
      </c>
    </row>
    <row r="2768" spans="1:20" ht="60" x14ac:dyDescent="0.2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s="11">
        <f t="shared" si="172"/>
        <v>2</v>
      </c>
      <c r="G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s="12" t="s">
        <v>8286</v>
      </c>
      <c r="P2768" s="12" t="s">
        <v>8322</v>
      </c>
      <c r="Q2768">
        <v>25</v>
      </c>
      <c r="R2768" s="18">
        <f t="shared" si="173"/>
        <v>40766.668032407404</v>
      </c>
      <c r="S2768" s="18">
        <f t="shared" si="174"/>
        <v>40736.668032407404</v>
      </c>
      <c r="T2768">
        <f t="shared" si="175"/>
        <v>2011</v>
      </c>
    </row>
    <row r="2769" spans="1:20" ht="45" x14ac:dyDescent="0.2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s="11">
        <f t="shared" si="172"/>
        <v>1</v>
      </c>
      <c r="G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s="12" t="s">
        <v>8286</v>
      </c>
      <c r="P2769" s="12" t="s">
        <v>8322</v>
      </c>
      <c r="Q2769">
        <v>11.33</v>
      </c>
      <c r="R2769" s="18">
        <f t="shared" si="173"/>
        <v>42232.958912037036</v>
      </c>
      <c r="S2769" s="18">
        <f t="shared" si="174"/>
        <v>42172.958912037036</v>
      </c>
      <c r="T2769">
        <f t="shared" si="175"/>
        <v>2015</v>
      </c>
    </row>
    <row r="2770" spans="1:20" ht="45" x14ac:dyDescent="0.2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s="11">
        <f t="shared" ref="F2770:F2833" si="176">ROUND(E2770/D2770*100,0)</f>
        <v>14</v>
      </c>
      <c r="G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s="12" t="s">
        <v>8286</v>
      </c>
      <c r="P2770" s="12" t="s">
        <v>8322</v>
      </c>
      <c r="Q2770">
        <v>29.47</v>
      </c>
      <c r="R2770" s="18">
        <f t="shared" ref="R2770:R2833" si="177">(((J2770/60)/60)/24)+DATE(1970,1,1)</f>
        <v>40997.573182870372</v>
      </c>
      <c r="S2770" s="18">
        <f t="shared" ref="S2770:S2833" si="178">(((K2770/60)/60)/24)+DATE(1970,1,1)</f>
        <v>40967.614849537036</v>
      </c>
      <c r="T2770">
        <f t="shared" si="175"/>
        <v>2012</v>
      </c>
    </row>
    <row r="2771" spans="1:20" ht="45" x14ac:dyDescent="0.2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s="11">
        <f t="shared" si="176"/>
        <v>0</v>
      </c>
      <c r="G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s="12" t="s">
        <v>8286</v>
      </c>
      <c r="P2771" s="12" t="s">
        <v>8322</v>
      </c>
      <c r="Q2771">
        <v>1</v>
      </c>
      <c r="R2771" s="18">
        <f t="shared" si="177"/>
        <v>41795.826273148145</v>
      </c>
      <c r="S2771" s="18">
        <f t="shared" si="178"/>
        <v>41745.826273148145</v>
      </c>
      <c r="T2771">
        <f t="shared" si="175"/>
        <v>2014</v>
      </c>
    </row>
    <row r="2772" spans="1:20" ht="60" x14ac:dyDescent="0.2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s="11">
        <f t="shared" si="176"/>
        <v>10</v>
      </c>
      <c r="G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s="12" t="s">
        <v>8286</v>
      </c>
      <c r="P2772" s="12" t="s">
        <v>8322</v>
      </c>
      <c r="Q2772">
        <v>63.1</v>
      </c>
      <c r="R2772" s="18">
        <f t="shared" si="177"/>
        <v>41716.663541666669</v>
      </c>
      <c r="S2772" s="18">
        <f t="shared" si="178"/>
        <v>41686.705208333333</v>
      </c>
      <c r="T2772">
        <f t="shared" si="175"/>
        <v>2014</v>
      </c>
    </row>
    <row r="2773" spans="1:20" ht="60" x14ac:dyDescent="0.2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s="11">
        <f t="shared" si="176"/>
        <v>0</v>
      </c>
      <c r="G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s="12" t="s">
        <v>8286</v>
      </c>
      <c r="P2773" s="12" t="s">
        <v>8322</v>
      </c>
      <c r="Q2773">
        <v>0</v>
      </c>
      <c r="R2773" s="18">
        <f t="shared" si="177"/>
        <v>41306.708333333336</v>
      </c>
      <c r="S2773" s="18">
        <f t="shared" si="178"/>
        <v>41257.531712962962</v>
      </c>
      <c r="T2773">
        <f t="shared" si="175"/>
        <v>2012</v>
      </c>
    </row>
    <row r="2774" spans="1:20" ht="45" x14ac:dyDescent="0.2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s="11">
        <f t="shared" si="176"/>
        <v>0</v>
      </c>
      <c r="G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s="12" t="s">
        <v>8286</v>
      </c>
      <c r="P2774" s="12" t="s">
        <v>8322</v>
      </c>
      <c r="Q2774">
        <v>0</v>
      </c>
      <c r="R2774" s="18">
        <f t="shared" si="177"/>
        <v>41552.869143518517</v>
      </c>
      <c r="S2774" s="18">
        <f t="shared" si="178"/>
        <v>41537.869143518517</v>
      </c>
      <c r="T2774">
        <f t="shared" si="175"/>
        <v>2013</v>
      </c>
    </row>
    <row r="2775" spans="1:20" ht="45" x14ac:dyDescent="0.2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s="11">
        <f t="shared" si="176"/>
        <v>0</v>
      </c>
      <c r="G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s="12" t="s">
        <v>8286</v>
      </c>
      <c r="P2775" s="12" t="s">
        <v>8322</v>
      </c>
      <c r="Q2775">
        <v>1</v>
      </c>
      <c r="R2775" s="18">
        <f t="shared" si="177"/>
        <v>42484.86482638889</v>
      </c>
      <c r="S2775" s="18">
        <f t="shared" si="178"/>
        <v>42474.86482638889</v>
      </c>
      <c r="T2775">
        <f t="shared" si="175"/>
        <v>2016</v>
      </c>
    </row>
    <row r="2776" spans="1:20" ht="60" x14ac:dyDescent="0.2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s="11">
        <f t="shared" si="176"/>
        <v>14</v>
      </c>
      <c r="G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s="12" t="s">
        <v>8286</v>
      </c>
      <c r="P2776" s="12" t="s">
        <v>8322</v>
      </c>
      <c r="Q2776">
        <v>43.85</v>
      </c>
      <c r="R2776" s="18">
        <f t="shared" si="177"/>
        <v>41341.126481481479</v>
      </c>
      <c r="S2776" s="18">
        <f t="shared" si="178"/>
        <v>41311.126481481479</v>
      </c>
      <c r="T2776">
        <f t="shared" si="175"/>
        <v>2013</v>
      </c>
    </row>
    <row r="2777" spans="1:20" ht="45" x14ac:dyDescent="0.2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s="11">
        <f t="shared" si="176"/>
        <v>3</v>
      </c>
      <c r="G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s="12" t="s">
        <v>8286</v>
      </c>
      <c r="P2777" s="12" t="s">
        <v>8322</v>
      </c>
      <c r="Q2777">
        <v>75</v>
      </c>
      <c r="R2777" s="18">
        <f t="shared" si="177"/>
        <v>40893.013356481482</v>
      </c>
      <c r="S2777" s="18">
        <f t="shared" si="178"/>
        <v>40863.013356481482</v>
      </c>
      <c r="T2777">
        <f t="shared" si="175"/>
        <v>2011</v>
      </c>
    </row>
    <row r="2778" spans="1:20" ht="60" x14ac:dyDescent="0.2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s="11">
        <f t="shared" si="176"/>
        <v>8</v>
      </c>
      <c r="G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s="12" t="s">
        <v>8286</v>
      </c>
      <c r="P2778" s="12" t="s">
        <v>8322</v>
      </c>
      <c r="Q2778">
        <v>45.97</v>
      </c>
      <c r="R2778" s="18">
        <f t="shared" si="177"/>
        <v>42167.297175925924</v>
      </c>
      <c r="S2778" s="18">
        <f t="shared" si="178"/>
        <v>42136.297175925924</v>
      </c>
      <c r="T2778">
        <f t="shared" si="175"/>
        <v>2015</v>
      </c>
    </row>
    <row r="2779" spans="1:20" ht="60" x14ac:dyDescent="0.2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s="11">
        <f t="shared" si="176"/>
        <v>0</v>
      </c>
      <c r="G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s="12" t="s">
        <v>8286</v>
      </c>
      <c r="P2779" s="12" t="s">
        <v>8322</v>
      </c>
      <c r="Q2779">
        <v>10</v>
      </c>
      <c r="R2779" s="18">
        <f t="shared" si="177"/>
        <v>42202.669027777782</v>
      </c>
      <c r="S2779" s="18">
        <f t="shared" si="178"/>
        <v>42172.669027777782</v>
      </c>
      <c r="T2779">
        <f t="shared" si="175"/>
        <v>2015</v>
      </c>
    </row>
    <row r="2780" spans="1:20" ht="60" x14ac:dyDescent="0.2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s="11">
        <f t="shared" si="176"/>
        <v>26</v>
      </c>
      <c r="G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s="12" t="s">
        <v>8286</v>
      </c>
      <c r="P2780" s="12" t="s">
        <v>8322</v>
      </c>
      <c r="Q2780">
        <v>93.67</v>
      </c>
      <c r="R2780" s="18">
        <f t="shared" si="177"/>
        <v>41876.978078703702</v>
      </c>
      <c r="S2780" s="18">
        <f t="shared" si="178"/>
        <v>41846.978078703702</v>
      </c>
      <c r="T2780">
        <f t="shared" si="175"/>
        <v>2014</v>
      </c>
    </row>
    <row r="2781" spans="1:20" ht="45" x14ac:dyDescent="0.2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s="11">
        <f t="shared" si="176"/>
        <v>2</v>
      </c>
      <c r="G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s="12" t="s">
        <v>8286</v>
      </c>
      <c r="P2781" s="12" t="s">
        <v>8322</v>
      </c>
      <c r="Q2781">
        <v>53</v>
      </c>
      <c r="R2781" s="18">
        <f t="shared" si="177"/>
        <v>42330.627557870372</v>
      </c>
      <c r="S2781" s="18">
        <f t="shared" si="178"/>
        <v>42300.585891203707</v>
      </c>
      <c r="T2781">
        <f t="shared" si="175"/>
        <v>2015</v>
      </c>
    </row>
    <row r="2782" spans="1:20" ht="45" x14ac:dyDescent="0.2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s="11">
        <f t="shared" si="176"/>
        <v>0</v>
      </c>
      <c r="G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s="12" t="s">
        <v>8286</v>
      </c>
      <c r="P2782" s="12" t="s">
        <v>8322</v>
      </c>
      <c r="Q2782">
        <v>0</v>
      </c>
      <c r="R2782" s="18">
        <f t="shared" si="177"/>
        <v>42804.447777777779</v>
      </c>
      <c r="S2782" s="18">
        <f t="shared" si="178"/>
        <v>42774.447777777779</v>
      </c>
      <c r="T2782">
        <f t="shared" si="175"/>
        <v>2017</v>
      </c>
    </row>
    <row r="2783" spans="1:20" ht="60" x14ac:dyDescent="0.25">
      <c r="A2783">
        <v>3903</v>
      </c>
      <c r="B2783" s="9" t="s">
        <v>3900</v>
      </c>
      <c r="C2783" s="3" t="s">
        <v>8011</v>
      </c>
      <c r="D2783" s="5">
        <v>1500</v>
      </c>
      <c r="E2783" s="7">
        <v>0</v>
      </c>
      <c r="F2783" s="11">
        <f t="shared" si="176"/>
        <v>0</v>
      </c>
      <c r="G2783" t="s">
        <v>8220</v>
      </c>
      <c r="H2783" t="s">
        <v>8223</v>
      </c>
      <c r="I2783" t="s">
        <v>8245</v>
      </c>
      <c r="J2783">
        <v>1439581080</v>
      </c>
      <c r="K2783">
        <v>1435709765</v>
      </c>
      <c r="L2783" t="b">
        <v>0</v>
      </c>
      <c r="M2783">
        <v>0</v>
      </c>
      <c r="N2783" t="b">
        <v>0</v>
      </c>
      <c r="O2783" s="12" t="s">
        <v>8280</v>
      </c>
      <c r="P2783" s="12" t="s">
        <v>8281</v>
      </c>
      <c r="Q2783">
        <v>0</v>
      </c>
      <c r="R2783" s="18">
        <f t="shared" si="177"/>
        <v>42230.818055555559</v>
      </c>
      <c r="S2783" s="18">
        <f t="shared" si="178"/>
        <v>42186.01116898148</v>
      </c>
      <c r="T2783">
        <f t="shared" si="175"/>
        <v>2015</v>
      </c>
    </row>
    <row r="2784" spans="1:20" ht="60" x14ac:dyDescent="0.25">
      <c r="A2784">
        <v>3916</v>
      </c>
      <c r="B2784" s="9" t="s">
        <v>3913</v>
      </c>
      <c r="C2784" s="3" t="s">
        <v>8024</v>
      </c>
      <c r="D2784" s="5">
        <v>2000</v>
      </c>
      <c r="E2784" s="7">
        <v>0</v>
      </c>
      <c r="F2784" s="11">
        <f t="shared" si="176"/>
        <v>0</v>
      </c>
      <c r="G2784" t="s">
        <v>8220</v>
      </c>
      <c r="H2784" t="s">
        <v>8231</v>
      </c>
      <c r="I2784" t="s">
        <v>8252</v>
      </c>
      <c r="J2784">
        <v>1464952752</v>
      </c>
      <c r="K2784">
        <v>1462360752</v>
      </c>
      <c r="L2784" t="b">
        <v>0</v>
      </c>
      <c r="M2784">
        <v>0</v>
      </c>
      <c r="N2784" t="b">
        <v>0</v>
      </c>
      <c r="O2784" s="12" t="s">
        <v>8280</v>
      </c>
      <c r="P2784" s="12" t="s">
        <v>8281</v>
      </c>
      <c r="Q2784">
        <v>0</v>
      </c>
      <c r="R2784" s="18">
        <f t="shared" si="177"/>
        <v>42524.471666666665</v>
      </c>
      <c r="S2784" s="18">
        <f t="shared" si="178"/>
        <v>42494.471666666665</v>
      </c>
      <c r="T2784">
        <f t="shared" si="175"/>
        <v>2016</v>
      </c>
    </row>
    <row r="2785" spans="1:20" ht="60" x14ac:dyDescent="0.25">
      <c r="A2785">
        <v>3921</v>
      </c>
      <c r="B2785" s="9" t="s">
        <v>3918</v>
      </c>
      <c r="C2785" s="3" t="s">
        <v>8029</v>
      </c>
      <c r="D2785" s="5">
        <v>3000</v>
      </c>
      <c r="E2785" s="7">
        <v>0</v>
      </c>
      <c r="F2785" s="11">
        <f t="shared" si="176"/>
        <v>0</v>
      </c>
      <c r="G2785" t="s">
        <v>8220</v>
      </c>
      <c r="H2785" t="s">
        <v>8224</v>
      </c>
      <c r="I2785" t="s">
        <v>8246</v>
      </c>
      <c r="J2785">
        <v>1414346400</v>
      </c>
      <c r="K2785">
        <v>1413291655</v>
      </c>
      <c r="L2785" t="b">
        <v>0</v>
      </c>
      <c r="M2785">
        <v>0</v>
      </c>
      <c r="N2785" t="b">
        <v>0</v>
      </c>
      <c r="O2785" s="12" t="s">
        <v>8280</v>
      </c>
      <c r="P2785" s="12" t="s">
        <v>8281</v>
      </c>
      <c r="Q2785">
        <v>0</v>
      </c>
      <c r="R2785" s="18">
        <f t="shared" si="177"/>
        <v>41938.75</v>
      </c>
      <c r="S2785" s="18">
        <f t="shared" si="178"/>
        <v>41926.542303240742</v>
      </c>
      <c r="T2785">
        <f t="shared" si="175"/>
        <v>2014</v>
      </c>
    </row>
    <row r="2786" spans="1:20" ht="60" x14ac:dyDescent="0.25">
      <c r="A2786">
        <v>3930</v>
      </c>
      <c r="B2786" s="9" t="s">
        <v>3927</v>
      </c>
      <c r="C2786" s="3" t="s">
        <v>8038</v>
      </c>
      <c r="D2786" s="5">
        <v>10000</v>
      </c>
      <c r="E2786" s="7">
        <v>0</v>
      </c>
      <c r="F2786" s="11">
        <f t="shared" si="176"/>
        <v>0</v>
      </c>
      <c r="G2786" t="s">
        <v>8220</v>
      </c>
      <c r="H2786" t="s">
        <v>8225</v>
      </c>
      <c r="I2786" t="s">
        <v>8247</v>
      </c>
      <c r="J2786">
        <v>1459490400</v>
      </c>
      <c r="K2786">
        <v>1457078868</v>
      </c>
      <c r="L2786" t="b">
        <v>0</v>
      </c>
      <c r="M2786">
        <v>0</v>
      </c>
      <c r="N2786" t="b">
        <v>0</v>
      </c>
      <c r="O2786" s="12" t="s">
        <v>8280</v>
      </c>
      <c r="P2786" s="12" t="s">
        <v>8281</v>
      </c>
      <c r="Q2786">
        <v>0</v>
      </c>
      <c r="R2786" s="18">
        <f t="shared" si="177"/>
        <v>42461.25</v>
      </c>
      <c r="S2786" s="18">
        <f t="shared" si="178"/>
        <v>42433.338749999995</v>
      </c>
      <c r="T2786">
        <f t="shared" si="175"/>
        <v>2016</v>
      </c>
    </row>
    <row r="2787" spans="1:20" ht="60" x14ac:dyDescent="0.25">
      <c r="A2787">
        <v>3931</v>
      </c>
      <c r="B2787" s="9" t="s">
        <v>3928</v>
      </c>
      <c r="C2787" s="3" t="s">
        <v>8039</v>
      </c>
      <c r="D2787" s="5">
        <v>8000</v>
      </c>
      <c r="E2787" s="7">
        <v>0</v>
      </c>
      <c r="F2787" s="11">
        <f t="shared" si="176"/>
        <v>0</v>
      </c>
      <c r="G2787" t="s">
        <v>8220</v>
      </c>
      <c r="H2787" t="s">
        <v>8223</v>
      </c>
      <c r="I2787" t="s">
        <v>8245</v>
      </c>
      <c r="J2787">
        <v>1441510707</v>
      </c>
      <c r="K2787">
        <v>1439350707</v>
      </c>
      <c r="L2787" t="b">
        <v>0</v>
      </c>
      <c r="M2787">
        <v>0</v>
      </c>
      <c r="N2787" t="b">
        <v>0</v>
      </c>
      <c r="O2787" s="12" t="s">
        <v>8280</v>
      </c>
      <c r="P2787" s="12" t="s">
        <v>8281</v>
      </c>
      <c r="Q2787">
        <v>0</v>
      </c>
      <c r="R2787" s="18">
        <f t="shared" si="177"/>
        <v>42253.151701388888</v>
      </c>
      <c r="S2787" s="18">
        <f t="shared" si="178"/>
        <v>42228.151701388888</v>
      </c>
      <c r="T2787">
        <f t="shared" si="175"/>
        <v>2015</v>
      </c>
    </row>
    <row r="2788" spans="1:20" ht="60" x14ac:dyDescent="0.25">
      <c r="A2788">
        <v>3936</v>
      </c>
      <c r="B2788" s="9" t="s">
        <v>3933</v>
      </c>
      <c r="C2788" s="3" t="s">
        <v>8044</v>
      </c>
      <c r="D2788" s="5">
        <v>20000</v>
      </c>
      <c r="E2788" s="7">
        <v>0</v>
      </c>
      <c r="F2788" s="11">
        <f t="shared" si="176"/>
        <v>0</v>
      </c>
      <c r="G2788" t="s">
        <v>8220</v>
      </c>
      <c r="H2788" t="s">
        <v>8223</v>
      </c>
      <c r="I2788" t="s">
        <v>8245</v>
      </c>
      <c r="J2788">
        <v>1480576720</v>
      </c>
      <c r="K2788">
        <v>1477981120</v>
      </c>
      <c r="L2788" t="b">
        <v>0</v>
      </c>
      <c r="M2788">
        <v>0</v>
      </c>
      <c r="N2788" t="b">
        <v>0</v>
      </c>
      <c r="O2788" s="12" t="s">
        <v>8280</v>
      </c>
      <c r="P2788" s="12" t="s">
        <v>8281</v>
      </c>
      <c r="Q2788">
        <v>0</v>
      </c>
      <c r="R2788" s="18">
        <f t="shared" si="177"/>
        <v>42705.304629629631</v>
      </c>
      <c r="S2788" s="18">
        <f t="shared" si="178"/>
        <v>42675.262962962966</v>
      </c>
      <c r="T2788">
        <f t="shared" si="175"/>
        <v>2016</v>
      </c>
    </row>
    <row r="2789" spans="1:20" ht="45" x14ac:dyDescent="0.25">
      <c r="A2789">
        <v>3942</v>
      </c>
      <c r="B2789" s="9" t="s">
        <v>3939</v>
      </c>
      <c r="C2789" s="3" t="s">
        <v>8050</v>
      </c>
      <c r="D2789" s="5">
        <v>1200</v>
      </c>
      <c r="E2789" s="7">
        <v>0</v>
      </c>
      <c r="F2789" s="11">
        <f t="shared" si="176"/>
        <v>0</v>
      </c>
      <c r="G2789" t="s">
        <v>8220</v>
      </c>
      <c r="H2789" t="s">
        <v>8223</v>
      </c>
      <c r="I2789" t="s">
        <v>8245</v>
      </c>
      <c r="J2789">
        <v>1434490914</v>
      </c>
      <c r="K2789">
        <v>1429306914</v>
      </c>
      <c r="L2789" t="b">
        <v>0</v>
      </c>
      <c r="M2789">
        <v>0</v>
      </c>
      <c r="N2789" t="b">
        <v>0</v>
      </c>
      <c r="O2789" s="12" t="s">
        <v>8280</v>
      </c>
      <c r="P2789" s="12" t="s">
        <v>8281</v>
      </c>
      <c r="Q2789">
        <v>0</v>
      </c>
      <c r="R2789" s="18">
        <f t="shared" si="177"/>
        <v>42171.904097222221</v>
      </c>
      <c r="S2789" s="18">
        <f t="shared" si="178"/>
        <v>42111.904097222221</v>
      </c>
      <c r="T2789">
        <f t="shared" si="175"/>
        <v>2015</v>
      </c>
    </row>
    <row r="2790" spans="1:20" ht="60" x14ac:dyDescent="0.25">
      <c r="A2790">
        <v>3944</v>
      </c>
      <c r="B2790" s="9" t="s">
        <v>3941</v>
      </c>
      <c r="C2790" s="3" t="s">
        <v>8052</v>
      </c>
      <c r="D2790" s="5">
        <v>5000</v>
      </c>
      <c r="E2790" s="7">
        <v>0</v>
      </c>
      <c r="F2790" s="11">
        <f t="shared" si="176"/>
        <v>0</v>
      </c>
      <c r="G2790" t="s">
        <v>8220</v>
      </c>
      <c r="H2790" t="s">
        <v>8223</v>
      </c>
      <c r="I2790" t="s">
        <v>8245</v>
      </c>
      <c r="J2790">
        <v>1440690875</v>
      </c>
      <c r="K2790">
        <v>1438098875</v>
      </c>
      <c r="L2790" t="b">
        <v>0</v>
      </c>
      <c r="M2790">
        <v>0</v>
      </c>
      <c r="N2790" t="b">
        <v>0</v>
      </c>
      <c r="O2790" s="12" t="s">
        <v>8280</v>
      </c>
      <c r="P2790" s="12" t="s">
        <v>8281</v>
      </c>
      <c r="Q2790">
        <v>0</v>
      </c>
      <c r="R2790" s="18">
        <f t="shared" si="177"/>
        <v>42243.662905092591</v>
      </c>
      <c r="S2790" s="18">
        <f t="shared" si="178"/>
        <v>42213.662905092591</v>
      </c>
      <c r="T2790">
        <f t="shared" si="175"/>
        <v>2015</v>
      </c>
    </row>
    <row r="2791" spans="1:20" ht="60" x14ac:dyDescent="0.25">
      <c r="A2791">
        <v>3948</v>
      </c>
      <c r="B2791" s="9" t="s">
        <v>3945</v>
      </c>
      <c r="C2791" s="3" t="s">
        <v>8056</v>
      </c>
      <c r="D2791" s="5">
        <v>30000</v>
      </c>
      <c r="E2791" s="7">
        <v>0</v>
      </c>
      <c r="F2791" s="11">
        <f t="shared" si="176"/>
        <v>0</v>
      </c>
      <c r="G2791" t="s">
        <v>8220</v>
      </c>
      <c r="H2791" t="s">
        <v>8225</v>
      </c>
      <c r="I2791" t="s">
        <v>8247</v>
      </c>
      <c r="J2791">
        <v>1410076123</v>
      </c>
      <c r="K2791">
        <v>1404892123</v>
      </c>
      <c r="L2791" t="b">
        <v>0</v>
      </c>
      <c r="M2791">
        <v>0</v>
      </c>
      <c r="N2791" t="b">
        <v>0</v>
      </c>
      <c r="O2791" s="12" t="s">
        <v>8280</v>
      </c>
      <c r="P2791" s="12" t="s">
        <v>8281</v>
      </c>
      <c r="Q2791">
        <v>0</v>
      </c>
      <c r="R2791" s="18">
        <f t="shared" si="177"/>
        <v>41889.325497685182</v>
      </c>
      <c r="S2791" s="18">
        <f t="shared" si="178"/>
        <v>41829.325497685182</v>
      </c>
      <c r="T2791">
        <f t="shared" si="175"/>
        <v>2014</v>
      </c>
    </row>
    <row r="2792" spans="1:20" ht="45" x14ac:dyDescent="0.25">
      <c r="A2792">
        <v>3953</v>
      </c>
      <c r="B2792" s="9" t="s">
        <v>3950</v>
      </c>
      <c r="C2792" s="3" t="s">
        <v>8060</v>
      </c>
      <c r="D2792" s="5">
        <v>17600</v>
      </c>
      <c r="E2792" s="7">
        <v>0</v>
      </c>
      <c r="F2792" s="11">
        <f t="shared" si="176"/>
        <v>0</v>
      </c>
      <c r="G2792" t="s">
        <v>8220</v>
      </c>
      <c r="H2792" t="s">
        <v>8223</v>
      </c>
      <c r="I2792" t="s">
        <v>8245</v>
      </c>
      <c r="J2792">
        <v>1469834940</v>
      </c>
      <c r="K2792">
        <v>1467162586</v>
      </c>
      <c r="L2792" t="b">
        <v>0</v>
      </c>
      <c r="M2792">
        <v>0</v>
      </c>
      <c r="N2792" t="b">
        <v>0</v>
      </c>
      <c r="O2792" s="12" t="s">
        <v>8280</v>
      </c>
      <c r="P2792" s="12" t="s">
        <v>8281</v>
      </c>
      <c r="Q2792">
        <v>0</v>
      </c>
      <c r="R2792" s="18">
        <f t="shared" si="177"/>
        <v>42580.978472222225</v>
      </c>
      <c r="S2792" s="18">
        <f t="shared" si="178"/>
        <v>42550.048449074078</v>
      </c>
      <c r="T2792">
        <f t="shared" si="175"/>
        <v>2016</v>
      </c>
    </row>
    <row r="2793" spans="1:20" ht="60" x14ac:dyDescent="0.25">
      <c r="A2793">
        <v>3954</v>
      </c>
      <c r="B2793" s="9" t="s">
        <v>3951</v>
      </c>
      <c r="C2793" s="3" t="s">
        <v>8061</v>
      </c>
      <c r="D2793" s="5">
        <v>25000</v>
      </c>
      <c r="E2793" s="7">
        <v>0</v>
      </c>
      <c r="F2793" s="11">
        <f t="shared" si="176"/>
        <v>0</v>
      </c>
      <c r="G2793" t="s">
        <v>8220</v>
      </c>
      <c r="H2793" t="s">
        <v>8228</v>
      </c>
      <c r="I2793" t="s">
        <v>8250</v>
      </c>
      <c r="J2793">
        <v>1405352264</v>
      </c>
      <c r="K2793">
        <v>1400168264</v>
      </c>
      <c r="L2793" t="b">
        <v>0</v>
      </c>
      <c r="M2793">
        <v>0</v>
      </c>
      <c r="N2793" t="b">
        <v>0</v>
      </c>
      <c r="O2793" s="12" t="s">
        <v>8280</v>
      </c>
      <c r="P2793" s="12" t="s">
        <v>8281</v>
      </c>
      <c r="Q2793">
        <v>0</v>
      </c>
      <c r="R2793" s="18">
        <f t="shared" si="177"/>
        <v>41834.651203703703</v>
      </c>
      <c r="S2793" s="18">
        <f t="shared" si="178"/>
        <v>41774.651203703703</v>
      </c>
      <c r="T2793">
        <f t="shared" si="175"/>
        <v>2014</v>
      </c>
    </row>
    <row r="2794" spans="1:20" ht="60" x14ac:dyDescent="0.25">
      <c r="A2794">
        <v>3956</v>
      </c>
      <c r="B2794" s="9" t="s">
        <v>3953</v>
      </c>
      <c r="C2794" s="3" t="s">
        <v>8063</v>
      </c>
      <c r="D2794" s="5">
        <v>5500</v>
      </c>
      <c r="E2794" s="7">
        <v>0</v>
      </c>
      <c r="F2794" s="11">
        <f t="shared" si="176"/>
        <v>0</v>
      </c>
      <c r="G2794" t="s">
        <v>8220</v>
      </c>
      <c r="H2794" t="s">
        <v>8223</v>
      </c>
      <c r="I2794" t="s">
        <v>8245</v>
      </c>
      <c r="J2794">
        <v>1461543600</v>
      </c>
      <c r="K2794">
        <v>1459203727</v>
      </c>
      <c r="L2794" t="b">
        <v>0</v>
      </c>
      <c r="M2794">
        <v>0</v>
      </c>
      <c r="N2794" t="b">
        <v>0</v>
      </c>
      <c r="O2794" s="12" t="s">
        <v>8280</v>
      </c>
      <c r="P2794" s="12" t="s">
        <v>8281</v>
      </c>
      <c r="Q2794">
        <v>0</v>
      </c>
      <c r="R2794" s="18">
        <f t="shared" si="177"/>
        <v>42485.013888888891</v>
      </c>
      <c r="S2794" s="18">
        <f t="shared" si="178"/>
        <v>42457.932025462964</v>
      </c>
      <c r="T2794">
        <f t="shared" si="175"/>
        <v>2016</v>
      </c>
    </row>
    <row r="2795" spans="1:20" ht="60" x14ac:dyDescent="0.25">
      <c r="A2795">
        <v>3963</v>
      </c>
      <c r="B2795" s="9" t="s">
        <v>3960</v>
      </c>
      <c r="C2795" s="3" t="s">
        <v>8070</v>
      </c>
      <c r="D2795" s="5">
        <v>10000</v>
      </c>
      <c r="E2795" s="7">
        <v>0</v>
      </c>
      <c r="F2795" s="11">
        <f t="shared" si="176"/>
        <v>0</v>
      </c>
      <c r="G2795" t="s">
        <v>8220</v>
      </c>
      <c r="H2795" t="s">
        <v>8228</v>
      </c>
      <c r="I2795" t="s">
        <v>8250</v>
      </c>
      <c r="J2795">
        <v>1447821717</v>
      </c>
      <c r="K2795">
        <v>1445226117</v>
      </c>
      <c r="L2795" t="b">
        <v>0</v>
      </c>
      <c r="M2795">
        <v>0</v>
      </c>
      <c r="N2795" t="b">
        <v>0</v>
      </c>
      <c r="O2795" s="12" t="s">
        <v>8280</v>
      </c>
      <c r="P2795" s="12" t="s">
        <v>8281</v>
      </c>
      <c r="Q2795">
        <v>0</v>
      </c>
      <c r="R2795" s="18">
        <f t="shared" si="177"/>
        <v>42326.195798611108</v>
      </c>
      <c r="S2795" s="18">
        <f t="shared" si="178"/>
        <v>42296.154131944444</v>
      </c>
      <c r="T2795">
        <f t="shared" si="175"/>
        <v>2015</v>
      </c>
    </row>
    <row r="2796" spans="1:20" ht="60" x14ac:dyDescent="0.25">
      <c r="A2796">
        <v>3975</v>
      </c>
      <c r="B2796" s="9" t="s">
        <v>3972</v>
      </c>
      <c r="C2796" s="3" t="s">
        <v>8082</v>
      </c>
      <c r="D2796" s="5">
        <v>678</v>
      </c>
      <c r="E2796" s="7">
        <v>0</v>
      </c>
      <c r="F2796" s="11">
        <f t="shared" si="176"/>
        <v>0</v>
      </c>
      <c r="G2796" t="s">
        <v>8220</v>
      </c>
      <c r="H2796" t="s">
        <v>8223</v>
      </c>
      <c r="I2796" t="s">
        <v>8245</v>
      </c>
      <c r="J2796">
        <v>1468442898</v>
      </c>
      <c r="K2796">
        <v>1465850898</v>
      </c>
      <c r="L2796" t="b">
        <v>0</v>
      </c>
      <c r="M2796">
        <v>0</v>
      </c>
      <c r="N2796" t="b">
        <v>0</v>
      </c>
      <c r="O2796" s="12" t="s">
        <v>8280</v>
      </c>
      <c r="P2796" s="12" t="s">
        <v>8281</v>
      </c>
      <c r="Q2796">
        <v>0</v>
      </c>
      <c r="R2796" s="18">
        <f t="shared" si="177"/>
        <v>42564.866875</v>
      </c>
      <c r="S2796" s="18">
        <f t="shared" si="178"/>
        <v>42534.866875</v>
      </c>
      <c r="T2796">
        <f t="shared" si="175"/>
        <v>2016</v>
      </c>
    </row>
    <row r="2797" spans="1:20" ht="60" x14ac:dyDescent="0.25">
      <c r="A2797">
        <v>3989</v>
      </c>
      <c r="B2797" s="9" t="s">
        <v>3985</v>
      </c>
      <c r="C2797" s="3" t="s">
        <v>8095</v>
      </c>
      <c r="D2797" s="5">
        <v>3000</v>
      </c>
      <c r="E2797" s="7">
        <v>0</v>
      </c>
      <c r="F2797" s="11">
        <f t="shared" si="176"/>
        <v>0</v>
      </c>
      <c r="G2797" t="s">
        <v>8220</v>
      </c>
      <c r="H2797" t="s">
        <v>8223</v>
      </c>
      <c r="I2797" t="s">
        <v>8245</v>
      </c>
      <c r="J2797">
        <v>1447009181</v>
      </c>
      <c r="K2797">
        <v>1444413581</v>
      </c>
      <c r="L2797" t="b">
        <v>0</v>
      </c>
      <c r="M2797">
        <v>0</v>
      </c>
      <c r="N2797" t="b">
        <v>0</v>
      </c>
      <c r="O2797" s="12" t="s">
        <v>8280</v>
      </c>
      <c r="P2797" s="12" t="s">
        <v>8281</v>
      </c>
      <c r="Q2797">
        <v>0</v>
      </c>
      <c r="R2797" s="18">
        <f t="shared" si="177"/>
        <v>42316.791446759264</v>
      </c>
      <c r="S2797" s="18">
        <f t="shared" si="178"/>
        <v>42286.749780092592</v>
      </c>
      <c r="T2797">
        <f t="shared" si="175"/>
        <v>2015</v>
      </c>
    </row>
    <row r="2798" spans="1:20" ht="60" x14ac:dyDescent="0.25">
      <c r="A2798">
        <v>3997</v>
      </c>
      <c r="B2798" s="9" t="s">
        <v>3993</v>
      </c>
      <c r="C2798" s="3" t="s">
        <v>8103</v>
      </c>
      <c r="D2798" s="5">
        <v>3000</v>
      </c>
      <c r="E2798" s="7">
        <v>0</v>
      </c>
      <c r="F2798" s="11">
        <f t="shared" si="176"/>
        <v>0</v>
      </c>
      <c r="G2798" t="s">
        <v>8220</v>
      </c>
      <c r="H2798" t="s">
        <v>8224</v>
      </c>
      <c r="I2798" t="s">
        <v>8246</v>
      </c>
      <c r="J2798">
        <v>1428222221</v>
      </c>
      <c r="K2798">
        <v>1425633821</v>
      </c>
      <c r="L2798" t="b">
        <v>0</v>
      </c>
      <c r="M2798">
        <v>0</v>
      </c>
      <c r="N2798" t="b">
        <v>0</v>
      </c>
      <c r="O2798" s="12" t="s">
        <v>8280</v>
      </c>
      <c r="P2798" s="12" t="s">
        <v>8281</v>
      </c>
      <c r="Q2798">
        <v>0</v>
      </c>
      <c r="R2798" s="18">
        <f t="shared" si="177"/>
        <v>42099.349780092598</v>
      </c>
      <c r="S2798" s="18">
        <f t="shared" si="178"/>
        <v>42069.391446759255</v>
      </c>
      <c r="T2798">
        <f t="shared" si="175"/>
        <v>2015</v>
      </c>
    </row>
    <row r="2799" spans="1:20" ht="60" x14ac:dyDescent="0.25">
      <c r="A2799">
        <v>4012</v>
      </c>
      <c r="B2799" s="9" t="s">
        <v>4008</v>
      </c>
      <c r="C2799" s="3" t="s">
        <v>8117</v>
      </c>
      <c r="D2799" s="5">
        <v>575</v>
      </c>
      <c r="E2799" s="7">
        <v>0</v>
      </c>
      <c r="F2799" s="11">
        <f t="shared" si="176"/>
        <v>0</v>
      </c>
      <c r="G2799" t="s">
        <v>8220</v>
      </c>
      <c r="H2799" t="s">
        <v>8224</v>
      </c>
      <c r="I2799" t="s">
        <v>8246</v>
      </c>
      <c r="J2799">
        <v>1430571849</v>
      </c>
      <c r="K2799">
        <v>1427979849</v>
      </c>
      <c r="L2799" t="b">
        <v>0</v>
      </c>
      <c r="M2799">
        <v>0</v>
      </c>
      <c r="N2799" t="b">
        <v>0</v>
      </c>
      <c r="O2799" s="12" t="s">
        <v>8280</v>
      </c>
      <c r="P2799" s="12" t="s">
        <v>8281</v>
      </c>
      <c r="Q2799">
        <v>0</v>
      </c>
      <c r="R2799" s="18">
        <f t="shared" si="177"/>
        <v>42126.544548611113</v>
      </c>
      <c r="S2799" s="18">
        <f t="shared" si="178"/>
        <v>42096.544548611113</v>
      </c>
      <c r="T2799">
        <f t="shared" si="175"/>
        <v>2015</v>
      </c>
    </row>
    <row r="2800" spans="1:20" ht="60" x14ac:dyDescent="0.25">
      <c r="A2800">
        <v>4014</v>
      </c>
      <c r="B2800" s="9" t="s">
        <v>4010</v>
      </c>
      <c r="C2800" s="3" t="s">
        <v>8119</v>
      </c>
      <c r="D2800" s="5">
        <v>9000</v>
      </c>
      <c r="E2800" s="7">
        <v>0</v>
      </c>
      <c r="F2800" s="11">
        <f t="shared" si="176"/>
        <v>0</v>
      </c>
      <c r="G2800" t="s">
        <v>8220</v>
      </c>
      <c r="H2800" t="s">
        <v>8223</v>
      </c>
      <c r="I2800" t="s">
        <v>8245</v>
      </c>
      <c r="J2800">
        <v>1457157269</v>
      </c>
      <c r="K2800">
        <v>1455861269</v>
      </c>
      <c r="L2800" t="b">
        <v>0</v>
      </c>
      <c r="M2800">
        <v>0</v>
      </c>
      <c r="N2800" t="b">
        <v>0</v>
      </c>
      <c r="O2800" s="12" t="s">
        <v>8280</v>
      </c>
      <c r="P2800" s="12" t="s">
        <v>8281</v>
      </c>
      <c r="Q2800">
        <v>0</v>
      </c>
      <c r="R2800" s="18">
        <f t="shared" si="177"/>
        <v>42434.246168981481</v>
      </c>
      <c r="S2800" s="18">
        <f t="shared" si="178"/>
        <v>42419.246168981481</v>
      </c>
      <c r="T2800">
        <f t="shared" si="175"/>
        <v>2016</v>
      </c>
    </row>
    <row r="2801" spans="1:20" ht="45" x14ac:dyDescent="0.25">
      <c r="A2801">
        <v>4023</v>
      </c>
      <c r="B2801" s="9" t="s">
        <v>4019</v>
      </c>
      <c r="C2801" s="3" t="s">
        <v>8128</v>
      </c>
      <c r="D2801" s="5">
        <v>7000</v>
      </c>
      <c r="E2801" s="7">
        <v>0</v>
      </c>
      <c r="F2801" s="11">
        <f t="shared" si="176"/>
        <v>0</v>
      </c>
      <c r="G2801" t="s">
        <v>8220</v>
      </c>
      <c r="H2801" t="s">
        <v>8223</v>
      </c>
      <c r="I2801" t="s">
        <v>8245</v>
      </c>
      <c r="J2801">
        <v>1458860363</v>
      </c>
      <c r="K2801">
        <v>1454975963</v>
      </c>
      <c r="L2801" t="b">
        <v>0</v>
      </c>
      <c r="M2801">
        <v>0</v>
      </c>
      <c r="N2801" t="b">
        <v>0</v>
      </c>
      <c r="O2801" s="12" t="s">
        <v>8280</v>
      </c>
      <c r="P2801" s="12" t="s">
        <v>8281</v>
      </c>
      <c r="Q2801">
        <v>0</v>
      </c>
      <c r="R2801" s="18">
        <f t="shared" si="177"/>
        <v>42453.957905092597</v>
      </c>
      <c r="S2801" s="18">
        <f t="shared" si="178"/>
        <v>42408.999571759254</v>
      </c>
      <c r="T2801">
        <f t="shared" si="175"/>
        <v>2016</v>
      </c>
    </row>
    <row r="2802" spans="1:20" ht="45" x14ac:dyDescent="0.25">
      <c r="A2802">
        <v>4026</v>
      </c>
      <c r="B2802" s="9" t="s">
        <v>4022</v>
      </c>
      <c r="C2802" s="3" t="s">
        <v>8131</v>
      </c>
      <c r="D2802" s="5">
        <v>4000</v>
      </c>
      <c r="E2802" s="7">
        <v>0</v>
      </c>
      <c r="F2802" s="11">
        <f t="shared" si="176"/>
        <v>0</v>
      </c>
      <c r="G2802" t="s">
        <v>8220</v>
      </c>
      <c r="H2802" t="s">
        <v>8223</v>
      </c>
      <c r="I2802" t="s">
        <v>8245</v>
      </c>
      <c r="J2802">
        <v>1449247439</v>
      </c>
      <c r="K2802">
        <v>1444059839</v>
      </c>
      <c r="L2802" t="b">
        <v>0</v>
      </c>
      <c r="M2802">
        <v>0</v>
      </c>
      <c r="N2802" t="b">
        <v>0</v>
      </c>
      <c r="O2802" s="12" t="s">
        <v>8280</v>
      </c>
      <c r="P2802" s="12" t="s">
        <v>8281</v>
      </c>
      <c r="Q2802">
        <v>0</v>
      </c>
      <c r="R2802" s="18">
        <f t="shared" si="177"/>
        <v>42342.697210648148</v>
      </c>
      <c r="S2802" s="18">
        <f t="shared" si="178"/>
        <v>42282.655543981484</v>
      </c>
      <c r="T2802">
        <f t="shared" si="175"/>
        <v>2015</v>
      </c>
    </row>
    <row r="2803" spans="1:20" ht="45" x14ac:dyDescent="0.25">
      <c r="A2803">
        <v>4029</v>
      </c>
      <c r="B2803" s="9" t="s">
        <v>4025</v>
      </c>
      <c r="C2803" s="3" t="s">
        <v>8134</v>
      </c>
      <c r="D2803" s="5">
        <v>20000</v>
      </c>
      <c r="E2803" s="7">
        <v>0</v>
      </c>
      <c r="F2803" s="11">
        <f t="shared" si="176"/>
        <v>0</v>
      </c>
      <c r="G2803" t="s">
        <v>8220</v>
      </c>
      <c r="H2803" t="s">
        <v>8223</v>
      </c>
      <c r="I2803" t="s">
        <v>8245</v>
      </c>
      <c r="J2803">
        <v>1450053370</v>
      </c>
      <c r="K2803">
        <v>1447461370</v>
      </c>
      <c r="L2803" t="b">
        <v>0</v>
      </c>
      <c r="M2803">
        <v>0</v>
      </c>
      <c r="N2803" t="b">
        <v>0</v>
      </c>
      <c r="O2803" s="12" t="s">
        <v>8280</v>
      </c>
      <c r="P2803" s="12" t="s">
        <v>8281</v>
      </c>
      <c r="Q2803">
        <v>0</v>
      </c>
      <c r="R2803" s="18">
        <f t="shared" si="177"/>
        <v>42352.025115740747</v>
      </c>
      <c r="S2803" s="18">
        <f t="shared" si="178"/>
        <v>42322.025115740747</v>
      </c>
      <c r="T2803">
        <f t="shared" si="175"/>
        <v>2015</v>
      </c>
    </row>
    <row r="2804" spans="1:20" ht="60" x14ac:dyDescent="0.25">
      <c r="A2804">
        <v>4031</v>
      </c>
      <c r="B2804" s="9" t="s">
        <v>4027</v>
      </c>
      <c r="C2804" s="3" t="s">
        <v>8136</v>
      </c>
      <c r="D2804" s="5">
        <v>5000</v>
      </c>
      <c r="E2804" s="7">
        <v>0</v>
      </c>
      <c r="F2804" s="11">
        <f t="shared" si="176"/>
        <v>0</v>
      </c>
      <c r="G2804" t="s">
        <v>8220</v>
      </c>
      <c r="H2804" t="s">
        <v>8223</v>
      </c>
      <c r="I2804" t="s">
        <v>8245</v>
      </c>
      <c r="J2804">
        <v>1418914964</v>
      </c>
      <c r="K2804">
        <v>1414591364</v>
      </c>
      <c r="L2804" t="b">
        <v>0</v>
      </c>
      <c r="M2804">
        <v>0</v>
      </c>
      <c r="N2804" t="b">
        <v>0</v>
      </c>
      <c r="O2804" s="12" t="s">
        <v>8280</v>
      </c>
      <c r="P2804" s="12" t="s">
        <v>8281</v>
      </c>
      <c r="Q2804">
        <v>0</v>
      </c>
      <c r="R2804" s="18">
        <f t="shared" si="177"/>
        <v>41991.626898148148</v>
      </c>
      <c r="S2804" s="18">
        <f t="shared" si="178"/>
        <v>41941.585231481484</v>
      </c>
      <c r="T2804">
        <f t="shared" si="175"/>
        <v>2014</v>
      </c>
    </row>
    <row r="2805" spans="1:20" ht="45" x14ac:dyDescent="0.25">
      <c r="A2805">
        <v>4043</v>
      </c>
      <c r="B2805" s="9" t="s">
        <v>4039</v>
      </c>
      <c r="C2805" s="3" t="s">
        <v>8147</v>
      </c>
      <c r="D2805" s="5">
        <v>300</v>
      </c>
      <c r="E2805" s="7">
        <v>0</v>
      </c>
      <c r="F2805" s="11">
        <f t="shared" si="176"/>
        <v>0</v>
      </c>
      <c r="G2805" t="s">
        <v>8220</v>
      </c>
      <c r="H2805" t="s">
        <v>8228</v>
      </c>
      <c r="I2805" t="s">
        <v>8250</v>
      </c>
      <c r="J2805">
        <v>1416524325</v>
      </c>
      <c r="K2805">
        <v>1415228325</v>
      </c>
      <c r="L2805" t="b">
        <v>0</v>
      </c>
      <c r="M2805">
        <v>0</v>
      </c>
      <c r="N2805" t="b">
        <v>0</v>
      </c>
      <c r="O2805" s="12" t="s">
        <v>8280</v>
      </c>
      <c r="P2805" s="12" t="s">
        <v>8281</v>
      </c>
      <c r="Q2805">
        <v>0</v>
      </c>
      <c r="R2805" s="18">
        <f t="shared" si="177"/>
        <v>41963.957465277781</v>
      </c>
      <c r="S2805" s="18">
        <f t="shared" si="178"/>
        <v>41948.957465277781</v>
      </c>
      <c r="T2805">
        <f t="shared" si="175"/>
        <v>2014</v>
      </c>
    </row>
    <row r="2806" spans="1:20" ht="45" x14ac:dyDescent="0.25">
      <c r="A2806">
        <v>4051</v>
      </c>
      <c r="B2806" s="9" t="s">
        <v>4047</v>
      </c>
      <c r="C2806" s="3" t="s">
        <v>8155</v>
      </c>
      <c r="D2806" s="5">
        <v>500</v>
      </c>
      <c r="E2806" s="7">
        <v>0</v>
      </c>
      <c r="F2806" s="11">
        <f t="shared" si="176"/>
        <v>0</v>
      </c>
      <c r="G2806" t="s">
        <v>8220</v>
      </c>
      <c r="H2806" t="s">
        <v>8223</v>
      </c>
      <c r="I2806" t="s">
        <v>8245</v>
      </c>
      <c r="J2806">
        <v>1399618380</v>
      </c>
      <c r="K2806">
        <v>1399058797</v>
      </c>
      <c r="L2806" t="b">
        <v>0</v>
      </c>
      <c r="M2806">
        <v>0</v>
      </c>
      <c r="N2806" t="b">
        <v>0</v>
      </c>
      <c r="O2806" s="12" t="s">
        <v>8280</v>
      </c>
      <c r="P2806" s="12" t="s">
        <v>8281</v>
      </c>
      <c r="Q2806">
        <v>0</v>
      </c>
      <c r="R2806" s="18">
        <f t="shared" si="177"/>
        <v>41768.286805555559</v>
      </c>
      <c r="S2806" s="18">
        <f t="shared" si="178"/>
        <v>41761.810150462967</v>
      </c>
      <c r="T2806">
        <f t="shared" si="175"/>
        <v>2014</v>
      </c>
    </row>
    <row r="2807" spans="1:20" ht="45" x14ac:dyDescent="0.25">
      <c r="A2807">
        <v>4054</v>
      </c>
      <c r="B2807" s="9" t="s">
        <v>4050</v>
      </c>
      <c r="C2807" s="3" t="s">
        <v>8158</v>
      </c>
      <c r="D2807" s="5">
        <v>8880</v>
      </c>
      <c r="E2807" s="7">
        <v>0</v>
      </c>
      <c r="F2807" s="11">
        <f t="shared" si="176"/>
        <v>0</v>
      </c>
      <c r="G2807" t="s">
        <v>8220</v>
      </c>
      <c r="H2807" t="s">
        <v>8223</v>
      </c>
      <c r="I2807" t="s">
        <v>8245</v>
      </c>
      <c r="J2807">
        <v>1475294400</v>
      </c>
      <c r="K2807">
        <v>1472674285</v>
      </c>
      <c r="L2807" t="b">
        <v>0</v>
      </c>
      <c r="M2807">
        <v>0</v>
      </c>
      <c r="N2807" t="b">
        <v>0</v>
      </c>
      <c r="O2807" s="12" t="s">
        <v>8280</v>
      </c>
      <c r="P2807" s="12" t="s">
        <v>8281</v>
      </c>
      <c r="Q2807">
        <v>0</v>
      </c>
      <c r="R2807" s="18">
        <f t="shared" si="177"/>
        <v>42644.166666666672</v>
      </c>
      <c r="S2807" s="18">
        <f t="shared" si="178"/>
        <v>42613.841261574074</v>
      </c>
      <c r="T2807">
        <f t="shared" si="175"/>
        <v>2016</v>
      </c>
    </row>
    <row r="2808" spans="1:20" ht="45" x14ac:dyDescent="0.25">
      <c r="A2808">
        <v>4061</v>
      </c>
      <c r="B2808" s="9" t="s">
        <v>4057</v>
      </c>
      <c r="C2808" s="3" t="s">
        <v>8165</v>
      </c>
      <c r="D2808" s="5">
        <v>525</v>
      </c>
      <c r="E2808" s="7">
        <v>0</v>
      </c>
      <c r="F2808" s="11">
        <f t="shared" si="176"/>
        <v>0</v>
      </c>
      <c r="G2808" t="s">
        <v>8220</v>
      </c>
      <c r="H2808" t="s">
        <v>8223</v>
      </c>
      <c r="I2808" t="s">
        <v>8245</v>
      </c>
      <c r="J2808">
        <v>1461205423</v>
      </c>
      <c r="K2808">
        <v>1456025023</v>
      </c>
      <c r="L2808" t="b">
        <v>0</v>
      </c>
      <c r="M2808">
        <v>0</v>
      </c>
      <c r="N2808" t="b">
        <v>0</v>
      </c>
      <c r="O2808" s="12" t="s">
        <v>8280</v>
      </c>
      <c r="P2808" s="12" t="s">
        <v>8281</v>
      </c>
      <c r="Q2808">
        <v>0</v>
      </c>
      <c r="R2808" s="18">
        <f t="shared" si="177"/>
        <v>42481.099803240737</v>
      </c>
      <c r="S2808" s="18">
        <f t="shared" si="178"/>
        <v>42421.141469907408</v>
      </c>
      <c r="T2808">
        <f t="shared" si="175"/>
        <v>2016</v>
      </c>
    </row>
    <row r="2809" spans="1:20" ht="60" x14ac:dyDescent="0.25">
      <c r="A2809">
        <v>4071</v>
      </c>
      <c r="B2809" s="9" t="s">
        <v>4067</v>
      </c>
      <c r="C2809" s="3" t="s">
        <v>8174</v>
      </c>
      <c r="D2809" s="5">
        <v>20000</v>
      </c>
      <c r="E2809" s="7">
        <v>0</v>
      </c>
      <c r="F2809" s="11">
        <f t="shared" si="176"/>
        <v>0</v>
      </c>
      <c r="G2809" t="s">
        <v>8220</v>
      </c>
      <c r="H2809" t="s">
        <v>8237</v>
      </c>
      <c r="I2809" t="s">
        <v>8255</v>
      </c>
      <c r="J2809">
        <v>1482779931</v>
      </c>
      <c r="K2809">
        <v>1480187931</v>
      </c>
      <c r="L2809" t="b">
        <v>0</v>
      </c>
      <c r="M2809">
        <v>0</v>
      </c>
      <c r="N2809" t="b">
        <v>0</v>
      </c>
      <c r="O2809" s="12" t="s">
        <v>8280</v>
      </c>
      <c r="P2809" s="12" t="s">
        <v>8281</v>
      </c>
      <c r="Q2809">
        <v>0</v>
      </c>
      <c r="R2809" s="18">
        <f t="shared" si="177"/>
        <v>42730.804756944446</v>
      </c>
      <c r="S2809" s="18">
        <f t="shared" si="178"/>
        <v>42700.804756944446</v>
      </c>
      <c r="T2809">
        <f t="shared" si="175"/>
        <v>2016</v>
      </c>
    </row>
    <row r="2810" spans="1:20" ht="45" x14ac:dyDescent="0.25">
      <c r="A2810">
        <v>4076</v>
      </c>
      <c r="B2810" s="9" t="s">
        <v>4072</v>
      </c>
      <c r="C2810" s="3" t="s">
        <v>8179</v>
      </c>
      <c r="D2810" s="5">
        <v>700</v>
      </c>
      <c r="E2810" s="7">
        <v>0</v>
      </c>
      <c r="F2810" s="11">
        <f t="shared" si="176"/>
        <v>0</v>
      </c>
      <c r="G2810" t="s">
        <v>8220</v>
      </c>
      <c r="H2810" t="s">
        <v>8223</v>
      </c>
      <c r="I2810" t="s">
        <v>8245</v>
      </c>
      <c r="J2810">
        <v>1413921060</v>
      </c>
      <c r="K2810">
        <v>1411499149</v>
      </c>
      <c r="L2810" t="b">
        <v>0</v>
      </c>
      <c r="M2810">
        <v>0</v>
      </c>
      <c r="N2810" t="b">
        <v>0</v>
      </c>
      <c r="O2810" s="12" t="s">
        <v>8280</v>
      </c>
      <c r="P2810" s="12" t="s">
        <v>8281</v>
      </c>
      <c r="Q2810">
        <v>0</v>
      </c>
      <c r="R2810" s="18">
        <f t="shared" si="177"/>
        <v>41933.82708333333</v>
      </c>
      <c r="S2810" s="18">
        <f t="shared" si="178"/>
        <v>41905.795706018522</v>
      </c>
      <c r="T2810">
        <f t="shared" si="175"/>
        <v>2014</v>
      </c>
    </row>
    <row r="2811" spans="1:20" ht="60" x14ac:dyDescent="0.25">
      <c r="A2811">
        <v>4078</v>
      </c>
      <c r="B2811" s="9" t="s">
        <v>4074</v>
      </c>
      <c r="C2811" s="3" t="s">
        <v>8181</v>
      </c>
      <c r="D2811" s="5">
        <v>250</v>
      </c>
      <c r="E2811" s="7">
        <v>0</v>
      </c>
      <c r="F2811" s="11">
        <f t="shared" si="176"/>
        <v>0</v>
      </c>
      <c r="G2811" t="s">
        <v>8220</v>
      </c>
      <c r="H2811" t="s">
        <v>8224</v>
      </c>
      <c r="I2811" t="s">
        <v>8246</v>
      </c>
      <c r="J2811">
        <v>1485543242</v>
      </c>
      <c r="K2811">
        <v>1482951242</v>
      </c>
      <c r="L2811" t="b">
        <v>0</v>
      </c>
      <c r="M2811">
        <v>0</v>
      </c>
      <c r="N2811" t="b">
        <v>0</v>
      </c>
      <c r="O2811" s="12" t="s">
        <v>8280</v>
      </c>
      <c r="P2811" s="12" t="s">
        <v>8281</v>
      </c>
      <c r="Q2811">
        <v>0</v>
      </c>
      <c r="R2811" s="18">
        <f t="shared" si="177"/>
        <v>42762.787523148145</v>
      </c>
      <c r="S2811" s="18">
        <f t="shared" si="178"/>
        <v>42732.787523148145</v>
      </c>
      <c r="T2811">
        <f t="shared" si="175"/>
        <v>2016</v>
      </c>
    </row>
    <row r="2812" spans="1:20" ht="60" x14ac:dyDescent="0.25">
      <c r="A2812">
        <v>4080</v>
      </c>
      <c r="B2812" s="9" t="s">
        <v>4076</v>
      </c>
      <c r="C2812" s="3" t="s">
        <v>8183</v>
      </c>
      <c r="D2812" s="5">
        <v>3000</v>
      </c>
      <c r="E2812" s="7">
        <v>0</v>
      </c>
      <c r="F2812" s="11">
        <f t="shared" si="176"/>
        <v>0</v>
      </c>
      <c r="G2812" t="s">
        <v>8220</v>
      </c>
      <c r="H2812" t="s">
        <v>8223</v>
      </c>
      <c r="I2812" t="s">
        <v>8245</v>
      </c>
      <c r="J2812">
        <v>1465930440</v>
      </c>
      <c r="K2812">
        <v>1463849116</v>
      </c>
      <c r="L2812" t="b">
        <v>0</v>
      </c>
      <c r="M2812">
        <v>0</v>
      </c>
      <c r="N2812" t="b">
        <v>0</v>
      </c>
      <c r="O2812" s="12" t="s">
        <v>8280</v>
      </c>
      <c r="P2812" s="12" t="s">
        <v>8281</v>
      </c>
      <c r="Q2812">
        <v>0</v>
      </c>
      <c r="R2812" s="18">
        <f t="shared" si="177"/>
        <v>42535.787500000006</v>
      </c>
      <c r="S2812" s="18">
        <f t="shared" si="178"/>
        <v>42511.698101851856</v>
      </c>
      <c r="T2812">
        <f t="shared" si="175"/>
        <v>2016</v>
      </c>
    </row>
    <row r="2813" spans="1:20" x14ac:dyDescent="0.25">
      <c r="A2813">
        <v>4087</v>
      </c>
      <c r="B2813" s="9" t="s">
        <v>4083</v>
      </c>
      <c r="C2813" s="3" t="s">
        <v>8190</v>
      </c>
      <c r="D2813" s="5">
        <v>9600</v>
      </c>
      <c r="E2813" s="7">
        <v>0</v>
      </c>
      <c r="F2813" s="11">
        <f t="shared" si="176"/>
        <v>0</v>
      </c>
      <c r="G2813" t="s">
        <v>8220</v>
      </c>
      <c r="H2813" t="s">
        <v>8223</v>
      </c>
      <c r="I2813" t="s">
        <v>8245</v>
      </c>
      <c r="J2813">
        <v>1468777786</v>
      </c>
      <c r="K2813">
        <v>1466185786</v>
      </c>
      <c r="L2813" t="b">
        <v>0</v>
      </c>
      <c r="M2813">
        <v>0</v>
      </c>
      <c r="N2813" t="b">
        <v>0</v>
      </c>
      <c r="O2813" s="12" t="s">
        <v>8280</v>
      </c>
      <c r="P2813" s="12" t="s">
        <v>8281</v>
      </c>
      <c r="Q2813">
        <v>0</v>
      </c>
      <c r="R2813" s="18">
        <f t="shared" si="177"/>
        <v>42568.742893518516</v>
      </c>
      <c r="S2813" s="18">
        <f t="shared" si="178"/>
        <v>42538.742893518516</v>
      </c>
      <c r="T2813">
        <f t="shared" si="175"/>
        <v>2016</v>
      </c>
    </row>
    <row r="2814" spans="1:20" ht="60" x14ac:dyDescent="0.25">
      <c r="A2814">
        <v>4097</v>
      </c>
      <c r="B2814" s="9" t="s">
        <v>4093</v>
      </c>
      <c r="C2814" s="3" t="s">
        <v>8200</v>
      </c>
      <c r="D2814" s="5">
        <v>10000</v>
      </c>
      <c r="E2814" s="7">
        <v>0</v>
      </c>
      <c r="F2814" s="11">
        <f t="shared" si="176"/>
        <v>0</v>
      </c>
      <c r="G2814" t="s">
        <v>8220</v>
      </c>
      <c r="H2814" t="s">
        <v>8224</v>
      </c>
      <c r="I2814" t="s">
        <v>8246</v>
      </c>
      <c r="J2814">
        <v>1454284500</v>
      </c>
      <c r="K2814">
        <v>1449431237</v>
      </c>
      <c r="L2814" t="b">
        <v>0</v>
      </c>
      <c r="M2814">
        <v>0</v>
      </c>
      <c r="N2814" t="b">
        <v>0</v>
      </c>
      <c r="O2814" s="12" t="s">
        <v>8280</v>
      </c>
      <c r="P2814" s="12" t="s">
        <v>8281</v>
      </c>
      <c r="Q2814">
        <v>0</v>
      </c>
      <c r="R2814" s="18">
        <f t="shared" si="177"/>
        <v>42400.996527777781</v>
      </c>
      <c r="S2814" s="18">
        <f t="shared" si="178"/>
        <v>42344.824502314819</v>
      </c>
      <c r="T2814">
        <f t="shared" si="175"/>
        <v>2015</v>
      </c>
    </row>
    <row r="2815" spans="1:20" ht="45" x14ac:dyDescent="0.25">
      <c r="A2815">
        <v>4098</v>
      </c>
      <c r="B2815" s="9" t="s">
        <v>4094</v>
      </c>
      <c r="C2815" s="3" t="s">
        <v>8201</v>
      </c>
      <c r="D2815" s="5">
        <v>75000</v>
      </c>
      <c r="E2815" s="7">
        <v>0</v>
      </c>
      <c r="F2815" s="11">
        <f t="shared" si="176"/>
        <v>0</v>
      </c>
      <c r="G2815" t="s">
        <v>8220</v>
      </c>
      <c r="H2815" t="s">
        <v>8223</v>
      </c>
      <c r="I2815" t="s">
        <v>8245</v>
      </c>
      <c r="J2815">
        <v>1465060797</v>
      </c>
      <c r="K2815">
        <v>1462468797</v>
      </c>
      <c r="L2815" t="b">
        <v>0</v>
      </c>
      <c r="M2815">
        <v>0</v>
      </c>
      <c r="N2815" t="b">
        <v>0</v>
      </c>
      <c r="O2815" s="12" t="s">
        <v>8280</v>
      </c>
      <c r="P2815" s="12" t="s">
        <v>8281</v>
      </c>
      <c r="Q2815">
        <v>0</v>
      </c>
      <c r="R2815" s="18">
        <f t="shared" si="177"/>
        <v>42525.722187499996</v>
      </c>
      <c r="S2815" s="18">
        <f t="shared" si="178"/>
        <v>42495.722187499996</v>
      </c>
      <c r="T2815">
        <f t="shared" si="175"/>
        <v>2016</v>
      </c>
    </row>
    <row r="2816" spans="1:20" ht="45" x14ac:dyDescent="0.25">
      <c r="A2816">
        <v>4100</v>
      </c>
      <c r="B2816" s="9" t="s">
        <v>4096</v>
      </c>
      <c r="C2816" s="3" t="s">
        <v>8203</v>
      </c>
      <c r="D2816" s="5">
        <v>270</v>
      </c>
      <c r="E2816" s="7">
        <v>0</v>
      </c>
      <c r="F2816" s="11">
        <f t="shared" si="176"/>
        <v>0</v>
      </c>
      <c r="G2816" t="s">
        <v>8220</v>
      </c>
      <c r="H2816" t="s">
        <v>8223</v>
      </c>
      <c r="I2816" t="s">
        <v>8245</v>
      </c>
      <c r="J2816">
        <v>1414205990</v>
      </c>
      <c r="K2816">
        <v>1413341990</v>
      </c>
      <c r="L2816" t="b">
        <v>0</v>
      </c>
      <c r="M2816">
        <v>0</v>
      </c>
      <c r="N2816" t="b">
        <v>0</v>
      </c>
      <c r="O2816" s="12" t="s">
        <v>8280</v>
      </c>
      <c r="P2816" s="12" t="s">
        <v>8281</v>
      </c>
      <c r="Q2816">
        <v>0</v>
      </c>
      <c r="R2816" s="18">
        <f t="shared" si="177"/>
        <v>41937.124884259261</v>
      </c>
      <c r="S2816" s="18">
        <f t="shared" si="178"/>
        <v>41927.124884259261</v>
      </c>
      <c r="T2816">
        <f t="shared" si="175"/>
        <v>2014</v>
      </c>
    </row>
    <row r="2817" spans="1:20" ht="60" x14ac:dyDescent="0.25">
      <c r="A2817">
        <v>4101</v>
      </c>
      <c r="B2817" s="9" t="s">
        <v>4097</v>
      </c>
      <c r="C2817" s="3" t="s">
        <v>8204</v>
      </c>
      <c r="D2817" s="5">
        <v>600</v>
      </c>
      <c r="E2817" s="7">
        <v>0</v>
      </c>
      <c r="F2817" s="11">
        <f t="shared" si="176"/>
        <v>0</v>
      </c>
      <c r="G2817" t="s">
        <v>8220</v>
      </c>
      <c r="H2817" t="s">
        <v>8223</v>
      </c>
      <c r="I2817" t="s">
        <v>8245</v>
      </c>
      <c r="J2817">
        <v>1485380482</v>
      </c>
      <c r="K2817">
        <v>1482788482</v>
      </c>
      <c r="L2817" t="b">
        <v>0</v>
      </c>
      <c r="M2817">
        <v>0</v>
      </c>
      <c r="N2817" t="b">
        <v>0</v>
      </c>
      <c r="O2817" s="12" t="s">
        <v>8280</v>
      </c>
      <c r="P2817" s="12" t="s">
        <v>8281</v>
      </c>
      <c r="Q2817">
        <v>0</v>
      </c>
      <c r="R2817" s="18">
        <f t="shared" si="177"/>
        <v>42760.903726851851</v>
      </c>
      <c r="S2817" s="18">
        <f t="shared" si="178"/>
        <v>42730.903726851851</v>
      </c>
      <c r="T2817">
        <f t="shared" si="175"/>
        <v>2016</v>
      </c>
    </row>
    <row r="2818" spans="1:20" ht="45" x14ac:dyDescent="0.25">
      <c r="A2818">
        <v>4109</v>
      </c>
      <c r="B2818" s="9" t="s">
        <v>4105</v>
      </c>
      <c r="C2818" s="3" t="s">
        <v>8212</v>
      </c>
      <c r="D2818" s="5">
        <v>500</v>
      </c>
      <c r="E2818" s="7">
        <v>0</v>
      </c>
      <c r="F2818" s="11">
        <f t="shared" si="176"/>
        <v>0</v>
      </c>
      <c r="G2818" t="s">
        <v>8220</v>
      </c>
      <c r="H2818" t="s">
        <v>8224</v>
      </c>
      <c r="I2818" t="s">
        <v>8246</v>
      </c>
      <c r="J2818">
        <v>1448805404</v>
      </c>
      <c r="K2818">
        <v>1446209804</v>
      </c>
      <c r="L2818" t="b">
        <v>0</v>
      </c>
      <c r="M2818">
        <v>0</v>
      </c>
      <c r="N2818" t="b">
        <v>0</v>
      </c>
      <c r="O2818" s="12" t="s">
        <v>8280</v>
      </c>
      <c r="P2818" s="12" t="s">
        <v>8281</v>
      </c>
      <c r="Q2818">
        <v>0</v>
      </c>
      <c r="R2818" s="18">
        <f t="shared" si="177"/>
        <v>42337.581064814818</v>
      </c>
      <c r="S2818" s="18">
        <f t="shared" si="178"/>
        <v>42307.539398148147</v>
      </c>
      <c r="T2818">
        <f t="shared" si="175"/>
        <v>2015</v>
      </c>
    </row>
    <row r="2819" spans="1:20" ht="60" x14ac:dyDescent="0.25">
      <c r="A2819">
        <v>2907</v>
      </c>
      <c r="B2819" s="9" t="s">
        <v>2907</v>
      </c>
      <c r="C2819" s="3" t="s">
        <v>7017</v>
      </c>
      <c r="D2819" s="5">
        <v>2500</v>
      </c>
      <c r="E2819" s="7">
        <v>2</v>
      </c>
      <c r="F2819" s="11">
        <f t="shared" si="176"/>
        <v>0</v>
      </c>
      <c r="G2819" t="s">
        <v>8220</v>
      </c>
      <c r="H2819" t="s">
        <v>8223</v>
      </c>
      <c r="I2819" t="s">
        <v>8245</v>
      </c>
      <c r="J2819">
        <v>1463259837</v>
      </c>
      <c r="K2819">
        <v>1458075837</v>
      </c>
      <c r="L2819" t="b">
        <v>0</v>
      </c>
      <c r="M2819">
        <v>2</v>
      </c>
      <c r="N2819" t="b">
        <v>0</v>
      </c>
      <c r="O2819" s="12" t="s">
        <v>8280</v>
      </c>
      <c r="P2819" s="12" t="s">
        <v>8281</v>
      </c>
      <c r="Q2819">
        <v>1</v>
      </c>
      <c r="R2819" s="18">
        <f t="shared" si="177"/>
        <v>42504.877743055549</v>
      </c>
      <c r="S2819" s="18">
        <f t="shared" si="178"/>
        <v>42444.877743055549</v>
      </c>
      <c r="T2819">
        <f t="shared" ref="T2819:T2882" si="179">YEAR(S2819)</f>
        <v>2016</v>
      </c>
    </row>
    <row r="2820" spans="1:20" ht="45" x14ac:dyDescent="0.25">
      <c r="A2820">
        <v>2910</v>
      </c>
      <c r="B2820" s="9" t="s">
        <v>2910</v>
      </c>
      <c r="C2820" s="3" t="s">
        <v>7020</v>
      </c>
      <c r="D2820" s="5">
        <v>30000</v>
      </c>
      <c r="E2820" s="7">
        <v>1</v>
      </c>
      <c r="F2820" s="11">
        <f t="shared" si="176"/>
        <v>0</v>
      </c>
      <c r="G2820" t="s">
        <v>8220</v>
      </c>
      <c r="H2820" t="s">
        <v>8224</v>
      </c>
      <c r="I2820" t="s">
        <v>8246</v>
      </c>
      <c r="J2820">
        <v>1434139887</v>
      </c>
      <c r="K2820">
        <v>1428955887</v>
      </c>
      <c r="L2820" t="b">
        <v>0</v>
      </c>
      <c r="M2820">
        <v>1</v>
      </c>
      <c r="N2820" t="b">
        <v>0</v>
      </c>
      <c r="O2820" s="12" t="s">
        <v>8280</v>
      </c>
      <c r="P2820" s="12" t="s">
        <v>8281</v>
      </c>
      <c r="Q2820">
        <v>1</v>
      </c>
      <c r="R2820" s="18">
        <f t="shared" si="177"/>
        <v>42167.841284722221</v>
      </c>
      <c r="S2820" s="18">
        <f t="shared" si="178"/>
        <v>42107.841284722221</v>
      </c>
      <c r="T2820">
        <f t="shared" si="179"/>
        <v>2015</v>
      </c>
    </row>
    <row r="2821" spans="1:20" ht="60" x14ac:dyDescent="0.25">
      <c r="A2821">
        <v>2913</v>
      </c>
      <c r="B2821" s="9" t="s">
        <v>2913</v>
      </c>
      <c r="C2821" s="3" t="s">
        <v>7023</v>
      </c>
      <c r="D2821" s="5">
        <v>10000</v>
      </c>
      <c r="E2821" s="7">
        <v>2</v>
      </c>
      <c r="F2821" s="11">
        <f t="shared" si="176"/>
        <v>0</v>
      </c>
      <c r="G2821" t="s">
        <v>8220</v>
      </c>
      <c r="H2821" t="s">
        <v>8223</v>
      </c>
      <c r="I2821" t="s">
        <v>8245</v>
      </c>
      <c r="J2821">
        <v>1410041339</v>
      </c>
      <c r="K2821">
        <v>1404857339</v>
      </c>
      <c r="L2821" t="b">
        <v>0</v>
      </c>
      <c r="M2821">
        <v>2</v>
      </c>
      <c r="N2821" t="b">
        <v>0</v>
      </c>
      <c r="O2821" s="12" t="s">
        <v>8280</v>
      </c>
      <c r="P2821" s="12" t="s">
        <v>8281</v>
      </c>
      <c r="Q2821">
        <v>1</v>
      </c>
      <c r="R2821" s="18">
        <f t="shared" si="177"/>
        <v>41888.922905092593</v>
      </c>
      <c r="S2821" s="18">
        <f t="shared" si="178"/>
        <v>41828.922905092593</v>
      </c>
      <c r="T2821">
        <f t="shared" si="179"/>
        <v>2014</v>
      </c>
    </row>
    <row r="2822" spans="1:20" ht="30" x14ac:dyDescent="0.25">
      <c r="A2822">
        <v>2914</v>
      </c>
      <c r="B2822" s="9" t="s">
        <v>2914</v>
      </c>
      <c r="C2822" s="3" t="s">
        <v>7024</v>
      </c>
      <c r="D2822" s="5">
        <v>25000</v>
      </c>
      <c r="E2822" s="7">
        <v>1</v>
      </c>
      <c r="F2822" s="11">
        <f t="shared" si="176"/>
        <v>0</v>
      </c>
      <c r="G2822" t="s">
        <v>8220</v>
      </c>
      <c r="H2822" t="s">
        <v>8224</v>
      </c>
      <c r="I2822" t="s">
        <v>8246</v>
      </c>
      <c r="J2822">
        <v>1426365994</v>
      </c>
      <c r="K2822">
        <v>1421185594</v>
      </c>
      <c r="L2822" t="b">
        <v>0</v>
      </c>
      <c r="M2822">
        <v>1</v>
      </c>
      <c r="N2822" t="b">
        <v>0</v>
      </c>
      <c r="O2822" s="12" t="s">
        <v>8280</v>
      </c>
      <c r="P2822" s="12" t="s">
        <v>8281</v>
      </c>
      <c r="Q2822">
        <v>1</v>
      </c>
      <c r="R2822" s="18">
        <f t="shared" si="177"/>
        <v>42077.865671296298</v>
      </c>
      <c r="S2822" s="18">
        <f t="shared" si="178"/>
        <v>42017.907337962963</v>
      </c>
      <c r="T2822">
        <f t="shared" si="179"/>
        <v>2015</v>
      </c>
    </row>
    <row r="2823" spans="1:20" ht="60" x14ac:dyDescent="0.25">
      <c r="A2823">
        <v>2941</v>
      </c>
      <c r="B2823" s="9" t="s">
        <v>2941</v>
      </c>
      <c r="C2823" s="3" t="s">
        <v>7051</v>
      </c>
      <c r="D2823" s="5">
        <v>25000</v>
      </c>
      <c r="E2823" s="7">
        <v>1</v>
      </c>
      <c r="F2823" s="11">
        <f t="shared" si="176"/>
        <v>0</v>
      </c>
      <c r="G2823" t="s">
        <v>8220</v>
      </c>
      <c r="H2823" t="s">
        <v>8223</v>
      </c>
      <c r="I2823" t="s">
        <v>8245</v>
      </c>
      <c r="J2823">
        <v>1425250955</v>
      </c>
      <c r="K2823">
        <v>1422658955</v>
      </c>
      <c r="L2823" t="b">
        <v>0</v>
      </c>
      <c r="M2823">
        <v>1</v>
      </c>
      <c r="N2823" t="b">
        <v>0</v>
      </c>
      <c r="O2823" s="12" t="s">
        <v>8280</v>
      </c>
      <c r="P2823" s="12" t="s">
        <v>8282</v>
      </c>
      <c r="Q2823">
        <v>1</v>
      </c>
      <c r="R2823" s="18">
        <f t="shared" si="177"/>
        <v>42064.960127314815</v>
      </c>
      <c r="S2823" s="18">
        <f t="shared" si="178"/>
        <v>42034.960127314815</v>
      </c>
      <c r="T2823">
        <f t="shared" si="179"/>
        <v>2015</v>
      </c>
    </row>
    <row r="2824" spans="1:20" ht="60" x14ac:dyDescent="0.25">
      <c r="A2824">
        <v>2946</v>
      </c>
      <c r="B2824" s="9" t="s">
        <v>2946</v>
      </c>
      <c r="C2824" s="3" t="s">
        <v>7056</v>
      </c>
      <c r="D2824" s="5">
        <v>2000</v>
      </c>
      <c r="E2824" s="7">
        <v>2</v>
      </c>
      <c r="F2824" s="11">
        <f t="shared" si="176"/>
        <v>0</v>
      </c>
      <c r="G2824" t="s">
        <v>8220</v>
      </c>
      <c r="H2824" t="s">
        <v>8224</v>
      </c>
      <c r="I2824" t="s">
        <v>8246</v>
      </c>
      <c r="J2824">
        <v>1471265092</v>
      </c>
      <c r="K2824">
        <v>1468673092</v>
      </c>
      <c r="L2824" t="b">
        <v>0</v>
      </c>
      <c r="M2824">
        <v>2</v>
      </c>
      <c r="N2824" t="b">
        <v>0</v>
      </c>
      <c r="O2824" s="12" t="s">
        <v>8280</v>
      </c>
      <c r="P2824" s="12" t="s">
        <v>8282</v>
      </c>
      <c r="Q2824">
        <v>1</v>
      </c>
      <c r="R2824" s="18">
        <f t="shared" si="177"/>
        <v>42597.531157407408</v>
      </c>
      <c r="S2824" s="18">
        <f t="shared" si="178"/>
        <v>42567.531157407408</v>
      </c>
      <c r="T2824">
        <f t="shared" si="179"/>
        <v>2016</v>
      </c>
    </row>
    <row r="2825" spans="1:20" ht="60" x14ac:dyDescent="0.25">
      <c r="A2825">
        <v>3055</v>
      </c>
      <c r="B2825" s="9" t="s">
        <v>3055</v>
      </c>
      <c r="C2825" s="3" t="s">
        <v>7165</v>
      </c>
      <c r="D2825" s="5">
        <v>20000</v>
      </c>
      <c r="E2825" s="7">
        <v>1</v>
      </c>
      <c r="F2825" s="11">
        <f t="shared" si="176"/>
        <v>0</v>
      </c>
      <c r="G2825" t="s">
        <v>8220</v>
      </c>
      <c r="H2825" t="s">
        <v>8223</v>
      </c>
      <c r="I2825" t="s">
        <v>8245</v>
      </c>
      <c r="J2825">
        <v>1420844390</v>
      </c>
      <c r="K2825">
        <v>1415660390</v>
      </c>
      <c r="L2825" t="b">
        <v>0</v>
      </c>
      <c r="M2825">
        <v>1</v>
      </c>
      <c r="N2825" t="b">
        <v>0</v>
      </c>
      <c r="O2825" s="12" t="s">
        <v>8280</v>
      </c>
      <c r="P2825" s="12" t="s">
        <v>8282</v>
      </c>
      <c r="Q2825">
        <v>1</v>
      </c>
      <c r="R2825" s="18">
        <f t="shared" si="177"/>
        <v>42013.95821759259</v>
      </c>
      <c r="S2825" s="18">
        <f t="shared" si="178"/>
        <v>41953.95821759259</v>
      </c>
      <c r="T2825">
        <f t="shared" si="179"/>
        <v>2014</v>
      </c>
    </row>
    <row r="2826" spans="1:20" ht="60" x14ac:dyDescent="0.25">
      <c r="A2826">
        <v>3058</v>
      </c>
      <c r="B2826" s="9" t="s">
        <v>3058</v>
      </c>
      <c r="C2826" s="3" t="s">
        <v>7168</v>
      </c>
      <c r="D2826" s="5">
        <v>18000</v>
      </c>
      <c r="E2826" s="7">
        <v>3</v>
      </c>
      <c r="F2826" s="11">
        <f t="shared" si="176"/>
        <v>0</v>
      </c>
      <c r="G2826" t="s">
        <v>8220</v>
      </c>
      <c r="H2826" t="s">
        <v>8236</v>
      </c>
      <c r="I2826" t="s">
        <v>8248</v>
      </c>
      <c r="J2826">
        <v>1463734740</v>
      </c>
      <c r="K2826">
        <v>1459414740</v>
      </c>
      <c r="L2826" t="b">
        <v>0</v>
      </c>
      <c r="M2826">
        <v>3</v>
      </c>
      <c r="N2826" t="b">
        <v>0</v>
      </c>
      <c r="O2826" s="12" t="s">
        <v>8280</v>
      </c>
      <c r="P2826" s="12" t="s">
        <v>8282</v>
      </c>
      <c r="Q2826">
        <v>1</v>
      </c>
      <c r="R2826" s="18">
        <f t="shared" si="177"/>
        <v>42510.374305555553</v>
      </c>
      <c r="S2826" s="18">
        <f t="shared" si="178"/>
        <v>42460.374305555553</v>
      </c>
      <c r="T2826">
        <f t="shared" si="179"/>
        <v>2016</v>
      </c>
    </row>
    <row r="2827" spans="1:20" ht="60" x14ac:dyDescent="0.25">
      <c r="A2827">
        <v>3072</v>
      </c>
      <c r="B2827" s="9" t="s">
        <v>3072</v>
      </c>
      <c r="C2827" s="3" t="s">
        <v>7182</v>
      </c>
      <c r="D2827" s="5">
        <v>12000</v>
      </c>
      <c r="E2827" s="7">
        <v>2</v>
      </c>
      <c r="F2827" s="11">
        <f t="shared" si="176"/>
        <v>0</v>
      </c>
      <c r="G2827" t="s">
        <v>8220</v>
      </c>
      <c r="H2827" t="s">
        <v>8223</v>
      </c>
      <c r="I2827" t="s">
        <v>8245</v>
      </c>
      <c r="J2827">
        <v>1477791960</v>
      </c>
      <c r="K2827">
        <v>1476549262</v>
      </c>
      <c r="L2827" t="b">
        <v>0</v>
      </c>
      <c r="M2827">
        <v>2</v>
      </c>
      <c r="N2827" t="b">
        <v>0</v>
      </c>
      <c r="O2827" s="12" t="s">
        <v>8280</v>
      </c>
      <c r="P2827" s="12" t="s">
        <v>8282</v>
      </c>
      <c r="Q2827">
        <v>1</v>
      </c>
      <c r="R2827" s="18">
        <f t="shared" si="177"/>
        <v>42673.073611111111</v>
      </c>
      <c r="S2827" s="18">
        <f t="shared" si="178"/>
        <v>42658.690532407403</v>
      </c>
      <c r="T2827">
        <f t="shared" si="179"/>
        <v>2016</v>
      </c>
    </row>
    <row r="2828" spans="1:20" ht="45" x14ac:dyDescent="0.25">
      <c r="A2828">
        <v>3117</v>
      </c>
      <c r="B2828" s="9" t="s">
        <v>3117</v>
      </c>
      <c r="C2828" s="3" t="s">
        <v>7227</v>
      </c>
      <c r="D2828" s="5">
        <v>1000</v>
      </c>
      <c r="E2828" s="7">
        <v>1</v>
      </c>
      <c r="F2828" s="11">
        <f t="shared" si="176"/>
        <v>0</v>
      </c>
      <c r="G2828" t="s">
        <v>8220</v>
      </c>
      <c r="H2828" t="s">
        <v>8224</v>
      </c>
      <c r="I2828" t="s">
        <v>8246</v>
      </c>
      <c r="J2828">
        <v>1464354720</v>
      </c>
      <c r="K2828">
        <v>1463648360</v>
      </c>
      <c r="L2828" t="b">
        <v>0</v>
      </c>
      <c r="M2828">
        <v>1</v>
      </c>
      <c r="N2828" t="b">
        <v>0</v>
      </c>
      <c r="O2828" s="12" t="s">
        <v>8280</v>
      </c>
      <c r="P2828" s="12" t="s">
        <v>8282</v>
      </c>
      <c r="Q2828">
        <v>1</v>
      </c>
      <c r="R2828" s="18">
        <f t="shared" si="177"/>
        <v>42517.55</v>
      </c>
      <c r="S2828" s="18">
        <f t="shared" si="178"/>
        <v>42509.374537037031</v>
      </c>
      <c r="T2828">
        <f t="shared" si="179"/>
        <v>2016</v>
      </c>
    </row>
    <row r="2829" spans="1:20" ht="45" x14ac:dyDescent="0.25">
      <c r="A2829">
        <v>3190</v>
      </c>
      <c r="B2829" s="9" t="s">
        <v>3190</v>
      </c>
      <c r="C2829" s="3" t="s">
        <v>7300</v>
      </c>
      <c r="D2829" s="5">
        <v>4000</v>
      </c>
      <c r="E2829" s="7">
        <v>0</v>
      </c>
      <c r="F2829" s="11">
        <f t="shared" si="176"/>
        <v>0</v>
      </c>
      <c r="G2829" t="s">
        <v>8220</v>
      </c>
      <c r="H2829" t="s">
        <v>8228</v>
      </c>
      <c r="I2829" t="s">
        <v>8250</v>
      </c>
      <c r="J2829">
        <v>1481258275</v>
      </c>
      <c r="K2829">
        <v>1478662675</v>
      </c>
      <c r="L2829" t="b">
        <v>0</v>
      </c>
      <c r="M2829">
        <v>0</v>
      </c>
      <c r="N2829" t="b">
        <v>0</v>
      </c>
      <c r="O2829" s="12" t="s">
        <v>8280</v>
      </c>
      <c r="P2829" s="12" t="s">
        <v>8305</v>
      </c>
      <c r="Q2829">
        <v>0</v>
      </c>
      <c r="R2829" s="18">
        <f t="shared" si="177"/>
        <v>42713.192997685182</v>
      </c>
      <c r="S2829" s="18">
        <f t="shared" si="178"/>
        <v>42683.151331018518</v>
      </c>
      <c r="T2829">
        <f t="shared" si="179"/>
        <v>2016</v>
      </c>
    </row>
    <row r="2830" spans="1:20" ht="45" x14ac:dyDescent="0.25">
      <c r="A2830">
        <v>3191</v>
      </c>
      <c r="B2830" s="9" t="s">
        <v>3191</v>
      </c>
      <c r="C2830" s="3" t="s">
        <v>7301</v>
      </c>
      <c r="D2830" s="5">
        <v>3750</v>
      </c>
      <c r="E2830" s="7">
        <v>151</v>
      </c>
      <c r="F2830" s="11">
        <f t="shared" si="176"/>
        <v>4</v>
      </c>
      <c r="G2830" t="s">
        <v>8220</v>
      </c>
      <c r="H2830" t="s">
        <v>8223</v>
      </c>
      <c r="I2830" t="s">
        <v>8245</v>
      </c>
      <c r="J2830">
        <v>1471370869</v>
      </c>
      <c r="K2830">
        <v>1466186869</v>
      </c>
      <c r="L2830" t="b">
        <v>0</v>
      </c>
      <c r="M2830">
        <v>4</v>
      </c>
      <c r="N2830" t="b">
        <v>0</v>
      </c>
      <c r="O2830" s="12" t="s">
        <v>8280</v>
      </c>
      <c r="P2830" s="12" t="s">
        <v>8305</v>
      </c>
      <c r="Q2830">
        <v>37.75</v>
      </c>
      <c r="R2830" s="18">
        <f t="shared" si="177"/>
        <v>42598.755428240736</v>
      </c>
      <c r="S2830" s="18">
        <f t="shared" si="178"/>
        <v>42538.755428240736</v>
      </c>
      <c r="T2830">
        <f t="shared" si="179"/>
        <v>2016</v>
      </c>
    </row>
    <row r="2831" spans="1:20" ht="60" x14ac:dyDescent="0.25">
      <c r="A2831">
        <v>3192</v>
      </c>
      <c r="B2831" s="9" t="s">
        <v>3192</v>
      </c>
      <c r="C2831" s="3" t="s">
        <v>7302</v>
      </c>
      <c r="D2831" s="5">
        <v>10000</v>
      </c>
      <c r="E2831" s="7">
        <v>102</v>
      </c>
      <c r="F2831" s="11">
        <f t="shared" si="176"/>
        <v>1</v>
      </c>
      <c r="G2831" t="s">
        <v>8220</v>
      </c>
      <c r="H2831" t="s">
        <v>8224</v>
      </c>
      <c r="I2831" t="s">
        <v>8246</v>
      </c>
      <c r="J2831">
        <v>1425160800</v>
      </c>
      <c r="K2831">
        <v>1421274859</v>
      </c>
      <c r="L2831" t="b">
        <v>0</v>
      </c>
      <c r="M2831">
        <v>8</v>
      </c>
      <c r="N2831" t="b">
        <v>0</v>
      </c>
      <c r="O2831" s="12" t="s">
        <v>8280</v>
      </c>
      <c r="P2831" s="12" t="s">
        <v>8305</v>
      </c>
      <c r="Q2831">
        <v>12.75</v>
      </c>
      <c r="R2831" s="18">
        <f t="shared" si="177"/>
        <v>42063.916666666672</v>
      </c>
      <c r="S2831" s="18">
        <f t="shared" si="178"/>
        <v>42018.94049768518</v>
      </c>
      <c r="T2831">
        <f t="shared" si="179"/>
        <v>2015</v>
      </c>
    </row>
    <row r="2832" spans="1:20" ht="45" x14ac:dyDescent="0.25">
      <c r="A2832">
        <v>3193</v>
      </c>
      <c r="B2832" s="9" t="s">
        <v>3193</v>
      </c>
      <c r="C2832" s="3" t="s">
        <v>7303</v>
      </c>
      <c r="D2832" s="5">
        <v>5000</v>
      </c>
      <c r="E2832" s="7">
        <v>587</v>
      </c>
      <c r="F2832" s="11">
        <f t="shared" si="176"/>
        <v>12</v>
      </c>
      <c r="G2832" t="s">
        <v>8220</v>
      </c>
      <c r="H2832" t="s">
        <v>8224</v>
      </c>
      <c r="I2832" t="s">
        <v>8246</v>
      </c>
      <c r="J2832">
        <v>1424474056</v>
      </c>
      <c r="K2832">
        <v>1420586056</v>
      </c>
      <c r="L2832" t="b">
        <v>0</v>
      </c>
      <c r="M2832">
        <v>24</v>
      </c>
      <c r="N2832" t="b">
        <v>0</v>
      </c>
      <c r="O2832" s="12" t="s">
        <v>8280</v>
      </c>
      <c r="P2832" s="12" t="s">
        <v>8305</v>
      </c>
      <c r="Q2832">
        <v>24.46</v>
      </c>
      <c r="R2832" s="18">
        <f t="shared" si="177"/>
        <v>42055.968240740738</v>
      </c>
      <c r="S2832" s="18">
        <f t="shared" si="178"/>
        <v>42010.968240740738</v>
      </c>
      <c r="T2832">
        <f t="shared" si="179"/>
        <v>2015</v>
      </c>
    </row>
    <row r="2833" spans="1:20" ht="60" x14ac:dyDescent="0.25">
      <c r="A2833">
        <v>3194</v>
      </c>
      <c r="B2833" s="9" t="s">
        <v>3194</v>
      </c>
      <c r="C2833" s="3" t="s">
        <v>7304</v>
      </c>
      <c r="D2833" s="5">
        <v>11000</v>
      </c>
      <c r="E2833" s="7">
        <v>0</v>
      </c>
      <c r="F2833" s="11">
        <f t="shared" si="176"/>
        <v>0</v>
      </c>
      <c r="G2833" t="s">
        <v>8220</v>
      </c>
      <c r="H2833" t="s">
        <v>8223</v>
      </c>
      <c r="I2833" t="s">
        <v>8245</v>
      </c>
      <c r="J2833">
        <v>1437960598</v>
      </c>
      <c r="K2833">
        <v>1435368598</v>
      </c>
      <c r="L2833" t="b">
        <v>0</v>
      </c>
      <c r="M2833">
        <v>0</v>
      </c>
      <c r="N2833" t="b">
        <v>0</v>
      </c>
      <c r="O2833" s="12" t="s">
        <v>8280</v>
      </c>
      <c r="P2833" s="12" t="s">
        <v>8305</v>
      </c>
      <c r="Q2833">
        <v>0</v>
      </c>
      <c r="R2833" s="18">
        <f t="shared" si="177"/>
        <v>42212.062476851846</v>
      </c>
      <c r="S2833" s="18">
        <f t="shared" si="178"/>
        <v>42182.062476851846</v>
      </c>
      <c r="T2833">
        <f t="shared" si="179"/>
        <v>2015</v>
      </c>
    </row>
    <row r="2834" spans="1:20" ht="60" x14ac:dyDescent="0.25">
      <c r="A2834">
        <v>3195</v>
      </c>
      <c r="B2834" s="9" t="s">
        <v>3195</v>
      </c>
      <c r="C2834" s="3" t="s">
        <v>7305</v>
      </c>
      <c r="D2834" s="5">
        <v>3500</v>
      </c>
      <c r="E2834" s="7">
        <v>2070</v>
      </c>
      <c r="F2834" s="11">
        <f t="shared" ref="F2834:F2897" si="180">ROUND(E2834/D2834*100,0)</f>
        <v>59</v>
      </c>
      <c r="G2834" t="s">
        <v>8220</v>
      </c>
      <c r="H2834" t="s">
        <v>8223</v>
      </c>
      <c r="I2834" t="s">
        <v>8245</v>
      </c>
      <c r="J2834">
        <v>1423750542</v>
      </c>
      <c r="K2834">
        <v>1421158542</v>
      </c>
      <c r="L2834" t="b">
        <v>0</v>
      </c>
      <c r="M2834">
        <v>39</v>
      </c>
      <c r="N2834" t="b">
        <v>0</v>
      </c>
      <c r="O2834" s="12" t="s">
        <v>8280</v>
      </c>
      <c r="P2834" s="12" t="s">
        <v>8305</v>
      </c>
      <c r="Q2834">
        <v>53.08</v>
      </c>
      <c r="R2834" s="18">
        <f t="shared" ref="R2834:R2897" si="181">(((J2834/60)/60)/24)+DATE(1970,1,1)</f>
        <v>42047.594236111108</v>
      </c>
      <c r="S2834" s="18">
        <f t="shared" ref="S2834:S2897" si="182">(((K2834/60)/60)/24)+DATE(1970,1,1)</f>
        <v>42017.594236111108</v>
      </c>
      <c r="T2834">
        <f t="shared" si="179"/>
        <v>2015</v>
      </c>
    </row>
    <row r="2835" spans="1:20" ht="60" x14ac:dyDescent="0.25">
      <c r="A2835">
        <v>3856</v>
      </c>
      <c r="B2835" s="9" t="s">
        <v>3853</v>
      </c>
      <c r="C2835" s="3" t="s">
        <v>7965</v>
      </c>
      <c r="D2835" s="5">
        <v>5000</v>
      </c>
      <c r="E2835" s="7">
        <v>1</v>
      </c>
      <c r="F2835" s="11">
        <f t="shared" si="180"/>
        <v>0</v>
      </c>
      <c r="G2835" t="s">
        <v>8220</v>
      </c>
      <c r="H2835" t="s">
        <v>8223</v>
      </c>
      <c r="I2835" t="s">
        <v>8245</v>
      </c>
      <c r="J2835">
        <v>1425833403</v>
      </c>
      <c r="K2835">
        <v>1423245003</v>
      </c>
      <c r="L2835" t="b">
        <v>0</v>
      </c>
      <c r="M2835">
        <v>1</v>
      </c>
      <c r="N2835" t="b">
        <v>0</v>
      </c>
      <c r="O2835" s="12" t="s">
        <v>8280</v>
      </c>
      <c r="P2835" s="12" t="s">
        <v>8281</v>
      </c>
      <c r="Q2835">
        <v>1</v>
      </c>
      <c r="R2835" s="18">
        <f t="shared" si="181"/>
        <v>42071.701423611114</v>
      </c>
      <c r="S2835" s="18">
        <f t="shared" si="182"/>
        <v>42041.743090277778</v>
      </c>
      <c r="T2835">
        <f t="shared" si="179"/>
        <v>2015</v>
      </c>
    </row>
    <row r="2836" spans="1:20" ht="45" x14ac:dyDescent="0.25">
      <c r="A2836">
        <v>3859</v>
      </c>
      <c r="B2836" s="9" t="s">
        <v>3856</v>
      </c>
      <c r="C2836" s="3" t="s">
        <v>7968</v>
      </c>
      <c r="D2836" s="5">
        <v>2500</v>
      </c>
      <c r="E2836" s="7">
        <v>1</v>
      </c>
      <c r="F2836" s="11">
        <f t="shared" si="180"/>
        <v>0</v>
      </c>
      <c r="G2836" t="s">
        <v>8220</v>
      </c>
      <c r="H2836" t="s">
        <v>8223</v>
      </c>
      <c r="I2836" t="s">
        <v>8245</v>
      </c>
      <c r="J2836">
        <v>1403730000</v>
      </c>
      <c r="K2836">
        <v>1401485207</v>
      </c>
      <c r="L2836" t="b">
        <v>0</v>
      </c>
      <c r="M2836">
        <v>1</v>
      </c>
      <c r="N2836" t="b">
        <v>0</v>
      </c>
      <c r="O2836" s="12" t="s">
        <v>8280</v>
      </c>
      <c r="P2836" s="12" t="s">
        <v>8281</v>
      </c>
      <c r="Q2836">
        <v>1</v>
      </c>
      <c r="R2836" s="18">
        <f t="shared" si="181"/>
        <v>41815.875</v>
      </c>
      <c r="S2836" s="18">
        <f t="shared" si="182"/>
        <v>41789.893599537041</v>
      </c>
      <c r="T2836">
        <f t="shared" si="179"/>
        <v>2014</v>
      </c>
    </row>
    <row r="2837" spans="1:20" ht="30" x14ac:dyDescent="0.25">
      <c r="A2837">
        <v>3862</v>
      </c>
      <c r="B2837" s="9" t="s">
        <v>3859</v>
      </c>
      <c r="C2837" s="3" t="s">
        <v>7971</v>
      </c>
      <c r="D2837" s="5">
        <v>7500</v>
      </c>
      <c r="E2837" s="7">
        <v>1</v>
      </c>
      <c r="F2837" s="11">
        <f t="shared" si="180"/>
        <v>0</v>
      </c>
      <c r="G2837" t="s">
        <v>8220</v>
      </c>
      <c r="H2837" t="s">
        <v>8223</v>
      </c>
      <c r="I2837" t="s">
        <v>8245</v>
      </c>
      <c r="J2837">
        <v>1473699540</v>
      </c>
      <c r="K2837">
        <v>1472451356</v>
      </c>
      <c r="L2837" t="b">
        <v>0</v>
      </c>
      <c r="M2837">
        <v>1</v>
      </c>
      <c r="N2837" t="b">
        <v>0</v>
      </c>
      <c r="O2837" s="12" t="s">
        <v>8280</v>
      </c>
      <c r="P2837" s="12" t="s">
        <v>8281</v>
      </c>
      <c r="Q2837">
        <v>1</v>
      </c>
      <c r="R2837" s="18">
        <f t="shared" si="181"/>
        <v>42625.707638888889</v>
      </c>
      <c r="S2837" s="18">
        <f t="shared" si="182"/>
        <v>42611.261064814811</v>
      </c>
      <c r="T2837">
        <f t="shared" si="179"/>
        <v>2016</v>
      </c>
    </row>
    <row r="2838" spans="1:20" ht="45" x14ac:dyDescent="0.25">
      <c r="A2838">
        <v>3912</v>
      </c>
      <c r="B2838" s="9" t="s">
        <v>3909</v>
      </c>
      <c r="C2838" s="3" t="s">
        <v>8020</v>
      </c>
      <c r="D2838" s="5">
        <v>15000</v>
      </c>
      <c r="E2838" s="7">
        <v>1</v>
      </c>
      <c r="F2838" s="11">
        <f t="shared" si="180"/>
        <v>0</v>
      </c>
      <c r="G2838" t="s">
        <v>8220</v>
      </c>
      <c r="H2838" t="s">
        <v>8223</v>
      </c>
      <c r="I2838" t="s">
        <v>8245</v>
      </c>
      <c r="J2838">
        <v>1429936500</v>
      </c>
      <c r="K2838">
        <v>1424759330</v>
      </c>
      <c r="L2838" t="b">
        <v>0</v>
      </c>
      <c r="M2838">
        <v>1</v>
      </c>
      <c r="N2838" t="b">
        <v>0</v>
      </c>
      <c r="O2838" s="12" t="s">
        <v>8280</v>
      </c>
      <c r="P2838" s="12" t="s">
        <v>8281</v>
      </c>
      <c r="Q2838">
        <v>1</v>
      </c>
      <c r="R2838" s="18">
        <f t="shared" si="181"/>
        <v>42119.190972222219</v>
      </c>
      <c r="S2838" s="18">
        <f t="shared" si="182"/>
        <v>42059.270023148143</v>
      </c>
      <c r="T2838">
        <f t="shared" si="179"/>
        <v>2015</v>
      </c>
    </row>
    <row r="2839" spans="1:20" ht="60" x14ac:dyDescent="0.25">
      <c r="A2839">
        <v>3932</v>
      </c>
      <c r="B2839" s="9" t="s">
        <v>3929</v>
      </c>
      <c r="C2839" s="3" t="s">
        <v>8040</v>
      </c>
      <c r="D2839" s="5">
        <v>12000</v>
      </c>
      <c r="E2839" s="7">
        <v>1</v>
      </c>
      <c r="F2839" s="11">
        <f t="shared" si="180"/>
        <v>0</v>
      </c>
      <c r="G2839" t="s">
        <v>8220</v>
      </c>
      <c r="H2839" t="s">
        <v>8223</v>
      </c>
      <c r="I2839" t="s">
        <v>8245</v>
      </c>
      <c r="J2839">
        <v>1458097364</v>
      </c>
      <c r="K2839">
        <v>1455508964</v>
      </c>
      <c r="L2839" t="b">
        <v>0</v>
      </c>
      <c r="M2839">
        <v>1</v>
      </c>
      <c r="N2839" t="b">
        <v>0</v>
      </c>
      <c r="O2839" s="12" t="s">
        <v>8280</v>
      </c>
      <c r="P2839" s="12" t="s">
        <v>8281</v>
      </c>
      <c r="Q2839">
        <v>1</v>
      </c>
      <c r="R2839" s="18">
        <f t="shared" si="181"/>
        <v>42445.126898148148</v>
      </c>
      <c r="S2839" s="18">
        <f t="shared" si="182"/>
        <v>42415.168564814812</v>
      </c>
      <c r="T2839">
        <f t="shared" si="179"/>
        <v>2016</v>
      </c>
    </row>
    <row r="2840" spans="1:20" ht="60" x14ac:dyDescent="0.25">
      <c r="A2840">
        <v>3951</v>
      </c>
      <c r="B2840" s="9" t="s">
        <v>3948</v>
      </c>
      <c r="C2840" s="3" t="s">
        <v>6961</v>
      </c>
      <c r="D2840" s="5">
        <v>200000</v>
      </c>
      <c r="E2840" s="7">
        <v>1</v>
      </c>
      <c r="F2840" s="11">
        <f t="shared" si="180"/>
        <v>0</v>
      </c>
      <c r="G2840" t="s">
        <v>8220</v>
      </c>
      <c r="H2840" t="s">
        <v>8240</v>
      </c>
      <c r="I2840" t="s">
        <v>8248</v>
      </c>
      <c r="J2840">
        <v>1462301342</v>
      </c>
      <c r="K2840">
        <v>1457120942</v>
      </c>
      <c r="L2840" t="b">
        <v>0</v>
      </c>
      <c r="M2840">
        <v>1</v>
      </c>
      <c r="N2840" t="b">
        <v>0</v>
      </c>
      <c r="O2840" s="12" t="s">
        <v>8280</v>
      </c>
      <c r="P2840" s="12" t="s">
        <v>8281</v>
      </c>
      <c r="Q2840">
        <v>1</v>
      </c>
      <c r="R2840" s="18">
        <f t="shared" si="181"/>
        <v>42493.784050925926</v>
      </c>
      <c r="S2840" s="18">
        <f t="shared" si="182"/>
        <v>42433.825717592597</v>
      </c>
      <c r="T2840">
        <f t="shared" si="179"/>
        <v>2016</v>
      </c>
    </row>
    <row r="2841" spans="1:20" x14ac:dyDescent="0.25">
      <c r="A2841">
        <v>4004</v>
      </c>
      <c r="B2841" s="9" t="s">
        <v>4000</v>
      </c>
      <c r="C2841" s="3" t="s">
        <v>8109</v>
      </c>
      <c r="D2841" s="5">
        <v>500</v>
      </c>
      <c r="E2841" s="7">
        <v>1</v>
      </c>
      <c r="F2841" s="11">
        <f t="shared" si="180"/>
        <v>0</v>
      </c>
      <c r="G2841" t="s">
        <v>8220</v>
      </c>
      <c r="H2841" t="s">
        <v>8223</v>
      </c>
      <c r="I2841" t="s">
        <v>8245</v>
      </c>
      <c r="J2841">
        <v>1412740457</v>
      </c>
      <c r="K2841">
        <v>1410148457</v>
      </c>
      <c r="L2841" t="b">
        <v>0</v>
      </c>
      <c r="M2841">
        <v>1</v>
      </c>
      <c r="N2841" t="b">
        <v>0</v>
      </c>
      <c r="O2841" s="12" t="s">
        <v>8280</v>
      </c>
      <c r="P2841" s="12" t="s">
        <v>8281</v>
      </c>
      <c r="Q2841">
        <v>1</v>
      </c>
      <c r="R2841" s="18">
        <f t="shared" si="181"/>
        <v>41920.16269675926</v>
      </c>
      <c r="S2841" s="18">
        <f t="shared" si="182"/>
        <v>41890.16269675926</v>
      </c>
      <c r="T2841">
        <f t="shared" si="179"/>
        <v>2014</v>
      </c>
    </row>
    <row r="2842" spans="1:20" ht="60" x14ac:dyDescent="0.25">
      <c r="A2842">
        <v>4015</v>
      </c>
      <c r="B2842" s="9" t="s">
        <v>4011</v>
      </c>
      <c r="C2842" s="3" t="s">
        <v>8120</v>
      </c>
      <c r="D2842" s="5">
        <v>7000</v>
      </c>
      <c r="E2842" s="7">
        <v>1</v>
      </c>
      <c r="F2842" s="11">
        <f t="shared" si="180"/>
        <v>0</v>
      </c>
      <c r="G2842" t="s">
        <v>8220</v>
      </c>
      <c r="H2842" t="s">
        <v>8223</v>
      </c>
      <c r="I2842" t="s">
        <v>8245</v>
      </c>
      <c r="J2842">
        <v>1437331463</v>
      </c>
      <c r="K2842">
        <v>1434739463</v>
      </c>
      <c r="L2842" t="b">
        <v>0</v>
      </c>
      <c r="M2842">
        <v>1</v>
      </c>
      <c r="N2842" t="b">
        <v>0</v>
      </c>
      <c r="O2842" s="12" t="s">
        <v>8280</v>
      </c>
      <c r="P2842" s="12" t="s">
        <v>8281</v>
      </c>
      <c r="Q2842">
        <v>1</v>
      </c>
      <c r="R2842" s="18">
        <f t="shared" si="181"/>
        <v>42204.780821759254</v>
      </c>
      <c r="S2842" s="18">
        <f t="shared" si="182"/>
        <v>42174.780821759254</v>
      </c>
      <c r="T2842">
        <f t="shared" si="179"/>
        <v>2015</v>
      </c>
    </row>
    <row r="2843" spans="1:20" ht="60" x14ac:dyDescent="0.25">
      <c r="A2843">
        <v>4045</v>
      </c>
      <c r="B2843" s="9" t="s">
        <v>4041</v>
      </c>
      <c r="C2843" s="3" t="s">
        <v>8149</v>
      </c>
      <c r="D2843" s="5">
        <v>5000</v>
      </c>
      <c r="E2843" s="7">
        <v>1</v>
      </c>
      <c r="F2843" s="11">
        <f t="shared" si="180"/>
        <v>0</v>
      </c>
      <c r="G2843" t="s">
        <v>8220</v>
      </c>
      <c r="H2843" t="s">
        <v>8225</v>
      </c>
      <c r="I2843" t="s">
        <v>8247</v>
      </c>
      <c r="J2843">
        <v>1408596589</v>
      </c>
      <c r="K2843">
        <v>1406004589</v>
      </c>
      <c r="L2843" t="b">
        <v>0</v>
      </c>
      <c r="M2843">
        <v>1</v>
      </c>
      <c r="N2843" t="b">
        <v>0</v>
      </c>
      <c r="O2843" s="12" t="s">
        <v>8280</v>
      </c>
      <c r="P2843" s="12" t="s">
        <v>8281</v>
      </c>
      <c r="Q2843">
        <v>1</v>
      </c>
      <c r="R2843" s="18">
        <f t="shared" si="181"/>
        <v>41872.201261574075</v>
      </c>
      <c r="S2843" s="18">
        <f t="shared" si="182"/>
        <v>41842.201261574075</v>
      </c>
      <c r="T2843">
        <f t="shared" si="179"/>
        <v>2014</v>
      </c>
    </row>
    <row r="2844" spans="1:20" ht="60" x14ac:dyDescent="0.25">
      <c r="A2844">
        <v>4050</v>
      </c>
      <c r="B2844" s="9" t="s">
        <v>4046</v>
      </c>
      <c r="C2844" s="3" t="s">
        <v>8154</v>
      </c>
      <c r="D2844" s="5">
        <v>1500</v>
      </c>
      <c r="E2844" s="7">
        <v>1</v>
      </c>
      <c r="F2844" s="11">
        <f t="shared" si="180"/>
        <v>0</v>
      </c>
      <c r="G2844" t="s">
        <v>8220</v>
      </c>
      <c r="H2844" t="s">
        <v>8223</v>
      </c>
      <c r="I2844" t="s">
        <v>8245</v>
      </c>
      <c r="J2844">
        <v>1414077391</v>
      </c>
      <c r="K2844">
        <v>1411485391</v>
      </c>
      <c r="L2844" t="b">
        <v>0</v>
      </c>
      <c r="M2844">
        <v>1</v>
      </c>
      <c r="N2844" t="b">
        <v>0</v>
      </c>
      <c r="O2844" s="12" t="s">
        <v>8280</v>
      </c>
      <c r="P2844" s="12" t="s">
        <v>8281</v>
      </c>
      <c r="Q2844">
        <v>1</v>
      </c>
      <c r="R2844" s="18">
        <f t="shared" si="181"/>
        <v>41935.636469907404</v>
      </c>
      <c r="S2844" s="18">
        <f t="shared" si="182"/>
        <v>41905.636469907404</v>
      </c>
      <c r="T2844">
        <f t="shared" si="179"/>
        <v>2014</v>
      </c>
    </row>
    <row r="2845" spans="1:20" ht="60" x14ac:dyDescent="0.25">
      <c r="A2845">
        <v>4112</v>
      </c>
      <c r="B2845" s="9" t="s">
        <v>4108</v>
      </c>
      <c r="C2845" s="3" t="s">
        <v>6961</v>
      </c>
      <c r="D2845" s="5">
        <v>2500</v>
      </c>
      <c r="E2845" s="7">
        <v>1</v>
      </c>
      <c r="F2845" s="11">
        <f t="shared" si="180"/>
        <v>0</v>
      </c>
      <c r="G2845" t="s">
        <v>8220</v>
      </c>
      <c r="H2845" t="s">
        <v>8240</v>
      </c>
      <c r="I2845" t="s">
        <v>8248</v>
      </c>
      <c r="J2845">
        <v>1456617600</v>
      </c>
      <c r="K2845">
        <v>1454280186</v>
      </c>
      <c r="L2845" t="b">
        <v>0</v>
      </c>
      <c r="M2845">
        <v>1</v>
      </c>
      <c r="N2845" t="b">
        <v>0</v>
      </c>
      <c r="O2845" s="12" t="s">
        <v>8280</v>
      </c>
      <c r="P2845" s="12" t="s">
        <v>8281</v>
      </c>
      <c r="Q2845">
        <v>1</v>
      </c>
      <c r="R2845" s="18">
        <f t="shared" si="181"/>
        <v>42428</v>
      </c>
      <c r="S2845" s="18">
        <f t="shared" si="182"/>
        <v>42400.946597222224</v>
      </c>
      <c r="T2845">
        <f t="shared" si="179"/>
        <v>2016</v>
      </c>
    </row>
    <row r="2846" spans="1:20" ht="60" x14ac:dyDescent="0.25">
      <c r="A2846">
        <v>4113</v>
      </c>
      <c r="B2846" s="9" t="s">
        <v>4109</v>
      </c>
      <c r="C2846" s="3" t="s">
        <v>8215</v>
      </c>
      <c r="D2846" s="5">
        <v>1500</v>
      </c>
      <c r="E2846" s="7">
        <v>3</v>
      </c>
      <c r="F2846" s="11">
        <f t="shared" si="180"/>
        <v>0</v>
      </c>
      <c r="G2846" t="s">
        <v>8220</v>
      </c>
      <c r="H2846" t="s">
        <v>8223</v>
      </c>
      <c r="I2846" t="s">
        <v>8245</v>
      </c>
      <c r="J2846">
        <v>1452234840</v>
      </c>
      <c r="K2846">
        <v>1450619123</v>
      </c>
      <c r="L2846" t="b">
        <v>0</v>
      </c>
      <c r="M2846">
        <v>3</v>
      </c>
      <c r="N2846" t="b">
        <v>0</v>
      </c>
      <c r="O2846" s="12" t="s">
        <v>8280</v>
      </c>
      <c r="P2846" s="12" t="s">
        <v>8281</v>
      </c>
      <c r="Q2846">
        <v>1</v>
      </c>
      <c r="R2846" s="18">
        <f t="shared" si="181"/>
        <v>42377.273611111115</v>
      </c>
      <c r="S2846" s="18">
        <f t="shared" si="182"/>
        <v>42358.573182870372</v>
      </c>
      <c r="T2846">
        <f t="shared" si="179"/>
        <v>2015</v>
      </c>
    </row>
    <row r="2847" spans="1:20" ht="45" x14ac:dyDescent="0.25">
      <c r="A2847">
        <v>3196</v>
      </c>
      <c r="B2847" s="9" t="s">
        <v>3196</v>
      </c>
      <c r="C2847" s="3" t="s">
        <v>7306</v>
      </c>
      <c r="D2847" s="5">
        <v>3000000</v>
      </c>
      <c r="E2847" s="7">
        <v>1800</v>
      </c>
      <c r="F2847" s="11">
        <f t="shared" si="180"/>
        <v>0</v>
      </c>
      <c r="G2847" t="s">
        <v>8220</v>
      </c>
      <c r="H2847" t="s">
        <v>8223</v>
      </c>
      <c r="I2847" t="s">
        <v>8245</v>
      </c>
      <c r="J2847">
        <v>1438437600</v>
      </c>
      <c r="K2847">
        <v>1433254875</v>
      </c>
      <c r="L2847" t="b">
        <v>0</v>
      </c>
      <c r="M2847">
        <v>6</v>
      </c>
      <c r="N2847" t="b">
        <v>0</v>
      </c>
      <c r="O2847" s="12" t="s">
        <v>8280</v>
      </c>
      <c r="P2847" s="12" t="s">
        <v>8305</v>
      </c>
      <c r="Q2847">
        <v>300</v>
      </c>
      <c r="R2847" s="18">
        <f t="shared" si="181"/>
        <v>42217.583333333328</v>
      </c>
      <c r="S2847" s="18">
        <f t="shared" si="182"/>
        <v>42157.598090277781</v>
      </c>
      <c r="T2847">
        <f t="shared" si="179"/>
        <v>2015</v>
      </c>
    </row>
    <row r="2848" spans="1:20" ht="30" x14ac:dyDescent="0.25">
      <c r="A2848">
        <v>3904</v>
      </c>
      <c r="B2848" s="9" t="s">
        <v>3901</v>
      </c>
      <c r="C2848" s="3" t="s">
        <v>8012</v>
      </c>
      <c r="D2848" s="5">
        <v>10000</v>
      </c>
      <c r="E2848" s="7">
        <v>3</v>
      </c>
      <c r="F2848" s="11">
        <f t="shared" si="180"/>
        <v>0</v>
      </c>
      <c r="G2848" t="s">
        <v>8220</v>
      </c>
      <c r="H2848" t="s">
        <v>8223</v>
      </c>
      <c r="I2848" t="s">
        <v>8245</v>
      </c>
      <c r="J2848">
        <v>1429074240</v>
      </c>
      <c r="K2848">
        <v>1427866200</v>
      </c>
      <c r="L2848" t="b">
        <v>0</v>
      </c>
      <c r="M2848">
        <v>2</v>
      </c>
      <c r="N2848" t="b">
        <v>0</v>
      </c>
      <c r="O2848" s="12" t="s">
        <v>8280</v>
      </c>
      <c r="P2848" s="12" t="s">
        <v>8281</v>
      </c>
      <c r="Q2848">
        <v>1.5</v>
      </c>
      <c r="R2848" s="18">
        <f t="shared" si="181"/>
        <v>42109.211111111115</v>
      </c>
      <c r="S2848" s="18">
        <f t="shared" si="182"/>
        <v>42095.229166666672</v>
      </c>
      <c r="T2848">
        <f t="shared" si="179"/>
        <v>2015</v>
      </c>
    </row>
    <row r="2849" spans="1:20" ht="60" x14ac:dyDescent="0.25">
      <c r="A2849">
        <v>4082</v>
      </c>
      <c r="B2849" s="9" t="s">
        <v>4078</v>
      </c>
      <c r="C2849" s="3" t="s">
        <v>8185</v>
      </c>
      <c r="D2849" s="5">
        <v>150</v>
      </c>
      <c r="E2849" s="7">
        <v>3</v>
      </c>
      <c r="F2849" s="11">
        <f t="shared" si="180"/>
        <v>2</v>
      </c>
      <c r="G2849" t="s">
        <v>8220</v>
      </c>
      <c r="H2849" t="s">
        <v>8223</v>
      </c>
      <c r="I2849" t="s">
        <v>8245</v>
      </c>
      <c r="J2849">
        <v>1447542000</v>
      </c>
      <c r="K2849">
        <v>1446179553</v>
      </c>
      <c r="L2849" t="b">
        <v>0</v>
      </c>
      <c r="M2849">
        <v>2</v>
      </c>
      <c r="N2849" t="b">
        <v>0</v>
      </c>
      <c r="O2849" s="12" t="s">
        <v>8280</v>
      </c>
      <c r="P2849" s="12" t="s">
        <v>8281</v>
      </c>
      <c r="Q2849">
        <v>1.5</v>
      </c>
      <c r="R2849" s="18">
        <f t="shared" si="181"/>
        <v>42322.958333333328</v>
      </c>
      <c r="S2849" s="18">
        <f t="shared" si="182"/>
        <v>42307.189270833333</v>
      </c>
      <c r="T2849">
        <f t="shared" si="179"/>
        <v>2015</v>
      </c>
    </row>
    <row r="2850" spans="1:20" ht="60" x14ac:dyDescent="0.25">
      <c r="A2850">
        <v>4006</v>
      </c>
      <c r="B2850" s="9" t="s">
        <v>4002</v>
      </c>
      <c r="C2850" s="3" t="s">
        <v>8111</v>
      </c>
      <c r="D2850" s="5">
        <v>30000</v>
      </c>
      <c r="E2850" s="7">
        <v>2</v>
      </c>
      <c r="F2850" s="11">
        <f t="shared" si="180"/>
        <v>0</v>
      </c>
      <c r="G2850" t="s">
        <v>8220</v>
      </c>
      <c r="H2850" t="s">
        <v>8223</v>
      </c>
      <c r="I2850" t="s">
        <v>8245</v>
      </c>
      <c r="J2850">
        <v>1455647587</v>
      </c>
      <c r="K2850">
        <v>1453487587</v>
      </c>
      <c r="L2850" t="b">
        <v>0</v>
      </c>
      <c r="M2850">
        <v>1</v>
      </c>
      <c r="N2850" t="b">
        <v>0</v>
      </c>
      <c r="O2850" s="12" t="s">
        <v>8280</v>
      </c>
      <c r="P2850" s="12" t="s">
        <v>8281</v>
      </c>
      <c r="Q2850">
        <v>2</v>
      </c>
      <c r="R2850" s="18">
        <f t="shared" si="181"/>
        <v>42416.772997685184</v>
      </c>
      <c r="S2850" s="18">
        <f t="shared" si="182"/>
        <v>42391.772997685184</v>
      </c>
      <c r="T2850">
        <f t="shared" si="179"/>
        <v>2016</v>
      </c>
    </row>
    <row r="2851" spans="1:20" ht="60" x14ac:dyDescent="0.25">
      <c r="A2851">
        <v>4072</v>
      </c>
      <c r="B2851" s="9" t="s">
        <v>4068</v>
      </c>
      <c r="C2851" s="3" t="s">
        <v>8175</v>
      </c>
      <c r="D2851" s="5">
        <v>1000</v>
      </c>
      <c r="E2851" s="7">
        <v>4</v>
      </c>
      <c r="F2851" s="11">
        <f t="shared" si="180"/>
        <v>0</v>
      </c>
      <c r="G2851" t="s">
        <v>8220</v>
      </c>
      <c r="H2851" t="s">
        <v>8224</v>
      </c>
      <c r="I2851" t="s">
        <v>8246</v>
      </c>
      <c r="J2851">
        <v>1408646111</v>
      </c>
      <c r="K2851">
        <v>1403462111</v>
      </c>
      <c r="L2851" t="b">
        <v>0</v>
      </c>
      <c r="M2851">
        <v>2</v>
      </c>
      <c r="N2851" t="b">
        <v>0</v>
      </c>
      <c r="O2851" s="12" t="s">
        <v>8280</v>
      </c>
      <c r="P2851" s="12" t="s">
        <v>8281</v>
      </c>
      <c r="Q2851">
        <v>2</v>
      </c>
      <c r="R2851" s="18">
        <f t="shared" si="181"/>
        <v>41872.77443287037</v>
      </c>
      <c r="S2851" s="18">
        <f t="shared" si="182"/>
        <v>41812.77443287037</v>
      </c>
      <c r="T2851">
        <f t="shared" si="179"/>
        <v>2014</v>
      </c>
    </row>
    <row r="2852" spans="1:20" ht="60" x14ac:dyDescent="0.25">
      <c r="A2852">
        <v>2875</v>
      </c>
      <c r="B2852" s="9" t="s">
        <v>2875</v>
      </c>
      <c r="C2852" s="3" t="s">
        <v>6985</v>
      </c>
      <c r="D2852" s="5">
        <v>20000</v>
      </c>
      <c r="E2852" s="7">
        <v>7</v>
      </c>
      <c r="F2852" s="11">
        <f t="shared" si="180"/>
        <v>0</v>
      </c>
      <c r="G2852" t="s">
        <v>8220</v>
      </c>
      <c r="H2852" t="s">
        <v>8223</v>
      </c>
      <c r="I2852" t="s">
        <v>8245</v>
      </c>
      <c r="J2852">
        <v>1462417493</v>
      </c>
      <c r="K2852">
        <v>1459825493</v>
      </c>
      <c r="L2852" t="b">
        <v>0</v>
      </c>
      <c r="M2852">
        <v>3</v>
      </c>
      <c r="N2852" t="b">
        <v>0</v>
      </c>
      <c r="O2852" s="12" t="s">
        <v>8280</v>
      </c>
      <c r="P2852" s="12" t="s">
        <v>8281</v>
      </c>
      <c r="Q2852">
        <v>2.33</v>
      </c>
      <c r="R2852" s="18">
        <f t="shared" si="181"/>
        <v>42495.128391203703</v>
      </c>
      <c r="S2852" s="18">
        <f t="shared" si="182"/>
        <v>42465.128391203703</v>
      </c>
      <c r="T2852">
        <f t="shared" si="179"/>
        <v>2016</v>
      </c>
    </row>
    <row r="2853" spans="1:20" ht="60" x14ac:dyDescent="0.25">
      <c r="A2853">
        <v>2948</v>
      </c>
      <c r="B2853" s="9" t="s">
        <v>2948</v>
      </c>
      <c r="C2853" s="3" t="s">
        <v>7058</v>
      </c>
      <c r="D2853" s="5">
        <v>500000</v>
      </c>
      <c r="E2853" s="7">
        <v>24</v>
      </c>
      <c r="F2853" s="11">
        <f t="shared" si="180"/>
        <v>0</v>
      </c>
      <c r="G2853" t="s">
        <v>8220</v>
      </c>
      <c r="H2853" t="s">
        <v>8223</v>
      </c>
      <c r="I2853" t="s">
        <v>8245</v>
      </c>
      <c r="J2853">
        <v>1433259293</v>
      </c>
      <c r="K2853">
        <v>1428075293</v>
      </c>
      <c r="L2853" t="b">
        <v>0</v>
      </c>
      <c r="M2853">
        <v>9</v>
      </c>
      <c r="N2853" t="b">
        <v>0</v>
      </c>
      <c r="O2853" s="12" t="s">
        <v>8280</v>
      </c>
      <c r="P2853" s="12" t="s">
        <v>8282</v>
      </c>
      <c r="Q2853">
        <v>2.67</v>
      </c>
      <c r="R2853" s="18">
        <f t="shared" si="181"/>
        <v>42157.649224537032</v>
      </c>
      <c r="S2853" s="18">
        <f t="shared" si="182"/>
        <v>42097.649224537032</v>
      </c>
      <c r="T2853">
        <f t="shared" si="179"/>
        <v>2015</v>
      </c>
    </row>
    <row r="2854" spans="1:20" ht="60" x14ac:dyDescent="0.25">
      <c r="A2854">
        <v>2901</v>
      </c>
      <c r="B2854" s="9" t="s">
        <v>2901</v>
      </c>
      <c r="C2854" s="3" t="s">
        <v>7011</v>
      </c>
      <c r="D2854" s="5">
        <v>750</v>
      </c>
      <c r="E2854" s="7">
        <v>6</v>
      </c>
      <c r="F2854" s="11">
        <f t="shared" si="180"/>
        <v>1</v>
      </c>
      <c r="G2854" t="s">
        <v>8220</v>
      </c>
      <c r="H2854" t="s">
        <v>8223</v>
      </c>
      <c r="I2854" t="s">
        <v>8245</v>
      </c>
      <c r="J2854">
        <v>1423345339</v>
      </c>
      <c r="K2854">
        <v>1418161339</v>
      </c>
      <c r="L2854" t="b">
        <v>0</v>
      </c>
      <c r="M2854">
        <v>2</v>
      </c>
      <c r="N2854" t="b">
        <v>0</v>
      </c>
      <c r="O2854" s="12" t="s">
        <v>8280</v>
      </c>
      <c r="P2854" s="12" t="s">
        <v>8281</v>
      </c>
      <c r="Q2854">
        <v>3</v>
      </c>
      <c r="R2854" s="18">
        <f t="shared" si="181"/>
        <v>42042.904386574075</v>
      </c>
      <c r="S2854" s="18">
        <f t="shared" si="182"/>
        <v>41982.904386574075</v>
      </c>
      <c r="T2854">
        <f t="shared" si="179"/>
        <v>2014</v>
      </c>
    </row>
    <row r="2855" spans="1:20" ht="45" x14ac:dyDescent="0.25">
      <c r="A2855">
        <v>3993</v>
      </c>
      <c r="B2855" s="9" t="s">
        <v>3989</v>
      </c>
      <c r="C2855" s="3" t="s">
        <v>8099</v>
      </c>
      <c r="D2855" s="5">
        <v>50000</v>
      </c>
      <c r="E2855" s="7">
        <v>3</v>
      </c>
      <c r="F2855" s="11">
        <f t="shared" si="180"/>
        <v>0</v>
      </c>
      <c r="G2855" t="s">
        <v>8220</v>
      </c>
      <c r="H2855" t="s">
        <v>8223</v>
      </c>
      <c r="I2855" t="s">
        <v>8245</v>
      </c>
      <c r="J2855">
        <v>1431549912</v>
      </c>
      <c r="K2855">
        <v>1428957912</v>
      </c>
      <c r="L2855" t="b">
        <v>0</v>
      </c>
      <c r="M2855">
        <v>1</v>
      </c>
      <c r="N2855" t="b">
        <v>0</v>
      </c>
      <c r="O2855" s="12" t="s">
        <v>8280</v>
      </c>
      <c r="P2855" s="12" t="s">
        <v>8281</v>
      </c>
      <c r="Q2855">
        <v>3</v>
      </c>
      <c r="R2855" s="18">
        <f t="shared" si="181"/>
        <v>42137.864722222221</v>
      </c>
      <c r="S2855" s="18">
        <f t="shared" si="182"/>
        <v>42107.864722222221</v>
      </c>
      <c r="T2855">
        <f t="shared" si="179"/>
        <v>2015</v>
      </c>
    </row>
    <row r="2856" spans="1:20" ht="30" x14ac:dyDescent="0.25">
      <c r="A2856">
        <v>3600</v>
      </c>
      <c r="B2856" s="9" t="s">
        <v>3599</v>
      </c>
      <c r="C2856" s="3" t="s">
        <v>7710</v>
      </c>
      <c r="D2856" s="5">
        <v>10</v>
      </c>
      <c r="E2856" s="7">
        <v>13</v>
      </c>
      <c r="F2856" s="11">
        <f t="shared" si="180"/>
        <v>130</v>
      </c>
      <c r="G2856" t="s">
        <v>8218</v>
      </c>
      <c r="H2856" t="s">
        <v>8223</v>
      </c>
      <c r="I2856" t="s">
        <v>8245</v>
      </c>
      <c r="J2856">
        <v>1476390164</v>
      </c>
      <c r="K2856">
        <v>1473970964</v>
      </c>
      <c r="L2856" t="b">
        <v>0</v>
      </c>
      <c r="M2856">
        <v>4</v>
      </c>
      <c r="N2856" t="b">
        <v>1</v>
      </c>
      <c r="O2856" s="12" t="s">
        <v>8280</v>
      </c>
      <c r="P2856" s="12" t="s">
        <v>8281</v>
      </c>
      <c r="Q2856">
        <v>3.25</v>
      </c>
      <c r="R2856" s="18">
        <f t="shared" si="181"/>
        <v>42656.849120370374</v>
      </c>
      <c r="S2856" s="18">
        <f t="shared" si="182"/>
        <v>42628.849120370374</v>
      </c>
      <c r="T2856">
        <f t="shared" si="179"/>
        <v>2016</v>
      </c>
    </row>
    <row r="2857" spans="1:20" ht="60" x14ac:dyDescent="0.25">
      <c r="A2857">
        <v>4011</v>
      </c>
      <c r="B2857" s="9" t="s">
        <v>4007</v>
      </c>
      <c r="C2857" s="3" t="s">
        <v>8116</v>
      </c>
      <c r="D2857" s="5">
        <v>250</v>
      </c>
      <c r="E2857" s="7">
        <v>19</v>
      </c>
      <c r="F2857" s="11">
        <f t="shared" si="180"/>
        <v>8</v>
      </c>
      <c r="G2857" t="s">
        <v>8220</v>
      </c>
      <c r="H2857" t="s">
        <v>8224</v>
      </c>
      <c r="I2857" t="s">
        <v>8246</v>
      </c>
      <c r="J2857">
        <v>1422450278</v>
      </c>
      <c r="K2857">
        <v>1419858278</v>
      </c>
      <c r="L2857" t="b">
        <v>0</v>
      </c>
      <c r="M2857">
        <v>4</v>
      </c>
      <c r="N2857" t="b">
        <v>0</v>
      </c>
      <c r="O2857" s="12" t="s">
        <v>8280</v>
      </c>
      <c r="P2857" s="12" t="s">
        <v>8281</v>
      </c>
      <c r="Q2857">
        <v>4.75</v>
      </c>
      <c r="R2857" s="18">
        <f t="shared" si="181"/>
        <v>42032.54488425926</v>
      </c>
      <c r="S2857" s="18">
        <f t="shared" si="182"/>
        <v>42002.54488425926</v>
      </c>
      <c r="T2857">
        <f t="shared" si="179"/>
        <v>2014</v>
      </c>
    </row>
    <row r="2858" spans="1:20" ht="60" x14ac:dyDescent="0.25">
      <c r="A2858">
        <v>2849</v>
      </c>
      <c r="B2858" s="9" t="s">
        <v>2849</v>
      </c>
      <c r="C2858" s="3" t="s">
        <v>6959</v>
      </c>
      <c r="D2858" s="5">
        <v>500</v>
      </c>
      <c r="E2858" s="7">
        <v>5</v>
      </c>
      <c r="F2858" s="11">
        <f t="shared" si="180"/>
        <v>1</v>
      </c>
      <c r="G2858" t="s">
        <v>8220</v>
      </c>
      <c r="H2858" t="s">
        <v>8224</v>
      </c>
      <c r="I2858" t="s">
        <v>8246</v>
      </c>
      <c r="J2858">
        <v>1461406600</v>
      </c>
      <c r="K2858">
        <v>1458814600</v>
      </c>
      <c r="L2858" t="b">
        <v>0</v>
      </c>
      <c r="M2858">
        <v>1</v>
      </c>
      <c r="N2858" t="b">
        <v>0</v>
      </c>
      <c r="O2858" s="12" t="s">
        <v>8280</v>
      </c>
      <c r="P2858" s="12" t="s">
        <v>8281</v>
      </c>
      <c r="Q2858">
        <v>5</v>
      </c>
      <c r="R2858" s="18">
        <f t="shared" si="181"/>
        <v>42483.428240740745</v>
      </c>
      <c r="S2858" s="18">
        <f t="shared" si="182"/>
        <v>42453.428240740745</v>
      </c>
      <c r="T2858">
        <f t="shared" si="179"/>
        <v>2016</v>
      </c>
    </row>
    <row r="2859" spans="1:20" ht="60" x14ac:dyDescent="0.25">
      <c r="A2859">
        <v>2887</v>
      </c>
      <c r="B2859" s="9" t="s">
        <v>2887</v>
      </c>
      <c r="C2859" s="3" t="s">
        <v>6997</v>
      </c>
      <c r="D2859" s="5">
        <v>3000</v>
      </c>
      <c r="E2859" s="7">
        <v>5</v>
      </c>
      <c r="F2859" s="11">
        <f t="shared" si="180"/>
        <v>0</v>
      </c>
      <c r="G2859" t="s">
        <v>8220</v>
      </c>
      <c r="H2859" t="s">
        <v>8223</v>
      </c>
      <c r="I2859" t="s">
        <v>8245</v>
      </c>
      <c r="J2859">
        <v>1420971324</v>
      </c>
      <c r="K2859">
        <v>1418379324</v>
      </c>
      <c r="L2859" t="b">
        <v>0</v>
      </c>
      <c r="M2859">
        <v>1</v>
      </c>
      <c r="N2859" t="b">
        <v>0</v>
      </c>
      <c r="O2859" s="12" t="s">
        <v>8280</v>
      </c>
      <c r="P2859" s="12" t="s">
        <v>8281</v>
      </c>
      <c r="Q2859">
        <v>5</v>
      </c>
      <c r="R2859" s="18">
        <f t="shared" si="181"/>
        <v>42015.427361111113</v>
      </c>
      <c r="S2859" s="18">
        <f t="shared" si="182"/>
        <v>41985.427361111113</v>
      </c>
      <c r="T2859">
        <f t="shared" si="179"/>
        <v>2014</v>
      </c>
    </row>
    <row r="2860" spans="1:20" ht="60" x14ac:dyDescent="0.25">
      <c r="A2860">
        <v>3065</v>
      </c>
      <c r="B2860" s="9" t="s">
        <v>3065</v>
      </c>
      <c r="C2860" s="3" t="s">
        <v>7175</v>
      </c>
      <c r="D2860" s="5">
        <v>25000</v>
      </c>
      <c r="E2860" s="7">
        <v>10</v>
      </c>
      <c r="F2860" s="11">
        <f t="shared" si="180"/>
        <v>0</v>
      </c>
      <c r="G2860" t="s">
        <v>8220</v>
      </c>
      <c r="H2860" t="s">
        <v>8223</v>
      </c>
      <c r="I2860" t="s">
        <v>8245</v>
      </c>
      <c r="J2860">
        <v>1406683172</v>
      </c>
      <c r="K2860">
        <v>1404523172</v>
      </c>
      <c r="L2860" t="b">
        <v>0</v>
      </c>
      <c r="M2860">
        <v>2</v>
      </c>
      <c r="N2860" t="b">
        <v>0</v>
      </c>
      <c r="O2860" s="12" t="s">
        <v>8280</v>
      </c>
      <c r="P2860" s="12" t="s">
        <v>8282</v>
      </c>
      <c r="Q2860">
        <v>5</v>
      </c>
      <c r="R2860" s="18">
        <f t="shared" si="181"/>
        <v>41850.055231481485</v>
      </c>
      <c r="S2860" s="18">
        <f t="shared" si="182"/>
        <v>41825.055231481485</v>
      </c>
      <c r="T2860">
        <f t="shared" si="179"/>
        <v>2014</v>
      </c>
    </row>
    <row r="2861" spans="1:20" ht="60" x14ac:dyDescent="0.25">
      <c r="A2861">
        <v>3119</v>
      </c>
      <c r="B2861" s="9" t="s">
        <v>3119</v>
      </c>
      <c r="C2861" s="3" t="s">
        <v>7229</v>
      </c>
      <c r="D2861" s="5">
        <v>10000</v>
      </c>
      <c r="E2861" s="7">
        <v>5</v>
      </c>
      <c r="F2861" s="11">
        <f t="shared" si="180"/>
        <v>0</v>
      </c>
      <c r="G2861" t="s">
        <v>8220</v>
      </c>
      <c r="H2861" t="s">
        <v>8223</v>
      </c>
      <c r="I2861" t="s">
        <v>8245</v>
      </c>
      <c r="J2861">
        <v>1427414732</v>
      </c>
      <c r="K2861">
        <v>1424826332</v>
      </c>
      <c r="L2861" t="b">
        <v>0</v>
      </c>
      <c r="M2861">
        <v>1</v>
      </c>
      <c r="N2861" t="b">
        <v>0</v>
      </c>
      <c r="O2861" s="12" t="s">
        <v>8280</v>
      </c>
      <c r="P2861" s="12" t="s">
        <v>8282</v>
      </c>
      <c r="Q2861">
        <v>5</v>
      </c>
      <c r="R2861" s="18">
        <f t="shared" si="181"/>
        <v>42090.003842592589</v>
      </c>
      <c r="S2861" s="18">
        <f t="shared" si="182"/>
        <v>42060.04550925926</v>
      </c>
      <c r="T2861">
        <f t="shared" si="179"/>
        <v>2015</v>
      </c>
    </row>
    <row r="2862" spans="1:20" ht="45" x14ac:dyDescent="0.25">
      <c r="A2862">
        <v>3197</v>
      </c>
      <c r="B2862" s="9" t="s">
        <v>3197</v>
      </c>
      <c r="C2862" s="3" t="s">
        <v>7307</v>
      </c>
      <c r="D2862" s="5">
        <v>10000</v>
      </c>
      <c r="E2862" s="7">
        <v>1145</v>
      </c>
      <c r="F2862" s="11">
        <f t="shared" si="180"/>
        <v>11</v>
      </c>
      <c r="G2862" t="s">
        <v>8220</v>
      </c>
      <c r="H2862" t="s">
        <v>8233</v>
      </c>
      <c r="I2862" t="s">
        <v>8253</v>
      </c>
      <c r="J2862">
        <v>1423050618</v>
      </c>
      <c r="K2862">
        <v>1420458618</v>
      </c>
      <c r="L2862" t="b">
        <v>0</v>
      </c>
      <c r="M2862">
        <v>4</v>
      </c>
      <c r="N2862" t="b">
        <v>0</v>
      </c>
      <c r="O2862" s="12" t="s">
        <v>8280</v>
      </c>
      <c r="P2862" s="12" t="s">
        <v>8305</v>
      </c>
      <c r="Q2862">
        <v>286.25</v>
      </c>
      <c r="R2862" s="18">
        <f t="shared" si="181"/>
        <v>42039.493263888886</v>
      </c>
      <c r="S2862" s="18">
        <f t="shared" si="182"/>
        <v>42009.493263888886</v>
      </c>
      <c r="T2862">
        <f t="shared" si="179"/>
        <v>2015</v>
      </c>
    </row>
    <row r="2863" spans="1:20" ht="60" x14ac:dyDescent="0.25">
      <c r="A2863">
        <v>3198</v>
      </c>
      <c r="B2863" s="9" t="s">
        <v>3198</v>
      </c>
      <c r="C2863" s="3" t="s">
        <v>7308</v>
      </c>
      <c r="D2863" s="5">
        <v>30000</v>
      </c>
      <c r="E2863" s="7">
        <v>110</v>
      </c>
      <c r="F2863" s="11">
        <f t="shared" si="180"/>
        <v>0</v>
      </c>
      <c r="G2863" t="s">
        <v>8220</v>
      </c>
      <c r="H2863" t="s">
        <v>8231</v>
      </c>
      <c r="I2863" t="s">
        <v>8252</v>
      </c>
      <c r="J2863">
        <v>1424081477</v>
      </c>
      <c r="K2863">
        <v>1420798277</v>
      </c>
      <c r="L2863" t="b">
        <v>0</v>
      </c>
      <c r="M2863">
        <v>3</v>
      </c>
      <c r="N2863" t="b">
        <v>0</v>
      </c>
      <c r="O2863" s="12" t="s">
        <v>8280</v>
      </c>
      <c r="P2863" s="12" t="s">
        <v>8305</v>
      </c>
      <c r="Q2863">
        <v>36.67</v>
      </c>
      <c r="R2863" s="18">
        <f t="shared" si="181"/>
        <v>42051.424502314811</v>
      </c>
      <c r="S2863" s="18">
        <f t="shared" si="182"/>
        <v>42013.424502314811</v>
      </c>
      <c r="T2863">
        <f t="shared" si="179"/>
        <v>2015</v>
      </c>
    </row>
    <row r="2864" spans="1:20" ht="60" x14ac:dyDescent="0.25">
      <c r="A2864">
        <v>3915</v>
      </c>
      <c r="B2864" s="9" t="s">
        <v>3912</v>
      </c>
      <c r="C2864" s="3" t="s">
        <v>8023</v>
      </c>
      <c r="D2864" s="5">
        <v>1500</v>
      </c>
      <c r="E2864" s="7">
        <v>5</v>
      </c>
      <c r="F2864" s="11">
        <f t="shared" si="180"/>
        <v>0</v>
      </c>
      <c r="G2864" t="s">
        <v>8220</v>
      </c>
      <c r="H2864" t="s">
        <v>8224</v>
      </c>
      <c r="I2864" t="s">
        <v>8246</v>
      </c>
      <c r="J2864">
        <v>1464824309</v>
      </c>
      <c r="K2864">
        <v>1462232309</v>
      </c>
      <c r="L2864" t="b">
        <v>0</v>
      </c>
      <c r="M2864">
        <v>1</v>
      </c>
      <c r="N2864" t="b">
        <v>0</v>
      </c>
      <c r="O2864" s="12" t="s">
        <v>8280</v>
      </c>
      <c r="P2864" s="12" t="s">
        <v>8281</v>
      </c>
      <c r="Q2864">
        <v>5</v>
      </c>
      <c r="R2864" s="18">
        <f t="shared" si="181"/>
        <v>42522.98505787037</v>
      </c>
      <c r="S2864" s="18">
        <f t="shared" si="182"/>
        <v>42492.98505787037</v>
      </c>
      <c r="T2864">
        <f t="shared" si="179"/>
        <v>2016</v>
      </c>
    </row>
    <row r="2865" spans="1:20" ht="45" x14ac:dyDescent="0.25">
      <c r="A2865">
        <v>3925</v>
      </c>
      <c r="B2865" s="9" t="s">
        <v>3922</v>
      </c>
      <c r="C2865" s="3" t="s">
        <v>8033</v>
      </c>
      <c r="D2865" s="5">
        <v>150</v>
      </c>
      <c r="E2865" s="7">
        <v>15</v>
      </c>
      <c r="F2865" s="11">
        <f t="shared" si="180"/>
        <v>10</v>
      </c>
      <c r="G2865" t="s">
        <v>8220</v>
      </c>
      <c r="H2865" t="s">
        <v>8223</v>
      </c>
      <c r="I2865" t="s">
        <v>8245</v>
      </c>
      <c r="J2865">
        <v>1406753639</v>
      </c>
      <c r="K2865">
        <v>1404161639</v>
      </c>
      <c r="L2865" t="b">
        <v>0</v>
      </c>
      <c r="M2865">
        <v>3</v>
      </c>
      <c r="N2865" t="b">
        <v>0</v>
      </c>
      <c r="O2865" s="12" t="s">
        <v>8280</v>
      </c>
      <c r="P2865" s="12" t="s">
        <v>8281</v>
      </c>
      <c r="Q2865">
        <v>5</v>
      </c>
      <c r="R2865" s="18">
        <f t="shared" si="181"/>
        <v>41850.870821759258</v>
      </c>
      <c r="S2865" s="18">
        <f t="shared" si="182"/>
        <v>41820.870821759258</v>
      </c>
      <c r="T2865">
        <f t="shared" si="179"/>
        <v>2014</v>
      </c>
    </row>
    <row r="2866" spans="1:20" ht="60" x14ac:dyDescent="0.25">
      <c r="A2866">
        <v>3939</v>
      </c>
      <c r="B2866" s="9" t="s">
        <v>3936</v>
      </c>
      <c r="C2866" s="3" t="s">
        <v>8047</v>
      </c>
      <c r="D2866" s="5">
        <v>5000</v>
      </c>
      <c r="E2866" s="7">
        <v>5</v>
      </c>
      <c r="F2866" s="11">
        <f t="shared" si="180"/>
        <v>0</v>
      </c>
      <c r="G2866" t="s">
        <v>8220</v>
      </c>
      <c r="H2866" t="s">
        <v>8225</v>
      </c>
      <c r="I2866" t="s">
        <v>8247</v>
      </c>
      <c r="J2866">
        <v>1412656200</v>
      </c>
      <c r="K2866">
        <v>1412328979</v>
      </c>
      <c r="L2866" t="b">
        <v>0</v>
      </c>
      <c r="M2866">
        <v>1</v>
      </c>
      <c r="N2866" t="b">
        <v>0</v>
      </c>
      <c r="O2866" s="12" t="s">
        <v>8280</v>
      </c>
      <c r="P2866" s="12" t="s">
        <v>8281</v>
      </c>
      <c r="Q2866">
        <v>5</v>
      </c>
      <c r="R2866" s="18">
        <f t="shared" si="181"/>
        <v>41919.1875</v>
      </c>
      <c r="S2866" s="18">
        <f t="shared" si="182"/>
        <v>41915.400219907409</v>
      </c>
      <c r="T2866">
        <f t="shared" si="179"/>
        <v>2014</v>
      </c>
    </row>
    <row r="2867" spans="1:20" ht="60" x14ac:dyDescent="0.25">
      <c r="A2867">
        <v>3945</v>
      </c>
      <c r="B2867" s="9" t="s">
        <v>3942</v>
      </c>
      <c r="C2867" s="3" t="s">
        <v>8053</v>
      </c>
      <c r="D2867" s="5">
        <v>2000</v>
      </c>
      <c r="E2867" s="7">
        <v>5</v>
      </c>
      <c r="F2867" s="11">
        <f t="shared" si="180"/>
        <v>0</v>
      </c>
      <c r="G2867" t="s">
        <v>8220</v>
      </c>
      <c r="H2867" t="s">
        <v>8223</v>
      </c>
      <c r="I2867" t="s">
        <v>8245</v>
      </c>
      <c r="J2867">
        <v>1431717268</v>
      </c>
      <c r="K2867">
        <v>1429125268</v>
      </c>
      <c r="L2867" t="b">
        <v>0</v>
      </c>
      <c r="M2867">
        <v>1</v>
      </c>
      <c r="N2867" t="b">
        <v>0</v>
      </c>
      <c r="O2867" s="12" t="s">
        <v>8280</v>
      </c>
      <c r="P2867" s="12" t="s">
        <v>8281</v>
      </c>
      <c r="Q2867">
        <v>5</v>
      </c>
      <c r="R2867" s="18">
        <f t="shared" si="181"/>
        <v>42139.801712962959</v>
      </c>
      <c r="S2867" s="18">
        <f t="shared" si="182"/>
        <v>42109.801712962959</v>
      </c>
      <c r="T2867">
        <f t="shared" si="179"/>
        <v>2015</v>
      </c>
    </row>
    <row r="2868" spans="1:20" ht="45" x14ac:dyDescent="0.25">
      <c r="A2868">
        <v>3994</v>
      </c>
      <c r="B2868" s="9" t="s">
        <v>3990</v>
      </c>
      <c r="C2868" s="3" t="s">
        <v>8100</v>
      </c>
      <c r="D2868" s="5">
        <v>2000</v>
      </c>
      <c r="E2868" s="7">
        <v>5</v>
      </c>
      <c r="F2868" s="11">
        <f t="shared" si="180"/>
        <v>0</v>
      </c>
      <c r="G2868" t="s">
        <v>8220</v>
      </c>
      <c r="H2868" t="s">
        <v>8223</v>
      </c>
      <c r="I2868" t="s">
        <v>8245</v>
      </c>
      <c r="J2868">
        <v>1405761690</v>
      </c>
      <c r="K2868">
        <v>1403169690</v>
      </c>
      <c r="L2868" t="b">
        <v>0</v>
      </c>
      <c r="M2868">
        <v>1</v>
      </c>
      <c r="N2868" t="b">
        <v>0</v>
      </c>
      <c r="O2868" s="12" t="s">
        <v>8280</v>
      </c>
      <c r="P2868" s="12" t="s">
        <v>8281</v>
      </c>
      <c r="Q2868">
        <v>5</v>
      </c>
      <c r="R2868" s="18">
        <f t="shared" si="181"/>
        <v>41839.389930555553</v>
      </c>
      <c r="S2868" s="18">
        <f t="shared" si="182"/>
        <v>41809.389930555553</v>
      </c>
      <c r="T2868">
        <f t="shared" si="179"/>
        <v>2014</v>
      </c>
    </row>
    <row r="2869" spans="1:20" ht="45" x14ac:dyDescent="0.25">
      <c r="A2869">
        <v>4007</v>
      </c>
      <c r="B2869" s="9" t="s">
        <v>4003</v>
      </c>
      <c r="C2869" s="3" t="s">
        <v>8112</v>
      </c>
      <c r="D2869" s="5">
        <v>2000</v>
      </c>
      <c r="E2869" s="7">
        <v>5</v>
      </c>
      <c r="F2869" s="11">
        <f t="shared" si="180"/>
        <v>0</v>
      </c>
      <c r="G2869" t="s">
        <v>8220</v>
      </c>
      <c r="H2869" t="s">
        <v>8223</v>
      </c>
      <c r="I2869" t="s">
        <v>8245</v>
      </c>
      <c r="J2869">
        <v>1409070480</v>
      </c>
      <c r="K2869">
        <v>1406572381</v>
      </c>
      <c r="L2869" t="b">
        <v>0</v>
      </c>
      <c r="M2869">
        <v>1</v>
      </c>
      <c r="N2869" t="b">
        <v>0</v>
      </c>
      <c r="O2869" s="12" t="s">
        <v>8280</v>
      </c>
      <c r="P2869" s="12" t="s">
        <v>8281</v>
      </c>
      <c r="Q2869">
        <v>5</v>
      </c>
      <c r="R2869" s="18">
        <f t="shared" si="181"/>
        <v>41877.686111111114</v>
      </c>
      <c r="S2869" s="18">
        <f t="shared" si="182"/>
        <v>41848.772928240738</v>
      </c>
      <c r="T2869">
        <f t="shared" si="179"/>
        <v>2014</v>
      </c>
    </row>
    <row r="2870" spans="1:20" ht="60" x14ac:dyDescent="0.25">
      <c r="A2870">
        <v>4079</v>
      </c>
      <c r="B2870" s="9" t="s">
        <v>4075</v>
      </c>
      <c r="C2870" s="3" t="s">
        <v>8182</v>
      </c>
      <c r="D2870" s="5">
        <v>3000</v>
      </c>
      <c r="E2870" s="7">
        <v>5</v>
      </c>
      <c r="F2870" s="11">
        <f t="shared" si="180"/>
        <v>0</v>
      </c>
      <c r="G2870" t="s">
        <v>8220</v>
      </c>
      <c r="H2870" t="s">
        <v>8223</v>
      </c>
      <c r="I2870" t="s">
        <v>8245</v>
      </c>
      <c r="J2870">
        <v>1466375521</v>
      </c>
      <c r="K2870">
        <v>1463783521</v>
      </c>
      <c r="L2870" t="b">
        <v>0</v>
      </c>
      <c r="M2870">
        <v>1</v>
      </c>
      <c r="N2870" t="b">
        <v>0</v>
      </c>
      <c r="O2870" s="12" t="s">
        <v>8280</v>
      </c>
      <c r="P2870" s="12" t="s">
        <v>8281</v>
      </c>
      <c r="Q2870">
        <v>5</v>
      </c>
      <c r="R2870" s="18">
        <f t="shared" si="181"/>
        <v>42540.938900462963</v>
      </c>
      <c r="S2870" s="18">
        <f t="shared" si="182"/>
        <v>42510.938900462963</v>
      </c>
      <c r="T2870">
        <f t="shared" si="179"/>
        <v>2016</v>
      </c>
    </row>
    <row r="2871" spans="1:20" ht="30" x14ac:dyDescent="0.25">
      <c r="A2871">
        <v>3103</v>
      </c>
      <c r="B2871" s="9" t="s">
        <v>3103</v>
      </c>
      <c r="C2871" s="3" t="s">
        <v>7213</v>
      </c>
      <c r="D2871" s="5">
        <v>4100</v>
      </c>
      <c r="E2871" s="7">
        <v>11</v>
      </c>
      <c r="F2871" s="11">
        <f t="shared" si="180"/>
        <v>0</v>
      </c>
      <c r="G2871" t="s">
        <v>8220</v>
      </c>
      <c r="H2871" t="s">
        <v>8223</v>
      </c>
      <c r="I2871" t="s">
        <v>8245</v>
      </c>
      <c r="J2871">
        <v>1434080706</v>
      </c>
      <c r="K2871">
        <v>1428896706</v>
      </c>
      <c r="L2871" t="b">
        <v>0</v>
      </c>
      <c r="M2871">
        <v>2</v>
      </c>
      <c r="N2871" t="b">
        <v>0</v>
      </c>
      <c r="O2871" s="12" t="s">
        <v>8280</v>
      </c>
      <c r="P2871" s="12" t="s">
        <v>8282</v>
      </c>
      <c r="Q2871">
        <v>5.5</v>
      </c>
      <c r="R2871" s="18">
        <f t="shared" si="181"/>
        <v>42167.156319444446</v>
      </c>
      <c r="S2871" s="18">
        <f t="shared" si="182"/>
        <v>42107.156319444446</v>
      </c>
      <c r="T2871">
        <f t="shared" si="179"/>
        <v>2015</v>
      </c>
    </row>
    <row r="2872" spans="1:20" ht="30" x14ac:dyDescent="0.25">
      <c r="A2872">
        <v>3866</v>
      </c>
      <c r="B2872" s="9" t="s">
        <v>3863</v>
      </c>
      <c r="C2872" s="3" t="s">
        <v>7975</v>
      </c>
      <c r="D2872" s="5">
        <v>2000</v>
      </c>
      <c r="E2872" s="7">
        <v>11</v>
      </c>
      <c r="F2872" s="11">
        <f t="shared" si="180"/>
        <v>1</v>
      </c>
      <c r="G2872" t="s">
        <v>8220</v>
      </c>
      <c r="H2872" t="s">
        <v>8223</v>
      </c>
      <c r="I2872" t="s">
        <v>8245</v>
      </c>
      <c r="J2872">
        <v>1458703740</v>
      </c>
      <c r="K2872">
        <v>1454453021</v>
      </c>
      <c r="L2872" t="b">
        <v>0</v>
      </c>
      <c r="M2872">
        <v>2</v>
      </c>
      <c r="N2872" t="b">
        <v>0</v>
      </c>
      <c r="O2872" s="12" t="s">
        <v>8280</v>
      </c>
      <c r="P2872" s="12" t="s">
        <v>8281</v>
      </c>
      <c r="Q2872">
        <v>5.5</v>
      </c>
      <c r="R2872" s="18">
        <f t="shared" si="181"/>
        <v>42452.145138888889</v>
      </c>
      <c r="S2872" s="18">
        <f t="shared" si="182"/>
        <v>42402.947002314817</v>
      </c>
      <c r="T2872">
        <f t="shared" si="179"/>
        <v>2016</v>
      </c>
    </row>
    <row r="2873" spans="1:20" ht="60" x14ac:dyDescent="0.25">
      <c r="A2873">
        <v>3940</v>
      </c>
      <c r="B2873" s="9" t="s">
        <v>3937</v>
      </c>
      <c r="C2873" s="3" t="s">
        <v>8048</v>
      </c>
      <c r="D2873" s="5">
        <v>5000</v>
      </c>
      <c r="E2873" s="7">
        <v>11</v>
      </c>
      <c r="F2873" s="11">
        <f t="shared" si="180"/>
        <v>0</v>
      </c>
      <c r="G2873" t="s">
        <v>8220</v>
      </c>
      <c r="H2873" t="s">
        <v>8223</v>
      </c>
      <c r="I2873" t="s">
        <v>8245</v>
      </c>
      <c r="J2873">
        <v>1420199351</v>
      </c>
      <c r="K2873">
        <v>1416311351</v>
      </c>
      <c r="L2873" t="b">
        <v>0</v>
      </c>
      <c r="M2873">
        <v>2</v>
      </c>
      <c r="N2873" t="b">
        <v>0</v>
      </c>
      <c r="O2873" s="12" t="s">
        <v>8280</v>
      </c>
      <c r="P2873" s="12" t="s">
        <v>8281</v>
      </c>
      <c r="Q2873">
        <v>5.5</v>
      </c>
      <c r="R2873" s="18">
        <f t="shared" si="181"/>
        <v>42006.492488425924</v>
      </c>
      <c r="S2873" s="18">
        <f t="shared" si="182"/>
        <v>41961.492488425924</v>
      </c>
      <c r="T2873">
        <f t="shared" si="179"/>
        <v>2014</v>
      </c>
    </row>
    <row r="2874" spans="1:20" ht="60" x14ac:dyDescent="0.25">
      <c r="A2874">
        <v>3970</v>
      </c>
      <c r="B2874" s="9" t="s">
        <v>3967</v>
      </c>
      <c r="C2874" s="3" t="s">
        <v>8077</v>
      </c>
      <c r="D2874" s="5">
        <v>15000</v>
      </c>
      <c r="E2874" s="7">
        <v>11</v>
      </c>
      <c r="F2874" s="11">
        <f t="shared" si="180"/>
        <v>0</v>
      </c>
      <c r="G2874" t="s">
        <v>8220</v>
      </c>
      <c r="H2874" t="s">
        <v>8223</v>
      </c>
      <c r="I2874" t="s">
        <v>8245</v>
      </c>
      <c r="J2874">
        <v>1460925811</v>
      </c>
      <c r="K2874">
        <v>1458333811</v>
      </c>
      <c r="L2874" t="b">
        <v>0</v>
      </c>
      <c r="M2874">
        <v>2</v>
      </c>
      <c r="N2874" t="b">
        <v>0</v>
      </c>
      <c r="O2874" s="12" t="s">
        <v>8280</v>
      </c>
      <c r="P2874" s="12" t="s">
        <v>8281</v>
      </c>
      <c r="Q2874">
        <v>5.5</v>
      </c>
      <c r="R2874" s="18">
        <f t="shared" si="181"/>
        <v>42477.863553240735</v>
      </c>
      <c r="S2874" s="18">
        <f t="shared" si="182"/>
        <v>42447.863553240735</v>
      </c>
      <c r="T2874">
        <f t="shared" si="179"/>
        <v>2016</v>
      </c>
    </row>
    <row r="2875" spans="1:20" ht="60" x14ac:dyDescent="0.25">
      <c r="A2875">
        <v>2895</v>
      </c>
      <c r="B2875" s="9" t="s">
        <v>2895</v>
      </c>
      <c r="C2875" s="3" t="s">
        <v>7005</v>
      </c>
      <c r="D2875" s="5">
        <v>500</v>
      </c>
      <c r="E2875" s="7">
        <v>23</v>
      </c>
      <c r="F2875" s="11">
        <f t="shared" si="180"/>
        <v>5</v>
      </c>
      <c r="G2875" t="s">
        <v>8220</v>
      </c>
      <c r="H2875" t="s">
        <v>8223</v>
      </c>
      <c r="I2875" t="s">
        <v>8245</v>
      </c>
      <c r="J2875">
        <v>1403470800</v>
      </c>
      <c r="K2875">
        <v>1403356792</v>
      </c>
      <c r="L2875" t="b">
        <v>0</v>
      </c>
      <c r="M2875">
        <v>4</v>
      </c>
      <c r="N2875" t="b">
        <v>0</v>
      </c>
      <c r="O2875" s="12" t="s">
        <v>8280</v>
      </c>
      <c r="P2875" s="12" t="s">
        <v>8281</v>
      </c>
      <c r="Q2875">
        <v>5.75</v>
      </c>
      <c r="R2875" s="18">
        <f t="shared" si="181"/>
        <v>41812.875</v>
      </c>
      <c r="S2875" s="18">
        <f t="shared" si="182"/>
        <v>41811.555462962962</v>
      </c>
      <c r="T2875">
        <f t="shared" si="179"/>
        <v>2014</v>
      </c>
    </row>
    <row r="2876" spans="1:20" ht="60" x14ac:dyDescent="0.25">
      <c r="A2876">
        <v>4002</v>
      </c>
      <c r="B2876" s="9" t="s">
        <v>3998</v>
      </c>
      <c r="C2876" s="3" t="s">
        <v>8108</v>
      </c>
      <c r="D2876" s="5">
        <v>1250</v>
      </c>
      <c r="E2876" s="7">
        <v>23</v>
      </c>
      <c r="F2876" s="11">
        <f t="shared" si="180"/>
        <v>2</v>
      </c>
      <c r="G2876" t="s">
        <v>8220</v>
      </c>
      <c r="H2876" t="s">
        <v>8223</v>
      </c>
      <c r="I2876" t="s">
        <v>8245</v>
      </c>
      <c r="J2876">
        <v>1411779761</v>
      </c>
      <c r="K2876">
        <v>1409187761</v>
      </c>
      <c r="L2876" t="b">
        <v>0</v>
      </c>
      <c r="M2876">
        <v>4</v>
      </c>
      <c r="N2876" t="b">
        <v>0</v>
      </c>
      <c r="O2876" s="12" t="s">
        <v>8280</v>
      </c>
      <c r="P2876" s="12" t="s">
        <v>8281</v>
      </c>
      <c r="Q2876">
        <v>5.75</v>
      </c>
      <c r="R2876" s="18">
        <f t="shared" si="181"/>
        <v>41909.043530092589</v>
      </c>
      <c r="S2876" s="18">
        <f t="shared" si="182"/>
        <v>41879.043530092589</v>
      </c>
      <c r="T2876">
        <f t="shared" si="179"/>
        <v>2014</v>
      </c>
    </row>
    <row r="2877" spans="1:20" ht="45" x14ac:dyDescent="0.25">
      <c r="A2877">
        <v>3124</v>
      </c>
      <c r="B2877" s="9" t="s">
        <v>3124</v>
      </c>
      <c r="C2877" s="3" t="s">
        <v>7234</v>
      </c>
      <c r="D2877" s="5">
        <v>800000</v>
      </c>
      <c r="E2877" s="7">
        <v>26</v>
      </c>
      <c r="F2877" s="11">
        <f t="shared" si="180"/>
        <v>0</v>
      </c>
      <c r="G2877" t="s">
        <v>8219</v>
      </c>
      <c r="H2877" t="s">
        <v>8223</v>
      </c>
      <c r="I2877" t="s">
        <v>8245</v>
      </c>
      <c r="J2877">
        <v>1422902601</v>
      </c>
      <c r="K2877">
        <v>1417718601</v>
      </c>
      <c r="L2877" t="b">
        <v>0</v>
      </c>
      <c r="M2877">
        <v>4</v>
      </c>
      <c r="N2877" t="b">
        <v>0</v>
      </c>
      <c r="O2877" s="12" t="s">
        <v>8280</v>
      </c>
      <c r="P2877" s="12" t="s">
        <v>8282</v>
      </c>
      <c r="Q2877">
        <v>6.5</v>
      </c>
      <c r="R2877" s="18">
        <f t="shared" si="181"/>
        <v>42037.780104166668</v>
      </c>
      <c r="S2877" s="18">
        <f t="shared" si="182"/>
        <v>41977.780104166668</v>
      </c>
      <c r="T2877">
        <f t="shared" si="179"/>
        <v>2014</v>
      </c>
    </row>
    <row r="2878" spans="1:20" ht="45" x14ac:dyDescent="0.25">
      <c r="A2878">
        <v>4065</v>
      </c>
      <c r="B2878" s="9" t="s">
        <v>4061</v>
      </c>
      <c r="C2878" s="3" t="s">
        <v>8169</v>
      </c>
      <c r="D2878" s="5">
        <v>4000</v>
      </c>
      <c r="E2878" s="7">
        <v>27</v>
      </c>
      <c r="F2878" s="11">
        <f t="shared" si="180"/>
        <v>1</v>
      </c>
      <c r="G2878" t="s">
        <v>8220</v>
      </c>
      <c r="H2878" t="s">
        <v>8223</v>
      </c>
      <c r="I2878" t="s">
        <v>8245</v>
      </c>
      <c r="J2878">
        <v>1407883811</v>
      </c>
      <c r="K2878">
        <v>1405291811</v>
      </c>
      <c r="L2878" t="b">
        <v>0</v>
      </c>
      <c r="M2878">
        <v>4</v>
      </c>
      <c r="N2878" t="b">
        <v>0</v>
      </c>
      <c r="O2878" s="12" t="s">
        <v>8280</v>
      </c>
      <c r="P2878" s="12" t="s">
        <v>8281</v>
      </c>
      <c r="Q2878">
        <v>6.75</v>
      </c>
      <c r="R2878" s="18">
        <f t="shared" si="181"/>
        <v>41863.951516203706</v>
      </c>
      <c r="S2878" s="18">
        <f t="shared" si="182"/>
        <v>41833.951516203706</v>
      </c>
      <c r="T2878">
        <f t="shared" si="179"/>
        <v>2014</v>
      </c>
    </row>
    <row r="2879" spans="1:20" ht="60" x14ac:dyDescent="0.25">
      <c r="A2879">
        <v>2890</v>
      </c>
      <c r="B2879" s="9" t="s">
        <v>2890</v>
      </c>
      <c r="C2879" s="3" t="s">
        <v>7000</v>
      </c>
      <c r="D2879" s="5">
        <v>2000</v>
      </c>
      <c r="E2879" s="7">
        <v>21</v>
      </c>
      <c r="F2879" s="11">
        <f t="shared" si="180"/>
        <v>1</v>
      </c>
      <c r="G2879" t="s">
        <v>8220</v>
      </c>
      <c r="H2879" t="s">
        <v>8223</v>
      </c>
      <c r="I2879" t="s">
        <v>8245</v>
      </c>
      <c r="J2879">
        <v>1407553200</v>
      </c>
      <c r="K2879">
        <v>1405100992</v>
      </c>
      <c r="L2879" t="b">
        <v>0</v>
      </c>
      <c r="M2879">
        <v>3</v>
      </c>
      <c r="N2879" t="b">
        <v>0</v>
      </c>
      <c r="O2879" s="12" t="s">
        <v>8280</v>
      </c>
      <c r="P2879" s="12" t="s">
        <v>8281</v>
      </c>
      <c r="Q2879">
        <v>7</v>
      </c>
      <c r="R2879" s="18">
        <f t="shared" si="181"/>
        <v>41860.125</v>
      </c>
      <c r="S2879" s="18">
        <f t="shared" si="182"/>
        <v>41831.742962962962</v>
      </c>
      <c r="T2879">
        <f t="shared" si="179"/>
        <v>2014</v>
      </c>
    </row>
    <row r="2880" spans="1:20" ht="45" x14ac:dyDescent="0.25">
      <c r="A2880">
        <v>3957</v>
      </c>
      <c r="B2880" s="9" t="s">
        <v>3954</v>
      </c>
      <c r="C2880" s="3" t="s">
        <v>8064</v>
      </c>
      <c r="D2880" s="5">
        <v>28000</v>
      </c>
      <c r="E2880" s="7">
        <v>7</v>
      </c>
      <c r="F2880" s="11">
        <f t="shared" si="180"/>
        <v>0</v>
      </c>
      <c r="G2880" t="s">
        <v>8220</v>
      </c>
      <c r="H2880" t="s">
        <v>8223</v>
      </c>
      <c r="I2880" t="s">
        <v>8245</v>
      </c>
      <c r="J2880">
        <v>1468020354</v>
      </c>
      <c r="K2880">
        <v>1464045954</v>
      </c>
      <c r="L2880" t="b">
        <v>0</v>
      </c>
      <c r="M2880">
        <v>1</v>
      </c>
      <c r="N2880" t="b">
        <v>0</v>
      </c>
      <c r="O2880" s="12" t="s">
        <v>8280</v>
      </c>
      <c r="P2880" s="12" t="s">
        <v>8281</v>
      </c>
      <c r="Q2880">
        <v>7</v>
      </c>
      <c r="R2880" s="18">
        <f t="shared" si="181"/>
        <v>42559.976319444439</v>
      </c>
      <c r="S2880" s="18">
        <f t="shared" si="182"/>
        <v>42513.976319444439</v>
      </c>
      <c r="T2880">
        <f t="shared" si="179"/>
        <v>2016</v>
      </c>
    </row>
    <row r="2881" spans="1:20" ht="60" x14ac:dyDescent="0.25">
      <c r="A2881">
        <v>4042</v>
      </c>
      <c r="B2881" s="9" t="s">
        <v>4038</v>
      </c>
      <c r="C2881" s="3" t="s">
        <v>8146</v>
      </c>
      <c r="D2881" s="5">
        <v>10000</v>
      </c>
      <c r="E2881" s="7">
        <v>21</v>
      </c>
      <c r="F2881" s="11">
        <f t="shared" si="180"/>
        <v>0</v>
      </c>
      <c r="G2881" t="s">
        <v>8220</v>
      </c>
      <c r="H2881" t="s">
        <v>8223</v>
      </c>
      <c r="I2881" t="s">
        <v>8245</v>
      </c>
      <c r="J2881">
        <v>1421781360</v>
      </c>
      <c r="K2881">
        <v>1419213664</v>
      </c>
      <c r="L2881" t="b">
        <v>0</v>
      </c>
      <c r="M2881">
        <v>3</v>
      </c>
      <c r="N2881" t="b">
        <v>0</v>
      </c>
      <c r="O2881" s="12" t="s">
        <v>8280</v>
      </c>
      <c r="P2881" s="12" t="s">
        <v>8281</v>
      </c>
      <c r="Q2881">
        <v>7</v>
      </c>
      <c r="R2881" s="18">
        <f t="shared" si="181"/>
        <v>42024.802777777775</v>
      </c>
      <c r="S2881" s="18">
        <f t="shared" si="182"/>
        <v>41995.084074074075</v>
      </c>
      <c r="T2881">
        <f t="shared" si="179"/>
        <v>2014</v>
      </c>
    </row>
    <row r="2882" spans="1:20" ht="60" x14ac:dyDescent="0.25">
      <c r="A2882">
        <v>4019</v>
      </c>
      <c r="B2882" s="9" t="s">
        <v>4015</v>
      </c>
      <c r="C2882" s="3" t="s">
        <v>8124</v>
      </c>
      <c r="D2882" s="5">
        <v>3500</v>
      </c>
      <c r="E2882" s="7">
        <v>29</v>
      </c>
      <c r="F2882" s="11">
        <f t="shared" si="180"/>
        <v>1</v>
      </c>
      <c r="G2882" t="s">
        <v>8220</v>
      </c>
      <c r="H2882" t="s">
        <v>8223</v>
      </c>
      <c r="I2882" t="s">
        <v>8245</v>
      </c>
      <c r="J2882">
        <v>1460737680</v>
      </c>
      <c r="K2882">
        <v>1455725596</v>
      </c>
      <c r="L2882" t="b">
        <v>0</v>
      </c>
      <c r="M2882">
        <v>4</v>
      </c>
      <c r="N2882" t="b">
        <v>0</v>
      </c>
      <c r="O2882" s="12" t="s">
        <v>8280</v>
      </c>
      <c r="P2882" s="12" t="s">
        <v>8281</v>
      </c>
      <c r="Q2882">
        <v>7.25</v>
      </c>
      <c r="R2882" s="18">
        <f t="shared" si="181"/>
        <v>42475.686111111107</v>
      </c>
      <c r="S2882" s="18">
        <f t="shared" si="182"/>
        <v>42417.675879629634</v>
      </c>
      <c r="T2882">
        <f t="shared" si="179"/>
        <v>2016</v>
      </c>
    </row>
    <row r="2883" spans="1:20" ht="75" x14ac:dyDescent="0.25">
      <c r="A2883">
        <v>3074</v>
      </c>
      <c r="B2883" s="9" t="s">
        <v>3074</v>
      </c>
      <c r="C2883" s="3" t="s">
        <v>7184</v>
      </c>
      <c r="D2883" s="5">
        <v>25000</v>
      </c>
      <c r="E2883" s="7">
        <v>22</v>
      </c>
      <c r="F2883" s="11">
        <f t="shared" si="180"/>
        <v>0</v>
      </c>
      <c r="G2883" t="s">
        <v>8220</v>
      </c>
      <c r="H2883" t="s">
        <v>8229</v>
      </c>
      <c r="I2883" t="s">
        <v>8248</v>
      </c>
      <c r="J2883">
        <v>1457617359</v>
      </c>
      <c r="K2883">
        <v>1455025359</v>
      </c>
      <c r="L2883" t="b">
        <v>0</v>
      </c>
      <c r="M2883">
        <v>3</v>
      </c>
      <c r="N2883" t="b">
        <v>0</v>
      </c>
      <c r="O2883" s="12" t="s">
        <v>8280</v>
      </c>
      <c r="P2883" s="12" t="s">
        <v>8282</v>
      </c>
      <c r="Q2883">
        <v>7.33</v>
      </c>
      <c r="R2883" s="18">
        <f t="shared" si="181"/>
        <v>42439.571284722217</v>
      </c>
      <c r="S2883" s="18">
        <f t="shared" si="182"/>
        <v>42409.571284722217</v>
      </c>
      <c r="T2883">
        <f t="shared" ref="T2883:T2946" si="183">YEAR(S2883)</f>
        <v>2016</v>
      </c>
    </row>
    <row r="2884" spans="1:20" ht="45" x14ac:dyDescent="0.25">
      <c r="A2884">
        <v>3199</v>
      </c>
      <c r="B2884" s="9" t="s">
        <v>3199</v>
      </c>
      <c r="C2884" s="3" t="s">
        <v>7309</v>
      </c>
      <c r="D2884" s="5">
        <v>5000</v>
      </c>
      <c r="E2884" s="7">
        <v>2608</v>
      </c>
      <c r="F2884" s="11">
        <f t="shared" si="180"/>
        <v>52</v>
      </c>
      <c r="G2884" t="s">
        <v>8220</v>
      </c>
      <c r="H2884" t="s">
        <v>8223</v>
      </c>
      <c r="I2884" t="s">
        <v>8245</v>
      </c>
      <c r="J2884">
        <v>1410037200</v>
      </c>
      <c r="K2884">
        <v>1407435418</v>
      </c>
      <c r="L2884" t="b">
        <v>0</v>
      </c>
      <c r="M2884">
        <v>53</v>
      </c>
      <c r="N2884" t="b">
        <v>0</v>
      </c>
      <c r="O2884" s="12" t="s">
        <v>8280</v>
      </c>
      <c r="P2884" s="12" t="s">
        <v>8305</v>
      </c>
      <c r="Q2884">
        <v>49.21</v>
      </c>
      <c r="R2884" s="18">
        <f t="shared" si="181"/>
        <v>41888.875</v>
      </c>
      <c r="S2884" s="18">
        <f t="shared" si="182"/>
        <v>41858.761782407404</v>
      </c>
      <c r="T2884">
        <f t="shared" si="183"/>
        <v>2014</v>
      </c>
    </row>
    <row r="2885" spans="1:20" ht="30" x14ac:dyDescent="0.25">
      <c r="A2885">
        <v>3988</v>
      </c>
      <c r="B2885" s="9" t="s">
        <v>3984</v>
      </c>
      <c r="C2885" s="3" t="s">
        <v>8094</v>
      </c>
      <c r="D2885" s="5">
        <v>1500</v>
      </c>
      <c r="E2885" s="7">
        <v>32</v>
      </c>
      <c r="F2885" s="11">
        <f t="shared" si="180"/>
        <v>2</v>
      </c>
      <c r="G2885" t="s">
        <v>8220</v>
      </c>
      <c r="H2885" t="s">
        <v>8223</v>
      </c>
      <c r="I2885" t="s">
        <v>8245</v>
      </c>
      <c r="J2885">
        <v>1440813413</v>
      </c>
      <c r="K2885">
        <v>1439517413</v>
      </c>
      <c r="L2885" t="b">
        <v>0</v>
      </c>
      <c r="M2885">
        <v>4</v>
      </c>
      <c r="N2885" t="b">
        <v>0</v>
      </c>
      <c r="O2885" s="12" t="s">
        <v>8280</v>
      </c>
      <c r="P2885" s="12" t="s">
        <v>8281</v>
      </c>
      <c r="Q2885">
        <v>8</v>
      </c>
      <c r="R2885" s="18">
        <f t="shared" si="181"/>
        <v>42245.08116898148</v>
      </c>
      <c r="S2885" s="18">
        <f t="shared" si="182"/>
        <v>42230.08116898148</v>
      </c>
      <c r="T2885">
        <f t="shared" si="183"/>
        <v>2015</v>
      </c>
    </row>
    <row r="2886" spans="1:20" ht="45" x14ac:dyDescent="0.25">
      <c r="A2886">
        <v>2919</v>
      </c>
      <c r="B2886" s="9" t="s">
        <v>2919</v>
      </c>
      <c r="C2886" s="3" t="s">
        <v>7029</v>
      </c>
      <c r="D2886" s="5">
        <v>600</v>
      </c>
      <c r="E2886" s="7">
        <v>51</v>
      </c>
      <c r="F2886" s="11">
        <f t="shared" si="180"/>
        <v>9</v>
      </c>
      <c r="G2886" t="s">
        <v>8220</v>
      </c>
      <c r="H2886" t="s">
        <v>8223</v>
      </c>
      <c r="I2886" t="s">
        <v>8245</v>
      </c>
      <c r="J2886">
        <v>1407250329</v>
      </c>
      <c r="K2886">
        <v>1404658329</v>
      </c>
      <c r="L2886" t="b">
        <v>0</v>
      </c>
      <c r="M2886">
        <v>6</v>
      </c>
      <c r="N2886" t="b">
        <v>0</v>
      </c>
      <c r="O2886" s="12" t="s">
        <v>8280</v>
      </c>
      <c r="P2886" s="12" t="s">
        <v>8281</v>
      </c>
      <c r="Q2886">
        <v>8.5</v>
      </c>
      <c r="R2886" s="18">
        <f t="shared" si="181"/>
        <v>41856.61954861111</v>
      </c>
      <c r="S2886" s="18">
        <f t="shared" si="182"/>
        <v>41826.61954861111</v>
      </c>
      <c r="T2886">
        <f t="shared" si="183"/>
        <v>2014</v>
      </c>
    </row>
    <row r="2887" spans="1:20" ht="45" x14ac:dyDescent="0.25">
      <c r="A2887">
        <v>2976</v>
      </c>
      <c r="B2887" s="9" t="s">
        <v>2976</v>
      </c>
      <c r="C2887" s="3" t="s">
        <v>7086</v>
      </c>
      <c r="D2887" s="5">
        <v>70</v>
      </c>
      <c r="E2887" s="7">
        <v>120</v>
      </c>
      <c r="F2887" s="11">
        <f t="shared" si="180"/>
        <v>171</v>
      </c>
      <c r="G2887" t="s">
        <v>8218</v>
      </c>
      <c r="H2887" t="s">
        <v>8224</v>
      </c>
      <c r="I2887" t="s">
        <v>8246</v>
      </c>
      <c r="J2887">
        <v>1457870400</v>
      </c>
      <c r="K2887">
        <v>1456421530</v>
      </c>
      <c r="L2887" t="b">
        <v>0</v>
      </c>
      <c r="M2887">
        <v>14</v>
      </c>
      <c r="N2887" t="b">
        <v>1</v>
      </c>
      <c r="O2887" s="12" t="s">
        <v>8280</v>
      </c>
      <c r="P2887" s="12" t="s">
        <v>8281</v>
      </c>
      <c r="Q2887">
        <v>8.57</v>
      </c>
      <c r="R2887" s="18">
        <f t="shared" si="181"/>
        <v>42442.5</v>
      </c>
      <c r="S2887" s="18">
        <f t="shared" si="182"/>
        <v>42425.730671296296</v>
      </c>
      <c r="T2887">
        <f t="shared" si="183"/>
        <v>2016</v>
      </c>
    </row>
    <row r="2888" spans="1:20" ht="60" x14ac:dyDescent="0.25">
      <c r="A2888">
        <v>2823</v>
      </c>
      <c r="B2888" s="9" t="s">
        <v>2823</v>
      </c>
      <c r="C2888" s="3" t="s">
        <v>6933</v>
      </c>
      <c r="D2888" s="5">
        <v>100</v>
      </c>
      <c r="E2888" s="7">
        <v>124</v>
      </c>
      <c r="F2888" s="11">
        <f t="shared" si="180"/>
        <v>124</v>
      </c>
      <c r="G2888" t="s">
        <v>8218</v>
      </c>
      <c r="H2888" t="s">
        <v>8224</v>
      </c>
      <c r="I2888" t="s">
        <v>8246</v>
      </c>
      <c r="J2888">
        <v>1427842740</v>
      </c>
      <c r="K2888">
        <v>1425428206</v>
      </c>
      <c r="L2888" t="b">
        <v>0</v>
      </c>
      <c r="M2888">
        <v>14</v>
      </c>
      <c r="N2888" t="b">
        <v>1</v>
      </c>
      <c r="O2888" s="12" t="s">
        <v>8280</v>
      </c>
      <c r="P2888" s="12" t="s">
        <v>8281</v>
      </c>
      <c r="Q2888">
        <v>8.86</v>
      </c>
      <c r="R2888" s="18">
        <f t="shared" si="181"/>
        <v>42094.957638888889</v>
      </c>
      <c r="S2888" s="18">
        <f t="shared" si="182"/>
        <v>42067.011643518519</v>
      </c>
      <c r="T2888">
        <f t="shared" si="183"/>
        <v>2015</v>
      </c>
    </row>
    <row r="2889" spans="1:20" ht="60" x14ac:dyDescent="0.25">
      <c r="A2889">
        <v>4086</v>
      </c>
      <c r="B2889" s="9" t="s">
        <v>4082</v>
      </c>
      <c r="C2889" s="3" t="s">
        <v>8189</v>
      </c>
      <c r="D2889" s="5">
        <v>1000</v>
      </c>
      <c r="E2889" s="7">
        <v>47</v>
      </c>
      <c r="F2889" s="11">
        <f t="shared" si="180"/>
        <v>5</v>
      </c>
      <c r="G2889" t="s">
        <v>8220</v>
      </c>
      <c r="H2889" t="s">
        <v>8223</v>
      </c>
      <c r="I2889" t="s">
        <v>8245</v>
      </c>
      <c r="J2889">
        <v>1448078400</v>
      </c>
      <c r="K2889">
        <v>1445985299</v>
      </c>
      <c r="L2889" t="b">
        <v>0</v>
      </c>
      <c r="M2889">
        <v>5</v>
      </c>
      <c r="N2889" t="b">
        <v>0</v>
      </c>
      <c r="O2889" s="12" t="s">
        <v>8280</v>
      </c>
      <c r="P2889" s="12" t="s">
        <v>8281</v>
      </c>
      <c r="Q2889">
        <v>9.4</v>
      </c>
      <c r="R2889" s="18">
        <f t="shared" si="181"/>
        <v>42329.166666666672</v>
      </c>
      <c r="S2889" s="18">
        <f t="shared" si="182"/>
        <v>42304.940960648149</v>
      </c>
      <c r="T2889">
        <f t="shared" si="183"/>
        <v>2015</v>
      </c>
    </row>
    <row r="2890" spans="1:20" ht="30" x14ac:dyDescent="0.25">
      <c r="A2890">
        <v>3850</v>
      </c>
      <c r="B2890" s="9" t="s">
        <v>3847</v>
      </c>
      <c r="C2890" s="3" t="s">
        <v>7959</v>
      </c>
      <c r="D2890" s="5">
        <v>1000</v>
      </c>
      <c r="E2890" s="7">
        <v>38</v>
      </c>
      <c r="F2890" s="11">
        <f t="shared" si="180"/>
        <v>4</v>
      </c>
      <c r="G2890" t="s">
        <v>8220</v>
      </c>
      <c r="H2890" t="s">
        <v>8223</v>
      </c>
      <c r="I2890" t="s">
        <v>8245</v>
      </c>
      <c r="J2890">
        <v>1420081143</v>
      </c>
      <c r="K2890">
        <v>1417489143</v>
      </c>
      <c r="L2890" t="b">
        <v>1</v>
      </c>
      <c r="M2890">
        <v>4</v>
      </c>
      <c r="N2890" t="b">
        <v>0</v>
      </c>
      <c r="O2890" s="12" t="s">
        <v>8280</v>
      </c>
      <c r="P2890" s="12" t="s">
        <v>8281</v>
      </c>
      <c r="Q2890">
        <v>9.5</v>
      </c>
      <c r="R2890" s="18">
        <f t="shared" si="181"/>
        <v>42005.124340277776</v>
      </c>
      <c r="S2890" s="18">
        <f t="shared" si="182"/>
        <v>41975.124340277776</v>
      </c>
      <c r="T2890">
        <f t="shared" si="183"/>
        <v>2014</v>
      </c>
    </row>
    <row r="2891" spans="1:20" ht="60" x14ac:dyDescent="0.25">
      <c r="A2891">
        <v>3984</v>
      </c>
      <c r="B2891" s="9" t="s">
        <v>3980</v>
      </c>
      <c r="C2891" s="3" t="s">
        <v>8090</v>
      </c>
      <c r="D2891" s="5">
        <v>1500</v>
      </c>
      <c r="E2891" s="7">
        <v>95</v>
      </c>
      <c r="F2891" s="11">
        <f t="shared" si="180"/>
        <v>6</v>
      </c>
      <c r="G2891" t="s">
        <v>8220</v>
      </c>
      <c r="H2891" t="s">
        <v>8224</v>
      </c>
      <c r="I2891" t="s">
        <v>8246</v>
      </c>
      <c r="J2891">
        <v>1415404800</v>
      </c>
      <c r="K2891">
        <v>1412809644</v>
      </c>
      <c r="L2891" t="b">
        <v>0</v>
      </c>
      <c r="M2891">
        <v>10</v>
      </c>
      <c r="N2891" t="b">
        <v>0</v>
      </c>
      <c r="O2891" s="12" t="s">
        <v>8280</v>
      </c>
      <c r="P2891" s="12" t="s">
        <v>8281</v>
      </c>
      <c r="Q2891">
        <v>9.5</v>
      </c>
      <c r="R2891" s="18">
        <f t="shared" si="181"/>
        <v>41951</v>
      </c>
      <c r="S2891" s="18">
        <f t="shared" si="182"/>
        <v>41920.963472222218</v>
      </c>
      <c r="T2891">
        <f t="shared" si="183"/>
        <v>2014</v>
      </c>
    </row>
    <row r="2892" spans="1:20" ht="60" x14ac:dyDescent="0.25">
      <c r="A2892">
        <v>2903</v>
      </c>
      <c r="B2892" s="9" t="s">
        <v>2903</v>
      </c>
      <c r="C2892" s="3" t="s">
        <v>7013</v>
      </c>
      <c r="D2892" s="5">
        <v>5000</v>
      </c>
      <c r="E2892" s="7">
        <v>39</v>
      </c>
      <c r="F2892" s="11">
        <f t="shared" si="180"/>
        <v>1</v>
      </c>
      <c r="G2892" t="s">
        <v>8220</v>
      </c>
      <c r="H2892" t="s">
        <v>8223</v>
      </c>
      <c r="I2892" t="s">
        <v>8245</v>
      </c>
      <c r="J2892">
        <v>1441771218</v>
      </c>
      <c r="K2892">
        <v>1436587218</v>
      </c>
      <c r="L2892" t="b">
        <v>0</v>
      </c>
      <c r="M2892">
        <v>4</v>
      </c>
      <c r="N2892" t="b">
        <v>0</v>
      </c>
      <c r="O2892" s="12" t="s">
        <v>8280</v>
      </c>
      <c r="P2892" s="12" t="s">
        <v>8281</v>
      </c>
      <c r="Q2892">
        <v>9.75</v>
      </c>
      <c r="R2892" s="18">
        <f t="shared" si="181"/>
        <v>42256.166874999995</v>
      </c>
      <c r="S2892" s="18">
        <f t="shared" si="182"/>
        <v>42196.166874999995</v>
      </c>
      <c r="T2892">
        <f t="shared" si="183"/>
        <v>2015</v>
      </c>
    </row>
    <row r="2893" spans="1:20" ht="60" x14ac:dyDescent="0.25">
      <c r="A2893">
        <v>2841</v>
      </c>
      <c r="B2893" s="9" t="s">
        <v>2841</v>
      </c>
      <c r="C2893" s="3" t="s">
        <v>6951</v>
      </c>
      <c r="D2893" s="5">
        <v>1000</v>
      </c>
      <c r="E2893" s="7">
        <v>10</v>
      </c>
      <c r="F2893" s="11">
        <f t="shared" si="180"/>
        <v>1</v>
      </c>
      <c r="G2893" t="s">
        <v>8220</v>
      </c>
      <c r="H2893" t="s">
        <v>8224</v>
      </c>
      <c r="I2893" t="s">
        <v>8246</v>
      </c>
      <c r="J2893">
        <v>1450032297</v>
      </c>
      <c r="K2893">
        <v>1444844697</v>
      </c>
      <c r="L2893" t="b">
        <v>0</v>
      </c>
      <c r="M2893">
        <v>1</v>
      </c>
      <c r="N2893" t="b">
        <v>0</v>
      </c>
      <c r="O2893" s="12" t="s">
        <v>8280</v>
      </c>
      <c r="P2893" s="12" t="s">
        <v>8281</v>
      </c>
      <c r="Q2893">
        <v>10</v>
      </c>
      <c r="R2893" s="18">
        <f t="shared" si="181"/>
        <v>42351.781215277777</v>
      </c>
      <c r="S2893" s="18">
        <f t="shared" si="182"/>
        <v>42291.739548611105</v>
      </c>
      <c r="T2893">
        <f t="shared" si="183"/>
        <v>2015</v>
      </c>
    </row>
    <row r="2894" spans="1:20" ht="60" x14ac:dyDescent="0.25">
      <c r="A2894">
        <v>2886</v>
      </c>
      <c r="B2894" s="9" t="s">
        <v>2886</v>
      </c>
      <c r="C2894" s="3" t="s">
        <v>6996</v>
      </c>
      <c r="D2894" s="5">
        <v>200</v>
      </c>
      <c r="E2894" s="7">
        <v>10</v>
      </c>
      <c r="F2894" s="11">
        <f t="shared" si="180"/>
        <v>5</v>
      </c>
      <c r="G2894" t="s">
        <v>8220</v>
      </c>
      <c r="H2894" t="s">
        <v>8223</v>
      </c>
      <c r="I2894" t="s">
        <v>8245</v>
      </c>
      <c r="J2894">
        <v>1442635140</v>
      </c>
      <c r="K2894">
        <v>1442243484</v>
      </c>
      <c r="L2894" t="b">
        <v>0</v>
      </c>
      <c r="M2894">
        <v>1</v>
      </c>
      <c r="N2894" t="b">
        <v>0</v>
      </c>
      <c r="O2894" s="12" t="s">
        <v>8280</v>
      </c>
      <c r="P2894" s="12" t="s">
        <v>8281</v>
      </c>
      <c r="Q2894">
        <v>10</v>
      </c>
      <c r="R2894" s="18">
        <f t="shared" si="181"/>
        <v>42266.165972222225</v>
      </c>
      <c r="S2894" s="18">
        <f t="shared" si="182"/>
        <v>42261.632916666669</v>
      </c>
      <c r="T2894">
        <f t="shared" si="183"/>
        <v>2015</v>
      </c>
    </row>
    <row r="2895" spans="1:20" ht="45" x14ac:dyDescent="0.25">
      <c r="A2895">
        <v>3110</v>
      </c>
      <c r="B2895" s="9" t="s">
        <v>3110</v>
      </c>
      <c r="C2895" s="3" t="s">
        <v>7220</v>
      </c>
      <c r="D2895" s="5">
        <v>25000</v>
      </c>
      <c r="E2895" s="7">
        <v>10</v>
      </c>
      <c r="F2895" s="11">
        <f t="shared" si="180"/>
        <v>0</v>
      </c>
      <c r="G2895" t="s">
        <v>8220</v>
      </c>
      <c r="H2895" t="s">
        <v>8223</v>
      </c>
      <c r="I2895" t="s">
        <v>8245</v>
      </c>
      <c r="J2895">
        <v>1487465119</v>
      </c>
      <c r="K2895">
        <v>1484009119</v>
      </c>
      <c r="L2895" t="b">
        <v>0</v>
      </c>
      <c r="M2895">
        <v>1</v>
      </c>
      <c r="N2895" t="b">
        <v>0</v>
      </c>
      <c r="O2895" s="12" t="s">
        <v>8280</v>
      </c>
      <c r="P2895" s="12" t="s">
        <v>8282</v>
      </c>
      <c r="Q2895">
        <v>10</v>
      </c>
      <c r="R2895" s="18">
        <f t="shared" si="181"/>
        <v>42785.031469907408</v>
      </c>
      <c r="S2895" s="18">
        <f t="shared" si="182"/>
        <v>42745.031469907408</v>
      </c>
      <c r="T2895">
        <f t="shared" si="183"/>
        <v>2017</v>
      </c>
    </row>
    <row r="2896" spans="1:20" ht="45" x14ac:dyDescent="0.25">
      <c r="A2896">
        <v>3121</v>
      </c>
      <c r="B2896" s="9" t="s">
        <v>3121</v>
      </c>
      <c r="C2896" s="3" t="s">
        <v>7231</v>
      </c>
      <c r="D2896" s="5">
        <v>1500</v>
      </c>
      <c r="E2896" s="7">
        <v>10</v>
      </c>
      <c r="F2896" s="11">
        <f t="shared" si="180"/>
        <v>1</v>
      </c>
      <c r="G2896" t="s">
        <v>8219</v>
      </c>
      <c r="H2896" t="s">
        <v>8228</v>
      </c>
      <c r="I2896" t="s">
        <v>8250</v>
      </c>
      <c r="J2896">
        <v>1411748335</v>
      </c>
      <c r="K2896">
        <v>1406564335</v>
      </c>
      <c r="L2896" t="b">
        <v>0</v>
      </c>
      <c r="M2896">
        <v>1</v>
      </c>
      <c r="N2896" t="b">
        <v>0</v>
      </c>
      <c r="O2896" s="12" t="s">
        <v>8280</v>
      </c>
      <c r="P2896" s="12" t="s">
        <v>8282</v>
      </c>
      <c r="Q2896">
        <v>10</v>
      </c>
      <c r="R2896" s="18">
        <f t="shared" si="181"/>
        <v>41908.679803240739</v>
      </c>
      <c r="S2896" s="18">
        <f t="shared" si="182"/>
        <v>41848.679803240739</v>
      </c>
      <c r="T2896">
        <f t="shared" si="183"/>
        <v>2014</v>
      </c>
    </row>
    <row r="2897" spans="1:20" ht="60" x14ac:dyDescent="0.25">
      <c r="A2897">
        <v>3129</v>
      </c>
      <c r="B2897" s="9" t="s">
        <v>3129</v>
      </c>
      <c r="C2897" s="3" t="s">
        <v>7239</v>
      </c>
      <c r="D2897" s="5">
        <v>1250</v>
      </c>
      <c r="E2897" s="7">
        <v>10</v>
      </c>
      <c r="F2897" s="11">
        <f t="shared" si="180"/>
        <v>1</v>
      </c>
      <c r="G2897" t="s">
        <v>8221</v>
      </c>
      <c r="H2897" t="s">
        <v>8223</v>
      </c>
      <c r="I2897" t="s">
        <v>8245</v>
      </c>
      <c r="J2897">
        <v>1492542819</v>
      </c>
      <c r="K2897">
        <v>1489090419</v>
      </c>
      <c r="L2897" t="b">
        <v>0</v>
      </c>
      <c r="M2897">
        <v>1</v>
      </c>
      <c r="N2897" t="b">
        <v>0</v>
      </c>
      <c r="O2897" s="12" t="s">
        <v>8280</v>
      </c>
      <c r="P2897" s="12" t="s">
        <v>8281</v>
      </c>
      <c r="Q2897">
        <v>10</v>
      </c>
      <c r="R2897" s="18">
        <f t="shared" si="181"/>
        <v>42843.801145833335</v>
      </c>
      <c r="S2897" s="18">
        <f t="shared" si="182"/>
        <v>42803.842812499999</v>
      </c>
      <c r="T2897">
        <f t="shared" si="183"/>
        <v>2017</v>
      </c>
    </row>
    <row r="2898" spans="1:20" ht="30" x14ac:dyDescent="0.25">
      <c r="A2898">
        <v>3132</v>
      </c>
      <c r="B2898" s="9" t="s">
        <v>3132</v>
      </c>
      <c r="C2898" s="3" t="s">
        <v>7242</v>
      </c>
      <c r="D2898" s="5">
        <v>30000</v>
      </c>
      <c r="E2898" s="7">
        <v>10</v>
      </c>
      <c r="F2898" s="11">
        <f t="shared" ref="F2898:F2961" si="184">ROUND(E2898/D2898*100,0)</f>
        <v>0</v>
      </c>
      <c r="G2898" t="s">
        <v>8221</v>
      </c>
      <c r="H2898" t="s">
        <v>8223</v>
      </c>
      <c r="I2898" t="s">
        <v>8245</v>
      </c>
      <c r="J2898">
        <v>1492759460</v>
      </c>
      <c r="K2898">
        <v>1487579060</v>
      </c>
      <c r="L2898" t="b">
        <v>0</v>
      </c>
      <c r="M2898">
        <v>1</v>
      </c>
      <c r="N2898" t="b">
        <v>0</v>
      </c>
      <c r="O2898" s="12" t="s">
        <v>8280</v>
      </c>
      <c r="P2898" s="12" t="s">
        <v>8281</v>
      </c>
      <c r="Q2898">
        <v>10</v>
      </c>
      <c r="R2898" s="18">
        <f t="shared" ref="R2898:R2961" si="185">(((J2898/60)/60)/24)+DATE(1970,1,1)</f>
        <v>42846.308564814812</v>
      </c>
      <c r="S2898" s="18">
        <f t="shared" ref="S2898:S2961" si="186">(((K2898/60)/60)/24)+DATE(1970,1,1)</f>
        <v>42786.350231481483</v>
      </c>
      <c r="T2898">
        <f t="shared" si="183"/>
        <v>2017</v>
      </c>
    </row>
    <row r="2899" spans="1:20" ht="30" x14ac:dyDescent="0.25">
      <c r="A2899">
        <v>3735</v>
      </c>
      <c r="B2899" s="9" t="s">
        <v>3732</v>
      </c>
      <c r="C2899" s="3" t="s">
        <v>7845</v>
      </c>
      <c r="D2899" s="5">
        <v>150</v>
      </c>
      <c r="E2899" s="7">
        <v>20</v>
      </c>
      <c r="F2899" s="11">
        <f t="shared" si="184"/>
        <v>13</v>
      </c>
      <c r="G2899" t="s">
        <v>8220</v>
      </c>
      <c r="H2899" t="s">
        <v>8224</v>
      </c>
      <c r="I2899" t="s">
        <v>8246</v>
      </c>
      <c r="J2899">
        <v>1432831089</v>
      </c>
      <c r="K2899">
        <v>1430239089</v>
      </c>
      <c r="L2899" t="b">
        <v>0</v>
      </c>
      <c r="M2899">
        <v>2</v>
      </c>
      <c r="N2899" t="b">
        <v>0</v>
      </c>
      <c r="O2899" s="12" t="s">
        <v>8280</v>
      </c>
      <c r="P2899" s="12" t="s">
        <v>8281</v>
      </c>
      <c r="Q2899">
        <v>10</v>
      </c>
      <c r="R2899" s="18">
        <f t="shared" si="185"/>
        <v>42152.693159722221</v>
      </c>
      <c r="S2899" s="18">
        <f t="shared" si="186"/>
        <v>42122.693159722221</v>
      </c>
      <c r="T2899">
        <f t="shared" si="183"/>
        <v>2015</v>
      </c>
    </row>
    <row r="2900" spans="1:20" ht="45" x14ac:dyDescent="0.25">
      <c r="A2900">
        <v>3736</v>
      </c>
      <c r="B2900" s="9" t="s">
        <v>3733</v>
      </c>
      <c r="C2900" s="3" t="s">
        <v>7846</v>
      </c>
      <c r="D2900" s="5">
        <v>1500</v>
      </c>
      <c r="E2900" s="7">
        <v>10</v>
      </c>
      <c r="F2900" s="11">
        <f t="shared" si="184"/>
        <v>1</v>
      </c>
      <c r="G2900" t="s">
        <v>8220</v>
      </c>
      <c r="H2900" t="s">
        <v>8224</v>
      </c>
      <c r="I2900" t="s">
        <v>8246</v>
      </c>
      <c r="J2900">
        <v>1427133600</v>
      </c>
      <c r="K2900">
        <v>1423847093</v>
      </c>
      <c r="L2900" t="b">
        <v>0</v>
      </c>
      <c r="M2900">
        <v>1</v>
      </c>
      <c r="N2900" t="b">
        <v>0</v>
      </c>
      <c r="O2900" s="12" t="s">
        <v>8280</v>
      </c>
      <c r="P2900" s="12" t="s">
        <v>8281</v>
      </c>
      <c r="Q2900">
        <v>10</v>
      </c>
      <c r="R2900" s="18">
        <f t="shared" si="185"/>
        <v>42086.75</v>
      </c>
      <c r="S2900" s="18">
        <f t="shared" si="186"/>
        <v>42048.711724537032</v>
      </c>
      <c r="T2900">
        <f t="shared" si="183"/>
        <v>2015</v>
      </c>
    </row>
    <row r="2901" spans="1:20" ht="45" x14ac:dyDescent="0.25">
      <c r="A2901">
        <v>3745</v>
      </c>
      <c r="B2901" s="9" t="s">
        <v>3742</v>
      </c>
      <c r="C2901" s="3" t="s">
        <v>7855</v>
      </c>
      <c r="D2901" s="5">
        <v>100</v>
      </c>
      <c r="E2901" s="7">
        <v>10</v>
      </c>
      <c r="F2901" s="11">
        <f t="shared" si="184"/>
        <v>10</v>
      </c>
      <c r="G2901" t="s">
        <v>8220</v>
      </c>
      <c r="H2901" t="s">
        <v>8223</v>
      </c>
      <c r="I2901" t="s">
        <v>8245</v>
      </c>
      <c r="J2901">
        <v>1407689102</v>
      </c>
      <c r="K2901">
        <v>1405097102</v>
      </c>
      <c r="L2901" t="b">
        <v>0</v>
      </c>
      <c r="M2901">
        <v>1</v>
      </c>
      <c r="N2901" t="b">
        <v>0</v>
      </c>
      <c r="O2901" s="12" t="s">
        <v>8280</v>
      </c>
      <c r="P2901" s="12" t="s">
        <v>8281</v>
      </c>
      <c r="Q2901">
        <v>10</v>
      </c>
      <c r="R2901" s="18">
        <f t="shared" si="185"/>
        <v>41861.697939814818</v>
      </c>
      <c r="S2901" s="18">
        <f t="shared" si="186"/>
        <v>41831.697939814818</v>
      </c>
      <c r="T2901">
        <f t="shared" si="183"/>
        <v>2014</v>
      </c>
    </row>
    <row r="2902" spans="1:20" ht="45" x14ac:dyDescent="0.25">
      <c r="A2902">
        <v>3852</v>
      </c>
      <c r="B2902" s="9" t="s">
        <v>3849</v>
      </c>
      <c r="C2902" s="3" t="s">
        <v>7961</v>
      </c>
      <c r="D2902" s="5">
        <v>10000</v>
      </c>
      <c r="E2902" s="7">
        <v>20</v>
      </c>
      <c r="F2902" s="11">
        <f t="shared" si="184"/>
        <v>0</v>
      </c>
      <c r="G2902" t="s">
        <v>8220</v>
      </c>
      <c r="H2902" t="s">
        <v>8223</v>
      </c>
      <c r="I2902" t="s">
        <v>8245</v>
      </c>
      <c r="J2902">
        <v>1427427276</v>
      </c>
      <c r="K2902">
        <v>1425270876</v>
      </c>
      <c r="L2902" t="b">
        <v>0</v>
      </c>
      <c r="M2902">
        <v>2</v>
      </c>
      <c r="N2902" t="b">
        <v>0</v>
      </c>
      <c r="O2902" s="12" t="s">
        <v>8280</v>
      </c>
      <c r="P2902" s="12" t="s">
        <v>8281</v>
      </c>
      <c r="Q2902">
        <v>10</v>
      </c>
      <c r="R2902" s="18">
        <f t="shared" si="185"/>
        <v>42090.149027777778</v>
      </c>
      <c r="S2902" s="18">
        <f t="shared" si="186"/>
        <v>42065.190694444449</v>
      </c>
      <c r="T2902">
        <f t="shared" si="183"/>
        <v>2015</v>
      </c>
    </row>
    <row r="2903" spans="1:20" ht="60" x14ac:dyDescent="0.25">
      <c r="A2903">
        <v>3858</v>
      </c>
      <c r="B2903" s="9" t="s">
        <v>3855</v>
      </c>
      <c r="C2903" s="3" t="s">
        <v>7967</v>
      </c>
      <c r="D2903" s="5">
        <v>500</v>
      </c>
      <c r="E2903" s="7">
        <v>10</v>
      </c>
      <c r="F2903" s="11">
        <f t="shared" si="184"/>
        <v>2</v>
      </c>
      <c r="G2903" t="s">
        <v>8220</v>
      </c>
      <c r="H2903" t="s">
        <v>8224</v>
      </c>
      <c r="I2903" t="s">
        <v>8246</v>
      </c>
      <c r="J2903">
        <v>1432328400</v>
      </c>
      <c r="K2903">
        <v>1430734844</v>
      </c>
      <c r="L2903" t="b">
        <v>0</v>
      </c>
      <c r="M2903">
        <v>1</v>
      </c>
      <c r="N2903" t="b">
        <v>0</v>
      </c>
      <c r="O2903" s="12" t="s">
        <v>8280</v>
      </c>
      <c r="P2903" s="12" t="s">
        <v>8281</v>
      </c>
      <c r="Q2903">
        <v>10</v>
      </c>
      <c r="R2903" s="18">
        <f t="shared" si="185"/>
        <v>42146.875</v>
      </c>
      <c r="S2903" s="18">
        <f t="shared" si="186"/>
        <v>42128.431064814817</v>
      </c>
      <c r="T2903">
        <f t="shared" si="183"/>
        <v>2015</v>
      </c>
    </row>
    <row r="2904" spans="1:20" ht="60" x14ac:dyDescent="0.25">
      <c r="A2904">
        <v>3200</v>
      </c>
      <c r="B2904" s="9" t="s">
        <v>3200</v>
      </c>
      <c r="C2904" s="3" t="s">
        <v>7310</v>
      </c>
      <c r="D2904" s="5">
        <v>50000</v>
      </c>
      <c r="E2904" s="7">
        <v>1</v>
      </c>
      <c r="F2904" s="11">
        <f t="shared" si="184"/>
        <v>0</v>
      </c>
      <c r="G2904" t="s">
        <v>8220</v>
      </c>
      <c r="H2904" t="s">
        <v>8223</v>
      </c>
      <c r="I2904" t="s">
        <v>8245</v>
      </c>
      <c r="J2904">
        <v>1461994440</v>
      </c>
      <c r="K2904">
        <v>1459410101</v>
      </c>
      <c r="L2904" t="b">
        <v>0</v>
      </c>
      <c r="M2904">
        <v>1</v>
      </c>
      <c r="N2904" t="b">
        <v>0</v>
      </c>
      <c r="O2904" s="12" t="s">
        <v>8280</v>
      </c>
      <c r="P2904" s="12" t="s">
        <v>8305</v>
      </c>
      <c r="Q2904">
        <v>1</v>
      </c>
      <c r="R2904" s="18">
        <f t="shared" si="185"/>
        <v>42490.231944444444</v>
      </c>
      <c r="S2904" s="18">
        <f t="shared" si="186"/>
        <v>42460.320613425924</v>
      </c>
      <c r="T2904">
        <f t="shared" si="183"/>
        <v>2016</v>
      </c>
    </row>
    <row r="2905" spans="1:20" ht="60" x14ac:dyDescent="0.25">
      <c r="A2905">
        <v>3201</v>
      </c>
      <c r="B2905" s="9" t="s">
        <v>3201</v>
      </c>
      <c r="C2905" s="3" t="s">
        <v>7311</v>
      </c>
      <c r="D2905" s="5">
        <v>2000</v>
      </c>
      <c r="E2905" s="7">
        <v>25</v>
      </c>
      <c r="F2905" s="11">
        <f t="shared" si="184"/>
        <v>1</v>
      </c>
      <c r="G2905" t="s">
        <v>8220</v>
      </c>
      <c r="H2905" t="s">
        <v>8224</v>
      </c>
      <c r="I2905" t="s">
        <v>8246</v>
      </c>
      <c r="J2905">
        <v>1409509477</v>
      </c>
      <c r="K2905">
        <v>1407695077</v>
      </c>
      <c r="L2905" t="b">
        <v>0</v>
      </c>
      <c r="M2905">
        <v>2</v>
      </c>
      <c r="N2905" t="b">
        <v>0</v>
      </c>
      <c r="O2905" s="12" t="s">
        <v>8280</v>
      </c>
      <c r="P2905" s="12" t="s">
        <v>8305</v>
      </c>
      <c r="Q2905">
        <v>12.5</v>
      </c>
      <c r="R2905" s="18">
        <f t="shared" si="185"/>
        <v>41882.767094907409</v>
      </c>
      <c r="S2905" s="18">
        <f t="shared" si="186"/>
        <v>41861.767094907409</v>
      </c>
      <c r="T2905">
        <f t="shared" si="183"/>
        <v>2014</v>
      </c>
    </row>
    <row r="2906" spans="1:20" ht="45" x14ac:dyDescent="0.25">
      <c r="A2906">
        <v>3917</v>
      </c>
      <c r="B2906" s="9" t="s">
        <v>3914</v>
      </c>
      <c r="C2906" s="3" t="s">
        <v>8025</v>
      </c>
      <c r="D2906" s="5">
        <v>3500</v>
      </c>
      <c r="E2906" s="7">
        <v>10</v>
      </c>
      <c r="F2906" s="11">
        <f t="shared" si="184"/>
        <v>0</v>
      </c>
      <c r="G2906" t="s">
        <v>8220</v>
      </c>
      <c r="H2906" t="s">
        <v>8224</v>
      </c>
      <c r="I2906" t="s">
        <v>8246</v>
      </c>
      <c r="J2906">
        <v>1410439161</v>
      </c>
      <c r="K2906">
        <v>1407847161</v>
      </c>
      <c r="L2906" t="b">
        <v>0</v>
      </c>
      <c r="M2906">
        <v>1</v>
      </c>
      <c r="N2906" t="b">
        <v>0</v>
      </c>
      <c r="O2906" s="12" t="s">
        <v>8280</v>
      </c>
      <c r="P2906" s="12" t="s">
        <v>8281</v>
      </c>
      <c r="Q2906">
        <v>10</v>
      </c>
      <c r="R2906" s="18">
        <f t="shared" si="185"/>
        <v>41893.527326388888</v>
      </c>
      <c r="S2906" s="18">
        <f t="shared" si="186"/>
        <v>41863.527326388888</v>
      </c>
      <c r="T2906">
        <f t="shared" si="183"/>
        <v>2014</v>
      </c>
    </row>
    <row r="2907" spans="1:20" ht="30" x14ac:dyDescent="0.25">
      <c r="A2907">
        <v>4000</v>
      </c>
      <c r="B2907" s="9" t="s">
        <v>3996</v>
      </c>
      <c r="C2907" s="3" t="s">
        <v>8106</v>
      </c>
      <c r="D2907" s="5">
        <v>8000</v>
      </c>
      <c r="E2907" s="7">
        <v>10</v>
      </c>
      <c r="F2907" s="11">
        <f t="shared" si="184"/>
        <v>0</v>
      </c>
      <c r="G2907" t="s">
        <v>8220</v>
      </c>
      <c r="H2907" t="s">
        <v>8223</v>
      </c>
      <c r="I2907" t="s">
        <v>8245</v>
      </c>
      <c r="J2907">
        <v>1462631358</v>
      </c>
      <c r="K2907">
        <v>1457450958</v>
      </c>
      <c r="L2907" t="b">
        <v>0</v>
      </c>
      <c r="M2907">
        <v>1</v>
      </c>
      <c r="N2907" t="b">
        <v>0</v>
      </c>
      <c r="O2907" s="12" t="s">
        <v>8280</v>
      </c>
      <c r="P2907" s="12" t="s">
        <v>8281</v>
      </c>
      <c r="Q2907">
        <v>10</v>
      </c>
      <c r="R2907" s="18">
        <f t="shared" si="185"/>
        <v>42497.603680555556</v>
      </c>
      <c r="S2907" s="18">
        <f t="shared" si="186"/>
        <v>42437.64534722222</v>
      </c>
      <c r="T2907">
        <f t="shared" si="183"/>
        <v>2016</v>
      </c>
    </row>
    <row r="2908" spans="1:20" ht="60" x14ac:dyDescent="0.25">
      <c r="A2908">
        <v>4016</v>
      </c>
      <c r="B2908" s="9" t="s">
        <v>4012</v>
      </c>
      <c r="C2908" s="3" t="s">
        <v>8121</v>
      </c>
      <c r="D2908" s="5">
        <v>500</v>
      </c>
      <c r="E2908" s="7">
        <v>70</v>
      </c>
      <c r="F2908" s="11">
        <f t="shared" si="184"/>
        <v>14</v>
      </c>
      <c r="G2908" t="s">
        <v>8220</v>
      </c>
      <c r="H2908" t="s">
        <v>8224</v>
      </c>
      <c r="I2908" t="s">
        <v>8246</v>
      </c>
      <c r="J2908">
        <v>1410987400</v>
      </c>
      <c r="K2908">
        <v>1408395400</v>
      </c>
      <c r="L2908" t="b">
        <v>0</v>
      </c>
      <c r="M2908">
        <v>7</v>
      </c>
      <c r="N2908" t="b">
        <v>0</v>
      </c>
      <c r="O2908" s="12" t="s">
        <v>8280</v>
      </c>
      <c r="P2908" s="12" t="s">
        <v>8281</v>
      </c>
      <c r="Q2908">
        <v>10</v>
      </c>
      <c r="R2908" s="18">
        <f t="shared" si="185"/>
        <v>41899.872685185182</v>
      </c>
      <c r="S2908" s="18">
        <f t="shared" si="186"/>
        <v>41869.872685185182</v>
      </c>
      <c r="T2908">
        <f t="shared" si="183"/>
        <v>2014</v>
      </c>
    </row>
    <row r="2909" spans="1:20" ht="60" x14ac:dyDescent="0.25">
      <c r="A2909">
        <v>4024</v>
      </c>
      <c r="B2909" s="9" t="s">
        <v>4020</v>
      </c>
      <c r="C2909" s="3" t="s">
        <v>8129</v>
      </c>
      <c r="D2909" s="5">
        <v>800</v>
      </c>
      <c r="E2909" s="7">
        <v>10</v>
      </c>
      <c r="F2909" s="11">
        <f t="shared" si="184"/>
        <v>1</v>
      </c>
      <c r="G2909" t="s">
        <v>8220</v>
      </c>
      <c r="H2909" t="s">
        <v>8223</v>
      </c>
      <c r="I2909" t="s">
        <v>8245</v>
      </c>
      <c r="J2909">
        <v>1441037097</v>
      </c>
      <c r="K2909">
        <v>1438445097</v>
      </c>
      <c r="L2909" t="b">
        <v>0</v>
      </c>
      <c r="M2909">
        <v>1</v>
      </c>
      <c r="N2909" t="b">
        <v>0</v>
      </c>
      <c r="O2909" s="12" t="s">
        <v>8280</v>
      </c>
      <c r="P2909" s="12" t="s">
        <v>8281</v>
      </c>
      <c r="Q2909">
        <v>10</v>
      </c>
      <c r="R2909" s="18">
        <f t="shared" si="185"/>
        <v>42247.670104166667</v>
      </c>
      <c r="S2909" s="18">
        <f t="shared" si="186"/>
        <v>42217.670104166667</v>
      </c>
      <c r="T2909">
        <f t="shared" si="183"/>
        <v>2015</v>
      </c>
    </row>
    <row r="2910" spans="1:20" ht="60" x14ac:dyDescent="0.25">
      <c r="A2910">
        <v>4084</v>
      </c>
      <c r="B2910" s="9" t="s">
        <v>4080</v>
      </c>
      <c r="C2910" s="3" t="s">
        <v>8187</v>
      </c>
      <c r="D2910" s="5">
        <v>3000</v>
      </c>
      <c r="E2910" s="7">
        <v>10</v>
      </c>
      <c r="F2910" s="11">
        <f t="shared" si="184"/>
        <v>0</v>
      </c>
      <c r="G2910" t="s">
        <v>8220</v>
      </c>
      <c r="H2910" t="s">
        <v>8236</v>
      </c>
      <c r="I2910" t="s">
        <v>8248</v>
      </c>
      <c r="J2910">
        <v>1476008906</v>
      </c>
      <c r="K2910">
        <v>1473416906</v>
      </c>
      <c r="L2910" t="b">
        <v>0</v>
      </c>
      <c r="M2910">
        <v>1</v>
      </c>
      <c r="N2910" t="b">
        <v>0</v>
      </c>
      <c r="O2910" s="12" t="s">
        <v>8280</v>
      </c>
      <c r="P2910" s="12" t="s">
        <v>8281</v>
      </c>
      <c r="Q2910">
        <v>10</v>
      </c>
      <c r="R2910" s="18">
        <f t="shared" si="185"/>
        <v>42652.436412037037</v>
      </c>
      <c r="S2910" s="18">
        <f t="shared" si="186"/>
        <v>42622.436412037037</v>
      </c>
      <c r="T2910">
        <f t="shared" si="183"/>
        <v>2016</v>
      </c>
    </row>
    <row r="2911" spans="1:20" ht="60" x14ac:dyDescent="0.25">
      <c r="A2911">
        <v>4085</v>
      </c>
      <c r="B2911" s="9" t="s">
        <v>4081</v>
      </c>
      <c r="C2911" s="3" t="s">
        <v>8188</v>
      </c>
      <c r="D2911" s="5">
        <v>3500</v>
      </c>
      <c r="E2911" s="7">
        <v>10</v>
      </c>
      <c r="F2911" s="11">
        <f t="shared" si="184"/>
        <v>0</v>
      </c>
      <c r="G2911" t="s">
        <v>8220</v>
      </c>
      <c r="H2911" t="s">
        <v>8223</v>
      </c>
      <c r="I2911" t="s">
        <v>8245</v>
      </c>
      <c r="J2911">
        <v>1427169540</v>
      </c>
      <c r="K2911">
        <v>1424701775</v>
      </c>
      <c r="L2911" t="b">
        <v>0</v>
      </c>
      <c r="M2911">
        <v>1</v>
      </c>
      <c r="N2911" t="b">
        <v>0</v>
      </c>
      <c r="O2911" s="12" t="s">
        <v>8280</v>
      </c>
      <c r="P2911" s="12" t="s">
        <v>8281</v>
      </c>
      <c r="Q2911">
        <v>10</v>
      </c>
      <c r="R2911" s="18">
        <f t="shared" si="185"/>
        <v>42087.165972222225</v>
      </c>
      <c r="S2911" s="18">
        <f t="shared" si="186"/>
        <v>42058.603877314818</v>
      </c>
      <c r="T2911">
        <f t="shared" si="183"/>
        <v>2015</v>
      </c>
    </row>
    <row r="2912" spans="1:20" ht="60" x14ac:dyDescent="0.25">
      <c r="A2912">
        <v>3922</v>
      </c>
      <c r="B2912" s="9" t="s">
        <v>3919</v>
      </c>
      <c r="C2912" s="3" t="s">
        <v>8030</v>
      </c>
      <c r="D2912" s="5">
        <v>750</v>
      </c>
      <c r="E2912" s="7">
        <v>61</v>
      </c>
      <c r="F2912" s="11">
        <f t="shared" si="184"/>
        <v>8</v>
      </c>
      <c r="G2912" t="s">
        <v>8220</v>
      </c>
      <c r="H2912" t="s">
        <v>8223</v>
      </c>
      <c r="I2912" t="s">
        <v>8245</v>
      </c>
      <c r="J2912">
        <v>1425337200</v>
      </c>
      <c r="K2912">
        <v>1421432810</v>
      </c>
      <c r="L2912" t="b">
        <v>0</v>
      </c>
      <c r="M2912">
        <v>6</v>
      </c>
      <c r="N2912" t="b">
        <v>0</v>
      </c>
      <c r="O2912" s="12" t="s">
        <v>8280</v>
      </c>
      <c r="P2912" s="12" t="s">
        <v>8281</v>
      </c>
      <c r="Q2912">
        <v>10.17</v>
      </c>
      <c r="R2912" s="18">
        <f t="shared" si="185"/>
        <v>42065.958333333328</v>
      </c>
      <c r="S2912" s="18">
        <f t="shared" si="186"/>
        <v>42020.768634259264</v>
      </c>
      <c r="T2912">
        <f t="shared" si="183"/>
        <v>2015</v>
      </c>
    </row>
    <row r="2913" spans="1:20" ht="60" x14ac:dyDescent="0.25">
      <c r="A2913">
        <v>3106</v>
      </c>
      <c r="B2913" s="9" t="s">
        <v>3106</v>
      </c>
      <c r="C2913" s="3" t="s">
        <v>7216</v>
      </c>
      <c r="D2913" s="5">
        <v>1000</v>
      </c>
      <c r="E2913" s="7">
        <v>41</v>
      </c>
      <c r="F2913" s="11">
        <f t="shared" si="184"/>
        <v>4</v>
      </c>
      <c r="G2913" t="s">
        <v>8220</v>
      </c>
      <c r="H2913" t="s">
        <v>8224</v>
      </c>
      <c r="I2913" t="s">
        <v>8246</v>
      </c>
      <c r="J2913">
        <v>1442440800</v>
      </c>
      <c r="K2913">
        <v>1440497876</v>
      </c>
      <c r="L2913" t="b">
        <v>0</v>
      </c>
      <c r="M2913">
        <v>4</v>
      </c>
      <c r="N2913" t="b">
        <v>0</v>
      </c>
      <c r="O2913" s="12" t="s">
        <v>8280</v>
      </c>
      <c r="P2913" s="12" t="s">
        <v>8282</v>
      </c>
      <c r="Q2913">
        <v>10.25</v>
      </c>
      <c r="R2913" s="18">
        <f t="shared" si="185"/>
        <v>42263.916666666672</v>
      </c>
      <c r="S2913" s="18">
        <f t="shared" si="186"/>
        <v>42241.429120370376</v>
      </c>
      <c r="T2913">
        <f t="shared" si="183"/>
        <v>2015</v>
      </c>
    </row>
    <row r="2914" spans="1:20" ht="60" x14ac:dyDescent="0.25">
      <c r="A2914">
        <v>4107</v>
      </c>
      <c r="B2914" s="9" t="s">
        <v>4103</v>
      </c>
      <c r="C2914" s="3" t="s">
        <v>8210</v>
      </c>
      <c r="D2914" s="5">
        <v>2000</v>
      </c>
      <c r="E2914" s="7">
        <v>41</v>
      </c>
      <c r="F2914" s="11">
        <f t="shared" si="184"/>
        <v>2</v>
      </c>
      <c r="G2914" t="s">
        <v>8220</v>
      </c>
      <c r="H2914" t="s">
        <v>8223</v>
      </c>
      <c r="I2914" t="s">
        <v>8245</v>
      </c>
      <c r="J2914">
        <v>1411596001</v>
      </c>
      <c r="K2914">
        <v>1409608801</v>
      </c>
      <c r="L2914" t="b">
        <v>0</v>
      </c>
      <c r="M2914">
        <v>4</v>
      </c>
      <c r="N2914" t="b">
        <v>0</v>
      </c>
      <c r="O2914" s="12" t="s">
        <v>8280</v>
      </c>
      <c r="P2914" s="12" t="s">
        <v>8281</v>
      </c>
      <c r="Q2914">
        <v>10.25</v>
      </c>
      <c r="R2914" s="18">
        <f t="shared" si="185"/>
        <v>41906.916678240741</v>
      </c>
      <c r="S2914" s="18">
        <f t="shared" si="186"/>
        <v>41883.916678240741</v>
      </c>
      <c r="T2914">
        <f t="shared" si="183"/>
        <v>2014</v>
      </c>
    </row>
    <row r="2915" spans="1:20" ht="60" x14ac:dyDescent="0.25">
      <c r="A2915">
        <v>3961</v>
      </c>
      <c r="B2915" s="9" t="s">
        <v>3958</v>
      </c>
      <c r="C2915" s="3" t="s">
        <v>8068</v>
      </c>
      <c r="D2915" s="5">
        <v>5000</v>
      </c>
      <c r="E2915" s="7">
        <v>21</v>
      </c>
      <c r="F2915" s="11">
        <f t="shared" si="184"/>
        <v>0</v>
      </c>
      <c r="G2915" t="s">
        <v>8220</v>
      </c>
      <c r="H2915" t="s">
        <v>8224</v>
      </c>
      <c r="I2915" t="s">
        <v>8246</v>
      </c>
      <c r="J2915">
        <v>1399584210</v>
      </c>
      <c r="K2915">
        <v>1397683410</v>
      </c>
      <c r="L2915" t="b">
        <v>0</v>
      </c>
      <c r="M2915">
        <v>2</v>
      </c>
      <c r="N2915" t="b">
        <v>0</v>
      </c>
      <c r="O2915" s="12" t="s">
        <v>8280</v>
      </c>
      <c r="P2915" s="12" t="s">
        <v>8281</v>
      </c>
      <c r="Q2915">
        <v>10.5</v>
      </c>
      <c r="R2915" s="18">
        <f t="shared" si="185"/>
        <v>41767.891319444447</v>
      </c>
      <c r="S2915" s="18">
        <f t="shared" si="186"/>
        <v>41745.891319444447</v>
      </c>
      <c r="T2915">
        <f t="shared" si="183"/>
        <v>2014</v>
      </c>
    </row>
    <row r="2916" spans="1:20" ht="45" x14ac:dyDescent="0.25">
      <c r="A2916">
        <v>4041</v>
      </c>
      <c r="B2916" s="9" t="s">
        <v>4037</v>
      </c>
      <c r="C2916" s="3" t="s">
        <v>8145</v>
      </c>
      <c r="D2916" s="5">
        <v>5000</v>
      </c>
      <c r="E2916" s="7">
        <v>21</v>
      </c>
      <c r="F2916" s="11">
        <f t="shared" si="184"/>
        <v>0</v>
      </c>
      <c r="G2916" t="s">
        <v>8220</v>
      </c>
      <c r="H2916" t="s">
        <v>8224</v>
      </c>
      <c r="I2916" t="s">
        <v>8246</v>
      </c>
      <c r="J2916">
        <v>1473160954</v>
      </c>
      <c r="K2916">
        <v>1467976954</v>
      </c>
      <c r="L2916" t="b">
        <v>0</v>
      </c>
      <c r="M2916">
        <v>2</v>
      </c>
      <c r="N2916" t="b">
        <v>0</v>
      </c>
      <c r="O2916" s="12" t="s">
        <v>8280</v>
      </c>
      <c r="P2916" s="12" t="s">
        <v>8281</v>
      </c>
      <c r="Q2916">
        <v>10.5</v>
      </c>
      <c r="R2916" s="18">
        <f t="shared" si="185"/>
        <v>42619.474004629628</v>
      </c>
      <c r="S2916" s="18">
        <f t="shared" si="186"/>
        <v>42559.474004629628</v>
      </c>
      <c r="T2916">
        <f t="shared" si="183"/>
        <v>2016</v>
      </c>
    </row>
    <row r="2917" spans="1:20" ht="45" x14ac:dyDescent="0.25">
      <c r="A2917">
        <v>4090</v>
      </c>
      <c r="B2917" s="9" t="s">
        <v>4086</v>
      </c>
      <c r="C2917" s="3" t="s">
        <v>8193</v>
      </c>
      <c r="D2917" s="5">
        <v>1000</v>
      </c>
      <c r="E2917" s="7">
        <v>32</v>
      </c>
      <c r="F2917" s="11">
        <f t="shared" si="184"/>
        <v>3</v>
      </c>
      <c r="G2917" t="s">
        <v>8220</v>
      </c>
      <c r="H2917" t="s">
        <v>8223</v>
      </c>
      <c r="I2917" t="s">
        <v>8245</v>
      </c>
      <c r="J2917">
        <v>1438959600</v>
      </c>
      <c r="K2917">
        <v>1437754137</v>
      </c>
      <c r="L2917" t="b">
        <v>0</v>
      </c>
      <c r="M2917">
        <v>3</v>
      </c>
      <c r="N2917" t="b">
        <v>0</v>
      </c>
      <c r="O2917" s="12" t="s">
        <v>8280</v>
      </c>
      <c r="P2917" s="12" t="s">
        <v>8281</v>
      </c>
      <c r="Q2917">
        <v>10.67</v>
      </c>
      <c r="R2917" s="18">
        <f t="shared" si="185"/>
        <v>42223.625</v>
      </c>
      <c r="S2917" s="18">
        <f t="shared" si="186"/>
        <v>42209.67288194444</v>
      </c>
      <c r="T2917">
        <f t="shared" si="183"/>
        <v>2015</v>
      </c>
    </row>
    <row r="2918" spans="1:20" ht="60" x14ac:dyDescent="0.25">
      <c r="A2918">
        <v>3960</v>
      </c>
      <c r="B2918" s="9" t="s">
        <v>3957</v>
      </c>
      <c r="C2918" s="3" t="s">
        <v>8067</v>
      </c>
      <c r="D2918" s="5">
        <v>3000</v>
      </c>
      <c r="E2918" s="7">
        <v>45</v>
      </c>
      <c r="F2918" s="11">
        <f t="shared" si="184"/>
        <v>2</v>
      </c>
      <c r="G2918" t="s">
        <v>8220</v>
      </c>
      <c r="H2918" t="s">
        <v>8223</v>
      </c>
      <c r="I2918" t="s">
        <v>8245</v>
      </c>
      <c r="J2918">
        <v>1451852256</v>
      </c>
      <c r="K2918">
        <v>1449260256</v>
      </c>
      <c r="L2918" t="b">
        <v>0</v>
      </c>
      <c r="M2918">
        <v>4</v>
      </c>
      <c r="N2918" t="b">
        <v>0</v>
      </c>
      <c r="O2918" s="12" t="s">
        <v>8280</v>
      </c>
      <c r="P2918" s="12" t="s">
        <v>8281</v>
      </c>
      <c r="Q2918">
        <v>11.25</v>
      </c>
      <c r="R2918" s="18">
        <f t="shared" si="185"/>
        <v>42372.845555555556</v>
      </c>
      <c r="S2918" s="18">
        <f t="shared" si="186"/>
        <v>42342.845555555556</v>
      </c>
      <c r="T2918">
        <f t="shared" si="183"/>
        <v>2015</v>
      </c>
    </row>
    <row r="2919" spans="1:20" ht="60" x14ac:dyDescent="0.25">
      <c r="A2919">
        <v>3660</v>
      </c>
      <c r="B2919" s="9" t="s">
        <v>3657</v>
      </c>
      <c r="C2919" s="3" t="s">
        <v>7770</v>
      </c>
      <c r="D2919" s="5">
        <v>250</v>
      </c>
      <c r="E2919" s="7">
        <v>250</v>
      </c>
      <c r="F2919" s="11">
        <f t="shared" si="184"/>
        <v>100</v>
      </c>
      <c r="G2919" t="s">
        <v>8218</v>
      </c>
      <c r="H2919" t="s">
        <v>8224</v>
      </c>
      <c r="I2919" t="s">
        <v>8246</v>
      </c>
      <c r="J2919">
        <v>1419368925</v>
      </c>
      <c r="K2919">
        <v>1417208925</v>
      </c>
      <c r="L2919" t="b">
        <v>0</v>
      </c>
      <c r="M2919">
        <v>22</v>
      </c>
      <c r="N2919" t="b">
        <v>1</v>
      </c>
      <c r="O2919" s="12" t="s">
        <v>8280</v>
      </c>
      <c r="P2919" s="12" t="s">
        <v>8281</v>
      </c>
      <c r="Q2919">
        <v>11.36</v>
      </c>
      <c r="R2919" s="18">
        <f t="shared" si="185"/>
        <v>41996.881076388891</v>
      </c>
      <c r="S2919" s="18">
        <f t="shared" si="186"/>
        <v>41971.881076388891</v>
      </c>
      <c r="T2919">
        <f t="shared" si="183"/>
        <v>2014</v>
      </c>
    </row>
    <row r="2920" spans="1:20" ht="45" x14ac:dyDescent="0.25">
      <c r="A2920">
        <v>3987</v>
      </c>
      <c r="B2920" s="9" t="s">
        <v>3983</v>
      </c>
      <c r="C2920" s="3" t="s">
        <v>8093</v>
      </c>
      <c r="D2920" s="5">
        <v>400</v>
      </c>
      <c r="E2920" s="7">
        <v>151</v>
      </c>
      <c r="F2920" s="11">
        <f t="shared" si="184"/>
        <v>38</v>
      </c>
      <c r="G2920" t="s">
        <v>8220</v>
      </c>
      <c r="H2920" t="s">
        <v>8224</v>
      </c>
      <c r="I2920" t="s">
        <v>8246</v>
      </c>
      <c r="J2920">
        <v>1400278290</v>
      </c>
      <c r="K2920">
        <v>1399414290</v>
      </c>
      <c r="L2920" t="b">
        <v>0</v>
      </c>
      <c r="M2920">
        <v>13</v>
      </c>
      <c r="N2920" t="b">
        <v>0</v>
      </c>
      <c r="O2920" s="12" t="s">
        <v>8280</v>
      </c>
      <c r="P2920" s="12" t="s">
        <v>8281</v>
      </c>
      <c r="Q2920">
        <v>11.62</v>
      </c>
      <c r="R2920" s="18">
        <f t="shared" si="185"/>
        <v>41775.92465277778</v>
      </c>
      <c r="S2920" s="18">
        <f t="shared" si="186"/>
        <v>41765.92465277778</v>
      </c>
      <c r="T2920">
        <f t="shared" si="183"/>
        <v>2014</v>
      </c>
    </row>
    <row r="2921" spans="1:20" ht="30" x14ac:dyDescent="0.25">
      <c r="A2921">
        <v>3397</v>
      </c>
      <c r="B2921" s="9" t="s">
        <v>3396</v>
      </c>
      <c r="C2921" s="3" t="s">
        <v>7507</v>
      </c>
      <c r="D2921" s="5">
        <v>250</v>
      </c>
      <c r="E2921" s="7">
        <v>280</v>
      </c>
      <c r="F2921" s="11">
        <f t="shared" si="184"/>
        <v>112</v>
      </c>
      <c r="G2921" t="s">
        <v>8218</v>
      </c>
      <c r="H2921" t="s">
        <v>8224</v>
      </c>
      <c r="I2921" t="s">
        <v>8246</v>
      </c>
      <c r="J2921">
        <v>1455832800</v>
      </c>
      <c r="K2921">
        <v>1452338929</v>
      </c>
      <c r="L2921" t="b">
        <v>0</v>
      </c>
      <c r="M2921">
        <v>24</v>
      </c>
      <c r="N2921" t="b">
        <v>1</v>
      </c>
      <c r="O2921" s="12" t="s">
        <v>8280</v>
      </c>
      <c r="P2921" s="12" t="s">
        <v>8281</v>
      </c>
      <c r="Q2921">
        <v>11.67</v>
      </c>
      <c r="R2921" s="18">
        <f t="shared" si="185"/>
        <v>42418.916666666672</v>
      </c>
      <c r="S2921" s="18">
        <f t="shared" si="186"/>
        <v>42378.478344907402</v>
      </c>
      <c r="T2921">
        <f t="shared" si="183"/>
        <v>2016</v>
      </c>
    </row>
    <row r="2922" spans="1:20" ht="60" x14ac:dyDescent="0.25">
      <c r="A2922">
        <v>3508</v>
      </c>
      <c r="B2922" s="9" t="s">
        <v>3507</v>
      </c>
      <c r="C2922" s="3" t="s">
        <v>7618</v>
      </c>
      <c r="D2922" s="5">
        <v>100</v>
      </c>
      <c r="E2922" s="7">
        <v>180</v>
      </c>
      <c r="F2922" s="11">
        <f t="shared" si="184"/>
        <v>180</v>
      </c>
      <c r="G2922" t="s">
        <v>8218</v>
      </c>
      <c r="H2922" t="s">
        <v>8224</v>
      </c>
      <c r="I2922" t="s">
        <v>8246</v>
      </c>
      <c r="J2922">
        <v>1462914000</v>
      </c>
      <c r="K2922">
        <v>1460914253</v>
      </c>
      <c r="L2922" t="b">
        <v>0</v>
      </c>
      <c r="M2922">
        <v>15</v>
      </c>
      <c r="N2922" t="b">
        <v>1</v>
      </c>
      <c r="O2922" s="12" t="s">
        <v>8280</v>
      </c>
      <c r="P2922" s="12" t="s">
        <v>8281</v>
      </c>
      <c r="Q2922">
        <v>12</v>
      </c>
      <c r="R2922" s="18">
        <f t="shared" si="185"/>
        <v>42500.875</v>
      </c>
      <c r="S2922" s="18">
        <f t="shared" si="186"/>
        <v>42477.729780092588</v>
      </c>
      <c r="T2922">
        <f t="shared" si="183"/>
        <v>2016</v>
      </c>
    </row>
    <row r="2923" spans="1:20" ht="30" x14ac:dyDescent="0.25">
      <c r="A2923">
        <v>2893</v>
      </c>
      <c r="B2923" s="9" t="s">
        <v>2893</v>
      </c>
      <c r="C2923" s="3" t="s">
        <v>7003</v>
      </c>
      <c r="D2923" s="5">
        <v>5000</v>
      </c>
      <c r="E2923" s="7">
        <v>25</v>
      </c>
      <c r="F2923" s="11">
        <f t="shared" si="184"/>
        <v>1</v>
      </c>
      <c r="G2923" t="s">
        <v>8220</v>
      </c>
      <c r="H2923" t="s">
        <v>8223</v>
      </c>
      <c r="I2923" t="s">
        <v>8245</v>
      </c>
      <c r="J2923">
        <v>1420768800</v>
      </c>
      <c r="K2923">
        <v>1415644395</v>
      </c>
      <c r="L2923" t="b">
        <v>0</v>
      </c>
      <c r="M2923">
        <v>2</v>
      </c>
      <c r="N2923" t="b">
        <v>0</v>
      </c>
      <c r="O2923" s="12" t="s">
        <v>8280</v>
      </c>
      <c r="P2923" s="12" t="s">
        <v>8281</v>
      </c>
      <c r="Q2923">
        <v>12.5</v>
      </c>
      <c r="R2923" s="18">
        <f t="shared" si="185"/>
        <v>42013.083333333328</v>
      </c>
      <c r="S2923" s="18">
        <f t="shared" si="186"/>
        <v>41953.773090277777</v>
      </c>
      <c r="T2923">
        <f t="shared" si="183"/>
        <v>2014</v>
      </c>
    </row>
    <row r="2924" spans="1:20" ht="60" x14ac:dyDescent="0.25">
      <c r="A2924">
        <v>2949</v>
      </c>
      <c r="B2924" s="9" t="s">
        <v>2949</v>
      </c>
      <c r="C2924" s="3" t="s">
        <v>7059</v>
      </c>
      <c r="D2924" s="5">
        <v>1000</v>
      </c>
      <c r="E2924" s="7">
        <v>25</v>
      </c>
      <c r="F2924" s="11">
        <f t="shared" si="184"/>
        <v>3</v>
      </c>
      <c r="G2924" t="s">
        <v>8220</v>
      </c>
      <c r="H2924" t="s">
        <v>8223</v>
      </c>
      <c r="I2924" t="s">
        <v>8245</v>
      </c>
      <c r="J2924">
        <v>1447965917</v>
      </c>
      <c r="K2924">
        <v>1445370317</v>
      </c>
      <c r="L2924" t="b">
        <v>0</v>
      </c>
      <c r="M2924">
        <v>2</v>
      </c>
      <c r="N2924" t="b">
        <v>0</v>
      </c>
      <c r="O2924" s="12" t="s">
        <v>8280</v>
      </c>
      <c r="P2924" s="12" t="s">
        <v>8282</v>
      </c>
      <c r="Q2924">
        <v>12.5</v>
      </c>
      <c r="R2924" s="18">
        <f t="shared" si="185"/>
        <v>42327.864780092597</v>
      </c>
      <c r="S2924" s="18">
        <f t="shared" si="186"/>
        <v>42297.823113425926</v>
      </c>
      <c r="T2924">
        <f t="shared" si="183"/>
        <v>2015</v>
      </c>
    </row>
    <row r="2925" spans="1:20" ht="45" x14ac:dyDescent="0.25">
      <c r="A2925">
        <v>3202</v>
      </c>
      <c r="B2925" s="9" t="s">
        <v>3202</v>
      </c>
      <c r="C2925" s="3" t="s">
        <v>7312</v>
      </c>
      <c r="D2925" s="5">
        <v>5000</v>
      </c>
      <c r="E2925" s="7">
        <v>2726</v>
      </c>
      <c r="F2925" s="11">
        <f t="shared" si="184"/>
        <v>55</v>
      </c>
      <c r="G2925" t="s">
        <v>8220</v>
      </c>
      <c r="H2925" t="s">
        <v>8223</v>
      </c>
      <c r="I2925" t="s">
        <v>8245</v>
      </c>
      <c r="J2925">
        <v>1450072740</v>
      </c>
      <c r="K2925">
        <v>1445027346</v>
      </c>
      <c r="L2925" t="b">
        <v>0</v>
      </c>
      <c r="M2925">
        <v>25</v>
      </c>
      <c r="N2925" t="b">
        <v>0</v>
      </c>
      <c r="O2925" s="12" t="s">
        <v>8280</v>
      </c>
      <c r="P2925" s="12" t="s">
        <v>8305</v>
      </c>
      <c r="Q2925">
        <v>109.04</v>
      </c>
      <c r="R2925" s="18">
        <f t="shared" si="185"/>
        <v>42352.249305555553</v>
      </c>
      <c r="S2925" s="18">
        <f t="shared" si="186"/>
        <v>42293.853541666671</v>
      </c>
      <c r="T2925">
        <f t="shared" si="183"/>
        <v>2015</v>
      </c>
    </row>
    <row r="2926" spans="1:20" ht="60" x14ac:dyDescent="0.25">
      <c r="A2926">
        <v>3927</v>
      </c>
      <c r="B2926" s="9" t="s">
        <v>3924</v>
      </c>
      <c r="C2926" s="3" t="s">
        <v>8035</v>
      </c>
      <c r="D2926" s="5">
        <v>2500</v>
      </c>
      <c r="E2926" s="7">
        <v>25</v>
      </c>
      <c r="F2926" s="11">
        <f t="shared" si="184"/>
        <v>1</v>
      </c>
      <c r="G2926" t="s">
        <v>8220</v>
      </c>
      <c r="H2926" t="s">
        <v>8224</v>
      </c>
      <c r="I2926" t="s">
        <v>8246</v>
      </c>
      <c r="J2926">
        <v>1407565504</v>
      </c>
      <c r="K2926">
        <v>1404973504</v>
      </c>
      <c r="L2926" t="b">
        <v>0</v>
      </c>
      <c r="M2926">
        <v>2</v>
      </c>
      <c r="N2926" t="b">
        <v>0</v>
      </c>
      <c r="O2926" s="12" t="s">
        <v>8280</v>
      </c>
      <c r="P2926" s="12" t="s">
        <v>8281</v>
      </c>
      <c r="Q2926">
        <v>12.5</v>
      </c>
      <c r="R2926" s="18">
        <f t="shared" si="185"/>
        <v>41860.267407407409</v>
      </c>
      <c r="S2926" s="18">
        <f t="shared" si="186"/>
        <v>41830.267407407409</v>
      </c>
      <c r="T2926">
        <f t="shared" si="183"/>
        <v>2014</v>
      </c>
    </row>
    <row r="2927" spans="1:20" ht="45" x14ac:dyDescent="0.25">
      <c r="A2927">
        <v>3203</v>
      </c>
      <c r="B2927" s="9" t="s">
        <v>3203</v>
      </c>
      <c r="C2927" s="3" t="s">
        <v>7313</v>
      </c>
      <c r="D2927" s="5">
        <v>1000</v>
      </c>
      <c r="E2927" s="7">
        <v>250</v>
      </c>
      <c r="F2927" s="11">
        <f t="shared" si="184"/>
        <v>25</v>
      </c>
      <c r="G2927" t="s">
        <v>8220</v>
      </c>
      <c r="H2927" t="s">
        <v>8223</v>
      </c>
      <c r="I2927" t="s">
        <v>8245</v>
      </c>
      <c r="J2927">
        <v>1443224622</v>
      </c>
      <c r="K2927">
        <v>1440632622</v>
      </c>
      <c r="L2927" t="b">
        <v>0</v>
      </c>
      <c r="M2927">
        <v>6</v>
      </c>
      <c r="N2927" t="b">
        <v>0</v>
      </c>
      <c r="O2927" s="12" t="s">
        <v>8280</v>
      </c>
      <c r="P2927" s="12" t="s">
        <v>8305</v>
      </c>
      <c r="Q2927">
        <v>41.67</v>
      </c>
      <c r="R2927" s="18">
        <f t="shared" si="185"/>
        <v>42272.988680555558</v>
      </c>
      <c r="S2927" s="18">
        <f t="shared" si="186"/>
        <v>42242.988680555558</v>
      </c>
      <c r="T2927">
        <f t="shared" si="183"/>
        <v>2015</v>
      </c>
    </row>
    <row r="2928" spans="1:20" ht="45" x14ac:dyDescent="0.25">
      <c r="A2928">
        <v>3120</v>
      </c>
      <c r="B2928" s="9" t="s">
        <v>3120</v>
      </c>
      <c r="C2928" s="3" t="s">
        <v>7230</v>
      </c>
      <c r="D2928" s="5">
        <v>1300000</v>
      </c>
      <c r="E2928" s="7">
        <v>128</v>
      </c>
      <c r="F2928" s="11">
        <f t="shared" si="184"/>
        <v>0</v>
      </c>
      <c r="G2928" t="s">
        <v>8220</v>
      </c>
      <c r="H2928" t="s">
        <v>8232</v>
      </c>
      <c r="I2928" t="s">
        <v>8248</v>
      </c>
      <c r="J2928">
        <v>1462484196</v>
      </c>
      <c r="K2928">
        <v>1457303796</v>
      </c>
      <c r="L2928" t="b">
        <v>0</v>
      </c>
      <c r="M2928">
        <v>10</v>
      </c>
      <c r="N2928" t="b">
        <v>0</v>
      </c>
      <c r="O2928" s="12" t="s">
        <v>8280</v>
      </c>
      <c r="P2928" s="12" t="s">
        <v>8282</v>
      </c>
      <c r="Q2928">
        <v>12.8</v>
      </c>
      <c r="R2928" s="18">
        <f t="shared" si="185"/>
        <v>42495.900416666671</v>
      </c>
      <c r="S2928" s="18">
        <f t="shared" si="186"/>
        <v>42435.942083333335</v>
      </c>
      <c r="T2928">
        <f t="shared" si="183"/>
        <v>2016</v>
      </c>
    </row>
    <row r="2929" spans="1:20" ht="30" x14ac:dyDescent="0.25">
      <c r="A2929">
        <v>3108</v>
      </c>
      <c r="B2929" s="9" t="s">
        <v>3108</v>
      </c>
      <c r="C2929" s="3" t="s">
        <v>7218</v>
      </c>
      <c r="D2929" s="5">
        <v>50000</v>
      </c>
      <c r="E2929" s="7">
        <v>26</v>
      </c>
      <c r="F2929" s="11">
        <f t="shared" si="184"/>
        <v>0</v>
      </c>
      <c r="G2929" t="s">
        <v>8220</v>
      </c>
      <c r="H2929" t="s">
        <v>8223</v>
      </c>
      <c r="I2929" t="s">
        <v>8245</v>
      </c>
      <c r="J2929">
        <v>1430234394</v>
      </c>
      <c r="K2929">
        <v>1425053994</v>
      </c>
      <c r="L2929" t="b">
        <v>0</v>
      </c>
      <c r="M2929">
        <v>2</v>
      </c>
      <c r="N2929" t="b">
        <v>0</v>
      </c>
      <c r="O2929" s="12" t="s">
        <v>8280</v>
      </c>
      <c r="P2929" s="12" t="s">
        <v>8282</v>
      </c>
      <c r="Q2929">
        <v>13</v>
      </c>
      <c r="R2929" s="18">
        <f t="shared" si="185"/>
        <v>42122.638819444444</v>
      </c>
      <c r="S2929" s="18">
        <f t="shared" si="186"/>
        <v>42062.680486111116</v>
      </c>
      <c r="T2929">
        <f t="shared" si="183"/>
        <v>2015</v>
      </c>
    </row>
    <row r="2930" spans="1:20" ht="45" x14ac:dyDescent="0.25">
      <c r="A2930">
        <v>3853</v>
      </c>
      <c r="B2930" s="9" t="s">
        <v>3850</v>
      </c>
      <c r="C2930" s="3" t="s">
        <v>7962</v>
      </c>
      <c r="D2930" s="5">
        <v>100000</v>
      </c>
      <c r="E2930" s="7">
        <v>26</v>
      </c>
      <c r="F2930" s="11">
        <f t="shared" si="184"/>
        <v>0</v>
      </c>
      <c r="G2930" t="s">
        <v>8220</v>
      </c>
      <c r="H2930" t="s">
        <v>8223</v>
      </c>
      <c r="I2930" t="s">
        <v>8245</v>
      </c>
      <c r="J2930">
        <v>1409602178</v>
      </c>
      <c r="K2930">
        <v>1406578178</v>
      </c>
      <c r="L2930" t="b">
        <v>0</v>
      </c>
      <c r="M2930">
        <v>2</v>
      </c>
      <c r="N2930" t="b">
        <v>0</v>
      </c>
      <c r="O2930" s="12" t="s">
        <v>8280</v>
      </c>
      <c r="P2930" s="12" t="s">
        <v>8281</v>
      </c>
      <c r="Q2930">
        <v>13</v>
      </c>
      <c r="R2930" s="18">
        <f t="shared" si="185"/>
        <v>41883.84002314815</v>
      </c>
      <c r="S2930" s="18">
        <f t="shared" si="186"/>
        <v>41848.84002314815</v>
      </c>
      <c r="T2930">
        <f t="shared" si="183"/>
        <v>2014</v>
      </c>
    </row>
    <row r="2931" spans="1:20" ht="60" x14ac:dyDescent="0.25">
      <c r="A2931">
        <v>4013</v>
      </c>
      <c r="B2931" s="9" t="s">
        <v>4009</v>
      </c>
      <c r="C2931" s="3" t="s">
        <v>8118</v>
      </c>
      <c r="D2931" s="5">
        <v>2000</v>
      </c>
      <c r="E2931" s="7">
        <v>26</v>
      </c>
      <c r="F2931" s="11">
        <f t="shared" si="184"/>
        <v>1</v>
      </c>
      <c r="G2931" t="s">
        <v>8220</v>
      </c>
      <c r="H2931" t="s">
        <v>8223</v>
      </c>
      <c r="I2931" t="s">
        <v>8245</v>
      </c>
      <c r="J2931">
        <v>1424070823</v>
      </c>
      <c r="K2931">
        <v>1421478823</v>
      </c>
      <c r="L2931" t="b">
        <v>0</v>
      </c>
      <c r="M2931">
        <v>2</v>
      </c>
      <c r="N2931" t="b">
        <v>0</v>
      </c>
      <c r="O2931" s="12" t="s">
        <v>8280</v>
      </c>
      <c r="P2931" s="12" t="s">
        <v>8281</v>
      </c>
      <c r="Q2931">
        <v>13</v>
      </c>
      <c r="R2931" s="18">
        <f t="shared" si="185"/>
        <v>42051.301192129627</v>
      </c>
      <c r="S2931" s="18">
        <f t="shared" si="186"/>
        <v>42021.301192129627</v>
      </c>
      <c r="T2931">
        <f t="shared" si="183"/>
        <v>2015</v>
      </c>
    </row>
    <row r="2932" spans="1:20" ht="45" x14ac:dyDescent="0.25">
      <c r="A2932">
        <v>3889</v>
      </c>
      <c r="B2932" s="9" t="s">
        <v>3886</v>
      </c>
      <c r="C2932" s="3" t="s">
        <v>7997</v>
      </c>
      <c r="D2932" s="5">
        <v>8000</v>
      </c>
      <c r="E2932" s="7">
        <v>118</v>
      </c>
      <c r="F2932" s="11">
        <f t="shared" si="184"/>
        <v>1</v>
      </c>
      <c r="G2932" t="s">
        <v>8220</v>
      </c>
      <c r="H2932" t="s">
        <v>8223</v>
      </c>
      <c r="I2932" t="s">
        <v>8245</v>
      </c>
      <c r="J2932">
        <v>1420413960</v>
      </c>
      <c r="K2932">
        <v>1417651630</v>
      </c>
      <c r="L2932" t="b">
        <v>0</v>
      </c>
      <c r="M2932">
        <v>9</v>
      </c>
      <c r="N2932" t="b">
        <v>0</v>
      </c>
      <c r="O2932" s="12" t="s">
        <v>8280</v>
      </c>
      <c r="P2932" s="12" t="s">
        <v>8281</v>
      </c>
      <c r="Q2932">
        <v>13.11</v>
      </c>
      <c r="R2932" s="18">
        <f t="shared" si="185"/>
        <v>42008.976388888885</v>
      </c>
      <c r="S2932" s="18">
        <f t="shared" si="186"/>
        <v>41977.004976851851</v>
      </c>
      <c r="T2932">
        <f t="shared" si="183"/>
        <v>2014</v>
      </c>
    </row>
    <row r="2933" spans="1:20" x14ac:dyDescent="0.25">
      <c r="A2933">
        <v>2864</v>
      </c>
      <c r="B2933" s="9" t="s">
        <v>2864</v>
      </c>
      <c r="C2933" s="3" t="s">
        <v>6974</v>
      </c>
      <c r="D2933" s="5">
        <v>2500</v>
      </c>
      <c r="E2933" s="7">
        <v>40</v>
      </c>
      <c r="F2933" s="11">
        <f t="shared" si="184"/>
        <v>2</v>
      </c>
      <c r="G2933" t="s">
        <v>8220</v>
      </c>
      <c r="H2933" t="s">
        <v>8224</v>
      </c>
      <c r="I2933" t="s">
        <v>8246</v>
      </c>
      <c r="J2933">
        <v>1437139080</v>
      </c>
      <c r="K2933">
        <v>1434552207</v>
      </c>
      <c r="L2933" t="b">
        <v>0</v>
      </c>
      <c r="M2933">
        <v>3</v>
      </c>
      <c r="N2933" t="b">
        <v>0</v>
      </c>
      <c r="O2933" s="12" t="s">
        <v>8280</v>
      </c>
      <c r="P2933" s="12" t="s">
        <v>8281</v>
      </c>
      <c r="Q2933">
        <v>13.33</v>
      </c>
      <c r="R2933" s="18">
        <f t="shared" si="185"/>
        <v>42202.554166666669</v>
      </c>
      <c r="S2933" s="18">
        <f t="shared" si="186"/>
        <v>42172.613506944443</v>
      </c>
      <c r="T2933">
        <f t="shared" si="183"/>
        <v>2015</v>
      </c>
    </row>
    <row r="2934" spans="1:20" ht="60" x14ac:dyDescent="0.25">
      <c r="A2934">
        <v>3053</v>
      </c>
      <c r="B2934" s="9" t="s">
        <v>3053</v>
      </c>
      <c r="C2934" s="3" t="s">
        <v>7163</v>
      </c>
      <c r="D2934" s="5">
        <v>10000</v>
      </c>
      <c r="E2934" s="7">
        <v>40</v>
      </c>
      <c r="F2934" s="11">
        <f t="shared" si="184"/>
        <v>0</v>
      </c>
      <c r="G2934" t="s">
        <v>8220</v>
      </c>
      <c r="H2934" t="s">
        <v>8223</v>
      </c>
      <c r="I2934" t="s">
        <v>8245</v>
      </c>
      <c r="J2934">
        <v>1412222340</v>
      </c>
      <c r="K2934">
        <v>1407781013</v>
      </c>
      <c r="L2934" t="b">
        <v>0</v>
      </c>
      <c r="M2934">
        <v>3</v>
      </c>
      <c r="N2934" t="b">
        <v>0</v>
      </c>
      <c r="O2934" s="12" t="s">
        <v>8280</v>
      </c>
      <c r="P2934" s="12" t="s">
        <v>8282</v>
      </c>
      <c r="Q2934">
        <v>13.33</v>
      </c>
      <c r="R2934" s="18">
        <f t="shared" si="185"/>
        <v>41914.165972222225</v>
      </c>
      <c r="S2934" s="18">
        <f t="shared" si="186"/>
        <v>41862.761724537035</v>
      </c>
      <c r="T2934">
        <f t="shared" si="183"/>
        <v>2014</v>
      </c>
    </row>
    <row r="2935" spans="1:20" ht="60" x14ac:dyDescent="0.25">
      <c r="A2935">
        <v>3204</v>
      </c>
      <c r="B2935" s="9" t="s">
        <v>3204</v>
      </c>
      <c r="C2935" s="3" t="s">
        <v>7314</v>
      </c>
      <c r="D2935" s="5">
        <v>500</v>
      </c>
      <c r="E2935" s="7">
        <v>0</v>
      </c>
      <c r="F2935" s="11">
        <f t="shared" si="184"/>
        <v>0</v>
      </c>
      <c r="G2935" t="s">
        <v>8220</v>
      </c>
      <c r="H2935" t="s">
        <v>8223</v>
      </c>
      <c r="I2935" t="s">
        <v>8245</v>
      </c>
      <c r="J2935">
        <v>1437149640</v>
      </c>
      <c r="K2935">
        <v>1434558479</v>
      </c>
      <c r="L2935" t="b">
        <v>0</v>
      </c>
      <c r="M2935">
        <v>0</v>
      </c>
      <c r="N2935" t="b">
        <v>0</v>
      </c>
      <c r="O2935" s="12" t="s">
        <v>8280</v>
      </c>
      <c r="P2935" s="12" t="s">
        <v>8305</v>
      </c>
      <c r="Q2935">
        <v>0</v>
      </c>
      <c r="R2935" s="18">
        <f t="shared" si="185"/>
        <v>42202.676388888889</v>
      </c>
      <c r="S2935" s="18">
        <f t="shared" si="186"/>
        <v>42172.686099537037</v>
      </c>
      <c r="T2935">
        <f t="shared" si="183"/>
        <v>2015</v>
      </c>
    </row>
    <row r="2936" spans="1:20" ht="60" x14ac:dyDescent="0.25">
      <c r="A2936">
        <v>3536</v>
      </c>
      <c r="B2936" s="9" t="s">
        <v>3535</v>
      </c>
      <c r="C2936" s="3" t="s">
        <v>7646</v>
      </c>
      <c r="D2936" s="5">
        <v>150</v>
      </c>
      <c r="E2936" s="7">
        <v>230</v>
      </c>
      <c r="F2936" s="11">
        <f t="shared" si="184"/>
        <v>153</v>
      </c>
      <c r="G2936" t="s">
        <v>8218</v>
      </c>
      <c r="H2936" t="s">
        <v>8224</v>
      </c>
      <c r="I2936" t="s">
        <v>8246</v>
      </c>
      <c r="J2936">
        <v>1450612740</v>
      </c>
      <c r="K2936">
        <v>1448040425</v>
      </c>
      <c r="L2936" t="b">
        <v>0</v>
      </c>
      <c r="M2936">
        <v>17</v>
      </c>
      <c r="N2936" t="b">
        <v>1</v>
      </c>
      <c r="O2936" s="12" t="s">
        <v>8280</v>
      </c>
      <c r="P2936" s="12" t="s">
        <v>8281</v>
      </c>
      <c r="Q2936">
        <v>13.53</v>
      </c>
      <c r="R2936" s="18">
        <f t="shared" si="185"/>
        <v>42358.499305555553</v>
      </c>
      <c r="S2936" s="18">
        <f t="shared" si="186"/>
        <v>42328.727141203708</v>
      </c>
      <c r="T2936">
        <f t="shared" si="183"/>
        <v>2015</v>
      </c>
    </row>
    <row r="2937" spans="1:20" ht="60" x14ac:dyDescent="0.25">
      <c r="A2937">
        <v>2820</v>
      </c>
      <c r="B2937" s="9" t="s">
        <v>2820</v>
      </c>
      <c r="C2937" s="3" t="s">
        <v>6930</v>
      </c>
      <c r="D2937" s="5">
        <v>200</v>
      </c>
      <c r="E2937" s="7">
        <v>272</v>
      </c>
      <c r="F2937" s="11">
        <f t="shared" si="184"/>
        <v>136</v>
      </c>
      <c r="G2937" t="s">
        <v>8218</v>
      </c>
      <c r="H2937" t="s">
        <v>8224</v>
      </c>
      <c r="I2937" t="s">
        <v>8246</v>
      </c>
      <c r="J2937">
        <v>1456444800</v>
      </c>
      <c r="K2937">
        <v>1454337589</v>
      </c>
      <c r="L2937" t="b">
        <v>0</v>
      </c>
      <c r="M2937">
        <v>20</v>
      </c>
      <c r="N2937" t="b">
        <v>1</v>
      </c>
      <c r="O2937" s="12" t="s">
        <v>8280</v>
      </c>
      <c r="P2937" s="12" t="s">
        <v>8281</v>
      </c>
      <c r="Q2937">
        <v>13.6</v>
      </c>
      <c r="R2937" s="18">
        <f t="shared" si="185"/>
        <v>42426</v>
      </c>
      <c r="S2937" s="18">
        <f t="shared" si="186"/>
        <v>42401.610983796301</v>
      </c>
      <c r="T2937">
        <f t="shared" si="183"/>
        <v>2016</v>
      </c>
    </row>
    <row r="2938" spans="1:20" ht="60" x14ac:dyDescent="0.25">
      <c r="A2938">
        <v>4110</v>
      </c>
      <c r="B2938" s="9" t="s">
        <v>4106</v>
      </c>
      <c r="C2938" s="3" t="s">
        <v>8213</v>
      </c>
      <c r="D2938" s="5">
        <v>300</v>
      </c>
      <c r="E2938" s="7">
        <v>86</v>
      </c>
      <c r="F2938" s="11">
        <f t="shared" si="184"/>
        <v>29</v>
      </c>
      <c r="G2938" t="s">
        <v>8220</v>
      </c>
      <c r="H2938" t="s">
        <v>8224</v>
      </c>
      <c r="I2938" t="s">
        <v>8246</v>
      </c>
      <c r="J2938">
        <v>1469113351</v>
      </c>
      <c r="K2938">
        <v>1463929351</v>
      </c>
      <c r="L2938" t="b">
        <v>0</v>
      </c>
      <c r="M2938">
        <v>6</v>
      </c>
      <c r="N2938" t="b">
        <v>0</v>
      </c>
      <c r="O2938" s="12" t="s">
        <v>8280</v>
      </c>
      <c r="P2938" s="12" t="s">
        <v>8281</v>
      </c>
      <c r="Q2938">
        <v>14.33</v>
      </c>
      <c r="R2938" s="18">
        <f t="shared" si="185"/>
        <v>42572.626747685179</v>
      </c>
      <c r="S2938" s="18">
        <f t="shared" si="186"/>
        <v>42512.626747685179</v>
      </c>
      <c r="T2938">
        <f t="shared" si="183"/>
        <v>2016</v>
      </c>
    </row>
    <row r="2939" spans="1:20" ht="60" x14ac:dyDescent="0.25">
      <c r="A2939">
        <v>3205</v>
      </c>
      <c r="B2939" s="9" t="s">
        <v>3205</v>
      </c>
      <c r="C2939" s="3" t="s">
        <v>7315</v>
      </c>
      <c r="D2939" s="5">
        <v>8000</v>
      </c>
      <c r="E2939" s="7">
        <v>273</v>
      </c>
      <c r="F2939" s="11">
        <f t="shared" si="184"/>
        <v>3</v>
      </c>
      <c r="G2939" t="s">
        <v>8220</v>
      </c>
      <c r="H2939" t="s">
        <v>8224</v>
      </c>
      <c r="I2939" t="s">
        <v>8246</v>
      </c>
      <c r="J2939">
        <v>1430470772</v>
      </c>
      <c r="K2939">
        <v>1427878772</v>
      </c>
      <c r="L2939" t="b">
        <v>0</v>
      </c>
      <c r="M2939">
        <v>12</v>
      </c>
      <c r="N2939" t="b">
        <v>0</v>
      </c>
      <c r="O2939" s="12" t="s">
        <v>8280</v>
      </c>
      <c r="P2939" s="12" t="s">
        <v>8305</v>
      </c>
      <c r="Q2939">
        <v>22.75</v>
      </c>
      <c r="R2939" s="18">
        <f t="shared" si="185"/>
        <v>42125.374675925923</v>
      </c>
      <c r="S2939" s="18">
        <f t="shared" si="186"/>
        <v>42095.374675925923</v>
      </c>
      <c r="T2939">
        <f t="shared" si="183"/>
        <v>2015</v>
      </c>
    </row>
    <row r="2940" spans="1:20" ht="45" x14ac:dyDescent="0.25">
      <c r="A2940">
        <v>3011</v>
      </c>
      <c r="B2940" s="9" t="s">
        <v>3011</v>
      </c>
      <c r="C2940" s="3" t="s">
        <v>7121</v>
      </c>
      <c r="D2940" s="5">
        <v>300</v>
      </c>
      <c r="E2940" s="7">
        <v>371</v>
      </c>
      <c r="F2940" s="11">
        <f t="shared" si="184"/>
        <v>124</v>
      </c>
      <c r="G2940" t="s">
        <v>8218</v>
      </c>
      <c r="H2940" t="s">
        <v>8226</v>
      </c>
      <c r="I2940" t="s">
        <v>8248</v>
      </c>
      <c r="J2940">
        <v>1450911540</v>
      </c>
      <c r="K2940">
        <v>1448536516</v>
      </c>
      <c r="L2940" t="b">
        <v>0</v>
      </c>
      <c r="M2940">
        <v>25</v>
      </c>
      <c r="N2940" t="b">
        <v>1</v>
      </c>
      <c r="O2940" s="12" t="s">
        <v>8280</v>
      </c>
      <c r="P2940" s="12" t="s">
        <v>8282</v>
      </c>
      <c r="Q2940">
        <v>14.84</v>
      </c>
      <c r="R2940" s="18">
        <f t="shared" si="185"/>
        <v>42361.957638888889</v>
      </c>
      <c r="S2940" s="18">
        <f t="shared" si="186"/>
        <v>42334.468935185185</v>
      </c>
      <c r="T2940">
        <f t="shared" si="183"/>
        <v>2015</v>
      </c>
    </row>
    <row r="2941" spans="1:20" ht="45" x14ac:dyDescent="0.25">
      <c r="A2941">
        <v>3142</v>
      </c>
      <c r="B2941" s="9" t="s">
        <v>3142</v>
      </c>
      <c r="C2941" s="3" t="s">
        <v>7252</v>
      </c>
      <c r="D2941" s="5">
        <v>2750</v>
      </c>
      <c r="E2941" s="7">
        <v>45</v>
      </c>
      <c r="F2941" s="11">
        <f t="shared" si="184"/>
        <v>2</v>
      </c>
      <c r="G2941" t="s">
        <v>8221</v>
      </c>
      <c r="H2941" t="s">
        <v>8224</v>
      </c>
      <c r="I2941" t="s">
        <v>8246</v>
      </c>
      <c r="J2941">
        <v>1489922339</v>
      </c>
      <c r="K2941">
        <v>1487333939</v>
      </c>
      <c r="L2941" t="b">
        <v>0</v>
      </c>
      <c r="M2941">
        <v>3</v>
      </c>
      <c r="N2941" t="b">
        <v>0</v>
      </c>
      <c r="O2941" s="12" t="s">
        <v>8280</v>
      </c>
      <c r="P2941" s="12" t="s">
        <v>8281</v>
      </c>
      <c r="Q2941">
        <v>15</v>
      </c>
      <c r="R2941" s="18">
        <f t="shared" si="185"/>
        <v>42813.471516203703</v>
      </c>
      <c r="S2941" s="18">
        <f t="shared" si="186"/>
        <v>42783.513182870374</v>
      </c>
      <c r="T2941">
        <f t="shared" si="183"/>
        <v>2017</v>
      </c>
    </row>
    <row r="2942" spans="1:20" ht="60" x14ac:dyDescent="0.25">
      <c r="A2942">
        <v>3206</v>
      </c>
      <c r="B2942" s="9" t="s">
        <v>3206</v>
      </c>
      <c r="C2942" s="3" t="s">
        <v>7316</v>
      </c>
      <c r="D2942" s="5">
        <v>5000</v>
      </c>
      <c r="E2942" s="7">
        <v>0</v>
      </c>
      <c r="F2942" s="11">
        <f t="shared" si="184"/>
        <v>0</v>
      </c>
      <c r="G2942" t="s">
        <v>8220</v>
      </c>
      <c r="H2942" t="s">
        <v>8223</v>
      </c>
      <c r="I2942" t="s">
        <v>8245</v>
      </c>
      <c r="J2942">
        <v>1442644651</v>
      </c>
      <c r="K2942">
        <v>1440052651</v>
      </c>
      <c r="L2942" t="b">
        <v>0</v>
      </c>
      <c r="M2942">
        <v>0</v>
      </c>
      <c r="N2942" t="b">
        <v>0</v>
      </c>
      <c r="O2942" s="12" t="s">
        <v>8280</v>
      </c>
      <c r="P2942" s="12" t="s">
        <v>8305</v>
      </c>
      <c r="Q2942">
        <v>0</v>
      </c>
      <c r="R2942" s="18">
        <f t="shared" si="185"/>
        <v>42266.276053240741</v>
      </c>
      <c r="S2942" s="18">
        <f t="shared" si="186"/>
        <v>42236.276053240741</v>
      </c>
      <c r="T2942">
        <f t="shared" si="183"/>
        <v>2015</v>
      </c>
    </row>
    <row r="2943" spans="1:20" ht="45" x14ac:dyDescent="0.25">
      <c r="A2943">
        <v>3926</v>
      </c>
      <c r="B2943" s="9" t="s">
        <v>3923</v>
      </c>
      <c r="C2943" s="3" t="s">
        <v>8034</v>
      </c>
      <c r="D2943" s="5">
        <v>5000</v>
      </c>
      <c r="E2943" s="7">
        <v>15</v>
      </c>
      <c r="F2943" s="11">
        <f t="shared" si="184"/>
        <v>0</v>
      </c>
      <c r="G2943" t="s">
        <v>8220</v>
      </c>
      <c r="H2943" t="s">
        <v>8225</v>
      </c>
      <c r="I2943" t="s">
        <v>8247</v>
      </c>
      <c r="J2943">
        <v>1419645748</v>
      </c>
      <c r="K2943">
        <v>1417053748</v>
      </c>
      <c r="L2943" t="b">
        <v>0</v>
      </c>
      <c r="M2943">
        <v>1</v>
      </c>
      <c r="N2943" t="b">
        <v>0</v>
      </c>
      <c r="O2943" s="12" t="s">
        <v>8280</v>
      </c>
      <c r="P2943" s="12" t="s">
        <v>8281</v>
      </c>
      <c r="Q2943">
        <v>15</v>
      </c>
      <c r="R2943" s="18">
        <f t="shared" si="185"/>
        <v>42000.085046296299</v>
      </c>
      <c r="S2943" s="18">
        <f t="shared" si="186"/>
        <v>41970.085046296299</v>
      </c>
      <c r="T2943">
        <f t="shared" si="183"/>
        <v>2014</v>
      </c>
    </row>
    <row r="2944" spans="1:20" ht="60" x14ac:dyDescent="0.25">
      <c r="A2944">
        <v>3962</v>
      </c>
      <c r="B2944" s="9" t="s">
        <v>3959</v>
      </c>
      <c r="C2944" s="3" t="s">
        <v>8069</v>
      </c>
      <c r="D2944" s="5">
        <v>1400</v>
      </c>
      <c r="E2944" s="7">
        <v>45</v>
      </c>
      <c r="F2944" s="11">
        <f t="shared" si="184"/>
        <v>3</v>
      </c>
      <c r="G2944" t="s">
        <v>8220</v>
      </c>
      <c r="H2944" t="s">
        <v>8224</v>
      </c>
      <c r="I2944" t="s">
        <v>8246</v>
      </c>
      <c r="J2944">
        <v>1448722494</v>
      </c>
      <c r="K2944">
        <v>1446562494</v>
      </c>
      <c r="L2944" t="b">
        <v>0</v>
      </c>
      <c r="M2944">
        <v>3</v>
      </c>
      <c r="N2944" t="b">
        <v>0</v>
      </c>
      <c r="O2944" s="12" t="s">
        <v>8280</v>
      </c>
      <c r="P2944" s="12" t="s">
        <v>8281</v>
      </c>
      <c r="Q2944">
        <v>15</v>
      </c>
      <c r="R2944" s="18">
        <f t="shared" si="185"/>
        <v>42336.621458333335</v>
      </c>
      <c r="S2944" s="18">
        <f t="shared" si="186"/>
        <v>42311.621458333335</v>
      </c>
      <c r="T2944">
        <f t="shared" si="183"/>
        <v>2015</v>
      </c>
    </row>
    <row r="2945" spans="1:20" ht="60" x14ac:dyDescent="0.25">
      <c r="A2945">
        <v>4008</v>
      </c>
      <c r="B2945" s="9" t="s">
        <v>4004</v>
      </c>
      <c r="C2945" s="3" t="s">
        <v>8113</v>
      </c>
      <c r="D2945" s="5">
        <v>1000</v>
      </c>
      <c r="E2945" s="7">
        <v>60</v>
      </c>
      <c r="F2945" s="11">
        <f t="shared" si="184"/>
        <v>6</v>
      </c>
      <c r="G2945" t="s">
        <v>8220</v>
      </c>
      <c r="H2945" t="s">
        <v>8224</v>
      </c>
      <c r="I2945" t="s">
        <v>8246</v>
      </c>
      <c r="J2945">
        <v>1437606507</v>
      </c>
      <c r="K2945">
        <v>1435014507</v>
      </c>
      <c r="L2945" t="b">
        <v>0</v>
      </c>
      <c r="M2945">
        <v>4</v>
      </c>
      <c r="N2945" t="b">
        <v>0</v>
      </c>
      <c r="O2945" s="12" t="s">
        <v>8280</v>
      </c>
      <c r="P2945" s="12" t="s">
        <v>8281</v>
      </c>
      <c r="Q2945">
        <v>15</v>
      </c>
      <c r="R2945" s="18">
        <f t="shared" si="185"/>
        <v>42207.964201388888</v>
      </c>
      <c r="S2945" s="18">
        <f t="shared" si="186"/>
        <v>42177.964201388888</v>
      </c>
      <c r="T2945">
        <f t="shared" si="183"/>
        <v>2015</v>
      </c>
    </row>
    <row r="2946" spans="1:20" ht="60" x14ac:dyDescent="0.25">
      <c r="A2946">
        <v>4063</v>
      </c>
      <c r="B2946" s="9" t="s">
        <v>4059</v>
      </c>
      <c r="C2946" s="3" t="s">
        <v>8167</v>
      </c>
      <c r="D2946" s="5">
        <v>9500</v>
      </c>
      <c r="E2946" s="7">
        <v>135</v>
      </c>
      <c r="F2946" s="11">
        <f t="shared" si="184"/>
        <v>1</v>
      </c>
      <c r="G2946" t="s">
        <v>8220</v>
      </c>
      <c r="H2946" t="s">
        <v>8224</v>
      </c>
      <c r="I2946" t="s">
        <v>8246</v>
      </c>
      <c r="J2946">
        <v>1403886084</v>
      </c>
      <c r="K2946">
        <v>1401294084</v>
      </c>
      <c r="L2946" t="b">
        <v>0</v>
      </c>
      <c r="M2946">
        <v>9</v>
      </c>
      <c r="N2946" t="b">
        <v>0</v>
      </c>
      <c r="O2946" s="12" t="s">
        <v>8280</v>
      </c>
      <c r="P2946" s="12" t="s">
        <v>8281</v>
      </c>
      <c r="Q2946">
        <v>15</v>
      </c>
      <c r="R2946" s="18">
        <f t="shared" si="185"/>
        <v>41817.681527777779</v>
      </c>
      <c r="S2946" s="18">
        <f t="shared" si="186"/>
        <v>41787.681527777779</v>
      </c>
      <c r="T2946">
        <f t="shared" si="183"/>
        <v>2014</v>
      </c>
    </row>
    <row r="2947" spans="1:20" ht="60" x14ac:dyDescent="0.25">
      <c r="A2947">
        <v>4093</v>
      </c>
      <c r="B2947" s="9" t="s">
        <v>4089</v>
      </c>
      <c r="C2947" s="3" t="s">
        <v>8196</v>
      </c>
      <c r="D2947" s="5">
        <v>2500</v>
      </c>
      <c r="E2947" s="7">
        <v>60</v>
      </c>
      <c r="F2947" s="11">
        <f t="shared" si="184"/>
        <v>2</v>
      </c>
      <c r="G2947" t="s">
        <v>8220</v>
      </c>
      <c r="H2947" t="s">
        <v>8224</v>
      </c>
      <c r="I2947" t="s">
        <v>8246</v>
      </c>
      <c r="J2947">
        <v>1440272093</v>
      </c>
      <c r="K2947">
        <v>1435088093</v>
      </c>
      <c r="L2947" t="b">
        <v>0</v>
      </c>
      <c r="M2947">
        <v>4</v>
      </c>
      <c r="N2947" t="b">
        <v>0</v>
      </c>
      <c r="O2947" s="12" t="s">
        <v>8280</v>
      </c>
      <c r="P2947" s="12" t="s">
        <v>8281</v>
      </c>
      <c r="Q2947">
        <v>15</v>
      </c>
      <c r="R2947" s="18">
        <f t="shared" si="185"/>
        <v>42238.815891203703</v>
      </c>
      <c r="S2947" s="18">
        <f t="shared" si="186"/>
        <v>42178.815891203703</v>
      </c>
      <c r="T2947">
        <f t="shared" ref="T2947:T3010" si="187">YEAR(S2947)</f>
        <v>2015</v>
      </c>
    </row>
    <row r="2948" spans="1:20" ht="60" x14ac:dyDescent="0.25">
      <c r="A2948">
        <v>3562</v>
      </c>
      <c r="B2948" s="9" t="s">
        <v>3561</v>
      </c>
      <c r="C2948" s="3" t="s">
        <v>7672</v>
      </c>
      <c r="D2948" s="5">
        <v>315</v>
      </c>
      <c r="E2948" s="7">
        <v>469</v>
      </c>
      <c r="F2948" s="11">
        <f t="shared" si="184"/>
        <v>149</v>
      </c>
      <c r="G2948" t="s">
        <v>8218</v>
      </c>
      <c r="H2948" t="s">
        <v>8224</v>
      </c>
      <c r="I2948" t="s">
        <v>8246</v>
      </c>
      <c r="J2948">
        <v>1457906400</v>
      </c>
      <c r="K2948">
        <v>1457115427</v>
      </c>
      <c r="L2948" t="b">
        <v>0</v>
      </c>
      <c r="M2948">
        <v>31</v>
      </c>
      <c r="N2948" t="b">
        <v>1</v>
      </c>
      <c r="O2948" s="12" t="s">
        <v>8280</v>
      </c>
      <c r="P2948" s="12" t="s">
        <v>8281</v>
      </c>
      <c r="Q2948">
        <v>15.13</v>
      </c>
      <c r="R2948" s="18">
        <f t="shared" si="185"/>
        <v>42442.916666666672</v>
      </c>
      <c r="S2948" s="18">
        <f t="shared" si="186"/>
        <v>42433.761886574073</v>
      </c>
      <c r="T2948">
        <f t="shared" si="187"/>
        <v>2016</v>
      </c>
    </row>
    <row r="2949" spans="1:20" ht="60" x14ac:dyDescent="0.25">
      <c r="A2949">
        <v>3704</v>
      </c>
      <c r="B2949" s="9" t="s">
        <v>3701</v>
      </c>
      <c r="C2949" s="3" t="s">
        <v>7814</v>
      </c>
      <c r="D2949" s="5">
        <v>300</v>
      </c>
      <c r="E2949" s="7">
        <v>409.01</v>
      </c>
      <c r="F2949" s="11">
        <f t="shared" si="184"/>
        <v>136</v>
      </c>
      <c r="G2949" t="s">
        <v>8218</v>
      </c>
      <c r="H2949" t="s">
        <v>8224</v>
      </c>
      <c r="I2949" t="s">
        <v>8246</v>
      </c>
      <c r="J2949">
        <v>1464712394</v>
      </c>
      <c r="K2949">
        <v>1459528394</v>
      </c>
      <c r="L2949" t="b">
        <v>0</v>
      </c>
      <c r="M2949">
        <v>27</v>
      </c>
      <c r="N2949" t="b">
        <v>1</v>
      </c>
      <c r="O2949" s="12" t="s">
        <v>8280</v>
      </c>
      <c r="P2949" s="12" t="s">
        <v>8281</v>
      </c>
      <c r="Q2949">
        <v>15.15</v>
      </c>
      <c r="R2949" s="18">
        <f t="shared" si="185"/>
        <v>42521.689745370371</v>
      </c>
      <c r="S2949" s="18">
        <f t="shared" si="186"/>
        <v>42461.689745370371</v>
      </c>
      <c r="T2949">
        <f t="shared" si="187"/>
        <v>2016</v>
      </c>
    </row>
    <row r="2950" spans="1:20" ht="45" x14ac:dyDescent="0.25">
      <c r="A2950">
        <v>4111</v>
      </c>
      <c r="B2950" s="9" t="s">
        <v>4107</v>
      </c>
      <c r="C2950" s="3" t="s">
        <v>8214</v>
      </c>
      <c r="D2950" s="5">
        <v>3000</v>
      </c>
      <c r="E2950" s="7">
        <v>94</v>
      </c>
      <c r="F2950" s="11">
        <f t="shared" si="184"/>
        <v>3</v>
      </c>
      <c r="G2950" t="s">
        <v>8220</v>
      </c>
      <c r="H2950" t="s">
        <v>8223</v>
      </c>
      <c r="I2950" t="s">
        <v>8245</v>
      </c>
      <c r="J2950">
        <v>1424747740</v>
      </c>
      <c r="K2950">
        <v>1422155740</v>
      </c>
      <c r="L2950" t="b">
        <v>0</v>
      </c>
      <c r="M2950">
        <v>6</v>
      </c>
      <c r="N2950" t="b">
        <v>0</v>
      </c>
      <c r="O2950" s="12" t="s">
        <v>8280</v>
      </c>
      <c r="P2950" s="12" t="s">
        <v>8281</v>
      </c>
      <c r="Q2950">
        <v>15.67</v>
      </c>
      <c r="R2950" s="18">
        <f t="shared" si="185"/>
        <v>42059.135879629626</v>
      </c>
      <c r="S2950" s="18">
        <f t="shared" si="186"/>
        <v>42029.135879629626</v>
      </c>
      <c r="T2950">
        <f t="shared" si="187"/>
        <v>2015</v>
      </c>
    </row>
    <row r="2951" spans="1:20" ht="45" x14ac:dyDescent="0.25">
      <c r="A2951">
        <v>2878</v>
      </c>
      <c r="B2951" s="9" t="s">
        <v>2878</v>
      </c>
      <c r="C2951" s="3" t="s">
        <v>6988</v>
      </c>
      <c r="D2951" s="5">
        <v>3000</v>
      </c>
      <c r="E2951" s="7">
        <v>63</v>
      </c>
      <c r="F2951" s="11">
        <f t="shared" si="184"/>
        <v>2</v>
      </c>
      <c r="G2951" t="s">
        <v>8220</v>
      </c>
      <c r="H2951" t="s">
        <v>8224</v>
      </c>
      <c r="I2951" t="s">
        <v>8246</v>
      </c>
      <c r="J2951">
        <v>1435934795</v>
      </c>
      <c r="K2951">
        <v>1430750795</v>
      </c>
      <c r="L2951" t="b">
        <v>0</v>
      </c>
      <c r="M2951">
        <v>4</v>
      </c>
      <c r="N2951" t="b">
        <v>0</v>
      </c>
      <c r="O2951" s="12" t="s">
        <v>8280</v>
      </c>
      <c r="P2951" s="12" t="s">
        <v>8281</v>
      </c>
      <c r="Q2951">
        <v>15.75</v>
      </c>
      <c r="R2951" s="18">
        <f t="shared" si="185"/>
        <v>42188.615682870368</v>
      </c>
      <c r="S2951" s="18">
        <f t="shared" si="186"/>
        <v>42128.615682870368</v>
      </c>
      <c r="T2951">
        <f t="shared" si="187"/>
        <v>2015</v>
      </c>
    </row>
    <row r="2952" spans="1:20" ht="45" x14ac:dyDescent="0.25">
      <c r="A2952">
        <v>2852</v>
      </c>
      <c r="B2952" s="9" t="s">
        <v>2852</v>
      </c>
      <c r="C2952" s="3" t="s">
        <v>6962</v>
      </c>
      <c r="D2952" s="5">
        <v>5000</v>
      </c>
      <c r="E2952" s="7">
        <v>95</v>
      </c>
      <c r="F2952" s="11">
        <f t="shared" si="184"/>
        <v>2</v>
      </c>
      <c r="G2952" t="s">
        <v>8220</v>
      </c>
      <c r="H2952" t="s">
        <v>8223</v>
      </c>
      <c r="I2952" t="s">
        <v>8245</v>
      </c>
      <c r="J2952">
        <v>1403312703</v>
      </c>
      <c r="K2952">
        <v>1400720703</v>
      </c>
      <c r="L2952" t="b">
        <v>0</v>
      </c>
      <c r="M2952">
        <v>6</v>
      </c>
      <c r="N2952" t="b">
        <v>0</v>
      </c>
      <c r="O2952" s="12" t="s">
        <v>8280</v>
      </c>
      <c r="P2952" s="12" t="s">
        <v>8281</v>
      </c>
      <c r="Q2952">
        <v>15.83</v>
      </c>
      <c r="R2952" s="18">
        <f t="shared" si="185"/>
        <v>41811.045173611114</v>
      </c>
      <c r="S2952" s="18">
        <f t="shared" si="186"/>
        <v>41781.045173611114</v>
      </c>
      <c r="T2952">
        <f t="shared" si="187"/>
        <v>2014</v>
      </c>
    </row>
    <row r="2953" spans="1:20" ht="60" x14ac:dyDescent="0.25">
      <c r="A2953">
        <v>4049</v>
      </c>
      <c r="B2953" s="9" t="s">
        <v>4045</v>
      </c>
      <c r="C2953" s="3" t="s">
        <v>8153</v>
      </c>
      <c r="D2953" s="5">
        <v>20000</v>
      </c>
      <c r="E2953" s="7">
        <v>16</v>
      </c>
      <c r="F2953" s="11">
        <f t="shared" si="184"/>
        <v>0</v>
      </c>
      <c r="G2953" t="s">
        <v>8220</v>
      </c>
      <c r="H2953" t="s">
        <v>8223</v>
      </c>
      <c r="I2953" t="s">
        <v>8245</v>
      </c>
      <c r="J2953">
        <v>1436914815</v>
      </c>
      <c r="K2953">
        <v>1434322815</v>
      </c>
      <c r="L2953" t="b">
        <v>0</v>
      </c>
      <c r="M2953">
        <v>1</v>
      </c>
      <c r="N2953" t="b">
        <v>0</v>
      </c>
      <c r="O2953" s="12" t="s">
        <v>8280</v>
      </c>
      <c r="P2953" s="12" t="s">
        <v>8281</v>
      </c>
      <c r="Q2953">
        <v>16</v>
      </c>
      <c r="R2953" s="18">
        <f t="shared" si="185"/>
        <v>42199.958506944444</v>
      </c>
      <c r="S2953" s="18">
        <f t="shared" si="186"/>
        <v>42169.958506944444</v>
      </c>
      <c r="T2953">
        <f t="shared" si="187"/>
        <v>2015</v>
      </c>
    </row>
    <row r="2954" spans="1:20" ht="60" x14ac:dyDescent="0.25">
      <c r="A2954">
        <v>3429</v>
      </c>
      <c r="B2954" s="9" t="s">
        <v>3428</v>
      </c>
      <c r="C2954" s="3" t="s">
        <v>7539</v>
      </c>
      <c r="D2954" s="5">
        <v>150</v>
      </c>
      <c r="E2954" s="7">
        <v>195</v>
      </c>
      <c r="F2954" s="11">
        <f t="shared" si="184"/>
        <v>130</v>
      </c>
      <c r="G2954" t="s">
        <v>8218</v>
      </c>
      <c r="H2954" t="s">
        <v>8224</v>
      </c>
      <c r="I2954" t="s">
        <v>8246</v>
      </c>
      <c r="J2954">
        <v>1478046661</v>
      </c>
      <c r="K2954">
        <v>1476837061</v>
      </c>
      <c r="L2954" t="b">
        <v>0</v>
      </c>
      <c r="M2954">
        <v>12</v>
      </c>
      <c r="N2954" t="b">
        <v>1</v>
      </c>
      <c r="O2954" s="12" t="s">
        <v>8280</v>
      </c>
      <c r="P2954" s="12" t="s">
        <v>8281</v>
      </c>
      <c r="Q2954">
        <v>16.25</v>
      </c>
      <c r="R2954" s="18">
        <f t="shared" si="185"/>
        <v>42676.021539351852</v>
      </c>
      <c r="S2954" s="18">
        <f t="shared" si="186"/>
        <v>42662.021539351852</v>
      </c>
      <c r="T2954">
        <f t="shared" si="187"/>
        <v>2016</v>
      </c>
    </row>
    <row r="2955" spans="1:20" ht="60" x14ac:dyDescent="0.25">
      <c r="A2955">
        <v>3908</v>
      </c>
      <c r="B2955" s="9" t="s">
        <v>3905</v>
      </c>
      <c r="C2955" s="3" t="s">
        <v>8016</v>
      </c>
      <c r="D2955" s="5">
        <v>750</v>
      </c>
      <c r="E2955" s="7">
        <v>65</v>
      </c>
      <c r="F2955" s="11">
        <f t="shared" si="184"/>
        <v>9</v>
      </c>
      <c r="G2955" t="s">
        <v>8220</v>
      </c>
      <c r="H2955" t="s">
        <v>8223</v>
      </c>
      <c r="I2955" t="s">
        <v>8245</v>
      </c>
      <c r="J2955">
        <v>1406603696</v>
      </c>
      <c r="K2955">
        <v>1405307696</v>
      </c>
      <c r="L2955" t="b">
        <v>0</v>
      </c>
      <c r="M2955">
        <v>4</v>
      </c>
      <c r="N2955" t="b">
        <v>0</v>
      </c>
      <c r="O2955" s="12" t="s">
        <v>8280</v>
      </c>
      <c r="P2955" s="12" t="s">
        <v>8281</v>
      </c>
      <c r="Q2955">
        <v>16.25</v>
      </c>
      <c r="R2955" s="18">
        <f t="shared" si="185"/>
        <v>41849.135370370372</v>
      </c>
      <c r="S2955" s="18">
        <f t="shared" si="186"/>
        <v>41834.135370370372</v>
      </c>
      <c r="T2955">
        <f t="shared" si="187"/>
        <v>2014</v>
      </c>
    </row>
    <row r="2956" spans="1:20" ht="60" x14ac:dyDescent="0.25">
      <c r="A2956">
        <v>3086</v>
      </c>
      <c r="B2956" s="9" t="s">
        <v>3086</v>
      </c>
      <c r="C2956" s="3" t="s">
        <v>7196</v>
      </c>
      <c r="D2956" s="5">
        <v>20000</v>
      </c>
      <c r="E2956" s="7">
        <v>50</v>
      </c>
      <c r="F2956" s="11">
        <f t="shared" si="184"/>
        <v>0</v>
      </c>
      <c r="G2956" t="s">
        <v>8220</v>
      </c>
      <c r="H2956" t="s">
        <v>8236</v>
      </c>
      <c r="I2956" t="s">
        <v>8248</v>
      </c>
      <c r="J2956">
        <v>1439827559</v>
      </c>
      <c r="K2956">
        <v>1434643559</v>
      </c>
      <c r="L2956" t="b">
        <v>0</v>
      </c>
      <c r="M2956">
        <v>3</v>
      </c>
      <c r="N2956" t="b">
        <v>0</v>
      </c>
      <c r="O2956" s="12" t="s">
        <v>8280</v>
      </c>
      <c r="P2956" s="12" t="s">
        <v>8282</v>
      </c>
      <c r="Q2956">
        <v>16.670000000000002</v>
      </c>
      <c r="R2956" s="18">
        <f t="shared" si="185"/>
        <v>42233.67082175926</v>
      </c>
      <c r="S2956" s="18">
        <f t="shared" si="186"/>
        <v>42173.67082175926</v>
      </c>
      <c r="T2956">
        <f t="shared" si="187"/>
        <v>2015</v>
      </c>
    </row>
    <row r="2957" spans="1:20" ht="45" x14ac:dyDescent="0.25">
      <c r="A2957">
        <v>4103</v>
      </c>
      <c r="B2957" s="9" t="s">
        <v>4099</v>
      </c>
      <c r="C2957" s="3" t="s">
        <v>8206</v>
      </c>
      <c r="D2957" s="5">
        <v>1000</v>
      </c>
      <c r="E2957" s="7">
        <v>100</v>
      </c>
      <c r="F2957" s="11">
        <f t="shared" si="184"/>
        <v>10</v>
      </c>
      <c r="G2957" t="s">
        <v>8220</v>
      </c>
      <c r="H2957" t="s">
        <v>8223</v>
      </c>
      <c r="I2957" t="s">
        <v>8245</v>
      </c>
      <c r="J2957">
        <v>1440613920</v>
      </c>
      <c r="K2957">
        <v>1435953566</v>
      </c>
      <c r="L2957" t="b">
        <v>0</v>
      </c>
      <c r="M2957">
        <v>6</v>
      </c>
      <c r="N2957" t="b">
        <v>0</v>
      </c>
      <c r="O2957" s="12" t="s">
        <v>8280</v>
      </c>
      <c r="P2957" s="12" t="s">
        <v>8281</v>
      </c>
      <c r="Q2957">
        <v>16.670000000000002</v>
      </c>
      <c r="R2957" s="18">
        <f t="shared" si="185"/>
        <v>42242.772222222222</v>
      </c>
      <c r="S2957" s="18">
        <f t="shared" si="186"/>
        <v>42188.83293981482</v>
      </c>
      <c r="T2957">
        <f t="shared" si="187"/>
        <v>2015</v>
      </c>
    </row>
    <row r="2958" spans="1:20" ht="60" x14ac:dyDescent="0.25">
      <c r="A2958">
        <v>3617</v>
      </c>
      <c r="B2958" s="9" t="s">
        <v>3615</v>
      </c>
      <c r="C2958" s="3" t="s">
        <v>7727</v>
      </c>
      <c r="D2958" s="5">
        <v>740</v>
      </c>
      <c r="E2958" s="7">
        <v>880</v>
      </c>
      <c r="F2958" s="11">
        <f t="shared" si="184"/>
        <v>119</v>
      </c>
      <c r="G2958" t="s">
        <v>8218</v>
      </c>
      <c r="H2958" t="s">
        <v>8224</v>
      </c>
      <c r="I2958" t="s">
        <v>8246</v>
      </c>
      <c r="J2958">
        <v>1488240000</v>
      </c>
      <c r="K2958">
        <v>1486996729</v>
      </c>
      <c r="L2958" t="b">
        <v>0</v>
      </c>
      <c r="M2958">
        <v>51</v>
      </c>
      <c r="N2958" t="b">
        <v>1</v>
      </c>
      <c r="O2958" s="12" t="s">
        <v>8280</v>
      </c>
      <c r="P2958" s="12" t="s">
        <v>8281</v>
      </c>
      <c r="Q2958">
        <v>17.25</v>
      </c>
      <c r="R2958" s="18">
        <f t="shared" si="185"/>
        <v>42794</v>
      </c>
      <c r="S2958" s="18">
        <f t="shared" si="186"/>
        <v>42779.610289351855</v>
      </c>
      <c r="T2958">
        <f t="shared" si="187"/>
        <v>2017</v>
      </c>
    </row>
    <row r="2959" spans="1:20" ht="60" x14ac:dyDescent="0.25">
      <c r="A2959">
        <v>3207</v>
      </c>
      <c r="B2959" s="9" t="s">
        <v>3207</v>
      </c>
      <c r="C2959" s="3" t="s">
        <v>7317</v>
      </c>
      <c r="D2959" s="5">
        <v>5500</v>
      </c>
      <c r="E2959" s="7">
        <v>2550</v>
      </c>
      <c r="F2959" s="11">
        <f t="shared" si="184"/>
        <v>46</v>
      </c>
      <c r="G2959" t="s">
        <v>8220</v>
      </c>
      <c r="H2959" t="s">
        <v>8223</v>
      </c>
      <c r="I2959" t="s">
        <v>8245</v>
      </c>
      <c r="J2959">
        <v>1429767607</v>
      </c>
      <c r="K2959">
        <v>1424587207</v>
      </c>
      <c r="L2959" t="b">
        <v>0</v>
      </c>
      <c r="M2959">
        <v>36</v>
      </c>
      <c r="N2959" t="b">
        <v>0</v>
      </c>
      <c r="O2959" s="12" t="s">
        <v>8280</v>
      </c>
      <c r="P2959" s="12" t="s">
        <v>8305</v>
      </c>
      <c r="Q2959">
        <v>70.83</v>
      </c>
      <c r="R2959" s="18">
        <f t="shared" si="185"/>
        <v>42117.236192129625</v>
      </c>
      <c r="S2959" s="18">
        <f t="shared" si="186"/>
        <v>42057.277858796297</v>
      </c>
      <c r="T2959">
        <f t="shared" si="187"/>
        <v>2015</v>
      </c>
    </row>
    <row r="2960" spans="1:20" ht="60" x14ac:dyDescent="0.25">
      <c r="A2960">
        <v>3628</v>
      </c>
      <c r="B2960" s="9" t="s">
        <v>3626</v>
      </c>
      <c r="C2960" s="3" t="s">
        <v>7738</v>
      </c>
      <c r="D2960" s="5">
        <v>100000</v>
      </c>
      <c r="E2960" s="7">
        <v>0</v>
      </c>
      <c r="F2960" s="11">
        <f t="shared" si="184"/>
        <v>0</v>
      </c>
      <c r="G2960" t="s">
        <v>8220</v>
      </c>
      <c r="H2960" t="s">
        <v>8223</v>
      </c>
      <c r="I2960" t="s">
        <v>8245</v>
      </c>
      <c r="J2960">
        <v>1450040396</v>
      </c>
      <c r="K2960">
        <v>1444852796</v>
      </c>
      <c r="L2960" t="b">
        <v>0</v>
      </c>
      <c r="M2960">
        <v>0</v>
      </c>
      <c r="N2960" t="b">
        <v>0</v>
      </c>
      <c r="O2960" s="12" t="s">
        <v>8280</v>
      </c>
      <c r="P2960" s="12" t="s">
        <v>8305</v>
      </c>
      <c r="Q2960">
        <v>0</v>
      </c>
      <c r="R2960" s="18">
        <f t="shared" si="185"/>
        <v>42351.874953703707</v>
      </c>
      <c r="S2960" s="18">
        <f t="shared" si="186"/>
        <v>42291.833287037036</v>
      </c>
      <c r="T2960">
        <f t="shared" si="187"/>
        <v>2015</v>
      </c>
    </row>
    <row r="2961" spans="1:20" ht="60" x14ac:dyDescent="0.25">
      <c r="A2961">
        <v>3995</v>
      </c>
      <c r="B2961" s="9" t="s">
        <v>3991</v>
      </c>
      <c r="C2961" s="3" t="s">
        <v>8101</v>
      </c>
      <c r="D2961" s="5">
        <v>200</v>
      </c>
      <c r="E2961" s="7">
        <v>70</v>
      </c>
      <c r="F2961" s="11">
        <f t="shared" si="184"/>
        <v>35</v>
      </c>
      <c r="G2961" t="s">
        <v>8220</v>
      </c>
      <c r="H2961" t="s">
        <v>8224</v>
      </c>
      <c r="I2961" t="s">
        <v>8246</v>
      </c>
      <c r="J2961">
        <v>1423913220</v>
      </c>
      <c r="K2961">
        <v>1421339077</v>
      </c>
      <c r="L2961" t="b">
        <v>0</v>
      </c>
      <c r="M2961">
        <v>4</v>
      </c>
      <c r="N2961" t="b">
        <v>0</v>
      </c>
      <c r="O2961" s="12" t="s">
        <v>8280</v>
      </c>
      <c r="P2961" s="12" t="s">
        <v>8281</v>
      </c>
      <c r="Q2961">
        <v>17.5</v>
      </c>
      <c r="R2961" s="18">
        <f t="shared" si="185"/>
        <v>42049.477083333331</v>
      </c>
      <c r="S2961" s="18">
        <f t="shared" si="186"/>
        <v>42019.683761574073</v>
      </c>
      <c r="T2961">
        <f t="shared" si="187"/>
        <v>2015</v>
      </c>
    </row>
    <row r="2962" spans="1:20" ht="60" x14ac:dyDescent="0.25">
      <c r="A2962">
        <v>3459</v>
      </c>
      <c r="B2962" s="9" t="s">
        <v>3458</v>
      </c>
      <c r="C2962" s="3" t="s">
        <v>7569</v>
      </c>
      <c r="D2962" s="5">
        <v>500</v>
      </c>
      <c r="E2962" s="7">
        <v>631</v>
      </c>
      <c r="F2962" s="11">
        <f t="shared" ref="F2962:F3025" si="188">ROUND(E2962/D2962*100,0)</f>
        <v>126</v>
      </c>
      <c r="G2962" t="s">
        <v>8218</v>
      </c>
      <c r="H2962" t="s">
        <v>8224</v>
      </c>
      <c r="I2962" t="s">
        <v>8246</v>
      </c>
      <c r="J2962">
        <v>1463743860</v>
      </c>
      <c r="K2962">
        <v>1461151860</v>
      </c>
      <c r="L2962" t="b">
        <v>0</v>
      </c>
      <c r="M2962">
        <v>36</v>
      </c>
      <c r="N2962" t="b">
        <v>1</v>
      </c>
      <c r="O2962" s="12" t="s">
        <v>8280</v>
      </c>
      <c r="P2962" s="12" t="s">
        <v>8281</v>
      </c>
      <c r="Q2962">
        <v>17.53</v>
      </c>
      <c r="R2962" s="18">
        <f t="shared" ref="R2962:R3025" si="189">(((J2962/60)/60)/24)+DATE(1970,1,1)</f>
        <v>42510.479861111111</v>
      </c>
      <c r="S2962" s="18">
        <f t="shared" ref="S2962:S3025" si="190">(((K2962/60)/60)/24)+DATE(1970,1,1)</f>
        <v>42480.479861111111</v>
      </c>
      <c r="T2962">
        <f t="shared" si="187"/>
        <v>2016</v>
      </c>
    </row>
    <row r="2963" spans="1:20" ht="60" x14ac:dyDescent="0.25">
      <c r="A2963">
        <v>3283</v>
      </c>
      <c r="B2963" s="9" t="s">
        <v>3283</v>
      </c>
      <c r="C2963" s="3" t="s">
        <v>7393</v>
      </c>
      <c r="D2963" s="5">
        <v>800</v>
      </c>
      <c r="E2963" s="7">
        <v>838</v>
      </c>
      <c r="F2963" s="11">
        <f t="shared" si="188"/>
        <v>105</v>
      </c>
      <c r="G2963" t="s">
        <v>8218</v>
      </c>
      <c r="H2963" t="s">
        <v>8224</v>
      </c>
      <c r="I2963" t="s">
        <v>8246</v>
      </c>
      <c r="J2963">
        <v>1455138000</v>
      </c>
      <c r="K2963">
        <v>1452448298</v>
      </c>
      <c r="L2963" t="b">
        <v>0</v>
      </c>
      <c r="M2963">
        <v>47</v>
      </c>
      <c r="N2963" t="b">
        <v>1</v>
      </c>
      <c r="O2963" s="12" t="s">
        <v>8280</v>
      </c>
      <c r="P2963" s="12" t="s">
        <v>8281</v>
      </c>
      <c r="Q2963">
        <v>17.829999999999998</v>
      </c>
      <c r="R2963" s="18">
        <f t="shared" si="189"/>
        <v>42410.875</v>
      </c>
      <c r="S2963" s="18">
        <f t="shared" si="190"/>
        <v>42379.74418981481</v>
      </c>
      <c r="T2963">
        <f t="shared" si="187"/>
        <v>2016</v>
      </c>
    </row>
    <row r="2964" spans="1:20" ht="30" x14ac:dyDescent="0.25">
      <c r="A2964">
        <v>3309</v>
      </c>
      <c r="B2964" s="9" t="s">
        <v>3309</v>
      </c>
      <c r="C2964" s="3" t="s">
        <v>7419</v>
      </c>
      <c r="D2964" s="5">
        <v>350</v>
      </c>
      <c r="E2964" s="7">
        <v>558</v>
      </c>
      <c r="F2964" s="11">
        <f t="shared" si="188"/>
        <v>159</v>
      </c>
      <c r="G2964" t="s">
        <v>8218</v>
      </c>
      <c r="H2964" t="s">
        <v>8224</v>
      </c>
      <c r="I2964" t="s">
        <v>8246</v>
      </c>
      <c r="J2964">
        <v>1476632178</v>
      </c>
      <c r="K2964">
        <v>1473953778</v>
      </c>
      <c r="L2964" t="b">
        <v>0</v>
      </c>
      <c r="M2964">
        <v>31</v>
      </c>
      <c r="N2964" t="b">
        <v>1</v>
      </c>
      <c r="O2964" s="12" t="s">
        <v>8280</v>
      </c>
      <c r="P2964" s="12" t="s">
        <v>8281</v>
      </c>
      <c r="Q2964">
        <v>18</v>
      </c>
      <c r="R2964" s="18">
        <f t="shared" si="189"/>
        <v>42659.650208333333</v>
      </c>
      <c r="S2964" s="18">
        <f t="shared" si="190"/>
        <v>42628.650208333333</v>
      </c>
      <c r="T2964">
        <f t="shared" si="187"/>
        <v>2016</v>
      </c>
    </row>
    <row r="2965" spans="1:20" ht="45" x14ac:dyDescent="0.25">
      <c r="A2965">
        <v>3588</v>
      </c>
      <c r="B2965" s="9" t="s">
        <v>3587</v>
      </c>
      <c r="C2965" s="3" t="s">
        <v>7698</v>
      </c>
      <c r="D2965" s="5">
        <v>200</v>
      </c>
      <c r="E2965" s="7">
        <v>201</v>
      </c>
      <c r="F2965" s="11">
        <f t="shared" si="188"/>
        <v>101</v>
      </c>
      <c r="G2965" t="s">
        <v>8218</v>
      </c>
      <c r="H2965" t="s">
        <v>8224</v>
      </c>
      <c r="I2965" t="s">
        <v>8246</v>
      </c>
      <c r="J2965">
        <v>1430348400</v>
      </c>
      <c r="K2965">
        <v>1428436410</v>
      </c>
      <c r="L2965" t="b">
        <v>0</v>
      </c>
      <c r="M2965">
        <v>11</v>
      </c>
      <c r="N2965" t="b">
        <v>1</v>
      </c>
      <c r="O2965" s="12" t="s">
        <v>8280</v>
      </c>
      <c r="P2965" s="12" t="s">
        <v>8281</v>
      </c>
      <c r="Q2965">
        <v>18.27</v>
      </c>
      <c r="R2965" s="18">
        <f t="shared" si="189"/>
        <v>42123.958333333328</v>
      </c>
      <c r="S2965" s="18">
        <f t="shared" si="190"/>
        <v>42101.828819444447</v>
      </c>
      <c r="T2965">
        <f t="shared" si="187"/>
        <v>2015</v>
      </c>
    </row>
    <row r="2966" spans="1:20" ht="45" x14ac:dyDescent="0.25">
      <c r="A2966">
        <v>2862</v>
      </c>
      <c r="B2966" s="9" t="s">
        <v>2862</v>
      </c>
      <c r="C2966" s="3" t="s">
        <v>6972</v>
      </c>
      <c r="D2966" s="5">
        <v>12700</v>
      </c>
      <c r="E2966" s="7">
        <v>55</v>
      </c>
      <c r="F2966" s="11">
        <f t="shared" si="188"/>
        <v>0</v>
      </c>
      <c r="G2966" t="s">
        <v>8220</v>
      </c>
      <c r="H2966" t="s">
        <v>8223</v>
      </c>
      <c r="I2966" t="s">
        <v>8245</v>
      </c>
      <c r="J2966">
        <v>1403636229</v>
      </c>
      <c r="K2966">
        <v>1401044229</v>
      </c>
      <c r="L2966" t="b">
        <v>0</v>
      </c>
      <c r="M2966">
        <v>3</v>
      </c>
      <c r="N2966" t="b">
        <v>0</v>
      </c>
      <c r="O2966" s="12" t="s">
        <v>8280</v>
      </c>
      <c r="P2966" s="12" t="s">
        <v>8281</v>
      </c>
      <c r="Q2966">
        <v>18.329999999999998</v>
      </c>
      <c r="R2966" s="18">
        <f t="shared" si="189"/>
        <v>41814.789687500001</v>
      </c>
      <c r="S2966" s="18">
        <f t="shared" si="190"/>
        <v>41784.789687500001</v>
      </c>
      <c r="T2966">
        <f t="shared" si="187"/>
        <v>2014</v>
      </c>
    </row>
    <row r="2967" spans="1:20" ht="60" x14ac:dyDescent="0.25">
      <c r="A2967">
        <v>3629</v>
      </c>
      <c r="B2967" s="9" t="s">
        <v>3627</v>
      </c>
      <c r="C2967" s="3" t="s">
        <v>7739</v>
      </c>
      <c r="D2967" s="5">
        <v>1000000</v>
      </c>
      <c r="E2967" s="7">
        <v>2</v>
      </c>
      <c r="F2967" s="11">
        <f t="shared" si="188"/>
        <v>0</v>
      </c>
      <c r="G2967" t="s">
        <v>8220</v>
      </c>
      <c r="H2967" t="s">
        <v>8223</v>
      </c>
      <c r="I2967" t="s">
        <v>8245</v>
      </c>
      <c r="J2967">
        <v>1462467600</v>
      </c>
      <c r="K2967">
        <v>1457403364</v>
      </c>
      <c r="L2967" t="b">
        <v>0</v>
      </c>
      <c r="M2967">
        <v>2</v>
      </c>
      <c r="N2967" t="b">
        <v>0</v>
      </c>
      <c r="O2967" s="12" t="s">
        <v>8280</v>
      </c>
      <c r="P2967" s="12" t="s">
        <v>8305</v>
      </c>
      <c r="Q2967">
        <v>1</v>
      </c>
      <c r="R2967" s="18">
        <f t="shared" si="189"/>
        <v>42495.708333333328</v>
      </c>
      <c r="S2967" s="18">
        <f t="shared" si="190"/>
        <v>42437.094490740739</v>
      </c>
      <c r="T2967">
        <f t="shared" si="187"/>
        <v>2016</v>
      </c>
    </row>
    <row r="2968" spans="1:20" ht="60" x14ac:dyDescent="0.25">
      <c r="A2968">
        <v>3979</v>
      </c>
      <c r="B2968" s="9" t="s">
        <v>3976</v>
      </c>
      <c r="C2968" s="3" t="s">
        <v>8086</v>
      </c>
      <c r="D2968" s="5">
        <v>6000</v>
      </c>
      <c r="E2968" s="7">
        <v>110</v>
      </c>
      <c r="F2968" s="11">
        <f t="shared" si="188"/>
        <v>2</v>
      </c>
      <c r="G2968" t="s">
        <v>8220</v>
      </c>
      <c r="H2968" t="s">
        <v>8224</v>
      </c>
      <c r="I2968" t="s">
        <v>8246</v>
      </c>
      <c r="J2968">
        <v>1427659200</v>
      </c>
      <c r="K2968">
        <v>1425678057</v>
      </c>
      <c r="L2968" t="b">
        <v>0</v>
      </c>
      <c r="M2968">
        <v>6</v>
      </c>
      <c r="N2968" t="b">
        <v>0</v>
      </c>
      <c r="O2968" s="12" t="s">
        <v>8280</v>
      </c>
      <c r="P2968" s="12" t="s">
        <v>8281</v>
      </c>
      <c r="Q2968">
        <v>18.329999999999998</v>
      </c>
      <c r="R2968" s="18">
        <f t="shared" si="189"/>
        <v>42092.833333333328</v>
      </c>
      <c r="S2968" s="18">
        <f t="shared" si="190"/>
        <v>42069.903437500005</v>
      </c>
      <c r="T2968">
        <f t="shared" si="187"/>
        <v>2015</v>
      </c>
    </row>
    <row r="2969" spans="1:20" ht="45" x14ac:dyDescent="0.25">
      <c r="A2969">
        <v>4073</v>
      </c>
      <c r="B2969" s="9" t="s">
        <v>4069</v>
      </c>
      <c r="C2969" s="3" t="s">
        <v>8176</v>
      </c>
      <c r="D2969" s="5">
        <v>3500</v>
      </c>
      <c r="E2969" s="7">
        <v>37</v>
      </c>
      <c r="F2969" s="11">
        <f t="shared" si="188"/>
        <v>1</v>
      </c>
      <c r="G2969" t="s">
        <v>8220</v>
      </c>
      <c r="H2969" t="s">
        <v>8223</v>
      </c>
      <c r="I2969" t="s">
        <v>8245</v>
      </c>
      <c r="J2969">
        <v>1431144000</v>
      </c>
      <c r="K2969">
        <v>1426407426</v>
      </c>
      <c r="L2969" t="b">
        <v>0</v>
      </c>
      <c r="M2969">
        <v>2</v>
      </c>
      <c r="N2969" t="b">
        <v>0</v>
      </c>
      <c r="O2969" s="12" t="s">
        <v>8280</v>
      </c>
      <c r="P2969" s="12" t="s">
        <v>8281</v>
      </c>
      <c r="Q2969">
        <v>18.5</v>
      </c>
      <c r="R2969" s="18">
        <f t="shared" si="189"/>
        <v>42133.166666666672</v>
      </c>
      <c r="S2969" s="18">
        <f t="shared" si="190"/>
        <v>42078.34520833334</v>
      </c>
      <c r="T2969">
        <f t="shared" si="187"/>
        <v>2015</v>
      </c>
    </row>
    <row r="2970" spans="1:20" ht="75" x14ac:dyDescent="0.25">
      <c r="A2970">
        <v>3083</v>
      </c>
      <c r="B2970" s="9" t="s">
        <v>3083</v>
      </c>
      <c r="C2970" s="3" t="s">
        <v>7193</v>
      </c>
      <c r="D2970" s="5">
        <v>20000</v>
      </c>
      <c r="E2970" s="7">
        <v>56</v>
      </c>
      <c r="F2970" s="11">
        <f t="shared" si="188"/>
        <v>0</v>
      </c>
      <c r="G2970" t="s">
        <v>8220</v>
      </c>
      <c r="H2970" t="s">
        <v>8223</v>
      </c>
      <c r="I2970" t="s">
        <v>8245</v>
      </c>
      <c r="J2970">
        <v>1409547600</v>
      </c>
      <c r="K2970">
        <v>1406986278</v>
      </c>
      <c r="L2970" t="b">
        <v>0</v>
      </c>
      <c r="M2970">
        <v>3</v>
      </c>
      <c r="N2970" t="b">
        <v>0</v>
      </c>
      <c r="O2970" s="12" t="s">
        <v>8280</v>
      </c>
      <c r="P2970" s="12" t="s">
        <v>8282</v>
      </c>
      <c r="Q2970">
        <v>18.670000000000002</v>
      </c>
      <c r="R2970" s="18">
        <f t="shared" si="189"/>
        <v>41883.208333333336</v>
      </c>
      <c r="S2970" s="18">
        <f t="shared" si="190"/>
        <v>41853.563402777778</v>
      </c>
      <c r="T2970">
        <f t="shared" si="187"/>
        <v>2014</v>
      </c>
    </row>
    <row r="2971" spans="1:20" ht="60" x14ac:dyDescent="0.25">
      <c r="A2971">
        <v>2904</v>
      </c>
      <c r="B2971" s="9" t="s">
        <v>2904</v>
      </c>
      <c r="C2971" s="3" t="s">
        <v>7014</v>
      </c>
      <c r="D2971" s="5">
        <v>1500</v>
      </c>
      <c r="E2971" s="7">
        <v>75</v>
      </c>
      <c r="F2971" s="11">
        <f t="shared" si="188"/>
        <v>5</v>
      </c>
      <c r="G2971" t="s">
        <v>8220</v>
      </c>
      <c r="H2971" t="s">
        <v>8224</v>
      </c>
      <c r="I2971" t="s">
        <v>8246</v>
      </c>
      <c r="J2971">
        <v>1415534400</v>
      </c>
      <c r="K2971">
        <v>1414538031</v>
      </c>
      <c r="L2971" t="b">
        <v>0</v>
      </c>
      <c r="M2971">
        <v>4</v>
      </c>
      <c r="N2971" t="b">
        <v>0</v>
      </c>
      <c r="O2971" s="12" t="s">
        <v>8280</v>
      </c>
      <c r="P2971" s="12" t="s">
        <v>8281</v>
      </c>
      <c r="Q2971">
        <v>18.75</v>
      </c>
      <c r="R2971" s="18">
        <f t="shared" si="189"/>
        <v>41952.5</v>
      </c>
      <c r="S2971" s="18">
        <f t="shared" si="190"/>
        <v>41940.967951388891</v>
      </c>
      <c r="T2971">
        <f t="shared" si="187"/>
        <v>2014</v>
      </c>
    </row>
    <row r="2972" spans="1:20" ht="60" x14ac:dyDescent="0.25">
      <c r="A2972">
        <v>3134</v>
      </c>
      <c r="B2972" s="9" t="s">
        <v>3134</v>
      </c>
      <c r="C2972" s="3" t="s">
        <v>7244</v>
      </c>
      <c r="D2972" s="5">
        <v>1000</v>
      </c>
      <c r="E2972" s="7">
        <v>225</v>
      </c>
      <c r="F2972" s="11">
        <f t="shared" si="188"/>
        <v>23</v>
      </c>
      <c r="G2972" t="s">
        <v>8221</v>
      </c>
      <c r="H2972" t="s">
        <v>8224</v>
      </c>
      <c r="I2972" t="s">
        <v>8246</v>
      </c>
      <c r="J2972">
        <v>1490631419</v>
      </c>
      <c r="K2972">
        <v>1488820619</v>
      </c>
      <c r="L2972" t="b">
        <v>0</v>
      </c>
      <c r="M2972">
        <v>12</v>
      </c>
      <c r="N2972" t="b">
        <v>0</v>
      </c>
      <c r="O2972" s="12" t="s">
        <v>8280</v>
      </c>
      <c r="P2972" s="12" t="s">
        <v>8281</v>
      </c>
      <c r="Q2972">
        <v>18.75</v>
      </c>
      <c r="R2972" s="18">
        <f t="shared" si="189"/>
        <v>42821.678460648152</v>
      </c>
      <c r="S2972" s="18">
        <f t="shared" si="190"/>
        <v>42800.720127314817</v>
      </c>
      <c r="T2972">
        <f t="shared" si="187"/>
        <v>2017</v>
      </c>
    </row>
    <row r="2973" spans="1:20" ht="60" x14ac:dyDescent="0.25">
      <c r="A2973">
        <v>2783</v>
      </c>
      <c r="B2973" s="9" t="s">
        <v>2783</v>
      </c>
      <c r="C2973" s="3" t="s">
        <v>6893</v>
      </c>
      <c r="D2973" s="5">
        <v>1000</v>
      </c>
      <c r="E2973" s="7">
        <v>1145</v>
      </c>
      <c r="F2973" s="11">
        <f t="shared" si="188"/>
        <v>115</v>
      </c>
      <c r="G2973" t="s">
        <v>8218</v>
      </c>
      <c r="H2973" t="s">
        <v>8224</v>
      </c>
      <c r="I2973" t="s">
        <v>8246</v>
      </c>
      <c r="J2973">
        <v>1429793446</v>
      </c>
      <c r="K2973">
        <v>1428583846</v>
      </c>
      <c r="L2973" t="b">
        <v>0</v>
      </c>
      <c r="M2973">
        <v>61</v>
      </c>
      <c r="N2973" t="b">
        <v>1</v>
      </c>
      <c r="O2973" s="12" t="s">
        <v>8280</v>
      </c>
      <c r="P2973" s="12" t="s">
        <v>8281</v>
      </c>
      <c r="Q2973">
        <v>18.77</v>
      </c>
      <c r="R2973" s="18">
        <f t="shared" si="189"/>
        <v>42117.535254629634</v>
      </c>
      <c r="S2973" s="18">
        <f t="shared" si="190"/>
        <v>42103.535254629634</v>
      </c>
      <c r="T2973">
        <f t="shared" si="187"/>
        <v>2015</v>
      </c>
    </row>
    <row r="2974" spans="1:20" ht="60" x14ac:dyDescent="0.25">
      <c r="A2974">
        <v>2951</v>
      </c>
      <c r="B2974" s="9" t="s">
        <v>2951</v>
      </c>
      <c r="C2974" s="3" t="s">
        <v>7061</v>
      </c>
      <c r="D2974" s="5">
        <v>50000</v>
      </c>
      <c r="E2974" s="7">
        <v>1096</v>
      </c>
      <c r="F2974" s="11">
        <f t="shared" si="188"/>
        <v>2</v>
      </c>
      <c r="G2974" t="s">
        <v>8219</v>
      </c>
      <c r="H2974" t="s">
        <v>8223</v>
      </c>
      <c r="I2974" t="s">
        <v>8245</v>
      </c>
      <c r="J2974">
        <v>1412536573</v>
      </c>
      <c r="K2974">
        <v>1408648573</v>
      </c>
      <c r="L2974" t="b">
        <v>0</v>
      </c>
      <c r="M2974">
        <v>58</v>
      </c>
      <c r="N2974" t="b">
        <v>0</v>
      </c>
      <c r="O2974" s="12" t="s">
        <v>8280</v>
      </c>
      <c r="P2974" s="12" t="s">
        <v>8282</v>
      </c>
      <c r="Q2974">
        <v>18.899999999999999</v>
      </c>
      <c r="R2974" s="18">
        <f t="shared" si="189"/>
        <v>41917.802928240737</v>
      </c>
      <c r="S2974" s="18">
        <f t="shared" si="190"/>
        <v>41872.802928240737</v>
      </c>
      <c r="T2974">
        <f t="shared" si="187"/>
        <v>2014</v>
      </c>
    </row>
    <row r="2975" spans="1:20" ht="45" x14ac:dyDescent="0.25">
      <c r="A2975">
        <v>3292</v>
      </c>
      <c r="B2975" s="9" t="s">
        <v>3292</v>
      </c>
      <c r="C2975" s="3" t="s">
        <v>7402</v>
      </c>
      <c r="D2975" s="5">
        <v>101</v>
      </c>
      <c r="E2975" s="7">
        <v>289</v>
      </c>
      <c r="F2975" s="11">
        <f t="shared" si="188"/>
        <v>286</v>
      </c>
      <c r="G2975" t="s">
        <v>8218</v>
      </c>
      <c r="H2975" t="s">
        <v>8224</v>
      </c>
      <c r="I2975" t="s">
        <v>8246</v>
      </c>
      <c r="J2975">
        <v>1449257348</v>
      </c>
      <c r="K2975">
        <v>1444069748</v>
      </c>
      <c r="L2975" t="b">
        <v>0</v>
      </c>
      <c r="M2975">
        <v>15</v>
      </c>
      <c r="N2975" t="b">
        <v>1</v>
      </c>
      <c r="O2975" s="12" t="s">
        <v>8280</v>
      </c>
      <c r="P2975" s="12" t="s">
        <v>8281</v>
      </c>
      <c r="Q2975">
        <v>19.27</v>
      </c>
      <c r="R2975" s="18">
        <f t="shared" si="189"/>
        <v>42342.811898148153</v>
      </c>
      <c r="S2975" s="18">
        <f t="shared" si="190"/>
        <v>42282.770231481481</v>
      </c>
      <c r="T2975">
        <f t="shared" si="187"/>
        <v>2015</v>
      </c>
    </row>
    <row r="2976" spans="1:20" ht="60" x14ac:dyDescent="0.25">
      <c r="A2976">
        <v>3450</v>
      </c>
      <c r="B2976" s="9" t="s">
        <v>3449</v>
      </c>
      <c r="C2976" s="3" t="s">
        <v>7560</v>
      </c>
      <c r="D2976" s="5">
        <v>500</v>
      </c>
      <c r="E2976" s="7">
        <v>760</v>
      </c>
      <c r="F2976" s="11">
        <f t="shared" si="188"/>
        <v>152</v>
      </c>
      <c r="G2976" t="s">
        <v>8218</v>
      </c>
      <c r="H2976" t="s">
        <v>8224</v>
      </c>
      <c r="I2976" t="s">
        <v>8246</v>
      </c>
      <c r="J2976">
        <v>1427990071</v>
      </c>
      <c r="K2976">
        <v>1422809671</v>
      </c>
      <c r="L2976" t="b">
        <v>0</v>
      </c>
      <c r="M2976">
        <v>39</v>
      </c>
      <c r="N2976" t="b">
        <v>1</v>
      </c>
      <c r="O2976" s="12" t="s">
        <v>8280</v>
      </c>
      <c r="P2976" s="12" t="s">
        <v>8281</v>
      </c>
      <c r="Q2976">
        <v>19.489999999999998</v>
      </c>
      <c r="R2976" s="18">
        <f t="shared" si="189"/>
        <v>42096.662858796291</v>
      </c>
      <c r="S2976" s="18">
        <f t="shared" si="190"/>
        <v>42036.704525462963</v>
      </c>
      <c r="T2976">
        <f t="shared" si="187"/>
        <v>2015</v>
      </c>
    </row>
    <row r="2977" spans="1:20" ht="60" x14ac:dyDescent="0.25">
      <c r="A2977">
        <v>2840</v>
      </c>
      <c r="B2977" s="9" t="s">
        <v>2840</v>
      </c>
      <c r="C2977" s="3" t="s">
        <v>6950</v>
      </c>
      <c r="D2977" s="5">
        <v>2500</v>
      </c>
      <c r="E2977" s="7">
        <v>2600</v>
      </c>
      <c r="F2977" s="11">
        <f t="shared" si="188"/>
        <v>104</v>
      </c>
      <c r="G2977" t="s">
        <v>8218</v>
      </c>
      <c r="H2977" t="s">
        <v>8224</v>
      </c>
      <c r="I2977" t="s">
        <v>8246</v>
      </c>
      <c r="J2977">
        <v>1426698000</v>
      </c>
      <c r="K2977">
        <v>1424825479</v>
      </c>
      <c r="L2977" t="b">
        <v>0</v>
      </c>
      <c r="M2977">
        <v>132</v>
      </c>
      <c r="N2977" t="b">
        <v>1</v>
      </c>
      <c r="O2977" s="12" t="s">
        <v>8280</v>
      </c>
      <c r="P2977" s="12" t="s">
        <v>8281</v>
      </c>
      <c r="Q2977">
        <v>19.7</v>
      </c>
      <c r="R2977" s="18">
        <f t="shared" si="189"/>
        <v>42081.708333333328</v>
      </c>
      <c r="S2977" s="18">
        <f t="shared" si="190"/>
        <v>42060.035636574074</v>
      </c>
      <c r="T2977">
        <f t="shared" si="187"/>
        <v>2015</v>
      </c>
    </row>
    <row r="2978" spans="1:20" ht="60" x14ac:dyDescent="0.25">
      <c r="A2978">
        <v>2863</v>
      </c>
      <c r="B2978" s="9" t="s">
        <v>2863</v>
      </c>
      <c r="C2978" s="3" t="s">
        <v>6973</v>
      </c>
      <c r="D2978" s="5">
        <v>50000</v>
      </c>
      <c r="E2978" s="7">
        <v>20</v>
      </c>
      <c r="F2978" s="11">
        <f t="shared" si="188"/>
        <v>0</v>
      </c>
      <c r="G2978" t="s">
        <v>8220</v>
      </c>
      <c r="H2978" t="s">
        <v>8223</v>
      </c>
      <c r="I2978" t="s">
        <v>8245</v>
      </c>
      <c r="J2978">
        <v>1410279123</v>
      </c>
      <c r="K2978">
        <v>1405095123</v>
      </c>
      <c r="L2978" t="b">
        <v>0</v>
      </c>
      <c r="M2978">
        <v>1</v>
      </c>
      <c r="N2978" t="b">
        <v>0</v>
      </c>
      <c r="O2978" s="12" t="s">
        <v>8280</v>
      </c>
      <c r="P2978" s="12" t="s">
        <v>8281</v>
      </c>
      <c r="Q2978">
        <v>20</v>
      </c>
      <c r="R2978" s="18">
        <f t="shared" si="189"/>
        <v>41891.675034722226</v>
      </c>
      <c r="S2978" s="18">
        <f t="shared" si="190"/>
        <v>41831.675034722226</v>
      </c>
      <c r="T2978">
        <f t="shared" si="187"/>
        <v>2014</v>
      </c>
    </row>
    <row r="2979" spans="1:20" ht="60" x14ac:dyDescent="0.25">
      <c r="A2979">
        <v>2909</v>
      </c>
      <c r="B2979" s="9" t="s">
        <v>2909</v>
      </c>
      <c r="C2979" s="3" t="s">
        <v>7019</v>
      </c>
      <c r="D2979" s="5">
        <v>180000</v>
      </c>
      <c r="E2979" s="7">
        <v>20</v>
      </c>
      <c r="F2979" s="11">
        <f t="shared" si="188"/>
        <v>0</v>
      </c>
      <c r="G2979" t="s">
        <v>8220</v>
      </c>
      <c r="H2979" t="s">
        <v>8223</v>
      </c>
      <c r="I2979" t="s">
        <v>8245</v>
      </c>
      <c r="J2979">
        <v>1416944760</v>
      </c>
      <c r="K2979">
        <v>1413527001</v>
      </c>
      <c r="L2979" t="b">
        <v>0</v>
      </c>
      <c r="M2979">
        <v>1</v>
      </c>
      <c r="N2979" t="b">
        <v>0</v>
      </c>
      <c r="O2979" s="12" t="s">
        <v>8280</v>
      </c>
      <c r="P2979" s="12" t="s">
        <v>8281</v>
      </c>
      <c r="Q2979">
        <v>20</v>
      </c>
      <c r="R2979" s="18">
        <f t="shared" si="189"/>
        <v>41968.823611111111</v>
      </c>
      <c r="S2979" s="18">
        <f t="shared" si="190"/>
        <v>41929.266215277778</v>
      </c>
      <c r="T2979">
        <f t="shared" si="187"/>
        <v>2014</v>
      </c>
    </row>
    <row r="2980" spans="1:20" ht="45" x14ac:dyDescent="0.25">
      <c r="A2980">
        <v>3475</v>
      </c>
      <c r="B2980" s="9" t="s">
        <v>3474</v>
      </c>
      <c r="C2980" s="3" t="s">
        <v>7585</v>
      </c>
      <c r="D2980" s="5">
        <v>300</v>
      </c>
      <c r="E2980" s="7">
        <v>340</v>
      </c>
      <c r="F2980" s="11">
        <f t="shared" si="188"/>
        <v>113</v>
      </c>
      <c r="G2980" t="s">
        <v>8218</v>
      </c>
      <c r="H2980" t="s">
        <v>8224</v>
      </c>
      <c r="I2980" t="s">
        <v>8246</v>
      </c>
      <c r="J2980">
        <v>1414972800</v>
      </c>
      <c r="K2980">
        <v>1412629704</v>
      </c>
      <c r="L2980" t="b">
        <v>0</v>
      </c>
      <c r="M2980">
        <v>17</v>
      </c>
      <c r="N2980" t="b">
        <v>1</v>
      </c>
      <c r="O2980" s="12" t="s">
        <v>8280</v>
      </c>
      <c r="P2980" s="12" t="s">
        <v>8281</v>
      </c>
      <c r="Q2980">
        <v>20</v>
      </c>
      <c r="R2980" s="18">
        <f t="shared" si="189"/>
        <v>41946</v>
      </c>
      <c r="S2980" s="18">
        <f t="shared" si="190"/>
        <v>41918.880833333329</v>
      </c>
      <c r="T2980">
        <f t="shared" si="187"/>
        <v>2014</v>
      </c>
    </row>
    <row r="2981" spans="1:20" ht="45" x14ac:dyDescent="0.25">
      <c r="A2981">
        <v>3576</v>
      </c>
      <c r="B2981" s="9" t="s">
        <v>3575</v>
      </c>
      <c r="C2981" s="3" t="s">
        <v>7686</v>
      </c>
      <c r="D2981" s="5">
        <v>100</v>
      </c>
      <c r="E2981" s="7">
        <v>100</v>
      </c>
      <c r="F2981" s="11">
        <f t="shared" si="188"/>
        <v>100</v>
      </c>
      <c r="G2981" t="s">
        <v>8218</v>
      </c>
      <c r="H2981" t="s">
        <v>8223</v>
      </c>
      <c r="I2981" t="s">
        <v>8245</v>
      </c>
      <c r="J2981">
        <v>1480947054</v>
      </c>
      <c r="K2981">
        <v>1475759454</v>
      </c>
      <c r="L2981" t="b">
        <v>0</v>
      </c>
      <c r="M2981">
        <v>5</v>
      </c>
      <c r="N2981" t="b">
        <v>1</v>
      </c>
      <c r="O2981" s="12" t="s">
        <v>8280</v>
      </c>
      <c r="P2981" s="12" t="s">
        <v>8281</v>
      </c>
      <c r="Q2981">
        <v>20</v>
      </c>
      <c r="R2981" s="18">
        <f t="shared" si="189"/>
        <v>42709.590902777782</v>
      </c>
      <c r="S2981" s="18">
        <f t="shared" si="190"/>
        <v>42649.54923611111</v>
      </c>
      <c r="T2981">
        <f t="shared" si="187"/>
        <v>2016</v>
      </c>
    </row>
    <row r="2982" spans="1:20" ht="60" x14ac:dyDescent="0.25">
      <c r="A2982">
        <v>3864</v>
      </c>
      <c r="B2982" s="9" t="s">
        <v>3861</v>
      </c>
      <c r="C2982" s="3" t="s">
        <v>7973</v>
      </c>
      <c r="D2982" s="5">
        <v>5000</v>
      </c>
      <c r="E2982" s="7">
        <v>60</v>
      </c>
      <c r="F2982" s="11">
        <f t="shared" si="188"/>
        <v>1</v>
      </c>
      <c r="G2982" t="s">
        <v>8220</v>
      </c>
      <c r="H2982" t="s">
        <v>8223</v>
      </c>
      <c r="I2982" t="s">
        <v>8245</v>
      </c>
      <c r="J2982">
        <v>1447799054</v>
      </c>
      <c r="K2982">
        <v>1445203454</v>
      </c>
      <c r="L2982" t="b">
        <v>0</v>
      </c>
      <c r="M2982">
        <v>3</v>
      </c>
      <c r="N2982" t="b">
        <v>0</v>
      </c>
      <c r="O2982" s="12" t="s">
        <v>8280</v>
      </c>
      <c r="P2982" s="12" t="s">
        <v>8281</v>
      </c>
      <c r="Q2982">
        <v>20</v>
      </c>
      <c r="R2982" s="18">
        <f t="shared" si="189"/>
        <v>42325.933495370366</v>
      </c>
      <c r="S2982" s="18">
        <f t="shared" si="190"/>
        <v>42295.891828703709</v>
      </c>
      <c r="T2982">
        <f t="shared" si="187"/>
        <v>2015</v>
      </c>
    </row>
    <row r="2983" spans="1:20" ht="45" x14ac:dyDescent="0.25">
      <c r="A2983">
        <v>4005</v>
      </c>
      <c r="B2983" s="9" t="s">
        <v>4001</v>
      </c>
      <c r="C2983" s="3" t="s">
        <v>8110</v>
      </c>
      <c r="D2983" s="5">
        <v>3000</v>
      </c>
      <c r="E2983" s="7">
        <v>40</v>
      </c>
      <c r="F2983" s="11">
        <f t="shared" si="188"/>
        <v>1</v>
      </c>
      <c r="G2983" t="s">
        <v>8220</v>
      </c>
      <c r="H2983" t="s">
        <v>8223</v>
      </c>
      <c r="I2983" t="s">
        <v>8245</v>
      </c>
      <c r="J2983">
        <v>1413832985</v>
      </c>
      <c r="K2983">
        <v>1408648985</v>
      </c>
      <c r="L2983" t="b">
        <v>0</v>
      </c>
      <c r="M2983">
        <v>2</v>
      </c>
      <c r="N2983" t="b">
        <v>0</v>
      </c>
      <c r="O2983" s="12" t="s">
        <v>8280</v>
      </c>
      <c r="P2983" s="12" t="s">
        <v>8281</v>
      </c>
      <c r="Q2983">
        <v>20</v>
      </c>
      <c r="R2983" s="18">
        <f t="shared" si="189"/>
        <v>41932.807696759257</v>
      </c>
      <c r="S2983" s="18">
        <f t="shared" si="190"/>
        <v>41872.807696759257</v>
      </c>
      <c r="T2983">
        <f t="shared" si="187"/>
        <v>2014</v>
      </c>
    </row>
    <row r="2984" spans="1:20" ht="45" x14ac:dyDescent="0.25">
      <c r="A2984">
        <v>4092</v>
      </c>
      <c r="B2984" s="9" t="s">
        <v>4088</v>
      </c>
      <c r="C2984" s="3" t="s">
        <v>8195</v>
      </c>
      <c r="D2984" s="5">
        <v>110000</v>
      </c>
      <c r="E2984" s="7">
        <v>20</v>
      </c>
      <c r="F2984" s="11">
        <f t="shared" si="188"/>
        <v>0</v>
      </c>
      <c r="G2984" t="s">
        <v>8220</v>
      </c>
      <c r="H2984" t="s">
        <v>8223</v>
      </c>
      <c r="I2984" t="s">
        <v>8245</v>
      </c>
      <c r="J2984">
        <v>1428205247</v>
      </c>
      <c r="K2984">
        <v>1423024847</v>
      </c>
      <c r="L2984" t="b">
        <v>0</v>
      </c>
      <c r="M2984">
        <v>1</v>
      </c>
      <c r="N2984" t="b">
        <v>0</v>
      </c>
      <c r="O2984" s="12" t="s">
        <v>8280</v>
      </c>
      <c r="P2984" s="12" t="s">
        <v>8281</v>
      </c>
      <c r="Q2984">
        <v>20</v>
      </c>
      <c r="R2984" s="18">
        <f t="shared" si="189"/>
        <v>42099.153321759266</v>
      </c>
      <c r="S2984" s="18">
        <f t="shared" si="190"/>
        <v>42039.194988425923</v>
      </c>
      <c r="T2984">
        <f t="shared" si="187"/>
        <v>2015</v>
      </c>
    </row>
    <row r="2985" spans="1:20" ht="60" x14ac:dyDescent="0.25">
      <c r="A2985">
        <v>3670</v>
      </c>
      <c r="B2985" s="9" t="s">
        <v>3667</v>
      </c>
      <c r="C2985" s="3" t="s">
        <v>7780</v>
      </c>
      <c r="D2985" s="5">
        <v>220</v>
      </c>
      <c r="E2985" s="7">
        <v>241</v>
      </c>
      <c r="F2985" s="11">
        <f t="shared" si="188"/>
        <v>110</v>
      </c>
      <c r="G2985" t="s">
        <v>8218</v>
      </c>
      <c r="H2985" t="s">
        <v>8224</v>
      </c>
      <c r="I2985" t="s">
        <v>8246</v>
      </c>
      <c r="J2985">
        <v>1433113200</v>
      </c>
      <c r="K2985">
        <v>1431951611</v>
      </c>
      <c r="L2985" t="b">
        <v>0</v>
      </c>
      <c r="M2985">
        <v>12</v>
      </c>
      <c r="N2985" t="b">
        <v>1</v>
      </c>
      <c r="O2985" s="12" t="s">
        <v>8280</v>
      </c>
      <c r="P2985" s="12" t="s">
        <v>8281</v>
      </c>
      <c r="Q2985">
        <v>20.079999999999998</v>
      </c>
      <c r="R2985" s="18">
        <f t="shared" si="189"/>
        <v>42155.958333333328</v>
      </c>
      <c r="S2985" s="18">
        <f t="shared" si="190"/>
        <v>42142.514016203699</v>
      </c>
      <c r="T2985">
        <f t="shared" si="187"/>
        <v>2015</v>
      </c>
    </row>
    <row r="2986" spans="1:20" ht="45" x14ac:dyDescent="0.25">
      <c r="A2986">
        <v>2835</v>
      </c>
      <c r="B2986" s="9" t="s">
        <v>2835</v>
      </c>
      <c r="C2986" s="3" t="s">
        <v>6945</v>
      </c>
      <c r="D2986" s="5">
        <v>1000</v>
      </c>
      <c r="E2986" s="7">
        <v>1870.99</v>
      </c>
      <c r="F2986" s="11">
        <f t="shared" si="188"/>
        <v>187</v>
      </c>
      <c r="G2986" t="s">
        <v>8218</v>
      </c>
      <c r="H2986" t="s">
        <v>8224</v>
      </c>
      <c r="I2986" t="s">
        <v>8246</v>
      </c>
      <c r="J2986">
        <v>1449273600</v>
      </c>
      <c r="K2986">
        <v>1446742417</v>
      </c>
      <c r="L2986" t="b">
        <v>0</v>
      </c>
      <c r="M2986">
        <v>93</v>
      </c>
      <c r="N2986" t="b">
        <v>1</v>
      </c>
      <c r="O2986" s="12" t="s">
        <v>8280</v>
      </c>
      <c r="P2986" s="12" t="s">
        <v>8281</v>
      </c>
      <c r="Q2986">
        <v>20.12</v>
      </c>
      <c r="R2986" s="18">
        <f t="shared" si="189"/>
        <v>42343</v>
      </c>
      <c r="S2986" s="18">
        <f t="shared" si="190"/>
        <v>42313.703900462962</v>
      </c>
      <c r="T2986">
        <f t="shared" si="187"/>
        <v>2015</v>
      </c>
    </row>
    <row r="2987" spans="1:20" ht="60" x14ac:dyDescent="0.25">
      <c r="A2987">
        <v>3069</v>
      </c>
      <c r="B2987" s="9" t="s">
        <v>3069</v>
      </c>
      <c r="C2987" s="3" t="s">
        <v>7179</v>
      </c>
      <c r="D2987" s="5">
        <v>1000</v>
      </c>
      <c r="E2987" s="7">
        <v>141</v>
      </c>
      <c r="F2987" s="11">
        <f t="shared" si="188"/>
        <v>14</v>
      </c>
      <c r="G2987" t="s">
        <v>8220</v>
      </c>
      <c r="H2987" t="s">
        <v>8223</v>
      </c>
      <c r="I2987" t="s">
        <v>8245</v>
      </c>
      <c r="J2987">
        <v>1418587234</v>
      </c>
      <c r="K2987">
        <v>1415995234</v>
      </c>
      <c r="L2987" t="b">
        <v>0</v>
      </c>
      <c r="M2987">
        <v>7</v>
      </c>
      <c r="N2987" t="b">
        <v>0</v>
      </c>
      <c r="O2987" s="12" t="s">
        <v>8280</v>
      </c>
      <c r="P2987" s="12" t="s">
        <v>8282</v>
      </c>
      <c r="Q2987">
        <v>20.14</v>
      </c>
      <c r="R2987" s="18">
        <f t="shared" si="189"/>
        <v>41987.833726851852</v>
      </c>
      <c r="S2987" s="18">
        <f t="shared" si="190"/>
        <v>41957.833726851852</v>
      </c>
      <c r="T2987">
        <f t="shared" si="187"/>
        <v>2014</v>
      </c>
    </row>
    <row r="2988" spans="1:20" ht="45" x14ac:dyDescent="0.25">
      <c r="A2988">
        <v>2916</v>
      </c>
      <c r="B2988" s="9" t="s">
        <v>2916</v>
      </c>
      <c r="C2988" s="3" t="s">
        <v>7026</v>
      </c>
      <c r="D2988" s="5">
        <v>1850</v>
      </c>
      <c r="E2988" s="7">
        <v>145</v>
      </c>
      <c r="F2988" s="11">
        <f t="shared" si="188"/>
        <v>8</v>
      </c>
      <c r="G2988" t="s">
        <v>8220</v>
      </c>
      <c r="H2988" t="s">
        <v>8224</v>
      </c>
      <c r="I2988" t="s">
        <v>8246</v>
      </c>
      <c r="J2988">
        <v>1400498789</v>
      </c>
      <c r="K2988">
        <v>1398511589</v>
      </c>
      <c r="L2988" t="b">
        <v>0</v>
      </c>
      <c r="M2988">
        <v>7</v>
      </c>
      <c r="N2988" t="b">
        <v>0</v>
      </c>
      <c r="O2988" s="12" t="s">
        <v>8280</v>
      </c>
      <c r="P2988" s="12" t="s">
        <v>8281</v>
      </c>
      <c r="Q2988">
        <v>20.71</v>
      </c>
      <c r="R2988" s="18">
        <f t="shared" si="189"/>
        <v>41778.476724537039</v>
      </c>
      <c r="S2988" s="18">
        <f t="shared" si="190"/>
        <v>41755.476724537039</v>
      </c>
      <c r="T2988">
        <f t="shared" si="187"/>
        <v>2014</v>
      </c>
    </row>
    <row r="2989" spans="1:20" ht="45" x14ac:dyDescent="0.25">
      <c r="A2989">
        <v>3070</v>
      </c>
      <c r="B2989" s="9" t="s">
        <v>3070</v>
      </c>
      <c r="C2989" s="3" t="s">
        <v>7180</v>
      </c>
      <c r="D2989" s="5">
        <v>10000</v>
      </c>
      <c r="E2989" s="7">
        <v>334</v>
      </c>
      <c r="F2989" s="11">
        <f t="shared" si="188"/>
        <v>3</v>
      </c>
      <c r="G2989" t="s">
        <v>8220</v>
      </c>
      <c r="H2989" t="s">
        <v>8224</v>
      </c>
      <c r="I2989" t="s">
        <v>8246</v>
      </c>
      <c r="J2989">
        <v>1481132169</v>
      </c>
      <c r="K2989">
        <v>1479317769</v>
      </c>
      <c r="L2989" t="b">
        <v>0</v>
      </c>
      <c r="M2989">
        <v>16</v>
      </c>
      <c r="N2989" t="b">
        <v>0</v>
      </c>
      <c r="O2989" s="12" t="s">
        <v>8280</v>
      </c>
      <c r="P2989" s="12" t="s">
        <v>8282</v>
      </c>
      <c r="Q2989">
        <v>20.88</v>
      </c>
      <c r="R2989" s="18">
        <f t="shared" si="189"/>
        <v>42711.733437499999</v>
      </c>
      <c r="S2989" s="18">
        <f t="shared" si="190"/>
        <v>42690.733437499999</v>
      </c>
      <c r="T2989">
        <f t="shared" si="187"/>
        <v>2016</v>
      </c>
    </row>
    <row r="2990" spans="1:20" ht="60" x14ac:dyDescent="0.25">
      <c r="A2990">
        <v>3563</v>
      </c>
      <c r="B2990" s="9" t="s">
        <v>3562</v>
      </c>
      <c r="C2990" s="3" t="s">
        <v>7673</v>
      </c>
      <c r="D2990" s="5">
        <v>500</v>
      </c>
      <c r="E2990" s="7">
        <v>527.45000000000005</v>
      </c>
      <c r="F2990" s="11">
        <f t="shared" si="188"/>
        <v>105</v>
      </c>
      <c r="G2990" t="s">
        <v>8218</v>
      </c>
      <c r="H2990" t="s">
        <v>8224</v>
      </c>
      <c r="I2990" t="s">
        <v>8246</v>
      </c>
      <c r="J2990">
        <v>1470078000</v>
      </c>
      <c r="K2990">
        <v>1467648456</v>
      </c>
      <c r="L2990" t="b">
        <v>0</v>
      </c>
      <c r="M2990">
        <v>25</v>
      </c>
      <c r="N2990" t="b">
        <v>1</v>
      </c>
      <c r="O2990" s="12" t="s">
        <v>8280</v>
      </c>
      <c r="P2990" s="12" t="s">
        <v>8281</v>
      </c>
      <c r="Q2990">
        <v>21.1</v>
      </c>
      <c r="R2990" s="18">
        <f t="shared" si="189"/>
        <v>42583.791666666672</v>
      </c>
      <c r="S2990" s="18">
        <f t="shared" si="190"/>
        <v>42555.671944444446</v>
      </c>
      <c r="T2990">
        <f t="shared" si="187"/>
        <v>2016</v>
      </c>
    </row>
    <row r="2991" spans="1:20" ht="45" x14ac:dyDescent="0.25">
      <c r="A2991">
        <v>3820</v>
      </c>
      <c r="B2991" s="9" t="s">
        <v>3817</v>
      </c>
      <c r="C2991" s="3" t="s">
        <v>7929</v>
      </c>
      <c r="D2991" s="5">
        <v>300</v>
      </c>
      <c r="E2991" s="7">
        <v>430</v>
      </c>
      <c r="F2991" s="11">
        <f t="shared" si="188"/>
        <v>143</v>
      </c>
      <c r="G2991" t="s">
        <v>8218</v>
      </c>
      <c r="H2991" t="s">
        <v>8224</v>
      </c>
      <c r="I2991" t="s">
        <v>8246</v>
      </c>
      <c r="J2991">
        <v>1436110717</v>
      </c>
      <c r="K2991">
        <v>1433518717</v>
      </c>
      <c r="L2991" t="b">
        <v>0</v>
      </c>
      <c r="M2991">
        <v>20</v>
      </c>
      <c r="N2991" t="b">
        <v>1</v>
      </c>
      <c r="O2991" s="12" t="s">
        <v>8280</v>
      </c>
      <c r="P2991" s="12" t="s">
        <v>8281</v>
      </c>
      <c r="Q2991">
        <v>21.5</v>
      </c>
      <c r="R2991" s="18">
        <f t="shared" si="189"/>
        <v>42190.651817129634</v>
      </c>
      <c r="S2991" s="18">
        <f t="shared" si="190"/>
        <v>42160.651817129634</v>
      </c>
      <c r="T2991">
        <f t="shared" si="187"/>
        <v>2015</v>
      </c>
    </row>
    <row r="2992" spans="1:20" ht="45" x14ac:dyDescent="0.25">
      <c r="A2992">
        <v>3840</v>
      </c>
      <c r="B2992" s="9" t="s">
        <v>3837</v>
      </c>
      <c r="C2992" s="3" t="s">
        <v>7949</v>
      </c>
      <c r="D2992" s="5">
        <v>1</v>
      </c>
      <c r="E2992" s="7">
        <v>65</v>
      </c>
      <c r="F2992" s="11">
        <f t="shared" si="188"/>
        <v>6500</v>
      </c>
      <c r="G2992" t="s">
        <v>8218</v>
      </c>
      <c r="H2992" t="s">
        <v>8224</v>
      </c>
      <c r="I2992" t="s">
        <v>8246</v>
      </c>
      <c r="J2992">
        <v>1459180229</v>
      </c>
      <c r="K2992">
        <v>1457023829</v>
      </c>
      <c r="L2992" t="b">
        <v>0</v>
      </c>
      <c r="M2992">
        <v>3</v>
      </c>
      <c r="N2992" t="b">
        <v>1</v>
      </c>
      <c r="O2992" s="12" t="s">
        <v>8280</v>
      </c>
      <c r="P2992" s="12" t="s">
        <v>8281</v>
      </c>
      <c r="Q2992">
        <v>21.67</v>
      </c>
      <c r="R2992" s="18">
        <f t="shared" si="189"/>
        <v>42457.660057870366</v>
      </c>
      <c r="S2992" s="18">
        <f t="shared" si="190"/>
        <v>42432.701724537037</v>
      </c>
      <c r="T2992">
        <f t="shared" si="187"/>
        <v>2016</v>
      </c>
    </row>
    <row r="2993" spans="1:20" ht="45" x14ac:dyDescent="0.25">
      <c r="A2993">
        <v>3415</v>
      </c>
      <c r="B2993" s="9" t="s">
        <v>3414</v>
      </c>
      <c r="C2993" s="3" t="s">
        <v>7525</v>
      </c>
      <c r="D2993" s="5">
        <v>200</v>
      </c>
      <c r="E2993" s="7">
        <v>200</v>
      </c>
      <c r="F2993" s="11">
        <f t="shared" si="188"/>
        <v>100</v>
      </c>
      <c r="G2993" t="s">
        <v>8218</v>
      </c>
      <c r="H2993" t="s">
        <v>8223</v>
      </c>
      <c r="I2993" t="s">
        <v>8245</v>
      </c>
      <c r="J2993">
        <v>1460935800</v>
      </c>
      <c r="K2993">
        <v>1459999656</v>
      </c>
      <c r="L2993" t="b">
        <v>0</v>
      </c>
      <c r="M2993">
        <v>9</v>
      </c>
      <c r="N2993" t="b">
        <v>1</v>
      </c>
      <c r="O2993" s="12" t="s">
        <v>8280</v>
      </c>
      <c r="P2993" s="12" t="s">
        <v>8281</v>
      </c>
      <c r="Q2993">
        <v>22.22</v>
      </c>
      <c r="R2993" s="18">
        <f t="shared" si="189"/>
        <v>42477.979166666672</v>
      </c>
      <c r="S2993" s="18">
        <f t="shared" si="190"/>
        <v>42467.144166666665</v>
      </c>
      <c r="T2993">
        <f t="shared" si="187"/>
        <v>2016</v>
      </c>
    </row>
    <row r="2994" spans="1:20" ht="45" x14ac:dyDescent="0.25">
      <c r="A2994">
        <v>2866</v>
      </c>
      <c r="B2994" s="9" t="s">
        <v>2866</v>
      </c>
      <c r="C2994" s="3" t="s">
        <v>6976</v>
      </c>
      <c r="D2994" s="5">
        <v>5000</v>
      </c>
      <c r="E2994" s="7">
        <v>45</v>
      </c>
      <c r="F2994" s="11">
        <f t="shared" si="188"/>
        <v>1</v>
      </c>
      <c r="G2994" t="s">
        <v>8220</v>
      </c>
      <c r="H2994" t="s">
        <v>8223</v>
      </c>
      <c r="I2994" t="s">
        <v>8245</v>
      </c>
      <c r="J2994">
        <v>1476482400</v>
      </c>
      <c r="K2994">
        <v>1473893721</v>
      </c>
      <c r="L2994" t="b">
        <v>0</v>
      </c>
      <c r="M2994">
        <v>2</v>
      </c>
      <c r="N2994" t="b">
        <v>0</v>
      </c>
      <c r="O2994" s="12" t="s">
        <v>8280</v>
      </c>
      <c r="P2994" s="12" t="s">
        <v>8281</v>
      </c>
      <c r="Q2994">
        <v>22.5</v>
      </c>
      <c r="R2994" s="18">
        <f t="shared" si="189"/>
        <v>42657.916666666672</v>
      </c>
      <c r="S2994" s="18">
        <f t="shared" si="190"/>
        <v>42627.955104166671</v>
      </c>
      <c r="T2994">
        <f t="shared" si="187"/>
        <v>2016</v>
      </c>
    </row>
    <row r="2995" spans="1:20" ht="60" x14ac:dyDescent="0.25">
      <c r="A2995">
        <v>3966</v>
      </c>
      <c r="B2995" s="9" t="s">
        <v>3963</v>
      </c>
      <c r="C2995" s="3" t="s">
        <v>8073</v>
      </c>
      <c r="D2995" s="5">
        <v>7500</v>
      </c>
      <c r="E2995" s="7">
        <v>45</v>
      </c>
      <c r="F2995" s="11">
        <f t="shared" si="188"/>
        <v>1</v>
      </c>
      <c r="G2995" t="s">
        <v>8220</v>
      </c>
      <c r="H2995" t="s">
        <v>8223</v>
      </c>
      <c r="I2995" t="s">
        <v>8245</v>
      </c>
      <c r="J2995">
        <v>1406170740</v>
      </c>
      <c r="K2995">
        <v>1402506278</v>
      </c>
      <c r="L2995" t="b">
        <v>0</v>
      </c>
      <c r="M2995">
        <v>2</v>
      </c>
      <c r="N2995" t="b">
        <v>0</v>
      </c>
      <c r="O2995" s="12" t="s">
        <v>8280</v>
      </c>
      <c r="P2995" s="12" t="s">
        <v>8281</v>
      </c>
      <c r="Q2995">
        <v>22.5</v>
      </c>
      <c r="R2995" s="18">
        <f t="shared" si="189"/>
        <v>41844.124305555553</v>
      </c>
      <c r="S2995" s="18">
        <f t="shared" si="190"/>
        <v>41801.711550925924</v>
      </c>
      <c r="T2995">
        <f t="shared" si="187"/>
        <v>2014</v>
      </c>
    </row>
    <row r="2996" spans="1:20" ht="45" x14ac:dyDescent="0.25">
      <c r="A2996">
        <v>3587</v>
      </c>
      <c r="B2996" s="9" t="s">
        <v>3586</v>
      </c>
      <c r="C2996" s="3" t="s">
        <v>7697</v>
      </c>
      <c r="D2996" s="5">
        <v>500</v>
      </c>
      <c r="E2996" s="7">
        <v>633</v>
      </c>
      <c r="F2996" s="11">
        <f t="shared" si="188"/>
        <v>127</v>
      </c>
      <c r="G2996" t="s">
        <v>8218</v>
      </c>
      <c r="H2996" t="s">
        <v>8224</v>
      </c>
      <c r="I2996" t="s">
        <v>8246</v>
      </c>
      <c r="J2996">
        <v>1467054000</v>
      </c>
      <c r="K2996">
        <v>1463144254</v>
      </c>
      <c r="L2996" t="b">
        <v>0</v>
      </c>
      <c r="M2996">
        <v>28</v>
      </c>
      <c r="N2996" t="b">
        <v>1</v>
      </c>
      <c r="O2996" s="12" t="s">
        <v>8280</v>
      </c>
      <c r="P2996" s="12" t="s">
        <v>8281</v>
      </c>
      <c r="Q2996">
        <v>22.61</v>
      </c>
      <c r="R2996" s="18">
        <f t="shared" si="189"/>
        <v>42548.791666666672</v>
      </c>
      <c r="S2996" s="18">
        <f t="shared" si="190"/>
        <v>42503.539976851855</v>
      </c>
      <c r="T2996">
        <f t="shared" si="187"/>
        <v>2016</v>
      </c>
    </row>
    <row r="2997" spans="1:20" ht="60" x14ac:dyDescent="0.25">
      <c r="A2997">
        <v>3971</v>
      </c>
      <c r="B2997" s="9" t="s">
        <v>3968</v>
      </c>
      <c r="C2997" s="3" t="s">
        <v>8078</v>
      </c>
      <c r="D2997" s="5">
        <v>14000</v>
      </c>
      <c r="E2997" s="7">
        <v>136</v>
      </c>
      <c r="F2997" s="11">
        <f t="shared" si="188"/>
        <v>1</v>
      </c>
      <c r="G2997" t="s">
        <v>8220</v>
      </c>
      <c r="H2997" t="s">
        <v>8223</v>
      </c>
      <c r="I2997" t="s">
        <v>8245</v>
      </c>
      <c r="J2997">
        <v>1405947126</v>
      </c>
      <c r="K2997">
        <v>1403355126</v>
      </c>
      <c r="L2997" t="b">
        <v>0</v>
      </c>
      <c r="M2997">
        <v>6</v>
      </c>
      <c r="N2997" t="b">
        <v>0</v>
      </c>
      <c r="O2997" s="12" t="s">
        <v>8280</v>
      </c>
      <c r="P2997" s="12" t="s">
        <v>8281</v>
      </c>
      <c r="Q2997">
        <v>22.67</v>
      </c>
      <c r="R2997" s="18">
        <f t="shared" si="189"/>
        <v>41841.536180555559</v>
      </c>
      <c r="S2997" s="18">
        <f t="shared" si="190"/>
        <v>41811.536180555559</v>
      </c>
      <c r="T2997">
        <f t="shared" si="187"/>
        <v>2014</v>
      </c>
    </row>
    <row r="2998" spans="1:20" ht="60" x14ac:dyDescent="0.25">
      <c r="A2998">
        <v>3630</v>
      </c>
      <c r="B2998" s="9" t="s">
        <v>3628</v>
      </c>
      <c r="C2998" s="3" t="s">
        <v>7740</v>
      </c>
      <c r="D2998" s="5">
        <v>3000</v>
      </c>
      <c r="E2998" s="7">
        <v>1</v>
      </c>
      <c r="F2998" s="11">
        <f t="shared" si="188"/>
        <v>0</v>
      </c>
      <c r="G2998" t="s">
        <v>8220</v>
      </c>
      <c r="H2998" t="s">
        <v>8224</v>
      </c>
      <c r="I2998" t="s">
        <v>8246</v>
      </c>
      <c r="J2998">
        <v>1417295990</v>
      </c>
      <c r="K2998">
        <v>1414700390</v>
      </c>
      <c r="L2998" t="b">
        <v>0</v>
      </c>
      <c r="M2998">
        <v>1</v>
      </c>
      <c r="N2998" t="b">
        <v>0</v>
      </c>
      <c r="O2998" s="12" t="s">
        <v>8280</v>
      </c>
      <c r="P2998" s="12" t="s">
        <v>8305</v>
      </c>
      <c r="Q2998">
        <v>1</v>
      </c>
      <c r="R2998" s="18">
        <f t="shared" si="189"/>
        <v>41972.888773148152</v>
      </c>
      <c r="S2998" s="18">
        <f t="shared" si="190"/>
        <v>41942.84710648148</v>
      </c>
      <c r="T2998">
        <f t="shared" si="187"/>
        <v>2014</v>
      </c>
    </row>
    <row r="2999" spans="1:20" ht="45" x14ac:dyDescent="0.25">
      <c r="A2999">
        <v>4102</v>
      </c>
      <c r="B2999" s="9" t="s">
        <v>4098</v>
      </c>
      <c r="C2999" s="3" t="s">
        <v>8205</v>
      </c>
      <c r="D2999" s="5">
        <v>500</v>
      </c>
      <c r="E2999" s="7">
        <v>137</v>
      </c>
      <c r="F2999" s="11">
        <f t="shared" si="188"/>
        <v>27</v>
      </c>
      <c r="G2999" t="s">
        <v>8220</v>
      </c>
      <c r="H2999" t="s">
        <v>8223</v>
      </c>
      <c r="I2999" t="s">
        <v>8245</v>
      </c>
      <c r="J2999">
        <v>1463343673</v>
      </c>
      <c r="K2999">
        <v>1460751673</v>
      </c>
      <c r="L2999" t="b">
        <v>0</v>
      </c>
      <c r="M2999">
        <v>6</v>
      </c>
      <c r="N2999" t="b">
        <v>0</v>
      </c>
      <c r="O2999" s="12" t="s">
        <v>8280</v>
      </c>
      <c r="P2999" s="12" t="s">
        <v>8281</v>
      </c>
      <c r="Q2999">
        <v>22.83</v>
      </c>
      <c r="R2999" s="18">
        <f t="shared" si="189"/>
        <v>42505.848067129627</v>
      </c>
      <c r="S2999" s="18">
        <f t="shared" si="190"/>
        <v>42475.848067129627</v>
      </c>
      <c r="T2999">
        <f t="shared" si="187"/>
        <v>2016</v>
      </c>
    </row>
    <row r="3000" spans="1:20" ht="45" x14ac:dyDescent="0.25">
      <c r="A3000">
        <v>3558</v>
      </c>
      <c r="B3000" s="9" t="s">
        <v>3557</v>
      </c>
      <c r="C3000" s="3" t="s">
        <v>7668</v>
      </c>
      <c r="D3000" s="5">
        <v>350</v>
      </c>
      <c r="E3000" s="7">
        <v>504</v>
      </c>
      <c r="F3000" s="11">
        <f t="shared" si="188"/>
        <v>144</v>
      </c>
      <c r="G3000" t="s">
        <v>8218</v>
      </c>
      <c r="H3000" t="s">
        <v>8224</v>
      </c>
      <c r="I3000" t="s">
        <v>8246</v>
      </c>
      <c r="J3000">
        <v>1435352400</v>
      </c>
      <c r="K3000">
        <v>1431718575</v>
      </c>
      <c r="L3000" t="b">
        <v>0</v>
      </c>
      <c r="M3000">
        <v>22</v>
      </c>
      <c r="N3000" t="b">
        <v>1</v>
      </c>
      <c r="O3000" s="12" t="s">
        <v>8280</v>
      </c>
      <c r="P3000" s="12" t="s">
        <v>8281</v>
      </c>
      <c r="Q3000">
        <v>22.91</v>
      </c>
      <c r="R3000" s="18">
        <f t="shared" si="189"/>
        <v>42181.875</v>
      </c>
      <c r="S3000" s="18">
        <f t="shared" si="190"/>
        <v>42139.816840277781</v>
      </c>
      <c r="T3000">
        <f t="shared" si="187"/>
        <v>2015</v>
      </c>
    </row>
    <row r="3001" spans="1:20" ht="45" x14ac:dyDescent="0.25">
      <c r="A3001">
        <v>3990</v>
      </c>
      <c r="B3001" s="9" t="s">
        <v>3986</v>
      </c>
      <c r="C3001" s="3" t="s">
        <v>8096</v>
      </c>
      <c r="D3001" s="5">
        <v>1650</v>
      </c>
      <c r="E3001" s="7">
        <v>69</v>
      </c>
      <c r="F3001" s="11">
        <f t="shared" si="188"/>
        <v>4</v>
      </c>
      <c r="G3001" t="s">
        <v>8220</v>
      </c>
      <c r="H3001" t="s">
        <v>8224</v>
      </c>
      <c r="I3001" t="s">
        <v>8246</v>
      </c>
      <c r="J3001">
        <v>1456934893</v>
      </c>
      <c r="K3001">
        <v>1454342893</v>
      </c>
      <c r="L3001" t="b">
        <v>0</v>
      </c>
      <c r="M3001">
        <v>3</v>
      </c>
      <c r="N3001" t="b">
        <v>0</v>
      </c>
      <c r="O3001" s="12" t="s">
        <v>8280</v>
      </c>
      <c r="P3001" s="12" t="s">
        <v>8281</v>
      </c>
      <c r="Q3001">
        <v>23</v>
      </c>
      <c r="R3001" s="18">
        <f t="shared" si="189"/>
        <v>42431.672372685185</v>
      </c>
      <c r="S3001" s="18">
        <f t="shared" si="190"/>
        <v>42401.672372685185</v>
      </c>
      <c r="T3001">
        <f t="shared" si="187"/>
        <v>2016</v>
      </c>
    </row>
    <row r="3002" spans="1:20" ht="45" x14ac:dyDescent="0.25">
      <c r="A3002">
        <v>3330</v>
      </c>
      <c r="B3002" s="9" t="s">
        <v>3330</v>
      </c>
      <c r="C3002" s="3" t="s">
        <v>7440</v>
      </c>
      <c r="D3002" s="5">
        <v>1500</v>
      </c>
      <c r="E3002" s="7">
        <v>1594</v>
      </c>
      <c r="F3002" s="11">
        <f t="shared" si="188"/>
        <v>106</v>
      </c>
      <c r="G3002" t="s">
        <v>8218</v>
      </c>
      <c r="H3002" t="s">
        <v>8224</v>
      </c>
      <c r="I3002" t="s">
        <v>8246</v>
      </c>
      <c r="J3002">
        <v>1427919468</v>
      </c>
      <c r="K3002">
        <v>1425331068</v>
      </c>
      <c r="L3002" t="b">
        <v>0</v>
      </c>
      <c r="M3002">
        <v>69</v>
      </c>
      <c r="N3002" t="b">
        <v>1</v>
      </c>
      <c r="O3002" s="12" t="s">
        <v>8280</v>
      </c>
      <c r="P3002" s="12" t="s">
        <v>8281</v>
      </c>
      <c r="Q3002">
        <v>23.1</v>
      </c>
      <c r="R3002" s="18">
        <f t="shared" si="189"/>
        <v>42095.845694444448</v>
      </c>
      <c r="S3002" s="18">
        <f t="shared" si="190"/>
        <v>42065.887361111112</v>
      </c>
      <c r="T3002">
        <f t="shared" si="187"/>
        <v>2015</v>
      </c>
    </row>
    <row r="3003" spans="1:20" ht="60" x14ac:dyDescent="0.25">
      <c r="A3003">
        <v>3135</v>
      </c>
      <c r="B3003" s="9" t="s">
        <v>3135</v>
      </c>
      <c r="C3003" s="3" t="s">
        <v>7245</v>
      </c>
      <c r="D3003" s="5">
        <v>777</v>
      </c>
      <c r="E3003" s="7">
        <v>162</v>
      </c>
      <c r="F3003" s="11">
        <f t="shared" si="188"/>
        <v>21</v>
      </c>
      <c r="G3003" t="s">
        <v>8221</v>
      </c>
      <c r="H3003" t="s">
        <v>8223</v>
      </c>
      <c r="I3003" t="s">
        <v>8245</v>
      </c>
      <c r="J3003">
        <v>1491277121</v>
      </c>
      <c r="K3003">
        <v>1489376321</v>
      </c>
      <c r="L3003" t="b">
        <v>0</v>
      </c>
      <c r="M3003">
        <v>7</v>
      </c>
      <c r="N3003" t="b">
        <v>0</v>
      </c>
      <c r="O3003" s="12" t="s">
        <v>8280</v>
      </c>
      <c r="P3003" s="12" t="s">
        <v>8281</v>
      </c>
      <c r="Q3003">
        <v>23.14</v>
      </c>
      <c r="R3003" s="18">
        <f t="shared" si="189"/>
        <v>42829.151863425926</v>
      </c>
      <c r="S3003" s="18">
        <f t="shared" si="190"/>
        <v>42807.151863425926</v>
      </c>
      <c r="T3003">
        <f t="shared" si="187"/>
        <v>2017</v>
      </c>
    </row>
    <row r="3004" spans="1:20" ht="45" x14ac:dyDescent="0.25">
      <c r="A3004">
        <v>2994</v>
      </c>
      <c r="B3004" s="9" t="s">
        <v>2994</v>
      </c>
      <c r="C3004" s="3" t="s">
        <v>7104</v>
      </c>
      <c r="D3004" s="5">
        <v>300</v>
      </c>
      <c r="E3004" s="7">
        <v>1373.24</v>
      </c>
      <c r="F3004" s="11">
        <f t="shared" si="188"/>
        <v>458</v>
      </c>
      <c r="G3004" t="s">
        <v>8218</v>
      </c>
      <c r="H3004" t="s">
        <v>8224</v>
      </c>
      <c r="I3004" t="s">
        <v>8246</v>
      </c>
      <c r="J3004">
        <v>1412335772</v>
      </c>
      <c r="K3004">
        <v>1409743772</v>
      </c>
      <c r="L3004" t="b">
        <v>0</v>
      </c>
      <c r="M3004">
        <v>59</v>
      </c>
      <c r="N3004" t="b">
        <v>1</v>
      </c>
      <c r="O3004" s="12" t="s">
        <v>8280</v>
      </c>
      <c r="P3004" s="12" t="s">
        <v>8282</v>
      </c>
      <c r="Q3004">
        <v>23.28</v>
      </c>
      <c r="R3004" s="18">
        <f t="shared" si="189"/>
        <v>41915.478842592594</v>
      </c>
      <c r="S3004" s="18">
        <f t="shared" si="190"/>
        <v>41885.478842592594</v>
      </c>
      <c r="T3004">
        <f t="shared" si="187"/>
        <v>2014</v>
      </c>
    </row>
    <row r="3005" spans="1:20" ht="60" x14ac:dyDescent="0.25">
      <c r="A3005">
        <v>2848</v>
      </c>
      <c r="B3005" s="9" t="s">
        <v>2848</v>
      </c>
      <c r="C3005" s="3" t="s">
        <v>6958</v>
      </c>
      <c r="D3005" s="5">
        <v>35000</v>
      </c>
      <c r="E3005" s="7">
        <v>70</v>
      </c>
      <c r="F3005" s="11">
        <f t="shared" si="188"/>
        <v>0</v>
      </c>
      <c r="G3005" t="s">
        <v>8220</v>
      </c>
      <c r="H3005" t="s">
        <v>8223</v>
      </c>
      <c r="I3005" t="s">
        <v>8245</v>
      </c>
      <c r="J3005">
        <v>1432913659</v>
      </c>
      <c r="K3005">
        <v>1430321659</v>
      </c>
      <c r="L3005" t="b">
        <v>0</v>
      </c>
      <c r="M3005">
        <v>3</v>
      </c>
      <c r="N3005" t="b">
        <v>0</v>
      </c>
      <c r="O3005" s="12" t="s">
        <v>8280</v>
      </c>
      <c r="P3005" s="12" t="s">
        <v>8281</v>
      </c>
      <c r="Q3005">
        <v>23.33</v>
      </c>
      <c r="R3005" s="18">
        <f t="shared" si="189"/>
        <v>42153.648831018523</v>
      </c>
      <c r="S3005" s="18">
        <f t="shared" si="190"/>
        <v>42123.648831018523</v>
      </c>
      <c r="T3005">
        <f t="shared" si="187"/>
        <v>2015</v>
      </c>
    </row>
    <row r="3006" spans="1:20" ht="60" x14ac:dyDescent="0.25">
      <c r="A3006">
        <v>3675</v>
      </c>
      <c r="B3006" s="9" t="s">
        <v>3672</v>
      </c>
      <c r="C3006" s="3" t="s">
        <v>7785</v>
      </c>
      <c r="D3006" s="5">
        <v>50</v>
      </c>
      <c r="E3006" s="7">
        <v>70</v>
      </c>
      <c r="F3006" s="11">
        <f t="shared" si="188"/>
        <v>140</v>
      </c>
      <c r="G3006" t="s">
        <v>8218</v>
      </c>
      <c r="H3006" t="s">
        <v>8224</v>
      </c>
      <c r="I3006" t="s">
        <v>8246</v>
      </c>
      <c r="J3006">
        <v>1463353200</v>
      </c>
      <c r="K3006">
        <v>1462285182</v>
      </c>
      <c r="L3006" t="b">
        <v>0</v>
      </c>
      <c r="M3006">
        <v>3</v>
      </c>
      <c r="N3006" t="b">
        <v>1</v>
      </c>
      <c r="O3006" s="12" t="s">
        <v>8280</v>
      </c>
      <c r="P3006" s="12" t="s">
        <v>8281</v>
      </c>
      <c r="Q3006">
        <v>23.33</v>
      </c>
      <c r="R3006" s="18">
        <f t="shared" si="189"/>
        <v>42505.958333333328</v>
      </c>
      <c r="S3006" s="18">
        <f t="shared" si="190"/>
        <v>42493.597013888888</v>
      </c>
      <c r="T3006">
        <f t="shared" si="187"/>
        <v>2016</v>
      </c>
    </row>
    <row r="3007" spans="1:20" ht="60" x14ac:dyDescent="0.25">
      <c r="A3007">
        <v>3051</v>
      </c>
      <c r="B3007" s="9" t="s">
        <v>3051</v>
      </c>
      <c r="C3007" s="3" t="s">
        <v>7161</v>
      </c>
      <c r="D3007" s="5">
        <v>3500</v>
      </c>
      <c r="E3007" s="7">
        <v>827</v>
      </c>
      <c r="F3007" s="11">
        <f t="shared" si="188"/>
        <v>24</v>
      </c>
      <c r="G3007" t="s">
        <v>8220</v>
      </c>
      <c r="H3007" t="s">
        <v>8224</v>
      </c>
      <c r="I3007" t="s">
        <v>8246</v>
      </c>
      <c r="J3007">
        <v>1486547945</v>
      </c>
      <c r="K3007">
        <v>1483955945</v>
      </c>
      <c r="L3007" t="b">
        <v>1</v>
      </c>
      <c r="M3007">
        <v>35</v>
      </c>
      <c r="N3007" t="b">
        <v>0</v>
      </c>
      <c r="O3007" s="12" t="s">
        <v>8280</v>
      </c>
      <c r="P3007" s="12" t="s">
        <v>8282</v>
      </c>
      <c r="Q3007">
        <v>23.63</v>
      </c>
      <c r="R3007" s="18">
        <f t="shared" si="189"/>
        <v>42774.416030092587</v>
      </c>
      <c r="S3007" s="18">
        <f t="shared" si="190"/>
        <v>42744.416030092587</v>
      </c>
      <c r="T3007">
        <f t="shared" si="187"/>
        <v>2017</v>
      </c>
    </row>
    <row r="3008" spans="1:20" ht="45" x14ac:dyDescent="0.25">
      <c r="A3008">
        <v>3846</v>
      </c>
      <c r="B3008" s="9" t="s">
        <v>3843</v>
      </c>
      <c r="C3008" s="3" t="s">
        <v>7955</v>
      </c>
      <c r="D3008" s="5">
        <v>7000</v>
      </c>
      <c r="E3008" s="7">
        <v>189</v>
      </c>
      <c r="F3008" s="11">
        <f t="shared" si="188"/>
        <v>3</v>
      </c>
      <c r="G3008" t="s">
        <v>8220</v>
      </c>
      <c r="H3008" t="s">
        <v>8223</v>
      </c>
      <c r="I3008" t="s">
        <v>8245</v>
      </c>
      <c r="J3008">
        <v>1412405940</v>
      </c>
      <c r="K3008">
        <v>1409721542</v>
      </c>
      <c r="L3008" t="b">
        <v>1</v>
      </c>
      <c r="M3008">
        <v>8</v>
      </c>
      <c r="N3008" t="b">
        <v>0</v>
      </c>
      <c r="O3008" s="12" t="s">
        <v>8280</v>
      </c>
      <c r="P3008" s="12" t="s">
        <v>8281</v>
      </c>
      <c r="Q3008">
        <v>23.63</v>
      </c>
      <c r="R3008" s="18">
        <f t="shared" si="189"/>
        <v>41916.290972222225</v>
      </c>
      <c r="S3008" s="18">
        <f t="shared" si="190"/>
        <v>41885.221550925926</v>
      </c>
      <c r="T3008">
        <f t="shared" si="187"/>
        <v>2014</v>
      </c>
    </row>
    <row r="3009" spans="1:20" ht="60" x14ac:dyDescent="0.25">
      <c r="A3009">
        <v>2817</v>
      </c>
      <c r="B3009" s="9" t="s">
        <v>2817</v>
      </c>
      <c r="C3009" s="3" t="s">
        <v>6927</v>
      </c>
      <c r="D3009" s="5">
        <v>600</v>
      </c>
      <c r="E3009" s="7">
        <v>780</v>
      </c>
      <c r="F3009" s="11">
        <f t="shared" si="188"/>
        <v>130</v>
      </c>
      <c r="G3009" t="s">
        <v>8218</v>
      </c>
      <c r="H3009" t="s">
        <v>8224</v>
      </c>
      <c r="I3009" t="s">
        <v>8246</v>
      </c>
      <c r="J3009">
        <v>1425136462</v>
      </c>
      <c r="K3009">
        <v>1421680462</v>
      </c>
      <c r="L3009" t="b">
        <v>0</v>
      </c>
      <c r="M3009">
        <v>33</v>
      </c>
      <c r="N3009" t="b">
        <v>1</v>
      </c>
      <c r="O3009" s="12" t="s">
        <v>8280</v>
      </c>
      <c r="P3009" s="12" t="s">
        <v>8281</v>
      </c>
      <c r="Q3009">
        <v>23.64</v>
      </c>
      <c r="R3009" s="18">
        <f t="shared" si="189"/>
        <v>42063.634976851856</v>
      </c>
      <c r="S3009" s="18">
        <f t="shared" si="190"/>
        <v>42023.634976851856</v>
      </c>
      <c r="T3009">
        <f t="shared" si="187"/>
        <v>2015</v>
      </c>
    </row>
    <row r="3010" spans="1:20" ht="60" x14ac:dyDescent="0.25">
      <c r="A3010">
        <v>3078</v>
      </c>
      <c r="B3010" s="9" t="s">
        <v>3078</v>
      </c>
      <c r="C3010" s="3" t="s">
        <v>7188</v>
      </c>
      <c r="D3010" s="5">
        <v>60000</v>
      </c>
      <c r="E3010" s="7">
        <v>71</v>
      </c>
      <c r="F3010" s="11">
        <f t="shared" si="188"/>
        <v>0</v>
      </c>
      <c r="G3010" t="s">
        <v>8220</v>
      </c>
      <c r="H3010" t="s">
        <v>8223</v>
      </c>
      <c r="I3010" t="s">
        <v>8245</v>
      </c>
      <c r="J3010">
        <v>1424920795</v>
      </c>
      <c r="K3010">
        <v>1422328795</v>
      </c>
      <c r="L3010" t="b">
        <v>0</v>
      </c>
      <c r="M3010">
        <v>3</v>
      </c>
      <c r="N3010" t="b">
        <v>0</v>
      </c>
      <c r="O3010" s="12" t="s">
        <v>8280</v>
      </c>
      <c r="P3010" s="12" t="s">
        <v>8282</v>
      </c>
      <c r="Q3010">
        <v>23.67</v>
      </c>
      <c r="R3010" s="18">
        <f t="shared" si="189"/>
        <v>42061.138831018514</v>
      </c>
      <c r="S3010" s="18">
        <f t="shared" si="190"/>
        <v>42031.138831018514</v>
      </c>
      <c r="T3010">
        <f t="shared" si="187"/>
        <v>2015</v>
      </c>
    </row>
    <row r="3011" spans="1:20" ht="45" x14ac:dyDescent="0.25">
      <c r="A3011">
        <v>4058</v>
      </c>
      <c r="B3011" s="9" t="s">
        <v>4054</v>
      </c>
      <c r="C3011" s="3" t="s">
        <v>8162</v>
      </c>
      <c r="D3011" s="5">
        <v>3750</v>
      </c>
      <c r="E3011" s="7">
        <v>95</v>
      </c>
      <c r="F3011" s="11">
        <f t="shared" si="188"/>
        <v>3</v>
      </c>
      <c r="G3011" t="s">
        <v>8220</v>
      </c>
      <c r="H3011" t="s">
        <v>8223</v>
      </c>
      <c r="I3011" t="s">
        <v>8245</v>
      </c>
      <c r="J3011">
        <v>1459483140</v>
      </c>
      <c r="K3011">
        <v>1458178044</v>
      </c>
      <c r="L3011" t="b">
        <v>0</v>
      </c>
      <c r="M3011">
        <v>4</v>
      </c>
      <c r="N3011" t="b">
        <v>0</v>
      </c>
      <c r="O3011" s="12" t="s">
        <v>8280</v>
      </c>
      <c r="P3011" s="12" t="s">
        <v>8281</v>
      </c>
      <c r="Q3011">
        <v>23.75</v>
      </c>
      <c r="R3011" s="18">
        <f t="shared" si="189"/>
        <v>42461.165972222225</v>
      </c>
      <c r="S3011" s="18">
        <f t="shared" si="190"/>
        <v>42446.060694444444</v>
      </c>
      <c r="T3011">
        <f t="shared" ref="T3011:T3074" si="191">YEAR(S3011)</f>
        <v>2016</v>
      </c>
    </row>
    <row r="3012" spans="1:20" ht="45" x14ac:dyDescent="0.25">
      <c r="A3012">
        <v>3244</v>
      </c>
      <c r="B3012" s="9" t="s">
        <v>3244</v>
      </c>
      <c r="C3012" s="3" t="s">
        <v>7354</v>
      </c>
      <c r="D3012" s="5">
        <v>1600</v>
      </c>
      <c r="E3012" s="7">
        <v>1647</v>
      </c>
      <c r="F3012" s="11">
        <f t="shared" si="188"/>
        <v>103</v>
      </c>
      <c r="G3012" t="s">
        <v>8218</v>
      </c>
      <c r="H3012" t="s">
        <v>8224</v>
      </c>
      <c r="I3012" t="s">
        <v>8246</v>
      </c>
      <c r="J3012">
        <v>1480613982</v>
      </c>
      <c r="K3012">
        <v>1478018382</v>
      </c>
      <c r="L3012" t="b">
        <v>0</v>
      </c>
      <c r="M3012">
        <v>69</v>
      </c>
      <c r="N3012" t="b">
        <v>1</v>
      </c>
      <c r="O3012" s="12" t="s">
        <v>8280</v>
      </c>
      <c r="P3012" s="12" t="s">
        <v>8281</v>
      </c>
      <c r="Q3012">
        <v>23.87</v>
      </c>
      <c r="R3012" s="18">
        <f t="shared" si="189"/>
        <v>42705.735902777778</v>
      </c>
      <c r="S3012" s="18">
        <f t="shared" si="190"/>
        <v>42675.694236111114</v>
      </c>
      <c r="T3012">
        <f t="shared" si="191"/>
        <v>2016</v>
      </c>
    </row>
    <row r="3013" spans="1:20" ht="60" x14ac:dyDescent="0.25">
      <c r="A3013">
        <v>2850</v>
      </c>
      <c r="B3013" s="9" t="s">
        <v>2850</v>
      </c>
      <c r="C3013" s="3" t="s">
        <v>6960</v>
      </c>
      <c r="D3013" s="5">
        <v>8000</v>
      </c>
      <c r="E3013" s="7">
        <v>311</v>
      </c>
      <c r="F3013" s="11">
        <f t="shared" si="188"/>
        <v>4</v>
      </c>
      <c r="G3013" t="s">
        <v>8220</v>
      </c>
      <c r="H3013" t="s">
        <v>8223</v>
      </c>
      <c r="I3013" t="s">
        <v>8245</v>
      </c>
      <c r="J3013">
        <v>1409962211</v>
      </c>
      <c r="K3013">
        <v>1407370211</v>
      </c>
      <c r="L3013" t="b">
        <v>0</v>
      </c>
      <c r="M3013">
        <v>13</v>
      </c>
      <c r="N3013" t="b">
        <v>0</v>
      </c>
      <c r="O3013" s="12" t="s">
        <v>8280</v>
      </c>
      <c r="P3013" s="12" t="s">
        <v>8281</v>
      </c>
      <c r="Q3013">
        <v>23.92</v>
      </c>
      <c r="R3013" s="18">
        <f t="shared" si="189"/>
        <v>41888.007071759261</v>
      </c>
      <c r="S3013" s="18">
        <f t="shared" si="190"/>
        <v>41858.007071759261</v>
      </c>
      <c r="T3013">
        <f t="shared" si="191"/>
        <v>2014</v>
      </c>
    </row>
    <row r="3014" spans="1:20" ht="60" x14ac:dyDescent="0.25">
      <c r="A3014">
        <v>3140</v>
      </c>
      <c r="B3014" s="9" t="s">
        <v>3140</v>
      </c>
      <c r="C3014" s="3" t="s">
        <v>7250</v>
      </c>
      <c r="D3014" s="5">
        <v>10000</v>
      </c>
      <c r="E3014" s="7">
        <v>96</v>
      </c>
      <c r="F3014" s="11">
        <f t="shared" si="188"/>
        <v>1</v>
      </c>
      <c r="G3014" t="s">
        <v>8221</v>
      </c>
      <c r="H3014" t="s">
        <v>8229</v>
      </c>
      <c r="I3014" t="s">
        <v>8248</v>
      </c>
      <c r="J3014">
        <v>1491581703</v>
      </c>
      <c r="K3014">
        <v>1488993303</v>
      </c>
      <c r="L3014" t="b">
        <v>0</v>
      </c>
      <c r="M3014">
        <v>4</v>
      </c>
      <c r="N3014" t="b">
        <v>0</v>
      </c>
      <c r="O3014" s="12" t="s">
        <v>8280</v>
      </c>
      <c r="P3014" s="12" t="s">
        <v>8281</v>
      </c>
      <c r="Q3014">
        <v>24</v>
      </c>
      <c r="R3014" s="18">
        <f t="shared" si="189"/>
        <v>42832.677118055552</v>
      </c>
      <c r="S3014" s="18">
        <f t="shared" si="190"/>
        <v>42802.718784722223</v>
      </c>
      <c r="T3014">
        <f t="shared" si="191"/>
        <v>2017</v>
      </c>
    </row>
    <row r="3015" spans="1:20" ht="90" x14ac:dyDescent="0.25">
      <c r="A3015">
        <v>1287</v>
      </c>
      <c r="B3015" s="9" t="s">
        <v>1288</v>
      </c>
      <c r="C3015" s="3" t="s">
        <v>5397</v>
      </c>
      <c r="D3015" s="5">
        <v>250</v>
      </c>
      <c r="E3015" s="7">
        <v>605</v>
      </c>
      <c r="F3015" s="11">
        <f t="shared" si="188"/>
        <v>242</v>
      </c>
      <c r="G3015" t="s">
        <v>8218</v>
      </c>
      <c r="H3015" t="s">
        <v>8224</v>
      </c>
      <c r="I3015" t="s">
        <v>8246</v>
      </c>
      <c r="J3015">
        <v>1434120856</v>
      </c>
      <c r="K3015">
        <v>1428936856</v>
      </c>
      <c r="L3015" t="b">
        <v>0</v>
      </c>
      <c r="M3015">
        <v>25</v>
      </c>
      <c r="N3015" t="b">
        <v>1</v>
      </c>
      <c r="O3015" s="12" t="s">
        <v>8280</v>
      </c>
      <c r="P3015" s="12" t="s">
        <v>8281</v>
      </c>
      <c r="Q3015">
        <v>24.2</v>
      </c>
      <c r="R3015" s="18">
        <f t="shared" si="189"/>
        <v>42167.621018518519</v>
      </c>
      <c r="S3015" s="18">
        <f t="shared" si="190"/>
        <v>42107.621018518519</v>
      </c>
      <c r="T3015">
        <f t="shared" si="191"/>
        <v>2015</v>
      </c>
    </row>
    <row r="3016" spans="1:20" ht="30" x14ac:dyDescent="0.25">
      <c r="A3016">
        <v>3395</v>
      </c>
      <c r="B3016" s="9" t="s">
        <v>3394</v>
      </c>
      <c r="C3016" s="3" t="s">
        <v>7505</v>
      </c>
      <c r="D3016" s="5">
        <v>500</v>
      </c>
      <c r="E3016" s="7">
        <v>920</v>
      </c>
      <c r="F3016" s="11">
        <f t="shared" si="188"/>
        <v>184</v>
      </c>
      <c r="G3016" t="s">
        <v>8218</v>
      </c>
      <c r="H3016" t="s">
        <v>8224</v>
      </c>
      <c r="I3016" t="s">
        <v>8246</v>
      </c>
      <c r="J3016">
        <v>1433009400</v>
      </c>
      <c r="K3016">
        <v>1431795944</v>
      </c>
      <c r="L3016" t="b">
        <v>0</v>
      </c>
      <c r="M3016">
        <v>38</v>
      </c>
      <c r="N3016" t="b">
        <v>1</v>
      </c>
      <c r="O3016" s="12" t="s">
        <v>8280</v>
      </c>
      <c r="P3016" s="12" t="s">
        <v>8281</v>
      </c>
      <c r="Q3016">
        <v>24.21</v>
      </c>
      <c r="R3016" s="18">
        <f t="shared" si="189"/>
        <v>42154.756944444445</v>
      </c>
      <c r="S3016" s="18">
        <f t="shared" si="190"/>
        <v>42140.712314814817</v>
      </c>
      <c r="T3016">
        <f t="shared" si="191"/>
        <v>2015</v>
      </c>
    </row>
    <row r="3017" spans="1:20" ht="60" x14ac:dyDescent="0.25">
      <c r="A3017">
        <v>3549</v>
      </c>
      <c r="B3017" s="9" t="s">
        <v>3548</v>
      </c>
      <c r="C3017" s="3" t="s">
        <v>7659</v>
      </c>
      <c r="D3017" s="5">
        <v>1000</v>
      </c>
      <c r="E3017" s="7">
        <v>1020</v>
      </c>
      <c r="F3017" s="11">
        <f t="shared" si="188"/>
        <v>102</v>
      </c>
      <c r="G3017" t="s">
        <v>8218</v>
      </c>
      <c r="H3017" t="s">
        <v>8224</v>
      </c>
      <c r="I3017" t="s">
        <v>8246</v>
      </c>
      <c r="J3017">
        <v>1441358873</v>
      </c>
      <c r="K3017">
        <v>1438939673</v>
      </c>
      <c r="L3017" t="b">
        <v>0</v>
      </c>
      <c r="M3017">
        <v>42</v>
      </c>
      <c r="N3017" t="b">
        <v>1</v>
      </c>
      <c r="O3017" s="12" t="s">
        <v>8280</v>
      </c>
      <c r="P3017" s="12" t="s">
        <v>8281</v>
      </c>
      <c r="Q3017">
        <v>24.29</v>
      </c>
      <c r="R3017" s="18">
        <f t="shared" si="189"/>
        <v>42251.394363425927</v>
      </c>
      <c r="S3017" s="18">
        <f t="shared" si="190"/>
        <v>42223.394363425927</v>
      </c>
      <c r="T3017">
        <f t="shared" si="191"/>
        <v>2015</v>
      </c>
    </row>
    <row r="3018" spans="1:20" ht="45" x14ac:dyDescent="0.25">
      <c r="A3018">
        <v>2856</v>
      </c>
      <c r="B3018" s="9" t="s">
        <v>2856</v>
      </c>
      <c r="C3018" s="3" t="s">
        <v>6966</v>
      </c>
      <c r="D3018" s="5">
        <v>3000</v>
      </c>
      <c r="E3018" s="7">
        <v>146</v>
      </c>
      <c r="F3018" s="11">
        <f t="shared" si="188"/>
        <v>5</v>
      </c>
      <c r="G3018" t="s">
        <v>8220</v>
      </c>
      <c r="H3018" t="s">
        <v>8223</v>
      </c>
      <c r="I3018" t="s">
        <v>8245</v>
      </c>
      <c r="J3018">
        <v>1439069640</v>
      </c>
      <c r="K3018">
        <v>1433897647</v>
      </c>
      <c r="L3018" t="b">
        <v>0</v>
      </c>
      <c r="M3018">
        <v>6</v>
      </c>
      <c r="N3018" t="b">
        <v>0</v>
      </c>
      <c r="O3018" s="12" t="s">
        <v>8280</v>
      </c>
      <c r="P3018" s="12" t="s">
        <v>8281</v>
      </c>
      <c r="Q3018">
        <v>24.33</v>
      </c>
      <c r="R3018" s="18">
        <f t="shared" si="189"/>
        <v>42224.898611111115</v>
      </c>
      <c r="S3018" s="18">
        <f t="shared" si="190"/>
        <v>42165.037581018521</v>
      </c>
      <c r="T3018">
        <f t="shared" si="191"/>
        <v>2015</v>
      </c>
    </row>
    <row r="3019" spans="1:20" ht="60" x14ac:dyDescent="0.25">
      <c r="A3019">
        <v>3959</v>
      </c>
      <c r="B3019" s="9" t="s">
        <v>3956</v>
      </c>
      <c r="C3019" s="3" t="s">
        <v>8066</v>
      </c>
      <c r="D3019" s="5">
        <v>1200</v>
      </c>
      <c r="E3019" s="7">
        <v>292</v>
      </c>
      <c r="F3019" s="11">
        <f t="shared" si="188"/>
        <v>24</v>
      </c>
      <c r="G3019" t="s">
        <v>8220</v>
      </c>
      <c r="H3019" t="s">
        <v>8223</v>
      </c>
      <c r="I3019" t="s">
        <v>8245</v>
      </c>
      <c r="J3019">
        <v>1411930556</v>
      </c>
      <c r="K3019">
        <v>1409338556</v>
      </c>
      <c r="L3019" t="b">
        <v>0</v>
      </c>
      <c r="M3019">
        <v>12</v>
      </c>
      <c r="N3019" t="b">
        <v>0</v>
      </c>
      <c r="O3019" s="12" t="s">
        <v>8280</v>
      </c>
      <c r="P3019" s="12" t="s">
        <v>8281</v>
      </c>
      <c r="Q3019">
        <v>24.33</v>
      </c>
      <c r="R3019" s="18">
        <f t="shared" si="189"/>
        <v>41910.788842592592</v>
      </c>
      <c r="S3019" s="18">
        <f t="shared" si="190"/>
        <v>41880.788842592592</v>
      </c>
      <c r="T3019">
        <f t="shared" si="191"/>
        <v>2014</v>
      </c>
    </row>
    <row r="3020" spans="1:20" ht="60" x14ac:dyDescent="0.25">
      <c r="A3020">
        <v>2805</v>
      </c>
      <c r="B3020" s="9" t="s">
        <v>2805</v>
      </c>
      <c r="C3020" s="3" t="s">
        <v>6915</v>
      </c>
      <c r="D3020" s="5">
        <v>400</v>
      </c>
      <c r="E3020" s="7">
        <v>440</v>
      </c>
      <c r="F3020" s="11">
        <f t="shared" si="188"/>
        <v>110</v>
      </c>
      <c r="G3020" t="s">
        <v>8218</v>
      </c>
      <c r="H3020" t="s">
        <v>8224</v>
      </c>
      <c r="I3020" t="s">
        <v>8246</v>
      </c>
      <c r="J3020">
        <v>1440245273</v>
      </c>
      <c r="K3020">
        <v>1438085273</v>
      </c>
      <c r="L3020" t="b">
        <v>0</v>
      </c>
      <c r="M3020">
        <v>18</v>
      </c>
      <c r="N3020" t="b">
        <v>1</v>
      </c>
      <c r="O3020" s="12" t="s">
        <v>8280</v>
      </c>
      <c r="P3020" s="12" t="s">
        <v>8281</v>
      </c>
      <c r="Q3020">
        <v>24.44</v>
      </c>
      <c r="R3020" s="18">
        <f t="shared" si="189"/>
        <v>42238.505474537036</v>
      </c>
      <c r="S3020" s="18">
        <f t="shared" si="190"/>
        <v>42213.505474537036</v>
      </c>
      <c r="T3020">
        <f t="shared" si="191"/>
        <v>2015</v>
      </c>
    </row>
    <row r="3021" spans="1:20" ht="60" x14ac:dyDescent="0.25">
      <c r="A3021">
        <v>3631</v>
      </c>
      <c r="B3021" s="9" t="s">
        <v>3629</v>
      </c>
      <c r="C3021" s="3" t="s">
        <v>7741</v>
      </c>
      <c r="D3021" s="5">
        <v>17100</v>
      </c>
      <c r="E3021" s="7">
        <v>8725</v>
      </c>
      <c r="F3021" s="11">
        <f t="shared" si="188"/>
        <v>51</v>
      </c>
      <c r="G3021" t="s">
        <v>8220</v>
      </c>
      <c r="H3021" t="s">
        <v>8223</v>
      </c>
      <c r="I3021" t="s">
        <v>8245</v>
      </c>
      <c r="J3021">
        <v>1411444740</v>
      </c>
      <c r="K3021">
        <v>1409335497</v>
      </c>
      <c r="L3021" t="b">
        <v>0</v>
      </c>
      <c r="M3021">
        <v>59</v>
      </c>
      <c r="N3021" t="b">
        <v>0</v>
      </c>
      <c r="O3021" s="12" t="s">
        <v>8280</v>
      </c>
      <c r="P3021" s="12" t="s">
        <v>8305</v>
      </c>
      <c r="Q3021">
        <v>147.88</v>
      </c>
      <c r="R3021" s="18">
        <f t="shared" si="189"/>
        <v>41905.165972222225</v>
      </c>
      <c r="S3021" s="18">
        <f t="shared" si="190"/>
        <v>41880.753437499996</v>
      </c>
      <c r="T3021">
        <f t="shared" si="191"/>
        <v>2014</v>
      </c>
    </row>
    <row r="3022" spans="1:20" ht="60" x14ac:dyDescent="0.25">
      <c r="A3022">
        <v>3327</v>
      </c>
      <c r="B3022" s="9" t="s">
        <v>3327</v>
      </c>
      <c r="C3022" s="3" t="s">
        <v>7437</v>
      </c>
      <c r="D3022" s="5">
        <v>800</v>
      </c>
      <c r="E3022" s="7">
        <v>810</v>
      </c>
      <c r="F3022" s="11">
        <f t="shared" si="188"/>
        <v>101</v>
      </c>
      <c r="G3022" t="s">
        <v>8218</v>
      </c>
      <c r="H3022" t="s">
        <v>8224</v>
      </c>
      <c r="I3022" t="s">
        <v>8246</v>
      </c>
      <c r="J3022">
        <v>1462697966</v>
      </c>
      <c r="K3022">
        <v>1460105966</v>
      </c>
      <c r="L3022" t="b">
        <v>0</v>
      </c>
      <c r="M3022">
        <v>33</v>
      </c>
      <c r="N3022" t="b">
        <v>1</v>
      </c>
      <c r="O3022" s="12" t="s">
        <v>8280</v>
      </c>
      <c r="P3022" s="12" t="s">
        <v>8281</v>
      </c>
      <c r="Q3022">
        <v>24.55</v>
      </c>
      <c r="R3022" s="18">
        <f t="shared" si="189"/>
        <v>42498.374606481477</v>
      </c>
      <c r="S3022" s="18">
        <f t="shared" si="190"/>
        <v>42468.374606481477</v>
      </c>
      <c r="T3022">
        <f t="shared" si="191"/>
        <v>2016</v>
      </c>
    </row>
    <row r="3023" spans="1:20" ht="60" x14ac:dyDescent="0.25">
      <c r="A3023">
        <v>3905</v>
      </c>
      <c r="B3023" s="9" t="s">
        <v>3902</v>
      </c>
      <c r="C3023" s="3" t="s">
        <v>8013</v>
      </c>
      <c r="D3023" s="5">
        <v>1500</v>
      </c>
      <c r="E3023" s="7">
        <v>173</v>
      </c>
      <c r="F3023" s="11">
        <f t="shared" si="188"/>
        <v>12</v>
      </c>
      <c r="G3023" t="s">
        <v>8220</v>
      </c>
      <c r="H3023" t="s">
        <v>8224</v>
      </c>
      <c r="I3023" t="s">
        <v>8246</v>
      </c>
      <c r="J3023">
        <v>1434063600</v>
      </c>
      <c r="K3023">
        <v>1430405903</v>
      </c>
      <c r="L3023" t="b">
        <v>0</v>
      </c>
      <c r="M3023">
        <v>7</v>
      </c>
      <c r="N3023" t="b">
        <v>0</v>
      </c>
      <c r="O3023" s="12" t="s">
        <v>8280</v>
      </c>
      <c r="P3023" s="12" t="s">
        <v>8281</v>
      </c>
      <c r="Q3023">
        <v>24.71</v>
      </c>
      <c r="R3023" s="18">
        <f t="shared" si="189"/>
        <v>42166.958333333328</v>
      </c>
      <c r="S3023" s="18">
        <f t="shared" si="190"/>
        <v>42124.623877314814</v>
      </c>
      <c r="T3023">
        <f t="shared" si="191"/>
        <v>2015</v>
      </c>
    </row>
    <row r="3024" spans="1:20" ht="60" x14ac:dyDescent="0.25">
      <c r="A3024">
        <v>2794</v>
      </c>
      <c r="B3024" s="9" t="s">
        <v>2794</v>
      </c>
      <c r="C3024" s="3" t="s">
        <v>6904</v>
      </c>
      <c r="D3024" s="5">
        <v>50</v>
      </c>
      <c r="E3024" s="7">
        <v>75</v>
      </c>
      <c r="F3024" s="11">
        <f t="shared" si="188"/>
        <v>150</v>
      </c>
      <c r="G3024" t="s">
        <v>8218</v>
      </c>
      <c r="H3024" t="s">
        <v>8224</v>
      </c>
      <c r="I3024" t="s">
        <v>8246</v>
      </c>
      <c r="J3024">
        <v>1457031600</v>
      </c>
      <c r="K3024">
        <v>1455640559</v>
      </c>
      <c r="L3024" t="b">
        <v>0</v>
      </c>
      <c r="M3024">
        <v>3</v>
      </c>
      <c r="N3024" t="b">
        <v>1</v>
      </c>
      <c r="O3024" s="12" t="s">
        <v>8280</v>
      </c>
      <c r="P3024" s="12" t="s">
        <v>8281</v>
      </c>
      <c r="Q3024">
        <v>25</v>
      </c>
      <c r="R3024" s="18">
        <f t="shared" si="189"/>
        <v>42432.791666666672</v>
      </c>
      <c r="S3024" s="18">
        <f t="shared" si="190"/>
        <v>42416.691655092596</v>
      </c>
      <c r="T3024">
        <f t="shared" si="191"/>
        <v>2016</v>
      </c>
    </row>
    <row r="3025" spans="1:20" ht="45" x14ac:dyDescent="0.25">
      <c r="A3025">
        <v>2902</v>
      </c>
      <c r="B3025" s="9" t="s">
        <v>2902</v>
      </c>
      <c r="C3025" s="3" t="s">
        <v>7012</v>
      </c>
      <c r="D3025" s="5">
        <v>150000</v>
      </c>
      <c r="E3025" s="7">
        <v>25</v>
      </c>
      <c r="F3025" s="11">
        <f t="shared" si="188"/>
        <v>0</v>
      </c>
      <c r="G3025" t="s">
        <v>8220</v>
      </c>
      <c r="H3025" t="s">
        <v>8223</v>
      </c>
      <c r="I3025" t="s">
        <v>8245</v>
      </c>
      <c r="J3025">
        <v>1440412396</v>
      </c>
      <c r="K3025">
        <v>1437820396</v>
      </c>
      <c r="L3025" t="b">
        <v>0</v>
      </c>
      <c r="M3025">
        <v>1</v>
      </c>
      <c r="N3025" t="b">
        <v>0</v>
      </c>
      <c r="O3025" s="12" t="s">
        <v>8280</v>
      </c>
      <c r="P3025" s="12" t="s">
        <v>8281</v>
      </c>
      <c r="Q3025">
        <v>25</v>
      </c>
      <c r="R3025" s="18">
        <f t="shared" si="189"/>
        <v>42240.439768518518</v>
      </c>
      <c r="S3025" s="18">
        <f t="shared" si="190"/>
        <v>42210.439768518518</v>
      </c>
      <c r="T3025">
        <f t="shared" si="191"/>
        <v>2015</v>
      </c>
    </row>
    <row r="3026" spans="1:20" ht="45" x14ac:dyDescent="0.25">
      <c r="A3026">
        <v>3094</v>
      </c>
      <c r="B3026" s="9" t="s">
        <v>3094</v>
      </c>
      <c r="C3026" s="3" t="s">
        <v>7204</v>
      </c>
      <c r="D3026" s="5">
        <v>100000</v>
      </c>
      <c r="E3026" s="7">
        <v>25</v>
      </c>
      <c r="F3026" s="11">
        <f t="shared" ref="F3026:F3089" si="192">ROUND(E3026/D3026*100,0)</f>
        <v>0</v>
      </c>
      <c r="G3026" t="s">
        <v>8220</v>
      </c>
      <c r="H3026" t="s">
        <v>8223</v>
      </c>
      <c r="I3026" t="s">
        <v>8245</v>
      </c>
      <c r="J3026">
        <v>1442775956</v>
      </c>
      <c r="K3026">
        <v>1437591956</v>
      </c>
      <c r="L3026" t="b">
        <v>0</v>
      </c>
      <c r="M3026">
        <v>1</v>
      </c>
      <c r="N3026" t="b">
        <v>0</v>
      </c>
      <c r="O3026" s="12" t="s">
        <v>8280</v>
      </c>
      <c r="P3026" s="12" t="s">
        <v>8282</v>
      </c>
      <c r="Q3026">
        <v>25</v>
      </c>
      <c r="R3026" s="18">
        <f t="shared" ref="R3026:R3089" si="193">(((J3026/60)/60)/24)+DATE(1970,1,1)</f>
        <v>42267.795787037037</v>
      </c>
      <c r="S3026" s="18">
        <f t="shared" ref="S3026:S3089" si="194">(((K3026/60)/60)/24)+DATE(1970,1,1)</f>
        <v>42207.795787037037</v>
      </c>
      <c r="T3026">
        <f t="shared" si="191"/>
        <v>2015</v>
      </c>
    </row>
    <row r="3027" spans="1:20" ht="60" x14ac:dyDescent="0.25">
      <c r="A3027">
        <v>3101</v>
      </c>
      <c r="B3027" s="9" t="s">
        <v>3101</v>
      </c>
      <c r="C3027" s="3" t="s">
        <v>7211</v>
      </c>
      <c r="D3027" s="5">
        <v>2500</v>
      </c>
      <c r="E3027" s="7">
        <v>300</v>
      </c>
      <c r="F3027" s="11">
        <f t="shared" si="192"/>
        <v>12</v>
      </c>
      <c r="G3027" t="s">
        <v>8220</v>
      </c>
      <c r="H3027" t="s">
        <v>8229</v>
      </c>
      <c r="I3027" t="s">
        <v>8248</v>
      </c>
      <c r="J3027">
        <v>1437033360</v>
      </c>
      <c r="K3027">
        <v>1434445937</v>
      </c>
      <c r="L3027" t="b">
        <v>0</v>
      </c>
      <c r="M3027">
        <v>12</v>
      </c>
      <c r="N3027" t="b">
        <v>0</v>
      </c>
      <c r="O3027" s="12" t="s">
        <v>8280</v>
      </c>
      <c r="P3027" s="12" t="s">
        <v>8282</v>
      </c>
      <c r="Q3027">
        <v>25</v>
      </c>
      <c r="R3027" s="18">
        <f t="shared" si="193"/>
        <v>42201.330555555556</v>
      </c>
      <c r="S3027" s="18">
        <f t="shared" si="194"/>
        <v>42171.383530092593</v>
      </c>
      <c r="T3027">
        <f t="shared" si="191"/>
        <v>2015</v>
      </c>
    </row>
    <row r="3028" spans="1:20" ht="60" x14ac:dyDescent="0.25">
      <c r="A3028">
        <v>3742</v>
      </c>
      <c r="B3028" s="9" t="s">
        <v>3739</v>
      </c>
      <c r="C3028" s="3" t="s">
        <v>7852</v>
      </c>
      <c r="D3028" s="5">
        <v>5000</v>
      </c>
      <c r="E3028" s="7">
        <v>100</v>
      </c>
      <c r="F3028" s="11">
        <f t="shared" si="192"/>
        <v>2</v>
      </c>
      <c r="G3028" t="s">
        <v>8220</v>
      </c>
      <c r="H3028" t="s">
        <v>8223</v>
      </c>
      <c r="I3028" t="s">
        <v>8245</v>
      </c>
      <c r="J3028">
        <v>1409980144</v>
      </c>
      <c r="K3028">
        <v>1407388144</v>
      </c>
      <c r="L3028" t="b">
        <v>0</v>
      </c>
      <c r="M3028">
        <v>4</v>
      </c>
      <c r="N3028" t="b">
        <v>0</v>
      </c>
      <c r="O3028" s="12" t="s">
        <v>8280</v>
      </c>
      <c r="P3028" s="12" t="s">
        <v>8281</v>
      </c>
      <c r="Q3028">
        <v>25</v>
      </c>
      <c r="R3028" s="18">
        <f t="shared" si="193"/>
        <v>41888.214629629627</v>
      </c>
      <c r="S3028" s="18">
        <f t="shared" si="194"/>
        <v>41858.214629629627</v>
      </c>
      <c r="T3028">
        <f t="shared" si="191"/>
        <v>2014</v>
      </c>
    </row>
    <row r="3029" spans="1:20" ht="30" x14ac:dyDescent="0.25">
      <c r="A3029">
        <v>3747</v>
      </c>
      <c r="B3029" s="9" t="s">
        <v>3744</v>
      </c>
      <c r="C3029" s="3" t="s">
        <v>7857</v>
      </c>
      <c r="D3029" s="5">
        <v>2500</v>
      </c>
      <c r="E3029" s="7">
        <v>25</v>
      </c>
      <c r="F3029" s="11">
        <f t="shared" si="192"/>
        <v>1</v>
      </c>
      <c r="G3029" t="s">
        <v>8220</v>
      </c>
      <c r="H3029" t="s">
        <v>8224</v>
      </c>
      <c r="I3029" t="s">
        <v>8246</v>
      </c>
      <c r="J3029">
        <v>1436137140</v>
      </c>
      <c r="K3029">
        <v>1433833896</v>
      </c>
      <c r="L3029" t="b">
        <v>0</v>
      </c>
      <c r="M3029">
        <v>1</v>
      </c>
      <c r="N3029" t="b">
        <v>0</v>
      </c>
      <c r="O3029" s="12" t="s">
        <v>8280</v>
      </c>
      <c r="P3029" s="12" t="s">
        <v>8281</v>
      </c>
      <c r="Q3029">
        <v>25</v>
      </c>
      <c r="R3029" s="18">
        <f t="shared" si="193"/>
        <v>42190.957638888889</v>
      </c>
      <c r="S3029" s="18">
        <f t="shared" si="194"/>
        <v>42164.299722222218</v>
      </c>
      <c r="T3029">
        <f t="shared" si="191"/>
        <v>2015</v>
      </c>
    </row>
    <row r="3030" spans="1:20" ht="75" x14ac:dyDescent="0.25">
      <c r="A3030">
        <v>3855</v>
      </c>
      <c r="B3030" s="9" t="s">
        <v>3852</v>
      </c>
      <c r="C3030" s="3" t="s">
        <v>7964</v>
      </c>
      <c r="D3030" s="5">
        <v>1000</v>
      </c>
      <c r="E3030" s="7">
        <v>25</v>
      </c>
      <c r="F3030" s="11">
        <f t="shared" si="192"/>
        <v>3</v>
      </c>
      <c r="G3030" t="s">
        <v>8220</v>
      </c>
      <c r="H3030" t="s">
        <v>8223</v>
      </c>
      <c r="I3030" t="s">
        <v>8245</v>
      </c>
      <c r="J3030">
        <v>1427408271</v>
      </c>
      <c r="K3030">
        <v>1424819871</v>
      </c>
      <c r="L3030" t="b">
        <v>0</v>
      </c>
      <c r="M3030">
        <v>1</v>
      </c>
      <c r="N3030" t="b">
        <v>0</v>
      </c>
      <c r="O3030" s="12" t="s">
        <v>8280</v>
      </c>
      <c r="P3030" s="12" t="s">
        <v>8281</v>
      </c>
      <c r="Q3030">
        <v>25</v>
      </c>
      <c r="R3030" s="18">
        <f t="shared" si="193"/>
        <v>42089.929062499999</v>
      </c>
      <c r="S3030" s="18">
        <f t="shared" si="194"/>
        <v>42059.970729166671</v>
      </c>
      <c r="T3030">
        <f t="shared" si="191"/>
        <v>2015</v>
      </c>
    </row>
    <row r="3031" spans="1:20" ht="60" x14ac:dyDescent="0.25">
      <c r="A3031">
        <v>3632</v>
      </c>
      <c r="B3031" s="9" t="s">
        <v>3630</v>
      </c>
      <c r="C3031" s="3" t="s">
        <v>7742</v>
      </c>
      <c r="D3031" s="5">
        <v>500</v>
      </c>
      <c r="E3031" s="7">
        <v>100</v>
      </c>
      <c r="F3031" s="11">
        <f t="shared" si="192"/>
        <v>20</v>
      </c>
      <c r="G3031" t="s">
        <v>8220</v>
      </c>
      <c r="H3031" t="s">
        <v>8224</v>
      </c>
      <c r="I3031" t="s">
        <v>8246</v>
      </c>
      <c r="J3031">
        <v>1416781749</v>
      </c>
      <c r="K3031">
        <v>1415053749</v>
      </c>
      <c r="L3031" t="b">
        <v>0</v>
      </c>
      <c r="M3031">
        <v>1</v>
      </c>
      <c r="N3031" t="b">
        <v>0</v>
      </c>
      <c r="O3031" s="12" t="s">
        <v>8280</v>
      </c>
      <c r="P3031" s="12" t="s">
        <v>8305</v>
      </c>
      <c r="Q3031">
        <v>100</v>
      </c>
      <c r="R3031" s="18">
        <f t="shared" si="193"/>
        <v>41966.936909722222</v>
      </c>
      <c r="S3031" s="18">
        <f t="shared" si="194"/>
        <v>41946.936909722222</v>
      </c>
      <c r="T3031">
        <f t="shared" si="191"/>
        <v>2014</v>
      </c>
    </row>
    <row r="3032" spans="1:20" ht="60" x14ac:dyDescent="0.25">
      <c r="A3032">
        <v>3901</v>
      </c>
      <c r="B3032" s="9" t="s">
        <v>3898</v>
      </c>
      <c r="C3032" s="3" t="s">
        <v>8009</v>
      </c>
      <c r="D3032" s="5">
        <v>3000</v>
      </c>
      <c r="E3032" s="7">
        <v>25</v>
      </c>
      <c r="F3032" s="11">
        <f t="shared" si="192"/>
        <v>1</v>
      </c>
      <c r="G3032" t="s">
        <v>8220</v>
      </c>
      <c r="H3032" t="s">
        <v>8223</v>
      </c>
      <c r="I3032" t="s">
        <v>8245</v>
      </c>
      <c r="J3032">
        <v>1450554599</v>
      </c>
      <c r="K3032">
        <v>1447098599</v>
      </c>
      <c r="L3032" t="b">
        <v>0</v>
      </c>
      <c r="M3032">
        <v>1</v>
      </c>
      <c r="N3032" t="b">
        <v>0</v>
      </c>
      <c r="O3032" s="12" t="s">
        <v>8280</v>
      </c>
      <c r="P3032" s="12" t="s">
        <v>8281</v>
      </c>
      <c r="Q3032">
        <v>25</v>
      </c>
      <c r="R3032" s="18">
        <f t="shared" si="193"/>
        <v>42357.826377314821</v>
      </c>
      <c r="S3032" s="18">
        <f t="shared" si="194"/>
        <v>42317.826377314821</v>
      </c>
      <c r="T3032">
        <f t="shared" si="191"/>
        <v>2015</v>
      </c>
    </row>
    <row r="3033" spans="1:20" ht="75" x14ac:dyDescent="0.25">
      <c r="A3033">
        <v>3941</v>
      </c>
      <c r="B3033" s="9" t="s">
        <v>3938</v>
      </c>
      <c r="C3033" s="3" t="s">
        <v>8049</v>
      </c>
      <c r="D3033" s="5">
        <v>5500</v>
      </c>
      <c r="E3033" s="7">
        <v>50</v>
      </c>
      <c r="F3033" s="11">
        <f t="shared" si="192"/>
        <v>1</v>
      </c>
      <c r="G3033" t="s">
        <v>8220</v>
      </c>
      <c r="H3033" t="s">
        <v>8223</v>
      </c>
      <c r="I3033" t="s">
        <v>8245</v>
      </c>
      <c r="J3033">
        <v>1416877200</v>
      </c>
      <c r="K3033">
        <v>1414505137</v>
      </c>
      <c r="L3033" t="b">
        <v>0</v>
      </c>
      <c r="M3033">
        <v>2</v>
      </c>
      <c r="N3033" t="b">
        <v>0</v>
      </c>
      <c r="O3033" s="12" t="s">
        <v>8280</v>
      </c>
      <c r="P3033" s="12" t="s">
        <v>8281</v>
      </c>
      <c r="Q3033">
        <v>25</v>
      </c>
      <c r="R3033" s="18">
        <f t="shared" si="193"/>
        <v>41968.041666666672</v>
      </c>
      <c r="S3033" s="18">
        <f t="shared" si="194"/>
        <v>41940.587233796294</v>
      </c>
      <c r="T3033">
        <f t="shared" si="191"/>
        <v>2014</v>
      </c>
    </row>
    <row r="3034" spans="1:20" ht="60" x14ac:dyDescent="0.25">
      <c r="A3034">
        <v>3950</v>
      </c>
      <c r="B3034" s="9" t="s">
        <v>3947</v>
      </c>
      <c r="C3034" s="3" t="s">
        <v>8058</v>
      </c>
      <c r="D3034" s="5">
        <v>4000</v>
      </c>
      <c r="E3034" s="7">
        <v>25</v>
      </c>
      <c r="F3034" s="11">
        <f t="shared" si="192"/>
        <v>1</v>
      </c>
      <c r="G3034" t="s">
        <v>8220</v>
      </c>
      <c r="H3034" t="s">
        <v>8223</v>
      </c>
      <c r="I3034" t="s">
        <v>8245</v>
      </c>
      <c r="J3034">
        <v>1460140500</v>
      </c>
      <c r="K3034">
        <v>1457628680</v>
      </c>
      <c r="L3034" t="b">
        <v>0</v>
      </c>
      <c r="M3034">
        <v>1</v>
      </c>
      <c r="N3034" t="b">
        <v>0</v>
      </c>
      <c r="O3034" s="12" t="s">
        <v>8280</v>
      </c>
      <c r="P3034" s="12" t="s">
        <v>8281</v>
      </c>
      <c r="Q3034">
        <v>25</v>
      </c>
      <c r="R3034" s="18">
        <f t="shared" si="193"/>
        <v>42468.774305555555</v>
      </c>
      <c r="S3034" s="18">
        <f t="shared" si="194"/>
        <v>42439.702314814815</v>
      </c>
      <c r="T3034">
        <f t="shared" si="191"/>
        <v>2016</v>
      </c>
    </row>
    <row r="3035" spans="1:20" ht="60" x14ac:dyDescent="0.25">
      <c r="A3035">
        <v>3952</v>
      </c>
      <c r="B3035" s="9" t="s">
        <v>3949</v>
      </c>
      <c r="C3035" s="3" t="s">
        <v>8059</v>
      </c>
      <c r="D3035" s="5">
        <v>26000</v>
      </c>
      <c r="E3035" s="7">
        <v>25</v>
      </c>
      <c r="F3035" s="11">
        <f t="shared" si="192"/>
        <v>0</v>
      </c>
      <c r="G3035" t="s">
        <v>8220</v>
      </c>
      <c r="H3035" t="s">
        <v>8223</v>
      </c>
      <c r="I3035" t="s">
        <v>8245</v>
      </c>
      <c r="J3035">
        <v>1445885890</v>
      </c>
      <c r="K3035">
        <v>1440701890</v>
      </c>
      <c r="L3035" t="b">
        <v>0</v>
      </c>
      <c r="M3035">
        <v>1</v>
      </c>
      <c r="N3035" t="b">
        <v>0</v>
      </c>
      <c r="O3035" s="12" t="s">
        <v>8280</v>
      </c>
      <c r="P3035" s="12" t="s">
        <v>8281</v>
      </c>
      <c r="Q3035">
        <v>25</v>
      </c>
      <c r="R3035" s="18">
        <f t="shared" si="193"/>
        <v>42303.790393518517</v>
      </c>
      <c r="S3035" s="18">
        <f t="shared" si="194"/>
        <v>42243.790393518517</v>
      </c>
      <c r="T3035">
        <f t="shared" si="191"/>
        <v>2015</v>
      </c>
    </row>
    <row r="3036" spans="1:20" ht="45" x14ac:dyDescent="0.25">
      <c r="A3036">
        <v>4009</v>
      </c>
      <c r="B3036" s="9" t="s">
        <v>4005</v>
      </c>
      <c r="C3036" s="3" t="s">
        <v>8114</v>
      </c>
      <c r="D3036" s="5">
        <v>1930</v>
      </c>
      <c r="E3036" s="7">
        <v>75</v>
      </c>
      <c r="F3036" s="11">
        <f t="shared" si="192"/>
        <v>4</v>
      </c>
      <c r="G3036" t="s">
        <v>8220</v>
      </c>
      <c r="H3036" t="s">
        <v>8224</v>
      </c>
      <c r="I3036" t="s">
        <v>8246</v>
      </c>
      <c r="J3036">
        <v>1410281360</v>
      </c>
      <c r="K3036">
        <v>1406825360</v>
      </c>
      <c r="L3036" t="b">
        <v>0</v>
      </c>
      <c r="M3036">
        <v>3</v>
      </c>
      <c r="N3036" t="b">
        <v>0</v>
      </c>
      <c r="O3036" s="12" t="s">
        <v>8280</v>
      </c>
      <c r="P3036" s="12" t="s">
        <v>8281</v>
      </c>
      <c r="Q3036">
        <v>25</v>
      </c>
      <c r="R3036" s="18">
        <f t="shared" si="193"/>
        <v>41891.700925925928</v>
      </c>
      <c r="S3036" s="18">
        <f t="shared" si="194"/>
        <v>41851.700925925928</v>
      </c>
      <c r="T3036">
        <f t="shared" si="191"/>
        <v>2014</v>
      </c>
    </row>
    <row r="3037" spans="1:20" ht="60" x14ac:dyDescent="0.25">
      <c r="A3037">
        <v>4066</v>
      </c>
      <c r="B3037" s="9" t="s">
        <v>4062</v>
      </c>
      <c r="C3037" s="3" t="s">
        <v>8170</v>
      </c>
      <c r="D3037" s="5">
        <v>15000</v>
      </c>
      <c r="E3037" s="7">
        <v>25</v>
      </c>
      <c r="F3037" s="11">
        <f t="shared" si="192"/>
        <v>0</v>
      </c>
      <c r="G3037" t="s">
        <v>8220</v>
      </c>
      <c r="H3037" t="s">
        <v>8223</v>
      </c>
      <c r="I3037" t="s">
        <v>8245</v>
      </c>
      <c r="J3037">
        <v>1463619388</v>
      </c>
      <c r="K3037">
        <v>1461027388</v>
      </c>
      <c r="L3037" t="b">
        <v>0</v>
      </c>
      <c r="M3037">
        <v>1</v>
      </c>
      <c r="N3037" t="b">
        <v>0</v>
      </c>
      <c r="O3037" s="12" t="s">
        <v>8280</v>
      </c>
      <c r="P3037" s="12" t="s">
        <v>8281</v>
      </c>
      <c r="Q3037">
        <v>25</v>
      </c>
      <c r="R3037" s="18">
        <f t="shared" si="193"/>
        <v>42509.039212962962</v>
      </c>
      <c r="S3037" s="18">
        <f t="shared" si="194"/>
        <v>42479.039212962962</v>
      </c>
      <c r="T3037">
        <f t="shared" si="191"/>
        <v>2016</v>
      </c>
    </row>
    <row r="3038" spans="1:20" ht="45" x14ac:dyDescent="0.25">
      <c r="A3038">
        <v>2816</v>
      </c>
      <c r="B3038" s="9" t="s">
        <v>2816</v>
      </c>
      <c r="C3038" s="3" t="s">
        <v>6926</v>
      </c>
      <c r="D3038" s="5">
        <v>3000</v>
      </c>
      <c r="E3038" s="7">
        <v>4247</v>
      </c>
      <c r="F3038" s="11">
        <f t="shared" si="192"/>
        <v>142</v>
      </c>
      <c r="G3038" t="s">
        <v>8218</v>
      </c>
      <c r="H3038" t="s">
        <v>8224</v>
      </c>
      <c r="I3038" t="s">
        <v>8246</v>
      </c>
      <c r="J3038">
        <v>1438531200</v>
      </c>
      <c r="K3038">
        <v>1435921992</v>
      </c>
      <c r="L3038" t="b">
        <v>0</v>
      </c>
      <c r="M3038">
        <v>169</v>
      </c>
      <c r="N3038" t="b">
        <v>1</v>
      </c>
      <c r="O3038" s="12" t="s">
        <v>8280</v>
      </c>
      <c r="P3038" s="12" t="s">
        <v>8281</v>
      </c>
      <c r="Q3038">
        <v>25.13</v>
      </c>
      <c r="R3038" s="18">
        <f t="shared" si="193"/>
        <v>42218.666666666672</v>
      </c>
      <c r="S3038" s="18">
        <f t="shared" si="194"/>
        <v>42188.467499999999</v>
      </c>
      <c r="T3038">
        <f t="shared" si="191"/>
        <v>2015</v>
      </c>
    </row>
    <row r="3039" spans="1:20" ht="45" x14ac:dyDescent="0.25">
      <c r="A3039">
        <v>539</v>
      </c>
      <c r="B3039" s="9" t="s">
        <v>540</v>
      </c>
      <c r="C3039" s="3" t="s">
        <v>4649</v>
      </c>
      <c r="D3039" s="5">
        <v>500</v>
      </c>
      <c r="E3039" s="7">
        <v>503.22</v>
      </c>
      <c r="F3039" s="11">
        <f t="shared" si="192"/>
        <v>101</v>
      </c>
      <c r="G3039" t="s">
        <v>8218</v>
      </c>
      <c r="H3039" t="s">
        <v>8224</v>
      </c>
      <c r="I3039" t="s">
        <v>8246</v>
      </c>
      <c r="J3039">
        <v>1467681107</v>
      </c>
      <c r="K3039">
        <v>1465866707</v>
      </c>
      <c r="L3039" t="b">
        <v>0</v>
      </c>
      <c r="M3039">
        <v>20</v>
      </c>
      <c r="N3039" t="b">
        <v>1</v>
      </c>
      <c r="O3039" s="12" t="s">
        <v>8280</v>
      </c>
      <c r="P3039" s="12" t="s">
        <v>8281</v>
      </c>
      <c r="Q3039">
        <v>25.16</v>
      </c>
      <c r="R3039" s="18">
        <f t="shared" si="193"/>
        <v>42556.049849537041</v>
      </c>
      <c r="S3039" s="18">
        <f t="shared" si="194"/>
        <v>42535.049849537041</v>
      </c>
      <c r="T3039">
        <f t="shared" si="191"/>
        <v>2016</v>
      </c>
    </row>
    <row r="3040" spans="1:20" ht="45" x14ac:dyDescent="0.25">
      <c r="A3040">
        <v>2814</v>
      </c>
      <c r="B3040" s="9" t="s">
        <v>2814</v>
      </c>
      <c r="C3040" s="3" t="s">
        <v>6924</v>
      </c>
      <c r="D3040" s="5">
        <v>1500</v>
      </c>
      <c r="E3040" s="7">
        <v>1616</v>
      </c>
      <c r="F3040" s="11">
        <f t="shared" si="192"/>
        <v>108</v>
      </c>
      <c r="G3040" t="s">
        <v>8218</v>
      </c>
      <c r="H3040" t="s">
        <v>8224</v>
      </c>
      <c r="I3040" t="s">
        <v>8246</v>
      </c>
      <c r="J3040">
        <v>1431164115</v>
      </c>
      <c r="K3040">
        <v>1428572115</v>
      </c>
      <c r="L3040" t="b">
        <v>0</v>
      </c>
      <c r="M3040">
        <v>64</v>
      </c>
      <c r="N3040" t="b">
        <v>1</v>
      </c>
      <c r="O3040" s="12" t="s">
        <v>8280</v>
      </c>
      <c r="P3040" s="12" t="s">
        <v>8281</v>
      </c>
      <c r="Q3040">
        <v>25.25</v>
      </c>
      <c r="R3040" s="18">
        <f t="shared" si="193"/>
        <v>42133.399479166663</v>
      </c>
      <c r="S3040" s="18">
        <f t="shared" si="194"/>
        <v>42103.399479166663</v>
      </c>
      <c r="T3040">
        <f t="shared" si="191"/>
        <v>2015</v>
      </c>
    </row>
    <row r="3041" spans="1:20" ht="60" x14ac:dyDescent="0.25">
      <c r="A3041">
        <v>3500</v>
      </c>
      <c r="B3041" s="9" t="s">
        <v>3499</v>
      </c>
      <c r="C3041" s="3" t="s">
        <v>7610</v>
      </c>
      <c r="D3041" s="5">
        <v>1000</v>
      </c>
      <c r="E3041" s="7">
        <v>1063</v>
      </c>
      <c r="F3041" s="11">
        <f t="shared" si="192"/>
        <v>106</v>
      </c>
      <c r="G3041" t="s">
        <v>8218</v>
      </c>
      <c r="H3041" t="s">
        <v>8223</v>
      </c>
      <c r="I3041" t="s">
        <v>8245</v>
      </c>
      <c r="J3041">
        <v>1457326740</v>
      </c>
      <c r="K3041">
        <v>1455919438</v>
      </c>
      <c r="L3041" t="b">
        <v>0</v>
      </c>
      <c r="M3041">
        <v>42</v>
      </c>
      <c r="N3041" t="b">
        <v>1</v>
      </c>
      <c r="O3041" s="12" t="s">
        <v>8280</v>
      </c>
      <c r="P3041" s="12" t="s">
        <v>8281</v>
      </c>
      <c r="Q3041">
        <v>25.31</v>
      </c>
      <c r="R3041" s="18">
        <f t="shared" si="193"/>
        <v>42436.207638888889</v>
      </c>
      <c r="S3041" s="18">
        <f t="shared" si="194"/>
        <v>42419.91942129629</v>
      </c>
      <c r="T3041">
        <f t="shared" si="191"/>
        <v>2016</v>
      </c>
    </row>
    <row r="3042" spans="1:20" ht="60" x14ac:dyDescent="0.25">
      <c r="A3042">
        <v>3725</v>
      </c>
      <c r="B3042" s="9" t="s">
        <v>3722</v>
      </c>
      <c r="C3042" s="3" t="s">
        <v>7835</v>
      </c>
      <c r="D3042" s="5">
        <v>300</v>
      </c>
      <c r="E3042" s="7">
        <v>381</v>
      </c>
      <c r="F3042" s="11">
        <f t="shared" si="192"/>
        <v>127</v>
      </c>
      <c r="G3042" t="s">
        <v>8218</v>
      </c>
      <c r="H3042" t="s">
        <v>8224</v>
      </c>
      <c r="I3042" t="s">
        <v>8246</v>
      </c>
      <c r="J3042">
        <v>1455831000</v>
      </c>
      <c r="K3042">
        <v>1454366467</v>
      </c>
      <c r="L3042" t="b">
        <v>0</v>
      </c>
      <c r="M3042">
        <v>15</v>
      </c>
      <c r="N3042" t="b">
        <v>1</v>
      </c>
      <c r="O3042" s="12" t="s">
        <v>8280</v>
      </c>
      <c r="P3042" s="12" t="s">
        <v>8281</v>
      </c>
      <c r="Q3042">
        <v>25.4</v>
      </c>
      <c r="R3042" s="18">
        <f t="shared" si="193"/>
        <v>42418.895833333328</v>
      </c>
      <c r="S3042" s="18">
        <f t="shared" si="194"/>
        <v>42401.945219907408</v>
      </c>
      <c r="T3042">
        <f t="shared" si="191"/>
        <v>2016</v>
      </c>
    </row>
    <row r="3043" spans="1:20" ht="45" x14ac:dyDescent="0.25">
      <c r="A3043">
        <v>3633</v>
      </c>
      <c r="B3043" s="9" t="s">
        <v>3631</v>
      </c>
      <c r="C3043" s="3" t="s">
        <v>7743</v>
      </c>
      <c r="D3043" s="5">
        <v>5000</v>
      </c>
      <c r="E3043" s="7">
        <v>1762</v>
      </c>
      <c r="F3043" s="11">
        <f t="shared" si="192"/>
        <v>35</v>
      </c>
      <c r="G3043" t="s">
        <v>8220</v>
      </c>
      <c r="H3043" t="s">
        <v>8223</v>
      </c>
      <c r="I3043" t="s">
        <v>8245</v>
      </c>
      <c r="J3043">
        <v>1479517200</v>
      </c>
      <c r="K3043">
        <v>1475765867</v>
      </c>
      <c r="L3043" t="b">
        <v>0</v>
      </c>
      <c r="M3043">
        <v>31</v>
      </c>
      <c r="N3043" t="b">
        <v>0</v>
      </c>
      <c r="O3043" s="12" t="s">
        <v>8280</v>
      </c>
      <c r="P3043" s="12" t="s">
        <v>8305</v>
      </c>
      <c r="Q3043">
        <v>56.84</v>
      </c>
      <c r="R3043" s="18">
        <f t="shared" si="193"/>
        <v>42693.041666666672</v>
      </c>
      <c r="S3043" s="18">
        <f t="shared" si="194"/>
        <v>42649.623460648145</v>
      </c>
      <c r="T3043">
        <f t="shared" si="191"/>
        <v>2016</v>
      </c>
    </row>
    <row r="3044" spans="1:20" ht="60" x14ac:dyDescent="0.25">
      <c r="A3044">
        <v>4091</v>
      </c>
      <c r="B3044" s="9" t="s">
        <v>4087</v>
      </c>
      <c r="C3044" s="3" t="s">
        <v>8194</v>
      </c>
      <c r="D3044" s="5">
        <v>1600</v>
      </c>
      <c r="E3044" s="7">
        <v>204</v>
      </c>
      <c r="F3044" s="11">
        <f t="shared" si="192"/>
        <v>13</v>
      </c>
      <c r="G3044" t="s">
        <v>8220</v>
      </c>
      <c r="H3044" t="s">
        <v>8223</v>
      </c>
      <c r="I3044" t="s">
        <v>8245</v>
      </c>
      <c r="J3044">
        <v>1421410151</v>
      </c>
      <c r="K3044">
        <v>1418818151</v>
      </c>
      <c r="L3044" t="b">
        <v>0</v>
      </c>
      <c r="M3044">
        <v>8</v>
      </c>
      <c r="N3044" t="b">
        <v>0</v>
      </c>
      <c r="O3044" s="12" t="s">
        <v>8280</v>
      </c>
      <c r="P3044" s="12" t="s">
        <v>8281</v>
      </c>
      <c r="Q3044">
        <v>25.5</v>
      </c>
      <c r="R3044" s="18">
        <f t="shared" si="193"/>
        <v>42020.506377314814</v>
      </c>
      <c r="S3044" s="18">
        <f t="shared" si="194"/>
        <v>41990.506377314814</v>
      </c>
      <c r="T3044">
        <f t="shared" si="191"/>
        <v>2014</v>
      </c>
    </row>
    <row r="3045" spans="1:20" ht="45" x14ac:dyDescent="0.25">
      <c r="A3045">
        <v>3063</v>
      </c>
      <c r="B3045" s="9" t="s">
        <v>3063</v>
      </c>
      <c r="C3045" s="3" t="s">
        <v>7173</v>
      </c>
      <c r="D3045" s="5">
        <v>3000</v>
      </c>
      <c r="E3045" s="7">
        <v>587</v>
      </c>
      <c r="F3045" s="11">
        <f t="shared" si="192"/>
        <v>20</v>
      </c>
      <c r="G3045" t="s">
        <v>8220</v>
      </c>
      <c r="H3045" t="s">
        <v>8223</v>
      </c>
      <c r="I3045" t="s">
        <v>8245</v>
      </c>
      <c r="J3045">
        <v>1477174138</v>
      </c>
      <c r="K3045">
        <v>1474150138</v>
      </c>
      <c r="L3045" t="b">
        <v>0</v>
      </c>
      <c r="M3045">
        <v>23</v>
      </c>
      <c r="N3045" t="b">
        <v>0</v>
      </c>
      <c r="O3045" s="12" t="s">
        <v>8280</v>
      </c>
      <c r="P3045" s="12" t="s">
        <v>8282</v>
      </c>
      <c r="Q3045">
        <v>25.52</v>
      </c>
      <c r="R3045" s="18">
        <f t="shared" si="193"/>
        <v>42665.922893518517</v>
      </c>
      <c r="S3045" s="18">
        <f t="shared" si="194"/>
        <v>42630.922893518517</v>
      </c>
      <c r="T3045">
        <f t="shared" si="191"/>
        <v>2016</v>
      </c>
    </row>
    <row r="3046" spans="1:20" ht="60" x14ac:dyDescent="0.25">
      <c r="A3046">
        <v>3740</v>
      </c>
      <c r="B3046" s="9" t="s">
        <v>3737</v>
      </c>
      <c r="C3046" s="3" t="s">
        <v>7850</v>
      </c>
      <c r="D3046" s="5">
        <v>2000</v>
      </c>
      <c r="E3046" s="7">
        <v>358</v>
      </c>
      <c r="F3046" s="11">
        <f t="shared" si="192"/>
        <v>18</v>
      </c>
      <c r="G3046" t="s">
        <v>8220</v>
      </c>
      <c r="H3046" t="s">
        <v>8223</v>
      </c>
      <c r="I3046" t="s">
        <v>8245</v>
      </c>
      <c r="J3046">
        <v>1407808438</v>
      </c>
      <c r="K3046">
        <v>1405217355</v>
      </c>
      <c r="L3046" t="b">
        <v>0</v>
      </c>
      <c r="M3046">
        <v>14</v>
      </c>
      <c r="N3046" t="b">
        <v>0</v>
      </c>
      <c r="O3046" s="12" t="s">
        <v>8280</v>
      </c>
      <c r="P3046" s="12" t="s">
        <v>8281</v>
      </c>
      <c r="Q3046">
        <v>25.57</v>
      </c>
      <c r="R3046" s="18">
        <f t="shared" si="193"/>
        <v>41863.079143518517</v>
      </c>
      <c r="S3046" s="18">
        <f t="shared" si="194"/>
        <v>41833.089756944442</v>
      </c>
      <c r="T3046">
        <f t="shared" si="191"/>
        <v>2014</v>
      </c>
    </row>
    <row r="3047" spans="1:20" ht="60" x14ac:dyDescent="0.25">
      <c r="A3047">
        <v>3841</v>
      </c>
      <c r="B3047" s="9" t="s">
        <v>3838</v>
      </c>
      <c r="C3047" s="3" t="s">
        <v>7950</v>
      </c>
      <c r="D3047" s="5">
        <v>10000</v>
      </c>
      <c r="E3047" s="7">
        <v>872</v>
      </c>
      <c r="F3047" s="11">
        <f t="shared" si="192"/>
        <v>9</v>
      </c>
      <c r="G3047" t="s">
        <v>8220</v>
      </c>
      <c r="H3047" t="s">
        <v>8223</v>
      </c>
      <c r="I3047" t="s">
        <v>8245</v>
      </c>
      <c r="J3047">
        <v>1405882287</v>
      </c>
      <c r="K3047">
        <v>1400698287</v>
      </c>
      <c r="L3047" t="b">
        <v>1</v>
      </c>
      <c r="M3047">
        <v>34</v>
      </c>
      <c r="N3047" t="b">
        <v>0</v>
      </c>
      <c r="O3047" s="12" t="s">
        <v>8280</v>
      </c>
      <c r="P3047" s="12" t="s">
        <v>8281</v>
      </c>
      <c r="Q3047">
        <v>25.65</v>
      </c>
      <c r="R3047" s="18">
        <f t="shared" si="193"/>
        <v>41840.785729166666</v>
      </c>
      <c r="S3047" s="18">
        <f t="shared" si="194"/>
        <v>41780.785729166666</v>
      </c>
      <c r="T3047">
        <f t="shared" si="191"/>
        <v>2014</v>
      </c>
    </row>
    <row r="3048" spans="1:20" ht="60" x14ac:dyDescent="0.25">
      <c r="A3048">
        <v>2964</v>
      </c>
      <c r="B3048" s="9" t="s">
        <v>2964</v>
      </c>
      <c r="C3048" s="3" t="s">
        <v>7074</v>
      </c>
      <c r="D3048" s="5">
        <v>5000</v>
      </c>
      <c r="E3048" s="7">
        <v>5035.6899999999996</v>
      </c>
      <c r="F3048" s="11">
        <f t="shared" si="192"/>
        <v>101</v>
      </c>
      <c r="G3048" t="s">
        <v>8218</v>
      </c>
      <c r="H3048" t="s">
        <v>8223</v>
      </c>
      <c r="I3048" t="s">
        <v>8245</v>
      </c>
      <c r="J3048">
        <v>1407360720</v>
      </c>
      <c r="K3048">
        <v>1404769819</v>
      </c>
      <c r="L3048" t="b">
        <v>0</v>
      </c>
      <c r="M3048">
        <v>196</v>
      </c>
      <c r="N3048" t="b">
        <v>1</v>
      </c>
      <c r="O3048" s="12" t="s">
        <v>8280</v>
      </c>
      <c r="P3048" s="12" t="s">
        <v>8281</v>
      </c>
      <c r="Q3048">
        <v>25.69</v>
      </c>
      <c r="R3048" s="18">
        <f t="shared" si="193"/>
        <v>41857.897222222222</v>
      </c>
      <c r="S3048" s="18">
        <f t="shared" si="194"/>
        <v>41827.909942129627</v>
      </c>
      <c r="T3048">
        <f t="shared" si="191"/>
        <v>2014</v>
      </c>
    </row>
    <row r="3049" spans="1:20" ht="60" x14ac:dyDescent="0.25">
      <c r="A3049">
        <v>3323</v>
      </c>
      <c r="B3049" s="9" t="s">
        <v>3323</v>
      </c>
      <c r="C3049" s="3" t="s">
        <v>7433</v>
      </c>
      <c r="D3049" s="5">
        <v>1000</v>
      </c>
      <c r="E3049" s="7">
        <v>1259</v>
      </c>
      <c r="F3049" s="11">
        <f t="shared" si="192"/>
        <v>126</v>
      </c>
      <c r="G3049" t="s">
        <v>8218</v>
      </c>
      <c r="H3049" t="s">
        <v>8224</v>
      </c>
      <c r="I3049" t="s">
        <v>8246</v>
      </c>
      <c r="J3049">
        <v>1474793208</v>
      </c>
      <c r="K3049">
        <v>1472201208</v>
      </c>
      <c r="L3049" t="b">
        <v>0</v>
      </c>
      <c r="M3049">
        <v>49</v>
      </c>
      <c r="N3049" t="b">
        <v>1</v>
      </c>
      <c r="O3049" s="12" t="s">
        <v>8280</v>
      </c>
      <c r="P3049" s="12" t="s">
        <v>8281</v>
      </c>
      <c r="Q3049">
        <v>25.69</v>
      </c>
      <c r="R3049" s="18">
        <f t="shared" si="193"/>
        <v>42638.36583333333</v>
      </c>
      <c r="S3049" s="18">
        <f t="shared" si="194"/>
        <v>42608.36583333333</v>
      </c>
      <c r="T3049">
        <f t="shared" si="191"/>
        <v>2016</v>
      </c>
    </row>
    <row r="3050" spans="1:20" ht="30" x14ac:dyDescent="0.25">
      <c r="A3050">
        <v>2885</v>
      </c>
      <c r="B3050" s="9" t="s">
        <v>2885</v>
      </c>
      <c r="C3050" s="3" t="s">
        <v>6995</v>
      </c>
      <c r="D3050" s="5">
        <v>400</v>
      </c>
      <c r="E3050" s="7">
        <v>130</v>
      </c>
      <c r="F3050" s="11">
        <f t="shared" si="192"/>
        <v>33</v>
      </c>
      <c r="G3050" t="s">
        <v>8220</v>
      </c>
      <c r="H3050" t="s">
        <v>8223</v>
      </c>
      <c r="I3050" t="s">
        <v>8245</v>
      </c>
      <c r="J3050">
        <v>1426294201</v>
      </c>
      <c r="K3050">
        <v>1423705801</v>
      </c>
      <c r="L3050" t="b">
        <v>0</v>
      </c>
      <c r="M3050">
        <v>5</v>
      </c>
      <c r="N3050" t="b">
        <v>0</v>
      </c>
      <c r="O3050" s="12" t="s">
        <v>8280</v>
      </c>
      <c r="P3050" s="12" t="s">
        <v>8281</v>
      </c>
      <c r="Q3050">
        <v>26</v>
      </c>
      <c r="R3050" s="18">
        <f t="shared" si="193"/>
        <v>42077.034733796296</v>
      </c>
      <c r="S3050" s="18">
        <f t="shared" si="194"/>
        <v>42047.07640046296</v>
      </c>
      <c r="T3050">
        <f t="shared" si="191"/>
        <v>2015</v>
      </c>
    </row>
    <row r="3051" spans="1:20" ht="60" x14ac:dyDescent="0.25">
      <c r="A3051">
        <v>3663</v>
      </c>
      <c r="B3051" s="9" t="s">
        <v>3660</v>
      </c>
      <c r="C3051" s="3" t="s">
        <v>7773</v>
      </c>
      <c r="D3051" s="5">
        <v>225</v>
      </c>
      <c r="E3051" s="7">
        <v>234</v>
      </c>
      <c r="F3051" s="11">
        <f t="shared" si="192"/>
        <v>104</v>
      </c>
      <c r="G3051" t="s">
        <v>8218</v>
      </c>
      <c r="H3051" t="s">
        <v>8224</v>
      </c>
      <c r="I3051" t="s">
        <v>8246</v>
      </c>
      <c r="J3051">
        <v>1482321030</v>
      </c>
      <c r="K3051">
        <v>1477133430</v>
      </c>
      <c r="L3051" t="b">
        <v>0</v>
      </c>
      <c r="M3051">
        <v>9</v>
      </c>
      <c r="N3051" t="b">
        <v>1</v>
      </c>
      <c r="O3051" s="12" t="s">
        <v>8280</v>
      </c>
      <c r="P3051" s="12" t="s">
        <v>8281</v>
      </c>
      <c r="Q3051">
        <v>26</v>
      </c>
      <c r="R3051" s="18">
        <f t="shared" si="193"/>
        <v>42725.493402777778</v>
      </c>
      <c r="S3051" s="18">
        <f t="shared" si="194"/>
        <v>42665.451736111107</v>
      </c>
      <c r="T3051">
        <f t="shared" si="191"/>
        <v>2016</v>
      </c>
    </row>
    <row r="3052" spans="1:20" ht="45" x14ac:dyDescent="0.25">
      <c r="A3052">
        <v>3718</v>
      </c>
      <c r="B3052" s="9" t="s">
        <v>3715</v>
      </c>
      <c r="C3052" s="3" t="s">
        <v>7828</v>
      </c>
      <c r="D3052" s="5">
        <v>500</v>
      </c>
      <c r="E3052" s="7">
        <v>1197</v>
      </c>
      <c r="F3052" s="11">
        <f t="shared" si="192"/>
        <v>239</v>
      </c>
      <c r="G3052" t="s">
        <v>8218</v>
      </c>
      <c r="H3052" t="s">
        <v>8224</v>
      </c>
      <c r="I3052" t="s">
        <v>8246</v>
      </c>
      <c r="J3052">
        <v>1425057075</v>
      </c>
      <c r="K3052">
        <v>1422465075</v>
      </c>
      <c r="L3052" t="b">
        <v>0</v>
      </c>
      <c r="M3052">
        <v>46</v>
      </c>
      <c r="N3052" t="b">
        <v>1</v>
      </c>
      <c r="O3052" s="12" t="s">
        <v>8280</v>
      </c>
      <c r="P3052" s="12" t="s">
        <v>8281</v>
      </c>
      <c r="Q3052">
        <v>26.02</v>
      </c>
      <c r="R3052" s="18">
        <f t="shared" si="193"/>
        <v>42062.716145833328</v>
      </c>
      <c r="S3052" s="18">
        <f t="shared" si="194"/>
        <v>42032.716145833328</v>
      </c>
      <c r="T3052">
        <f t="shared" si="191"/>
        <v>2015</v>
      </c>
    </row>
    <row r="3053" spans="1:20" ht="60" x14ac:dyDescent="0.25">
      <c r="A3053">
        <v>2898</v>
      </c>
      <c r="B3053" s="9" t="s">
        <v>2898</v>
      </c>
      <c r="C3053" s="3" t="s">
        <v>7008</v>
      </c>
      <c r="D3053" s="5">
        <v>7500</v>
      </c>
      <c r="E3053" s="7">
        <v>316</v>
      </c>
      <c r="F3053" s="11">
        <f t="shared" si="192"/>
        <v>4</v>
      </c>
      <c r="G3053" t="s">
        <v>8220</v>
      </c>
      <c r="H3053" t="s">
        <v>8223</v>
      </c>
      <c r="I3053" t="s">
        <v>8245</v>
      </c>
      <c r="J3053">
        <v>1446307053</v>
      </c>
      <c r="K3053">
        <v>1443715053</v>
      </c>
      <c r="L3053" t="b">
        <v>0</v>
      </c>
      <c r="M3053">
        <v>12</v>
      </c>
      <c r="N3053" t="b">
        <v>0</v>
      </c>
      <c r="O3053" s="12" t="s">
        <v>8280</v>
      </c>
      <c r="P3053" s="12" t="s">
        <v>8281</v>
      </c>
      <c r="Q3053">
        <v>26.33</v>
      </c>
      <c r="R3053" s="18">
        <f t="shared" si="193"/>
        <v>42308.664965277778</v>
      </c>
      <c r="S3053" s="18">
        <f t="shared" si="194"/>
        <v>42278.664965277778</v>
      </c>
      <c r="T3053">
        <f t="shared" si="191"/>
        <v>2015</v>
      </c>
    </row>
    <row r="3054" spans="1:20" ht="45" x14ac:dyDescent="0.25">
      <c r="A3054">
        <v>3972</v>
      </c>
      <c r="B3054" s="9" t="s">
        <v>3969</v>
      </c>
      <c r="C3054" s="3" t="s">
        <v>8079</v>
      </c>
      <c r="D3054" s="5">
        <v>1000</v>
      </c>
      <c r="E3054" s="7">
        <v>211</v>
      </c>
      <c r="F3054" s="11">
        <f t="shared" si="192"/>
        <v>21</v>
      </c>
      <c r="G3054" t="s">
        <v>8220</v>
      </c>
      <c r="H3054" t="s">
        <v>8223</v>
      </c>
      <c r="I3054" t="s">
        <v>8245</v>
      </c>
      <c r="J3054">
        <v>1423186634</v>
      </c>
      <c r="K3054">
        <v>1418002634</v>
      </c>
      <c r="L3054" t="b">
        <v>0</v>
      </c>
      <c r="M3054">
        <v>8</v>
      </c>
      <c r="N3054" t="b">
        <v>0</v>
      </c>
      <c r="O3054" s="12" t="s">
        <v>8280</v>
      </c>
      <c r="P3054" s="12" t="s">
        <v>8281</v>
      </c>
      <c r="Q3054">
        <v>26.38</v>
      </c>
      <c r="R3054" s="18">
        <f t="shared" si="193"/>
        <v>42041.067523148144</v>
      </c>
      <c r="S3054" s="18">
        <f t="shared" si="194"/>
        <v>41981.067523148144</v>
      </c>
      <c r="T3054">
        <f t="shared" si="191"/>
        <v>2014</v>
      </c>
    </row>
    <row r="3055" spans="1:20" ht="60" x14ac:dyDescent="0.25">
      <c r="A3055">
        <v>3567</v>
      </c>
      <c r="B3055" s="9" t="s">
        <v>3566</v>
      </c>
      <c r="C3055" s="3" t="s">
        <v>7677</v>
      </c>
      <c r="D3055" s="5">
        <v>1000</v>
      </c>
      <c r="E3055" s="7">
        <v>1088</v>
      </c>
      <c r="F3055" s="11">
        <f t="shared" si="192"/>
        <v>109</v>
      </c>
      <c r="G3055" t="s">
        <v>8218</v>
      </c>
      <c r="H3055" t="s">
        <v>8224</v>
      </c>
      <c r="I3055" t="s">
        <v>8246</v>
      </c>
      <c r="J3055">
        <v>1433964444</v>
      </c>
      <c r="K3055">
        <v>1431372444</v>
      </c>
      <c r="L3055" t="b">
        <v>0</v>
      </c>
      <c r="M3055">
        <v>41</v>
      </c>
      <c r="N3055" t="b">
        <v>1</v>
      </c>
      <c r="O3055" s="12" t="s">
        <v>8280</v>
      </c>
      <c r="P3055" s="12" t="s">
        <v>8281</v>
      </c>
      <c r="Q3055">
        <v>26.54</v>
      </c>
      <c r="R3055" s="18">
        <f t="shared" si="193"/>
        <v>42165.810694444444</v>
      </c>
      <c r="S3055" s="18">
        <f t="shared" si="194"/>
        <v>42135.810694444444</v>
      </c>
      <c r="T3055">
        <f t="shared" si="191"/>
        <v>2015</v>
      </c>
    </row>
    <row r="3056" spans="1:20" ht="60" x14ac:dyDescent="0.25">
      <c r="A3056">
        <v>3289</v>
      </c>
      <c r="B3056" s="9" t="s">
        <v>3289</v>
      </c>
      <c r="C3056" s="3" t="s">
        <v>7399</v>
      </c>
      <c r="D3056" s="5">
        <v>500</v>
      </c>
      <c r="E3056" s="7">
        <v>665.21</v>
      </c>
      <c r="F3056" s="11">
        <f t="shared" si="192"/>
        <v>133</v>
      </c>
      <c r="G3056" t="s">
        <v>8218</v>
      </c>
      <c r="H3056" t="s">
        <v>8224</v>
      </c>
      <c r="I3056" t="s">
        <v>8246</v>
      </c>
      <c r="J3056">
        <v>1487580602</v>
      </c>
      <c r="K3056">
        <v>1485161402</v>
      </c>
      <c r="L3056" t="b">
        <v>0</v>
      </c>
      <c r="M3056">
        <v>25</v>
      </c>
      <c r="N3056" t="b">
        <v>1</v>
      </c>
      <c r="O3056" s="12" t="s">
        <v>8280</v>
      </c>
      <c r="P3056" s="12" t="s">
        <v>8281</v>
      </c>
      <c r="Q3056">
        <v>26.61</v>
      </c>
      <c r="R3056" s="18">
        <f t="shared" si="193"/>
        <v>42786.368078703701</v>
      </c>
      <c r="S3056" s="18">
        <f t="shared" si="194"/>
        <v>42758.368078703701</v>
      </c>
      <c r="T3056">
        <f t="shared" si="191"/>
        <v>2017</v>
      </c>
    </row>
    <row r="3057" spans="1:20" ht="60" x14ac:dyDescent="0.25">
      <c r="A3057">
        <v>2861</v>
      </c>
      <c r="B3057" s="9" t="s">
        <v>2861</v>
      </c>
      <c r="C3057" s="3" t="s">
        <v>6971</v>
      </c>
      <c r="D3057" s="5">
        <v>250</v>
      </c>
      <c r="E3057" s="7">
        <v>80</v>
      </c>
      <c r="F3057" s="11">
        <f t="shared" si="192"/>
        <v>32</v>
      </c>
      <c r="G3057" t="s">
        <v>8220</v>
      </c>
      <c r="H3057" t="s">
        <v>8225</v>
      </c>
      <c r="I3057" t="s">
        <v>8247</v>
      </c>
      <c r="J3057">
        <v>1443103848</v>
      </c>
      <c r="K3057">
        <v>1441894248</v>
      </c>
      <c r="L3057" t="b">
        <v>0</v>
      </c>
      <c r="M3057">
        <v>3</v>
      </c>
      <c r="N3057" t="b">
        <v>0</v>
      </c>
      <c r="O3057" s="12" t="s">
        <v>8280</v>
      </c>
      <c r="P3057" s="12" t="s">
        <v>8281</v>
      </c>
      <c r="Q3057">
        <v>26.67</v>
      </c>
      <c r="R3057" s="18">
        <f t="shared" si="193"/>
        <v>42271.590833333335</v>
      </c>
      <c r="S3057" s="18">
        <f t="shared" si="194"/>
        <v>42257.590833333335</v>
      </c>
      <c r="T3057">
        <f t="shared" si="191"/>
        <v>2015</v>
      </c>
    </row>
    <row r="3058" spans="1:20" ht="60" x14ac:dyDescent="0.25">
      <c r="A3058">
        <v>3295</v>
      </c>
      <c r="B3058" s="9" t="s">
        <v>3295</v>
      </c>
      <c r="C3058" s="3" t="s">
        <v>7405</v>
      </c>
      <c r="D3058" s="5">
        <v>700</v>
      </c>
      <c r="E3058" s="7">
        <v>720.01</v>
      </c>
      <c r="F3058" s="11">
        <f t="shared" si="192"/>
        <v>103</v>
      </c>
      <c r="G3058" t="s">
        <v>8218</v>
      </c>
      <c r="H3058" t="s">
        <v>8224</v>
      </c>
      <c r="I3058" t="s">
        <v>8246</v>
      </c>
      <c r="J3058">
        <v>1474886229</v>
      </c>
      <c r="K3058">
        <v>1472294229</v>
      </c>
      <c r="L3058" t="b">
        <v>0</v>
      </c>
      <c r="M3058">
        <v>27</v>
      </c>
      <c r="N3058" t="b">
        <v>1</v>
      </c>
      <c r="O3058" s="12" t="s">
        <v>8280</v>
      </c>
      <c r="P3058" s="12" t="s">
        <v>8281</v>
      </c>
      <c r="Q3058">
        <v>26.67</v>
      </c>
      <c r="R3058" s="18">
        <f t="shared" si="193"/>
        <v>42639.442465277782</v>
      </c>
      <c r="S3058" s="18">
        <f t="shared" si="194"/>
        <v>42609.442465277782</v>
      </c>
      <c r="T3058">
        <f t="shared" si="191"/>
        <v>2016</v>
      </c>
    </row>
    <row r="3059" spans="1:20" ht="60" x14ac:dyDescent="0.25">
      <c r="A3059">
        <v>3978</v>
      </c>
      <c r="B3059" s="9" t="s">
        <v>3975</v>
      </c>
      <c r="C3059" s="3" t="s">
        <v>8085</v>
      </c>
      <c r="D3059" s="5">
        <v>2000</v>
      </c>
      <c r="E3059" s="7">
        <v>214</v>
      </c>
      <c r="F3059" s="11">
        <f t="shared" si="192"/>
        <v>11</v>
      </c>
      <c r="G3059" t="s">
        <v>8220</v>
      </c>
      <c r="H3059" t="s">
        <v>8223</v>
      </c>
      <c r="I3059" t="s">
        <v>8245</v>
      </c>
      <c r="J3059">
        <v>1422717953</v>
      </c>
      <c r="K3059">
        <v>1417533953</v>
      </c>
      <c r="L3059" t="b">
        <v>0</v>
      </c>
      <c r="M3059">
        <v>8</v>
      </c>
      <c r="N3059" t="b">
        <v>0</v>
      </c>
      <c r="O3059" s="12" t="s">
        <v>8280</v>
      </c>
      <c r="P3059" s="12" t="s">
        <v>8281</v>
      </c>
      <c r="Q3059">
        <v>26.75</v>
      </c>
      <c r="R3059" s="18">
        <f t="shared" si="193"/>
        <v>42035.642974537041</v>
      </c>
      <c r="S3059" s="18">
        <f t="shared" si="194"/>
        <v>41975.642974537041</v>
      </c>
      <c r="T3059">
        <f t="shared" si="191"/>
        <v>2014</v>
      </c>
    </row>
    <row r="3060" spans="1:20" ht="45" x14ac:dyDescent="0.25">
      <c r="A3060">
        <v>3900</v>
      </c>
      <c r="B3060" s="9" t="s">
        <v>3897</v>
      </c>
      <c r="C3060" s="3" t="s">
        <v>8008</v>
      </c>
      <c r="D3060" s="5">
        <v>2500</v>
      </c>
      <c r="E3060" s="7">
        <v>135</v>
      </c>
      <c r="F3060" s="11">
        <f t="shared" si="192"/>
        <v>5</v>
      </c>
      <c r="G3060" t="s">
        <v>8220</v>
      </c>
      <c r="H3060" t="s">
        <v>8223</v>
      </c>
      <c r="I3060" t="s">
        <v>8245</v>
      </c>
      <c r="J3060">
        <v>1433988791</v>
      </c>
      <c r="K3060">
        <v>1431396791</v>
      </c>
      <c r="L3060" t="b">
        <v>0</v>
      </c>
      <c r="M3060">
        <v>5</v>
      </c>
      <c r="N3060" t="b">
        <v>0</v>
      </c>
      <c r="O3060" s="12" t="s">
        <v>8280</v>
      </c>
      <c r="P3060" s="12" t="s">
        <v>8281</v>
      </c>
      <c r="Q3060">
        <v>27</v>
      </c>
      <c r="R3060" s="18">
        <f t="shared" si="193"/>
        <v>42166.092488425929</v>
      </c>
      <c r="S3060" s="18">
        <f t="shared" si="194"/>
        <v>42136.092488425929</v>
      </c>
      <c r="T3060">
        <f t="shared" si="191"/>
        <v>2015</v>
      </c>
    </row>
    <row r="3061" spans="1:20" ht="45" x14ac:dyDescent="0.25">
      <c r="A3061">
        <v>3399</v>
      </c>
      <c r="B3061" s="9" t="s">
        <v>3398</v>
      </c>
      <c r="C3061" s="3" t="s">
        <v>7509</v>
      </c>
      <c r="D3061" s="5">
        <v>1200</v>
      </c>
      <c r="E3061" s="7">
        <v>1245</v>
      </c>
      <c r="F3061" s="11">
        <f t="shared" si="192"/>
        <v>104</v>
      </c>
      <c r="G3061" t="s">
        <v>8218</v>
      </c>
      <c r="H3061" t="s">
        <v>8224</v>
      </c>
      <c r="I3061" t="s">
        <v>8246</v>
      </c>
      <c r="J3061">
        <v>1424556325</v>
      </c>
      <c r="K3061">
        <v>1421964325</v>
      </c>
      <c r="L3061" t="b">
        <v>0</v>
      </c>
      <c r="M3061">
        <v>46</v>
      </c>
      <c r="N3061" t="b">
        <v>1</v>
      </c>
      <c r="O3061" s="12" t="s">
        <v>8280</v>
      </c>
      <c r="P3061" s="12" t="s">
        <v>8281</v>
      </c>
      <c r="Q3061">
        <v>27.07</v>
      </c>
      <c r="R3061" s="18">
        <f t="shared" si="193"/>
        <v>42056.920428240745</v>
      </c>
      <c r="S3061" s="18">
        <f t="shared" si="194"/>
        <v>42026.920428240745</v>
      </c>
      <c r="T3061">
        <f t="shared" si="191"/>
        <v>2015</v>
      </c>
    </row>
    <row r="3062" spans="1:20" ht="30" x14ac:dyDescent="0.25">
      <c r="A3062">
        <v>3711</v>
      </c>
      <c r="B3062" s="9" t="s">
        <v>3708</v>
      </c>
      <c r="C3062" s="3" t="s">
        <v>7821</v>
      </c>
      <c r="D3062" s="5">
        <v>500</v>
      </c>
      <c r="E3062" s="7">
        <v>570</v>
      </c>
      <c r="F3062" s="11">
        <f t="shared" si="192"/>
        <v>114</v>
      </c>
      <c r="G3062" t="s">
        <v>8218</v>
      </c>
      <c r="H3062" t="s">
        <v>8223</v>
      </c>
      <c r="I3062" t="s">
        <v>8245</v>
      </c>
      <c r="J3062">
        <v>1402848000</v>
      </c>
      <c r="K3062">
        <v>1400606573</v>
      </c>
      <c r="L3062" t="b">
        <v>0</v>
      </c>
      <c r="M3062">
        <v>21</v>
      </c>
      <c r="N3062" t="b">
        <v>1</v>
      </c>
      <c r="O3062" s="12" t="s">
        <v>8280</v>
      </c>
      <c r="P3062" s="12" t="s">
        <v>8281</v>
      </c>
      <c r="Q3062">
        <v>27.14</v>
      </c>
      <c r="R3062" s="18">
        <f t="shared" si="193"/>
        <v>41805.666666666664</v>
      </c>
      <c r="S3062" s="18">
        <f t="shared" si="194"/>
        <v>41779.724224537036</v>
      </c>
      <c r="T3062">
        <f t="shared" si="191"/>
        <v>2014</v>
      </c>
    </row>
    <row r="3063" spans="1:20" ht="60" x14ac:dyDescent="0.25">
      <c r="A3063">
        <v>2891</v>
      </c>
      <c r="B3063" s="9" t="s">
        <v>2891</v>
      </c>
      <c r="C3063" s="3" t="s">
        <v>7001</v>
      </c>
      <c r="D3063" s="5">
        <v>10000</v>
      </c>
      <c r="E3063" s="7">
        <v>273</v>
      </c>
      <c r="F3063" s="11">
        <f t="shared" si="192"/>
        <v>3</v>
      </c>
      <c r="G3063" t="s">
        <v>8220</v>
      </c>
      <c r="H3063" t="s">
        <v>8223</v>
      </c>
      <c r="I3063" t="s">
        <v>8245</v>
      </c>
      <c r="J3063">
        <v>1460751128</v>
      </c>
      <c r="K3063">
        <v>1455570728</v>
      </c>
      <c r="L3063" t="b">
        <v>0</v>
      </c>
      <c r="M3063">
        <v>10</v>
      </c>
      <c r="N3063" t="b">
        <v>0</v>
      </c>
      <c r="O3063" s="12" t="s">
        <v>8280</v>
      </c>
      <c r="P3063" s="12" t="s">
        <v>8281</v>
      </c>
      <c r="Q3063">
        <v>27.3</v>
      </c>
      <c r="R3063" s="18">
        <f t="shared" si="193"/>
        <v>42475.84175925926</v>
      </c>
      <c r="S3063" s="18">
        <f t="shared" si="194"/>
        <v>42415.883425925931</v>
      </c>
      <c r="T3063">
        <f t="shared" si="191"/>
        <v>2016</v>
      </c>
    </row>
    <row r="3064" spans="1:20" ht="45" x14ac:dyDescent="0.25">
      <c r="A3064">
        <v>3453</v>
      </c>
      <c r="B3064" s="9" t="s">
        <v>3452</v>
      </c>
      <c r="C3064" s="3" t="s">
        <v>7563</v>
      </c>
      <c r="D3064" s="5">
        <v>300</v>
      </c>
      <c r="E3064" s="7">
        <v>385</v>
      </c>
      <c r="F3064" s="11">
        <f t="shared" si="192"/>
        <v>128</v>
      </c>
      <c r="G3064" t="s">
        <v>8218</v>
      </c>
      <c r="H3064" t="s">
        <v>8224</v>
      </c>
      <c r="I3064" t="s">
        <v>8246</v>
      </c>
      <c r="J3064">
        <v>1471130956</v>
      </c>
      <c r="K3064">
        <v>1465946956</v>
      </c>
      <c r="L3064" t="b">
        <v>0</v>
      </c>
      <c r="M3064">
        <v>14</v>
      </c>
      <c r="N3064" t="b">
        <v>1</v>
      </c>
      <c r="O3064" s="12" t="s">
        <v>8280</v>
      </c>
      <c r="P3064" s="12" t="s">
        <v>8281</v>
      </c>
      <c r="Q3064">
        <v>27.5</v>
      </c>
      <c r="R3064" s="18">
        <f t="shared" si="193"/>
        <v>42595.97865740741</v>
      </c>
      <c r="S3064" s="18">
        <f t="shared" si="194"/>
        <v>42535.97865740741</v>
      </c>
      <c r="T3064">
        <f t="shared" si="191"/>
        <v>2016</v>
      </c>
    </row>
    <row r="3065" spans="1:20" ht="45" x14ac:dyDescent="0.25">
      <c r="A3065">
        <v>3826</v>
      </c>
      <c r="B3065" s="9" t="s">
        <v>3823</v>
      </c>
      <c r="C3065" s="3" t="s">
        <v>7935</v>
      </c>
      <c r="D3065" s="5">
        <v>600</v>
      </c>
      <c r="E3065" s="7">
        <v>715</v>
      </c>
      <c r="F3065" s="11">
        <f t="shared" si="192"/>
        <v>119</v>
      </c>
      <c r="G3065" t="s">
        <v>8218</v>
      </c>
      <c r="H3065" t="s">
        <v>8224</v>
      </c>
      <c r="I3065" t="s">
        <v>8246</v>
      </c>
      <c r="J3065">
        <v>1430993394</v>
      </c>
      <c r="K3065">
        <v>1428401394</v>
      </c>
      <c r="L3065" t="b">
        <v>0</v>
      </c>
      <c r="M3065">
        <v>26</v>
      </c>
      <c r="N3065" t="b">
        <v>1</v>
      </c>
      <c r="O3065" s="12" t="s">
        <v>8280</v>
      </c>
      <c r="P3065" s="12" t="s">
        <v>8281</v>
      </c>
      <c r="Q3065">
        <v>27.5</v>
      </c>
      <c r="R3065" s="18">
        <f t="shared" si="193"/>
        <v>42131.423541666663</v>
      </c>
      <c r="S3065" s="18">
        <f t="shared" si="194"/>
        <v>42101.423541666663</v>
      </c>
      <c r="T3065">
        <f t="shared" si="191"/>
        <v>2015</v>
      </c>
    </row>
    <row r="3066" spans="1:20" ht="45" x14ac:dyDescent="0.25">
      <c r="A3066">
        <v>4047</v>
      </c>
      <c r="B3066" s="9" t="s">
        <v>4043</v>
      </c>
      <c r="C3066" s="3" t="s">
        <v>8151</v>
      </c>
      <c r="D3066" s="5">
        <v>5000</v>
      </c>
      <c r="E3066" s="7">
        <v>110</v>
      </c>
      <c r="F3066" s="11">
        <f t="shared" si="192"/>
        <v>2</v>
      </c>
      <c r="G3066" t="s">
        <v>8220</v>
      </c>
      <c r="H3066" t="s">
        <v>8223</v>
      </c>
      <c r="I3066" t="s">
        <v>8245</v>
      </c>
      <c r="J3066">
        <v>1420938000</v>
      </c>
      <c r="K3066">
        <v>1418862743</v>
      </c>
      <c r="L3066" t="b">
        <v>0</v>
      </c>
      <c r="M3066">
        <v>4</v>
      </c>
      <c r="N3066" t="b">
        <v>0</v>
      </c>
      <c r="O3066" s="12" t="s">
        <v>8280</v>
      </c>
      <c r="P3066" s="12" t="s">
        <v>8281</v>
      </c>
      <c r="Q3066">
        <v>27.5</v>
      </c>
      <c r="R3066" s="18">
        <f t="shared" si="193"/>
        <v>42015.041666666672</v>
      </c>
      <c r="S3066" s="18">
        <f t="shared" si="194"/>
        <v>41991.022488425922</v>
      </c>
      <c r="T3066">
        <f t="shared" si="191"/>
        <v>2014</v>
      </c>
    </row>
    <row r="3067" spans="1:20" ht="45" x14ac:dyDescent="0.25">
      <c r="A3067">
        <v>4070</v>
      </c>
      <c r="B3067" s="9" t="s">
        <v>4066</v>
      </c>
      <c r="C3067" s="3" t="s">
        <v>8173</v>
      </c>
      <c r="D3067" s="5">
        <v>1000</v>
      </c>
      <c r="E3067" s="7">
        <v>165</v>
      </c>
      <c r="F3067" s="11">
        <f t="shared" si="192"/>
        <v>17</v>
      </c>
      <c r="G3067" t="s">
        <v>8220</v>
      </c>
      <c r="H3067" t="s">
        <v>8223</v>
      </c>
      <c r="I3067" t="s">
        <v>8245</v>
      </c>
      <c r="J3067">
        <v>1425178800</v>
      </c>
      <c r="K3067">
        <v>1422374420</v>
      </c>
      <c r="L3067" t="b">
        <v>0</v>
      </c>
      <c r="M3067">
        <v>6</v>
      </c>
      <c r="N3067" t="b">
        <v>0</v>
      </c>
      <c r="O3067" s="12" t="s">
        <v>8280</v>
      </c>
      <c r="P3067" s="12" t="s">
        <v>8281</v>
      </c>
      <c r="Q3067">
        <v>27.5</v>
      </c>
      <c r="R3067" s="18">
        <f t="shared" si="193"/>
        <v>42064.125</v>
      </c>
      <c r="S3067" s="18">
        <f t="shared" si="194"/>
        <v>42031.666898148149</v>
      </c>
      <c r="T3067">
        <f t="shared" si="191"/>
        <v>2015</v>
      </c>
    </row>
    <row r="3068" spans="1:20" ht="60" x14ac:dyDescent="0.25">
      <c r="A3068">
        <v>1294</v>
      </c>
      <c r="B3068" s="9" t="s">
        <v>1295</v>
      </c>
      <c r="C3068" s="3" t="s">
        <v>5404</v>
      </c>
      <c r="D3068" s="5">
        <v>500</v>
      </c>
      <c r="E3068" s="7">
        <v>610</v>
      </c>
      <c r="F3068" s="11">
        <f t="shared" si="192"/>
        <v>122</v>
      </c>
      <c r="G3068" t="s">
        <v>8218</v>
      </c>
      <c r="H3068" t="s">
        <v>8224</v>
      </c>
      <c r="I3068" t="s">
        <v>8246</v>
      </c>
      <c r="J3068">
        <v>1445252400</v>
      </c>
      <c r="K3068">
        <v>1443696797</v>
      </c>
      <c r="L3068" t="b">
        <v>0</v>
      </c>
      <c r="M3068">
        <v>22</v>
      </c>
      <c r="N3068" t="b">
        <v>1</v>
      </c>
      <c r="O3068" s="12" t="s">
        <v>8280</v>
      </c>
      <c r="P3068" s="12" t="s">
        <v>8281</v>
      </c>
      <c r="Q3068">
        <v>27.73</v>
      </c>
      <c r="R3068" s="18">
        <f t="shared" si="193"/>
        <v>42296.458333333328</v>
      </c>
      <c r="S3068" s="18">
        <f t="shared" si="194"/>
        <v>42278.453668981485</v>
      </c>
      <c r="T3068">
        <f t="shared" si="191"/>
        <v>2015</v>
      </c>
    </row>
    <row r="3069" spans="1:20" ht="45" x14ac:dyDescent="0.25">
      <c r="A3069">
        <v>3336</v>
      </c>
      <c r="B3069" s="9" t="s">
        <v>3336</v>
      </c>
      <c r="C3069" s="3" t="s">
        <v>7446</v>
      </c>
      <c r="D3069" s="5">
        <v>250</v>
      </c>
      <c r="E3069" s="7">
        <v>250</v>
      </c>
      <c r="F3069" s="11">
        <f t="shared" si="192"/>
        <v>100</v>
      </c>
      <c r="G3069" t="s">
        <v>8218</v>
      </c>
      <c r="H3069" t="s">
        <v>8224</v>
      </c>
      <c r="I3069" t="s">
        <v>8246</v>
      </c>
      <c r="J3069">
        <v>1459845246</v>
      </c>
      <c r="K3069">
        <v>1457429646</v>
      </c>
      <c r="L3069" t="b">
        <v>0</v>
      </c>
      <c r="M3069">
        <v>9</v>
      </c>
      <c r="N3069" t="b">
        <v>1</v>
      </c>
      <c r="O3069" s="12" t="s">
        <v>8280</v>
      </c>
      <c r="P3069" s="12" t="s">
        <v>8281</v>
      </c>
      <c r="Q3069">
        <v>27.78</v>
      </c>
      <c r="R3069" s="18">
        <f t="shared" si="193"/>
        <v>42465.35701388889</v>
      </c>
      <c r="S3069" s="18">
        <f t="shared" si="194"/>
        <v>42437.398680555561</v>
      </c>
      <c r="T3069">
        <f t="shared" si="191"/>
        <v>2016</v>
      </c>
    </row>
    <row r="3070" spans="1:20" ht="60" x14ac:dyDescent="0.25">
      <c r="A3070">
        <v>3378</v>
      </c>
      <c r="B3070" s="9" t="s">
        <v>3377</v>
      </c>
      <c r="C3070" s="3" t="s">
        <v>7488</v>
      </c>
      <c r="D3070" s="5">
        <v>550</v>
      </c>
      <c r="E3070" s="7">
        <v>592</v>
      </c>
      <c r="F3070" s="11">
        <f t="shared" si="192"/>
        <v>108</v>
      </c>
      <c r="G3070" t="s">
        <v>8218</v>
      </c>
      <c r="H3070" t="s">
        <v>8224</v>
      </c>
      <c r="I3070" t="s">
        <v>8246</v>
      </c>
      <c r="J3070">
        <v>1409490480</v>
      </c>
      <c r="K3070">
        <v>1407400306</v>
      </c>
      <c r="L3070" t="b">
        <v>0</v>
      </c>
      <c r="M3070">
        <v>21</v>
      </c>
      <c r="N3070" t="b">
        <v>1</v>
      </c>
      <c r="O3070" s="12" t="s">
        <v>8280</v>
      </c>
      <c r="P3070" s="12" t="s">
        <v>8281</v>
      </c>
      <c r="Q3070">
        <v>28.19</v>
      </c>
      <c r="R3070" s="18">
        <f t="shared" si="193"/>
        <v>41882.547222222223</v>
      </c>
      <c r="S3070" s="18">
        <f t="shared" si="194"/>
        <v>41858.355393518519</v>
      </c>
      <c r="T3070">
        <f t="shared" si="191"/>
        <v>2014</v>
      </c>
    </row>
    <row r="3071" spans="1:20" ht="45" x14ac:dyDescent="0.25">
      <c r="A3071">
        <v>3405</v>
      </c>
      <c r="B3071" s="9" t="s">
        <v>3404</v>
      </c>
      <c r="C3071" s="3" t="s">
        <v>7515</v>
      </c>
      <c r="D3071" s="5">
        <v>350</v>
      </c>
      <c r="E3071" s="7">
        <v>481.5</v>
      </c>
      <c r="F3071" s="11">
        <f t="shared" si="192"/>
        <v>138</v>
      </c>
      <c r="G3071" t="s">
        <v>8218</v>
      </c>
      <c r="H3071" t="s">
        <v>8224</v>
      </c>
      <c r="I3071" t="s">
        <v>8246</v>
      </c>
      <c r="J3071">
        <v>1456876740</v>
      </c>
      <c r="K3071">
        <v>1455063886</v>
      </c>
      <c r="L3071" t="b">
        <v>0</v>
      </c>
      <c r="M3071">
        <v>17</v>
      </c>
      <c r="N3071" t="b">
        <v>1</v>
      </c>
      <c r="O3071" s="12" t="s">
        <v>8280</v>
      </c>
      <c r="P3071" s="12" t="s">
        <v>8281</v>
      </c>
      <c r="Q3071">
        <v>28.32</v>
      </c>
      <c r="R3071" s="18">
        <f t="shared" si="193"/>
        <v>42430.999305555553</v>
      </c>
      <c r="S3071" s="18">
        <f t="shared" si="194"/>
        <v>42410.017199074078</v>
      </c>
      <c r="T3071">
        <f t="shared" si="191"/>
        <v>2016</v>
      </c>
    </row>
    <row r="3072" spans="1:20" ht="60" x14ac:dyDescent="0.25">
      <c r="A3072">
        <v>3161</v>
      </c>
      <c r="B3072" s="9" t="s">
        <v>3161</v>
      </c>
      <c r="C3072" s="3" t="s">
        <v>7271</v>
      </c>
      <c r="D3072" s="5">
        <v>2000</v>
      </c>
      <c r="E3072" s="7">
        <v>2102</v>
      </c>
      <c r="F3072" s="11">
        <f t="shared" si="192"/>
        <v>105</v>
      </c>
      <c r="G3072" t="s">
        <v>8218</v>
      </c>
      <c r="H3072" t="s">
        <v>8224</v>
      </c>
      <c r="I3072" t="s">
        <v>8246</v>
      </c>
      <c r="J3072">
        <v>1413377522</v>
      </c>
      <c r="K3072">
        <v>1410785522</v>
      </c>
      <c r="L3072" t="b">
        <v>1</v>
      </c>
      <c r="M3072">
        <v>74</v>
      </c>
      <c r="N3072" t="b">
        <v>1</v>
      </c>
      <c r="O3072" s="12" t="s">
        <v>8280</v>
      </c>
      <c r="P3072" s="12" t="s">
        <v>8281</v>
      </c>
      <c r="Q3072">
        <v>28.41</v>
      </c>
      <c r="R3072" s="18">
        <f t="shared" si="193"/>
        <v>41927.536134259259</v>
      </c>
      <c r="S3072" s="18">
        <f t="shared" si="194"/>
        <v>41897.536134259259</v>
      </c>
      <c r="T3072">
        <f t="shared" si="191"/>
        <v>2014</v>
      </c>
    </row>
    <row r="3073" spans="1:20" ht="45" x14ac:dyDescent="0.25">
      <c r="A3073">
        <v>3420</v>
      </c>
      <c r="B3073" s="9" t="s">
        <v>3419</v>
      </c>
      <c r="C3073" s="3" t="s">
        <v>7530</v>
      </c>
      <c r="D3073" s="5">
        <v>700</v>
      </c>
      <c r="E3073" s="7">
        <v>966</v>
      </c>
      <c r="F3073" s="11">
        <f t="shared" si="192"/>
        <v>138</v>
      </c>
      <c r="G3073" t="s">
        <v>8218</v>
      </c>
      <c r="H3073" t="s">
        <v>8224</v>
      </c>
      <c r="I3073" t="s">
        <v>8246</v>
      </c>
      <c r="J3073">
        <v>1455408000</v>
      </c>
      <c r="K3073">
        <v>1454638202</v>
      </c>
      <c r="L3073" t="b">
        <v>0</v>
      </c>
      <c r="M3073">
        <v>34</v>
      </c>
      <c r="N3073" t="b">
        <v>1</v>
      </c>
      <c r="O3073" s="12" t="s">
        <v>8280</v>
      </c>
      <c r="P3073" s="12" t="s">
        <v>8281</v>
      </c>
      <c r="Q3073">
        <v>28.41</v>
      </c>
      <c r="R3073" s="18">
        <f t="shared" si="193"/>
        <v>42414</v>
      </c>
      <c r="S3073" s="18">
        <f t="shared" si="194"/>
        <v>42405.090300925927</v>
      </c>
      <c r="T3073">
        <f t="shared" si="191"/>
        <v>2016</v>
      </c>
    </row>
    <row r="3074" spans="1:20" ht="60" x14ac:dyDescent="0.25">
      <c r="A3074">
        <v>2821</v>
      </c>
      <c r="B3074" s="9" t="s">
        <v>2821</v>
      </c>
      <c r="C3074" s="3" t="s">
        <v>6931</v>
      </c>
      <c r="D3074" s="5">
        <v>1000</v>
      </c>
      <c r="E3074" s="7">
        <v>1000</v>
      </c>
      <c r="F3074" s="11">
        <f t="shared" si="192"/>
        <v>100</v>
      </c>
      <c r="G3074" t="s">
        <v>8218</v>
      </c>
      <c r="H3074" t="s">
        <v>8224</v>
      </c>
      <c r="I3074" t="s">
        <v>8246</v>
      </c>
      <c r="J3074">
        <v>1411510135</v>
      </c>
      <c r="K3074">
        <v>1408918135</v>
      </c>
      <c r="L3074" t="b">
        <v>0</v>
      </c>
      <c r="M3074">
        <v>35</v>
      </c>
      <c r="N3074" t="b">
        <v>1</v>
      </c>
      <c r="O3074" s="12" t="s">
        <v>8280</v>
      </c>
      <c r="P3074" s="12" t="s">
        <v>8281</v>
      </c>
      <c r="Q3074">
        <v>28.57</v>
      </c>
      <c r="R3074" s="18">
        <f t="shared" si="193"/>
        <v>41905.922858796301</v>
      </c>
      <c r="S3074" s="18">
        <f t="shared" si="194"/>
        <v>41875.922858796301</v>
      </c>
      <c r="T3074">
        <f t="shared" si="191"/>
        <v>2014</v>
      </c>
    </row>
    <row r="3075" spans="1:20" ht="45" x14ac:dyDescent="0.25">
      <c r="A3075">
        <v>3577</v>
      </c>
      <c r="B3075" s="9" t="s">
        <v>3576</v>
      </c>
      <c r="C3075" s="3" t="s">
        <v>7687</v>
      </c>
      <c r="D3075" s="5">
        <v>600</v>
      </c>
      <c r="E3075" s="7">
        <v>780</v>
      </c>
      <c r="F3075" s="11">
        <f t="shared" si="192"/>
        <v>130</v>
      </c>
      <c r="G3075" t="s">
        <v>8218</v>
      </c>
      <c r="H3075" t="s">
        <v>8223</v>
      </c>
      <c r="I3075" t="s">
        <v>8245</v>
      </c>
      <c r="J3075">
        <v>1430029680</v>
      </c>
      <c r="K3075">
        <v>1427741583</v>
      </c>
      <c r="L3075" t="b">
        <v>0</v>
      </c>
      <c r="M3075">
        <v>27</v>
      </c>
      <c r="N3075" t="b">
        <v>1</v>
      </c>
      <c r="O3075" s="12" t="s">
        <v>8280</v>
      </c>
      <c r="P3075" s="12" t="s">
        <v>8281</v>
      </c>
      <c r="Q3075">
        <v>28.89</v>
      </c>
      <c r="R3075" s="18">
        <f t="shared" si="193"/>
        <v>42120.26944444445</v>
      </c>
      <c r="S3075" s="18">
        <f t="shared" si="194"/>
        <v>42093.786840277782</v>
      </c>
      <c r="T3075">
        <f t="shared" ref="T3075:T3138" si="195">YEAR(S3075)</f>
        <v>2015</v>
      </c>
    </row>
    <row r="3076" spans="1:20" ht="45" x14ac:dyDescent="0.25">
      <c r="A3076">
        <v>2879</v>
      </c>
      <c r="B3076" s="9" t="s">
        <v>2879</v>
      </c>
      <c r="C3076" s="3" t="s">
        <v>6989</v>
      </c>
      <c r="D3076" s="5">
        <v>11200</v>
      </c>
      <c r="E3076" s="7">
        <v>29</v>
      </c>
      <c r="F3076" s="11">
        <f t="shared" si="192"/>
        <v>0</v>
      </c>
      <c r="G3076" t="s">
        <v>8220</v>
      </c>
      <c r="H3076" t="s">
        <v>8223</v>
      </c>
      <c r="I3076" t="s">
        <v>8245</v>
      </c>
      <c r="J3076">
        <v>1453310661</v>
      </c>
      <c r="K3076">
        <v>1450718661</v>
      </c>
      <c r="L3076" t="b">
        <v>0</v>
      </c>
      <c r="M3076">
        <v>1</v>
      </c>
      <c r="N3076" t="b">
        <v>0</v>
      </c>
      <c r="O3076" s="12" t="s">
        <v>8280</v>
      </c>
      <c r="P3076" s="12" t="s">
        <v>8281</v>
      </c>
      <c r="Q3076">
        <v>29</v>
      </c>
      <c r="R3076" s="18">
        <f t="shared" si="193"/>
        <v>42389.725243055553</v>
      </c>
      <c r="S3076" s="18">
        <f t="shared" si="194"/>
        <v>42359.725243055553</v>
      </c>
      <c r="T3076">
        <f t="shared" si="195"/>
        <v>2015</v>
      </c>
    </row>
    <row r="3077" spans="1:20" ht="60" x14ac:dyDescent="0.25">
      <c r="A3077">
        <v>3394</v>
      </c>
      <c r="B3077" s="9" t="s">
        <v>3393</v>
      </c>
      <c r="C3077" s="3" t="s">
        <v>7504</v>
      </c>
      <c r="D3077" s="5">
        <v>550</v>
      </c>
      <c r="E3077" s="7">
        <v>783</v>
      </c>
      <c r="F3077" s="11">
        <f t="shared" si="192"/>
        <v>142</v>
      </c>
      <c r="G3077" t="s">
        <v>8218</v>
      </c>
      <c r="H3077" t="s">
        <v>8224</v>
      </c>
      <c r="I3077" t="s">
        <v>8246</v>
      </c>
      <c r="J3077">
        <v>1406470645</v>
      </c>
      <c r="K3077">
        <v>1403878645</v>
      </c>
      <c r="L3077" t="b">
        <v>0</v>
      </c>
      <c r="M3077">
        <v>27</v>
      </c>
      <c r="N3077" t="b">
        <v>1</v>
      </c>
      <c r="O3077" s="12" t="s">
        <v>8280</v>
      </c>
      <c r="P3077" s="12" t="s">
        <v>8281</v>
      </c>
      <c r="Q3077">
        <v>29</v>
      </c>
      <c r="R3077" s="18">
        <f t="shared" si="193"/>
        <v>41847.59542824074</v>
      </c>
      <c r="S3077" s="18">
        <f t="shared" si="194"/>
        <v>41817.59542824074</v>
      </c>
      <c r="T3077">
        <f t="shared" si="195"/>
        <v>2014</v>
      </c>
    </row>
    <row r="3078" spans="1:20" ht="30" x14ac:dyDescent="0.25">
      <c r="A3078">
        <v>3607</v>
      </c>
      <c r="B3078" s="9" t="s">
        <v>3606</v>
      </c>
      <c r="C3078" s="3" t="s">
        <v>7717</v>
      </c>
      <c r="D3078" s="5">
        <v>550</v>
      </c>
      <c r="E3078" s="7">
        <v>580</v>
      </c>
      <c r="F3078" s="11">
        <f t="shared" si="192"/>
        <v>105</v>
      </c>
      <c r="G3078" t="s">
        <v>8218</v>
      </c>
      <c r="H3078" t="s">
        <v>8224</v>
      </c>
      <c r="I3078" t="s">
        <v>8246</v>
      </c>
      <c r="J3078">
        <v>1450137600</v>
      </c>
      <c r="K3078">
        <v>1448924882</v>
      </c>
      <c r="L3078" t="b">
        <v>0</v>
      </c>
      <c r="M3078">
        <v>20</v>
      </c>
      <c r="N3078" t="b">
        <v>1</v>
      </c>
      <c r="O3078" s="12" t="s">
        <v>8280</v>
      </c>
      <c r="P3078" s="12" t="s">
        <v>8281</v>
      </c>
      <c r="Q3078">
        <v>29</v>
      </c>
      <c r="R3078" s="18">
        <f t="shared" si="193"/>
        <v>42353</v>
      </c>
      <c r="S3078" s="18">
        <f t="shared" si="194"/>
        <v>42338.963912037041</v>
      </c>
      <c r="T3078">
        <f t="shared" si="195"/>
        <v>2015</v>
      </c>
    </row>
    <row r="3079" spans="1:20" ht="60" x14ac:dyDescent="0.25">
      <c r="A3079">
        <v>3634</v>
      </c>
      <c r="B3079" s="9" t="s">
        <v>3632</v>
      </c>
      <c r="C3079" s="3" t="s">
        <v>7744</v>
      </c>
      <c r="D3079" s="5">
        <v>75000</v>
      </c>
      <c r="E3079" s="7">
        <v>3185</v>
      </c>
      <c r="F3079" s="11">
        <f t="shared" si="192"/>
        <v>4</v>
      </c>
      <c r="G3079" t="s">
        <v>8220</v>
      </c>
      <c r="H3079" t="s">
        <v>8228</v>
      </c>
      <c r="I3079" t="s">
        <v>8250</v>
      </c>
      <c r="J3079">
        <v>1484366340</v>
      </c>
      <c r="K3079">
        <v>1480219174</v>
      </c>
      <c r="L3079" t="b">
        <v>0</v>
      </c>
      <c r="M3079">
        <v>18</v>
      </c>
      <c r="N3079" t="b">
        <v>0</v>
      </c>
      <c r="O3079" s="12" t="s">
        <v>8280</v>
      </c>
      <c r="P3079" s="12" t="s">
        <v>8305</v>
      </c>
      <c r="Q3079">
        <v>176.94</v>
      </c>
      <c r="R3079" s="18">
        <f t="shared" si="193"/>
        <v>42749.165972222225</v>
      </c>
      <c r="S3079" s="18">
        <f t="shared" si="194"/>
        <v>42701.166365740741</v>
      </c>
      <c r="T3079">
        <f t="shared" si="195"/>
        <v>2016</v>
      </c>
    </row>
    <row r="3080" spans="1:20" ht="60" x14ac:dyDescent="0.25">
      <c r="A3080">
        <v>3136</v>
      </c>
      <c r="B3080" s="9" t="s">
        <v>3136</v>
      </c>
      <c r="C3080" s="3" t="s">
        <v>7246</v>
      </c>
      <c r="D3080" s="5">
        <v>500</v>
      </c>
      <c r="E3080" s="7">
        <v>639</v>
      </c>
      <c r="F3080" s="11">
        <f t="shared" si="192"/>
        <v>128</v>
      </c>
      <c r="G3080" t="s">
        <v>8221</v>
      </c>
      <c r="H3080" t="s">
        <v>8224</v>
      </c>
      <c r="I3080" t="s">
        <v>8246</v>
      </c>
      <c r="J3080">
        <v>1491001140</v>
      </c>
      <c r="K3080">
        <v>1487847954</v>
      </c>
      <c r="L3080" t="b">
        <v>0</v>
      </c>
      <c r="M3080">
        <v>22</v>
      </c>
      <c r="N3080" t="b">
        <v>0</v>
      </c>
      <c r="O3080" s="12" t="s">
        <v>8280</v>
      </c>
      <c r="P3080" s="12" t="s">
        <v>8281</v>
      </c>
      <c r="Q3080">
        <v>29.05</v>
      </c>
      <c r="R3080" s="18">
        <f t="shared" si="193"/>
        <v>42825.957638888889</v>
      </c>
      <c r="S3080" s="18">
        <f t="shared" si="194"/>
        <v>42789.462430555555</v>
      </c>
      <c r="T3080">
        <f t="shared" si="195"/>
        <v>2017</v>
      </c>
    </row>
    <row r="3081" spans="1:20" ht="60" x14ac:dyDescent="0.25">
      <c r="A3081">
        <v>3314</v>
      </c>
      <c r="B3081" s="9" t="s">
        <v>3314</v>
      </c>
      <c r="C3081" s="3" t="s">
        <v>7424</v>
      </c>
      <c r="D3081" s="5">
        <v>800</v>
      </c>
      <c r="E3081" s="7">
        <v>1686</v>
      </c>
      <c r="F3081" s="11">
        <f t="shared" si="192"/>
        <v>211</v>
      </c>
      <c r="G3081" t="s">
        <v>8218</v>
      </c>
      <c r="H3081" t="s">
        <v>8224</v>
      </c>
      <c r="I3081" t="s">
        <v>8246</v>
      </c>
      <c r="J3081">
        <v>1431115500</v>
      </c>
      <c r="K3081">
        <v>1428733511</v>
      </c>
      <c r="L3081" t="b">
        <v>0</v>
      </c>
      <c r="M3081">
        <v>58</v>
      </c>
      <c r="N3081" t="b">
        <v>1</v>
      </c>
      <c r="O3081" s="12" t="s">
        <v>8280</v>
      </c>
      <c r="P3081" s="12" t="s">
        <v>8281</v>
      </c>
      <c r="Q3081">
        <v>29.07</v>
      </c>
      <c r="R3081" s="18">
        <f t="shared" si="193"/>
        <v>42132.836805555555</v>
      </c>
      <c r="S3081" s="18">
        <f t="shared" si="194"/>
        <v>42105.267488425925</v>
      </c>
      <c r="T3081">
        <f t="shared" si="195"/>
        <v>2015</v>
      </c>
    </row>
    <row r="3082" spans="1:20" ht="60" x14ac:dyDescent="0.25">
      <c r="A3082">
        <v>3974</v>
      </c>
      <c r="B3082" s="9" t="s">
        <v>3971</v>
      </c>
      <c r="C3082" s="3" t="s">
        <v>8081</v>
      </c>
      <c r="D3082" s="5">
        <v>1000</v>
      </c>
      <c r="E3082" s="7">
        <v>320</v>
      </c>
      <c r="F3082" s="11">
        <f t="shared" si="192"/>
        <v>32</v>
      </c>
      <c r="G3082" t="s">
        <v>8220</v>
      </c>
      <c r="H3082" t="s">
        <v>8224</v>
      </c>
      <c r="I3082" t="s">
        <v>8246</v>
      </c>
      <c r="J3082">
        <v>1464872848</v>
      </c>
      <c r="K3082">
        <v>1462280848</v>
      </c>
      <c r="L3082" t="b">
        <v>0</v>
      </c>
      <c r="M3082">
        <v>11</v>
      </c>
      <c r="N3082" t="b">
        <v>0</v>
      </c>
      <c r="O3082" s="12" t="s">
        <v>8280</v>
      </c>
      <c r="P3082" s="12" t="s">
        <v>8281</v>
      </c>
      <c r="Q3082">
        <v>29.09</v>
      </c>
      <c r="R3082" s="18">
        <f t="shared" si="193"/>
        <v>42523.546851851846</v>
      </c>
      <c r="S3082" s="18">
        <f t="shared" si="194"/>
        <v>42493.546851851846</v>
      </c>
      <c r="T3082">
        <f t="shared" si="195"/>
        <v>2016</v>
      </c>
    </row>
    <row r="3083" spans="1:20" ht="60" x14ac:dyDescent="0.25">
      <c r="A3083">
        <v>3255</v>
      </c>
      <c r="B3083" s="9" t="s">
        <v>3255</v>
      </c>
      <c r="C3083" s="3" t="s">
        <v>7365</v>
      </c>
      <c r="D3083" s="5">
        <v>300</v>
      </c>
      <c r="E3083" s="7">
        <v>525</v>
      </c>
      <c r="F3083" s="11">
        <f t="shared" si="192"/>
        <v>175</v>
      </c>
      <c r="G3083" t="s">
        <v>8218</v>
      </c>
      <c r="H3083" t="s">
        <v>8224</v>
      </c>
      <c r="I3083" t="s">
        <v>8246</v>
      </c>
      <c r="J3083">
        <v>1412706375</v>
      </c>
      <c r="K3083">
        <v>1410114375</v>
      </c>
      <c r="L3083" t="b">
        <v>1</v>
      </c>
      <c r="M3083">
        <v>18</v>
      </c>
      <c r="N3083" t="b">
        <v>1</v>
      </c>
      <c r="O3083" s="12" t="s">
        <v>8280</v>
      </c>
      <c r="P3083" s="12" t="s">
        <v>8281</v>
      </c>
      <c r="Q3083">
        <v>29.17</v>
      </c>
      <c r="R3083" s="18">
        <f t="shared" si="193"/>
        <v>41919.768229166664</v>
      </c>
      <c r="S3083" s="18">
        <f t="shared" si="194"/>
        <v>41889.768229166664</v>
      </c>
      <c r="T3083">
        <f t="shared" si="195"/>
        <v>2014</v>
      </c>
    </row>
    <row r="3084" spans="1:20" ht="45" x14ac:dyDescent="0.25">
      <c r="A3084">
        <v>4081</v>
      </c>
      <c r="B3084" s="9" t="s">
        <v>4077</v>
      </c>
      <c r="C3084" s="3" t="s">
        <v>8184</v>
      </c>
      <c r="D3084" s="5">
        <v>2224</v>
      </c>
      <c r="E3084" s="7">
        <v>350</v>
      </c>
      <c r="F3084" s="11">
        <f t="shared" si="192"/>
        <v>16</v>
      </c>
      <c r="G3084" t="s">
        <v>8220</v>
      </c>
      <c r="H3084" t="s">
        <v>8223</v>
      </c>
      <c r="I3084" t="s">
        <v>8245</v>
      </c>
      <c r="J3084">
        <v>1425819425</v>
      </c>
      <c r="K3084">
        <v>1423231025</v>
      </c>
      <c r="L3084" t="b">
        <v>0</v>
      </c>
      <c r="M3084">
        <v>12</v>
      </c>
      <c r="N3084" t="b">
        <v>0</v>
      </c>
      <c r="O3084" s="12" t="s">
        <v>8280</v>
      </c>
      <c r="P3084" s="12" t="s">
        <v>8281</v>
      </c>
      <c r="Q3084">
        <v>29.17</v>
      </c>
      <c r="R3084" s="18">
        <f t="shared" si="193"/>
        <v>42071.539641203708</v>
      </c>
      <c r="S3084" s="18">
        <f t="shared" si="194"/>
        <v>42041.581307870365</v>
      </c>
      <c r="T3084">
        <f t="shared" si="195"/>
        <v>2015</v>
      </c>
    </row>
    <row r="3085" spans="1:20" ht="45" x14ac:dyDescent="0.25">
      <c r="A3085">
        <v>3996</v>
      </c>
      <c r="B3085" s="9" t="s">
        <v>3992</v>
      </c>
      <c r="C3085" s="3" t="s">
        <v>8102</v>
      </c>
      <c r="D3085" s="5">
        <v>3000</v>
      </c>
      <c r="E3085" s="7">
        <v>497</v>
      </c>
      <c r="F3085" s="11">
        <f t="shared" si="192"/>
        <v>17</v>
      </c>
      <c r="G3085" t="s">
        <v>8220</v>
      </c>
      <c r="H3085" t="s">
        <v>8223</v>
      </c>
      <c r="I3085" t="s">
        <v>8245</v>
      </c>
      <c r="J3085">
        <v>1416499440</v>
      </c>
      <c r="K3085">
        <v>1415341464</v>
      </c>
      <c r="L3085" t="b">
        <v>0</v>
      </c>
      <c r="M3085">
        <v>17</v>
      </c>
      <c r="N3085" t="b">
        <v>0</v>
      </c>
      <c r="O3085" s="12" t="s">
        <v>8280</v>
      </c>
      <c r="P3085" s="12" t="s">
        <v>8281</v>
      </c>
      <c r="Q3085">
        <v>29.24</v>
      </c>
      <c r="R3085" s="18">
        <f t="shared" si="193"/>
        <v>41963.669444444444</v>
      </c>
      <c r="S3085" s="18">
        <f t="shared" si="194"/>
        <v>41950.26694444444</v>
      </c>
      <c r="T3085">
        <f t="shared" si="195"/>
        <v>2014</v>
      </c>
    </row>
    <row r="3086" spans="1:20" ht="60" x14ac:dyDescent="0.25">
      <c r="A3086">
        <v>524</v>
      </c>
      <c r="B3086" s="9" t="s">
        <v>525</v>
      </c>
      <c r="C3086" s="3" t="s">
        <v>4634</v>
      </c>
      <c r="D3086" s="5">
        <v>3500</v>
      </c>
      <c r="E3086" s="7">
        <v>3803.55</v>
      </c>
      <c r="F3086" s="11">
        <f t="shared" si="192"/>
        <v>109</v>
      </c>
      <c r="G3086" t="s">
        <v>8218</v>
      </c>
      <c r="H3086" t="s">
        <v>8224</v>
      </c>
      <c r="I3086" t="s">
        <v>8246</v>
      </c>
      <c r="J3086">
        <v>1464801169</v>
      </c>
      <c r="K3086">
        <v>1462209169</v>
      </c>
      <c r="L3086" t="b">
        <v>0</v>
      </c>
      <c r="M3086">
        <v>130</v>
      </c>
      <c r="N3086" t="b">
        <v>1</v>
      </c>
      <c r="O3086" s="12" t="s">
        <v>8280</v>
      </c>
      <c r="P3086" s="12" t="s">
        <v>8281</v>
      </c>
      <c r="Q3086">
        <v>29.26</v>
      </c>
      <c r="R3086" s="18">
        <f t="shared" si="193"/>
        <v>42522.717233796298</v>
      </c>
      <c r="S3086" s="18">
        <f t="shared" si="194"/>
        <v>42492.717233796298</v>
      </c>
      <c r="T3086">
        <f t="shared" si="195"/>
        <v>2016</v>
      </c>
    </row>
    <row r="3087" spans="1:20" ht="45" x14ac:dyDescent="0.25">
      <c r="A3087">
        <v>2892</v>
      </c>
      <c r="B3087" s="9" t="s">
        <v>2892</v>
      </c>
      <c r="C3087" s="3" t="s">
        <v>7002</v>
      </c>
      <c r="D3087" s="5">
        <v>5500</v>
      </c>
      <c r="E3087" s="7">
        <v>500</v>
      </c>
      <c r="F3087" s="11">
        <f t="shared" si="192"/>
        <v>9</v>
      </c>
      <c r="G3087" t="s">
        <v>8220</v>
      </c>
      <c r="H3087" t="s">
        <v>8223</v>
      </c>
      <c r="I3087" t="s">
        <v>8245</v>
      </c>
      <c r="J3087">
        <v>1409000400</v>
      </c>
      <c r="K3087">
        <v>1408381704</v>
      </c>
      <c r="L3087" t="b">
        <v>0</v>
      </c>
      <c r="M3087">
        <v>17</v>
      </c>
      <c r="N3087" t="b">
        <v>0</v>
      </c>
      <c r="O3087" s="12" t="s">
        <v>8280</v>
      </c>
      <c r="P3087" s="12" t="s">
        <v>8281</v>
      </c>
      <c r="Q3087">
        <v>29.41</v>
      </c>
      <c r="R3087" s="18">
        <f t="shared" si="193"/>
        <v>41876.875</v>
      </c>
      <c r="S3087" s="18">
        <f t="shared" si="194"/>
        <v>41869.714166666665</v>
      </c>
      <c r="T3087">
        <f t="shared" si="195"/>
        <v>2014</v>
      </c>
    </row>
    <row r="3088" spans="1:20" ht="60" x14ac:dyDescent="0.25">
      <c r="A3088">
        <v>3650</v>
      </c>
      <c r="B3088" s="9" t="s">
        <v>3648</v>
      </c>
      <c r="C3088" s="3" t="s">
        <v>7760</v>
      </c>
      <c r="D3088" s="5">
        <v>500</v>
      </c>
      <c r="E3088" s="7">
        <v>500</v>
      </c>
      <c r="F3088" s="11">
        <f t="shared" si="192"/>
        <v>100</v>
      </c>
      <c r="G3088" t="s">
        <v>8218</v>
      </c>
      <c r="H3088" t="s">
        <v>8224</v>
      </c>
      <c r="I3088" t="s">
        <v>8246</v>
      </c>
      <c r="J3088">
        <v>1454412584</v>
      </c>
      <c r="K3088">
        <v>1452598184</v>
      </c>
      <c r="L3088" t="b">
        <v>0</v>
      </c>
      <c r="M3088">
        <v>17</v>
      </c>
      <c r="N3088" t="b">
        <v>1</v>
      </c>
      <c r="O3088" s="12" t="s">
        <v>8280</v>
      </c>
      <c r="P3088" s="12" t="s">
        <v>8281</v>
      </c>
      <c r="Q3088">
        <v>29.41</v>
      </c>
      <c r="R3088" s="18">
        <f t="shared" si="193"/>
        <v>42402.478981481487</v>
      </c>
      <c r="S3088" s="18">
        <f t="shared" si="194"/>
        <v>42381.478981481487</v>
      </c>
      <c r="T3088">
        <f t="shared" si="195"/>
        <v>2016</v>
      </c>
    </row>
    <row r="3089" spans="1:20" ht="45" x14ac:dyDescent="0.25">
      <c r="A3089">
        <v>3409</v>
      </c>
      <c r="B3089" s="9" t="s">
        <v>3408</v>
      </c>
      <c r="C3089" s="3" t="s">
        <v>7519</v>
      </c>
      <c r="D3089" s="5">
        <v>500</v>
      </c>
      <c r="E3089" s="7">
        <v>618</v>
      </c>
      <c r="F3089" s="11">
        <f t="shared" si="192"/>
        <v>124</v>
      </c>
      <c r="G3089" t="s">
        <v>8218</v>
      </c>
      <c r="H3089" t="s">
        <v>8224</v>
      </c>
      <c r="I3089" t="s">
        <v>8246</v>
      </c>
      <c r="J3089">
        <v>1469998680</v>
      </c>
      <c r="K3089">
        <v>1466710358</v>
      </c>
      <c r="L3089" t="b">
        <v>0</v>
      </c>
      <c r="M3089">
        <v>21</v>
      </c>
      <c r="N3089" t="b">
        <v>1</v>
      </c>
      <c r="O3089" s="12" t="s">
        <v>8280</v>
      </c>
      <c r="P3089" s="12" t="s">
        <v>8281</v>
      </c>
      <c r="Q3089">
        <v>29.43</v>
      </c>
      <c r="R3089" s="18">
        <f t="shared" si="193"/>
        <v>42582.873611111107</v>
      </c>
      <c r="S3089" s="18">
        <f t="shared" si="194"/>
        <v>42544.814328703709</v>
      </c>
      <c r="T3089">
        <f t="shared" si="195"/>
        <v>2016</v>
      </c>
    </row>
    <row r="3090" spans="1:20" ht="60" x14ac:dyDescent="0.25">
      <c r="A3090">
        <v>2860</v>
      </c>
      <c r="B3090" s="9" t="s">
        <v>2860</v>
      </c>
      <c r="C3090" s="3" t="s">
        <v>6970</v>
      </c>
      <c r="D3090" s="5">
        <v>4000</v>
      </c>
      <c r="E3090" s="7">
        <v>266</v>
      </c>
      <c r="F3090" s="11">
        <f t="shared" ref="F3090:F3153" si="196">ROUND(E3090/D3090*100,0)</f>
        <v>7</v>
      </c>
      <c r="G3090" t="s">
        <v>8220</v>
      </c>
      <c r="H3090" t="s">
        <v>8223</v>
      </c>
      <c r="I3090" t="s">
        <v>8245</v>
      </c>
      <c r="J3090">
        <v>1466363576</v>
      </c>
      <c r="K3090">
        <v>1461179576</v>
      </c>
      <c r="L3090" t="b">
        <v>0</v>
      </c>
      <c r="M3090">
        <v>9</v>
      </c>
      <c r="N3090" t="b">
        <v>0</v>
      </c>
      <c r="O3090" s="12" t="s">
        <v>8280</v>
      </c>
      <c r="P3090" s="12" t="s">
        <v>8281</v>
      </c>
      <c r="Q3090">
        <v>29.56</v>
      </c>
      <c r="R3090" s="18">
        <f t="shared" ref="R3090:R3153" si="197">(((J3090/60)/60)/24)+DATE(1970,1,1)</f>
        <v>42540.800648148142</v>
      </c>
      <c r="S3090" s="18">
        <f t="shared" ref="S3090:S3153" si="198">(((K3090/60)/60)/24)+DATE(1970,1,1)</f>
        <v>42480.800648148142</v>
      </c>
      <c r="T3090">
        <f t="shared" si="195"/>
        <v>2016</v>
      </c>
    </row>
    <row r="3091" spans="1:20" ht="60" x14ac:dyDescent="0.25">
      <c r="A3091">
        <v>3294</v>
      </c>
      <c r="B3091" s="9" t="s">
        <v>3294</v>
      </c>
      <c r="C3091" s="3" t="s">
        <v>7404</v>
      </c>
      <c r="D3091" s="5">
        <v>600</v>
      </c>
      <c r="E3091" s="7">
        <v>710</v>
      </c>
      <c r="F3091" s="11">
        <f t="shared" si="196"/>
        <v>118</v>
      </c>
      <c r="G3091" t="s">
        <v>8218</v>
      </c>
      <c r="H3091" t="s">
        <v>8224</v>
      </c>
      <c r="I3091" t="s">
        <v>8246</v>
      </c>
      <c r="J3091">
        <v>1434459554</v>
      </c>
      <c r="K3091">
        <v>1431867554</v>
      </c>
      <c r="L3091" t="b">
        <v>0</v>
      </c>
      <c r="M3091">
        <v>24</v>
      </c>
      <c r="N3091" t="b">
        <v>1</v>
      </c>
      <c r="O3091" s="12" t="s">
        <v>8280</v>
      </c>
      <c r="P3091" s="12" t="s">
        <v>8281</v>
      </c>
      <c r="Q3091">
        <v>29.58</v>
      </c>
      <c r="R3091" s="18">
        <f t="shared" si="197"/>
        <v>42171.541134259256</v>
      </c>
      <c r="S3091" s="18">
        <f t="shared" si="198"/>
        <v>42141.541134259256</v>
      </c>
      <c r="T3091">
        <f t="shared" si="195"/>
        <v>2015</v>
      </c>
    </row>
    <row r="3092" spans="1:20" ht="60" x14ac:dyDescent="0.25">
      <c r="A3092">
        <v>3608</v>
      </c>
      <c r="B3092" s="9" t="s">
        <v>3607</v>
      </c>
      <c r="C3092" s="3" t="s">
        <v>7718</v>
      </c>
      <c r="D3092" s="5">
        <v>800</v>
      </c>
      <c r="E3092" s="7">
        <v>800</v>
      </c>
      <c r="F3092" s="11">
        <f t="shared" si="196"/>
        <v>100</v>
      </c>
      <c r="G3092" t="s">
        <v>8218</v>
      </c>
      <c r="H3092" t="s">
        <v>8224</v>
      </c>
      <c r="I3092" t="s">
        <v>8246</v>
      </c>
      <c r="J3092">
        <v>1466172000</v>
      </c>
      <c r="K3092">
        <v>1463418090</v>
      </c>
      <c r="L3092" t="b">
        <v>0</v>
      </c>
      <c r="M3092">
        <v>27</v>
      </c>
      <c r="N3092" t="b">
        <v>1</v>
      </c>
      <c r="O3092" s="12" t="s">
        <v>8280</v>
      </c>
      <c r="P3092" s="12" t="s">
        <v>8281</v>
      </c>
      <c r="Q3092">
        <v>29.63</v>
      </c>
      <c r="R3092" s="18">
        <f t="shared" si="197"/>
        <v>42538.583333333328</v>
      </c>
      <c r="S3092" s="18">
        <f t="shared" si="198"/>
        <v>42506.709375000006</v>
      </c>
      <c r="T3092">
        <f t="shared" si="195"/>
        <v>2016</v>
      </c>
    </row>
    <row r="3093" spans="1:20" ht="60" x14ac:dyDescent="0.25">
      <c r="A3093">
        <v>3367</v>
      </c>
      <c r="B3093" s="9" t="s">
        <v>3366</v>
      </c>
      <c r="C3093" s="3" t="s">
        <v>7477</v>
      </c>
      <c r="D3093" s="5">
        <v>750</v>
      </c>
      <c r="E3093" s="7">
        <v>890</v>
      </c>
      <c r="F3093" s="11">
        <f t="shared" si="196"/>
        <v>119</v>
      </c>
      <c r="G3093" t="s">
        <v>8218</v>
      </c>
      <c r="H3093" t="s">
        <v>8224</v>
      </c>
      <c r="I3093" t="s">
        <v>8246</v>
      </c>
      <c r="J3093">
        <v>1438467894</v>
      </c>
      <c r="K3093">
        <v>1436307894</v>
      </c>
      <c r="L3093" t="b">
        <v>0</v>
      </c>
      <c r="M3093">
        <v>30</v>
      </c>
      <c r="N3093" t="b">
        <v>1</v>
      </c>
      <c r="O3093" s="12" t="s">
        <v>8280</v>
      </c>
      <c r="P3093" s="12" t="s">
        <v>8281</v>
      </c>
      <c r="Q3093">
        <v>29.67</v>
      </c>
      <c r="R3093" s="18">
        <f t="shared" si="197"/>
        <v>42217.933958333335</v>
      </c>
      <c r="S3093" s="18">
        <f t="shared" si="198"/>
        <v>42192.933958333335</v>
      </c>
      <c r="T3093">
        <f t="shared" si="195"/>
        <v>2015</v>
      </c>
    </row>
    <row r="3094" spans="1:20" ht="45" x14ac:dyDescent="0.25">
      <c r="A3094">
        <v>3462</v>
      </c>
      <c r="B3094" s="9" t="s">
        <v>3461</v>
      </c>
      <c r="C3094" s="3" t="s">
        <v>7572</v>
      </c>
      <c r="D3094" s="5">
        <v>250</v>
      </c>
      <c r="E3094" s="7">
        <v>505</v>
      </c>
      <c r="F3094" s="11">
        <f t="shared" si="196"/>
        <v>202</v>
      </c>
      <c r="G3094" t="s">
        <v>8218</v>
      </c>
      <c r="H3094" t="s">
        <v>8223</v>
      </c>
      <c r="I3094" t="s">
        <v>8245</v>
      </c>
      <c r="J3094">
        <v>1436551200</v>
      </c>
      <c r="K3094">
        <v>1435181628</v>
      </c>
      <c r="L3094" t="b">
        <v>0</v>
      </c>
      <c r="M3094">
        <v>17</v>
      </c>
      <c r="N3094" t="b">
        <v>1</v>
      </c>
      <c r="O3094" s="12" t="s">
        <v>8280</v>
      </c>
      <c r="P3094" s="12" t="s">
        <v>8281</v>
      </c>
      <c r="Q3094">
        <v>29.71</v>
      </c>
      <c r="R3094" s="18">
        <f t="shared" si="197"/>
        <v>42195.75</v>
      </c>
      <c r="S3094" s="18">
        <f t="shared" si="198"/>
        <v>42179.898472222223</v>
      </c>
      <c r="T3094">
        <f t="shared" si="195"/>
        <v>2015</v>
      </c>
    </row>
    <row r="3095" spans="1:20" ht="45" x14ac:dyDescent="0.25">
      <c r="A3095">
        <v>2854</v>
      </c>
      <c r="B3095" s="9" t="s">
        <v>2854</v>
      </c>
      <c r="C3095" s="3" t="s">
        <v>6964</v>
      </c>
      <c r="D3095" s="5">
        <v>1000</v>
      </c>
      <c r="E3095" s="7">
        <v>417</v>
      </c>
      <c r="F3095" s="11">
        <f t="shared" si="196"/>
        <v>42</v>
      </c>
      <c r="G3095" t="s">
        <v>8220</v>
      </c>
      <c r="H3095" t="s">
        <v>8224</v>
      </c>
      <c r="I3095" t="s">
        <v>8246</v>
      </c>
      <c r="J3095">
        <v>1431018719</v>
      </c>
      <c r="K3095">
        <v>1429290719</v>
      </c>
      <c r="L3095" t="b">
        <v>0</v>
      </c>
      <c r="M3095">
        <v>14</v>
      </c>
      <c r="N3095" t="b">
        <v>0</v>
      </c>
      <c r="O3095" s="12" t="s">
        <v>8280</v>
      </c>
      <c r="P3095" s="12" t="s">
        <v>8281</v>
      </c>
      <c r="Q3095">
        <v>29.79</v>
      </c>
      <c r="R3095" s="18">
        <f t="shared" si="197"/>
        <v>42131.71665509259</v>
      </c>
      <c r="S3095" s="18">
        <f t="shared" si="198"/>
        <v>42111.71665509259</v>
      </c>
      <c r="T3095">
        <f t="shared" si="195"/>
        <v>2015</v>
      </c>
    </row>
    <row r="3096" spans="1:20" ht="60" x14ac:dyDescent="0.25">
      <c r="A3096">
        <v>2844</v>
      </c>
      <c r="B3096" s="9" t="s">
        <v>2844</v>
      </c>
      <c r="C3096" s="3" t="s">
        <v>6954</v>
      </c>
      <c r="D3096" s="5">
        <v>550</v>
      </c>
      <c r="E3096" s="7">
        <v>30</v>
      </c>
      <c r="F3096" s="11">
        <f t="shared" si="196"/>
        <v>5</v>
      </c>
      <c r="G3096" t="s">
        <v>8220</v>
      </c>
      <c r="H3096" t="s">
        <v>8238</v>
      </c>
      <c r="I3096" t="s">
        <v>8248</v>
      </c>
      <c r="J3096">
        <v>1483535180</v>
      </c>
      <c r="K3096">
        <v>1480943180</v>
      </c>
      <c r="L3096" t="b">
        <v>0</v>
      </c>
      <c r="M3096">
        <v>1</v>
      </c>
      <c r="N3096" t="b">
        <v>0</v>
      </c>
      <c r="O3096" s="12" t="s">
        <v>8280</v>
      </c>
      <c r="P3096" s="12" t="s">
        <v>8281</v>
      </c>
      <c r="Q3096">
        <v>30</v>
      </c>
      <c r="R3096" s="18">
        <f t="shared" si="197"/>
        <v>42739.546064814815</v>
      </c>
      <c r="S3096" s="18">
        <f t="shared" si="198"/>
        <v>42709.546064814815</v>
      </c>
      <c r="T3096">
        <f t="shared" si="195"/>
        <v>2016</v>
      </c>
    </row>
    <row r="3097" spans="1:20" ht="30" x14ac:dyDescent="0.25">
      <c r="A3097">
        <v>3635</v>
      </c>
      <c r="B3097" s="9" t="s">
        <v>3633</v>
      </c>
      <c r="C3097" s="3" t="s">
        <v>7745</v>
      </c>
      <c r="D3097" s="5">
        <v>3500</v>
      </c>
      <c r="E3097" s="7">
        <v>1276</v>
      </c>
      <c r="F3097" s="11">
        <f t="shared" si="196"/>
        <v>36</v>
      </c>
      <c r="G3097" t="s">
        <v>8220</v>
      </c>
      <c r="H3097" t="s">
        <v>8223</v>
      </c>
      <c r="I3097" t="s">
        <v>8245</v>
      </c>
      <c r="J3097">
        <v>1461186676</v>
      </c>
      <c r="K3097">
        <v>1458594676</v>
      </c>
      <c r="L3097" t="b">
        <v>0</v>
      </c>
      <c r="M3097">
        <v>10</v>
      </c>
      <c r="N3097" t="b">
        <v>0</v>
      </c>
      <c r="O3097" s="12" t="s">
        <v>8280</v>
      </c>
      <c r="P3097" s="12" t="s">
        <v>8305</v>
      </c>
      <c r="Q3097">
        <v>127.6</v>
      </c>
      <c r="R3097" s="18">
        <f t="shared" si="197"/>
        <v>42480.88282407407</v>
      </c>
      <c r="S3097" s="18">
        <f t="shared" si="198"/>
        <v>42450.88282407407</v>
      </c>
      <c r="T3097">
        <f t="shared" si="195"/>
        <v>2016</v>
      </c>
    </row>
    <row r="3098" spans="1:20" ht="60" x14ac:dyDescent="0.25">
      <c r="A3098">
        <v>3325</v>
      </c>
      <c r="B3098" s="9" t="s">
        <v>3325</v>
      </c>
      <c r="C3098" s="3" t="s">
        <v>7435</v>
      </c>
      <c r="D3098" s="5">
        <v>400</v>
      </c>
      <c r="E3098" s="7">
        <v>450</v>
      </c>
      <c r="F3098" s="11">
        <f t="shared" si="196"/>
        <v>113</v>
      </c>
      <c r="G3098" t="s">
        <v>8218</v>
      </c>
      <c r="H3098" t="s">
        <v>8224</v>
      </c>
      <c r="I3098" t="s">
        <v>8246</v>
      </c>
      <c r="J3098">
        <v>1428256277</v>
      </c>
      <c r="K3098">
        <v>1425235877</v>
      </c>
      <c r="L3098" t="b">
        <v>0</v>
      </c>
      <c r="M3098">
        <v>15</v>
      </c>
      <c r="N3098" t="b">
        <v>1</v>
      </c>
      <c r="O3098" s="12" t="s">
        <v>8280</v>
      </c>
      <c r="P3098" s="12" t="s">
        <v>8281</v>
      </c>
      <c r="Q3098">
        <v>30</v>
      </c>
      <c r="R3098" s="18">
        <f t="shared" si="197"/>
        <v>42099.743946759263</v>
      </c>
      <c r="S3098" s="18">
        <f t="shared" si="198"/>
        <v>42064.785613425927</v>
      </c>
      <c r="T3098">
        <f t="shared" si="195"/>
        <v>2015</v>
      </c>
    </row>
    <row r="3099" spans="1:20" ht="45" x14ac:dyDescent="0.25">
      <c r="A3099">
        <v>3919</v>
      </c>
      <c r="B3099" s="9" t="s">
        <v>3916</v>
      </c>
      <c r="C3099" s="3" t="s">
        <v>8027</v>
      </c>
      <c r="D3099" s="5">
        <v>5000</v>
      </c>
      <c r="E3099" s="7">
        <v>90</v>
      </c>
      <c r="F3099" s="11">
        <f t="shared" si="196"/>
        <v>2</v>
      </c>
      <c r="G3099" t="s">
        <v>8220</v>
      </c>
      <c r="H3099" t="s">
        <v>8224</v>
      </c>
      <c r="I3099" t="s">
        <v>8246</v>
      </c>
      <c r="J3099">
        <v>1453075200</v>
      </c>
      <c r="K3099">
        <v>1450628773</v>
      </c>
      <c r="L3099" t="b">
        <v>0</v>
      </c>
      <c r="M3099">
        <v>3</v>
      </c>
      <c r="N3099" t="b">
        <v>0</v>
      </c>
      <c r="O3099" s="12" t="s">
        <v>8280</v>
      </c>
      <c r="P3099" s="12" t="s">
        <v>8281</v>
      </c>
      <c r="Q3099">
        <v>30</v>
      </c>
      <c r="R3099" s="18">
        <f t="shared" si="197"/>
        <v>42387</v>
      </c>
      <c r="S3099" s="18">
        <f t="shared" si="198"/>
        <v>42358.684872685189</v>
      </c>
      <c r="T3099">
        <f t="shared" si="195"/>
        <v>2015</v>
      </c>
    </row>
    <row r="3100" spans="1:20" ht="60" x14ac:dyDescent="0.25">
      <c r="A3100">
        <v>4089</v>
      </c>
      <c r="B3100" s="9" t="s">
        <v>4085</v>
      </c>
      <c r="C3100" s="3" t="s">
        <v>8192</v>
      </c>
      <c r="D3100" s="5">
        <v>5000</v>
      </c>
      <c r="E3100" s="7">
        <v>240</v>
      </c>
      <c r="F3100" s="11">
        <f t="shared" si="196"/>
        <v>5</v>
      </c>
      <c r="G3100" t="s">
        <v>8220</v>
      </c>
      <c r="H3100" t="s">
        <v>8223</v>
      </c>
      <c r="I3100" t="s">
        <v>8245</v>
      </c>
      <c r="J3100">
        <v>1433093700</v>
      </c>
      <c r="K3100">
        <v>1430242488</v>
      </c>
      <c r="L3100" t="b">
        <v>0</v>
      </c>
      <c r="M3100">
        <v>8</v>
      </c>
      <c r="N3100" t="b">
        <v>0</v>
      </c>
      <c r="O3100" s="12" t="s">
        <v>8280</v>
      </c>
      <c r="P3100" s="12" t="s">
        <v>8281</v>
      </c>
      <c r="Q3100">
        <v>30</v>
      </c>
      <c r="R3100" s="18">
        <f t="shared" si="197"/>
        <v>42155.732638888891</v>
      </c>
      <c r="S3100" s="18">
        <f t="shared" si="198"/>
        <v>42122.732499999998</v>
      </c>
      <c r="T3100">
        <f t="shared" si="195"/>
        <v>2015</v>
      </c>
    </row>
    <row r="3101" spans="1:20" ht="30" x14ac:dyDescent="0.25">
      <c r="A3101">
        <v>3076</v>
      </c>
      <c r="B3101" s="9" t="s">
        <v>3076</v>
      </c>
      <c r="C3101" s="3" t="s">
        <v>7186</v>
      </c>
      <c r="D3101" s="5">
        <v>10000</v>
      </c>
      <c r="E3101" s="7">
        <v>1506</v>
      </c>
      <c r="F3101" s="11">
        <f t="shared" si="196"/>
        <v>15</v>
      </c>
      <c r="G3101" t="s">
        <v>8220</v>
      </c>
      <c r="H3101" t="s">
        <v>8223</v>
      </c>
      <c r="I3101" t="s">
        <v>8245</v>
      </c>
      <c r="J3101">
        <v>1444405123</v>
      </c>
      <c r="K3101">
        <v>1439221123</v>
      </c>
      <c r="L3101" t="b">
        <v>0</v>
      </c>
      <c r="M3101">
        <v>50</v>
      </c>
      <c r="N3101" t="b">
        <v>0</v>
      </c>
      <c r="O3101" s="12" t="s">
        <v>8280</v>
      </c>
      <c r="P3101" s="12" t="s">
        <v>8282</v>
      </c>
      <c r="Q3101">
        <v>30.12</v>
      </c>
      <c r="R3101" s="18">
        <f t="shared" si="197"/>
        <v>42286.651886574073</v>
      </c>
      <c r="S3101" s="18">
        <f t="shared" si="198"/>
        <v>42226.651886574073</v>
      </c>
      <c r="T3101">
        <f t="shared" si="195"/>
        <v>2015</v>
      </c>
    </row>
    <row r="3102" spans="1:20" ht="45" x14ac:dyDescent="0.25">
      <c r="A3102">
        <v>3636</v>
      </c>
      <c r="B3102" s="9" t="s">
        <v>3634</v>
      </c>
      <c r="C3102" s="3" t="s">
        <v>7746</v>
      </c>
      <c r="D3102" s="5">
        <v>150000</v>
      </c>
      <c r="E3102" s="7">
        <v>0</v>
      </c>
      <c r="F3102" s="11">
        <f t="shared" si="196"/>
        <v>0</v>
      </c>
      <c r="G3102" t="s">
        <v>8220</v>
      </c>
      <c r="H3102" t="s">
        <v>8223</v>
      </c>
      <c r="I3102" t="s">
        <v>8245</v>
      </c>
      <c r="J3102">
        <v>1442248829</v>
      </c>
      <c r="K3102">
        <v>1439224829</v>
      </c>
      <c r="L3102" t="b">
        <v>0</v>
      </c>
      <c r="M3102">
        <v>0</v>
      </c>
      <c r="N3102" t="b">
        <v>0</v>
      </c>
      <c r="O3102" s="12" t="s">
        <v>8280</v>
      </c>
      <c r="P3102" s="12" t="s">
        <v>8305</v>
      </c>
      <c r="Q3102">
        <v>0</v>
      </c>
      <c r="R3102" s="18">
        <f t="shared" si="197"/>
        <v>42261.694780092599</v>
      </c>
      <c r="S3102" s="18">
        <f t="shared" si="198"/>
        <v>42226.694780092599</v>
      </c>
      <c r="T3102">
        <f t="shared" si="195"/>
        <v>2015</v>
      </c>
    </row>
    <row r="3103" spans="1:20" ht="60" x14ac:dyDescent="0.25">
      <c r="A3103">
        <v>3430</v>
      </c>
      <c r="B3103" s="9" t="s">
        <v>3429</v>
      </c>
      <c r="C3103" s="3" t="s">
        <v>7540</v>
      </c>
      <c r="D3103" s="5">
        <v>2000</v>
      </c>
      <c r="E3103" s="7">
        <v>2170.9899999999998</v>
      </c>
      <c r="F3103" s="11">
        <f t="shared" si="196"/>
        <v>109</v>
      </c>
      <c r="G3103" t="s">
        <v>8218</v>
      </c>
      <c r="H3103" t="s">
        <v>8224</v>
      </c>
      <c r="I3103" t="s">
        <v>8246</v>
      </c>
      <c r="J3103">
        <v>1406760101</v>
      </c>
      <c r="K3103">
        <v>1404168101</v>
      </c>
      <c r="L3103" t="b">
        <v>0</v>
      </c>
      <c r="M3103">
        <v>72</v>
      </c>
      <c r="N3103" t="b">
        <v>1</v>
      </c>
      <c r="O3103" s="12" t="s">
        <v>8280</v>
      </c>
      <c r="P3103" s="12" t="s">
        <v>8281</v>
      </c>
      <c r="Q3103">
        <v>30.15</v>
      </c>
      <c r="R3103" s="18">
        <f t="shared" si="197"/>
        <v>41850.945613425924</v>
      </c>
      <c r="S3103" s="18">
        <f t="shared" si="198"/>
        <v>41820.945613425924</v>
      </c>
      <c r="T3103">
        <f t="shared" si="195"/>
        <v>2014</v>
      </c>
    </row>
    <row r="3104" spans="1:20" ht="60" x14ac:dyDescent="0.25">
      <c r="A3104">
        <v>2832</v>
      </c>
      <c r="B3104" s="9" t="s">
        <v>2832</v>
      </c>
      <c r="C3104" s="3" t="s">
        <v>6942</v>
      </c>
      <c r="D3104" s="5">
        <v>2500</v>
      </c>
      <c r="E3104" s="7">
        <v>2867.99</v>
      </c>
      <c r="F3104" s="11">
        <f t="shared" si="196"/>
        <v>115</v>
      </c>
      <c r="G3104" t="s">
        <v>8218</v>
      </c>
      <c r="H3104" t="s">
        <v>8224</v>
      </c>
      <c r="I3104" t="s">
        <v>8246</v>
      </c>
      <c r="J3104">
        <v>1416780000</v>
      </c>
      <c r="K3104">
        <v>1414342894</v>
      </c>
      <c r="L3104" t="b">
        <v>0</v>
      </c>
      <c r="M3104">
        <v>95</v>
      </c>
      <c r="N3104" t="b">
        <v>1</v>
      </c>
      <c r="O3104" s="12" t="s">
        <v>8280</v>
      </c>
      <c r="P3104" s="12" t="s">
        <v>8281</v>
      </c>
      <c r="Q3104">
        <v>30.19</v>
      </c>
      <c r="R3104" s="18">
        <f t="shared" si="197"/>
        <v>41966.916666666672</v>
      </c>
      <c r="S3104" s="18">
        <f t="shared" si="198"/>
        <v>41938.709421296298</v>
      </c>
      <c r="T3104">
        <f t="shared" si="195"/>
        <v>2014</v>
      </c>
    </row>
    <row r="3105" spans="1:20" ht="60" x14ac:dyDescent="0.25">
      <c r="A3105">
        <v>3605</v>
      </c>
      <c r="B3105" s="9" t="s">
        <v>3604</v>
      </c>
      <c r="C3105" s="3" t="s">
        <v>7715</v>
      </c>
      <c r="D3105" s="5">
        <v>250</v>
      </c>
      <c r="E3105" s="7">
        <v>460</v>
      </c>
      <c r="F3105" s="11">
        <f t="shared" si="196"/>
        <v>184</v>
      </c>
      <c r="G3105" t="s">
        <v>8218</v>
      </c>
      <c r="H3105" t="s">
        <v>8224</v>
      </c>
      <c r="I3105" t="s">
        <v>8246</v>
      </c>
      <c r="J3105">
        <v>1455390126</v>
      </c>
      <c r="K3105">
        <v>1452798126</v>
      </c>
      <c r="L3105" t="b">
        <v>0</v>
      </c>
      <c r="M3105">
        <v>15</v>
      </c>
      <c r="N3105" t="b">
        <v>1</v>
      </c>
      <c r="O3105" s="12" t="s">
        <v>8280</v>
      </c>
      <c r="P3105" s="12" t="s">
        <v>8281</v>
      </c>
      <c r="Q3105">
        <v>30.67</v>
      </c>
      <c r="R3105" s="18">
        <f t="shared" si="197"/>
        <v>42413.793124999997</v>
      </c>
      <c r="S3105" s="18">
        <f t="shared" si="198"/>
        <v>42383.793124999997</v>
      </c>
      <c r="T3105">
        <f t="shared" si="195"/>
        <v>2016</v>
      </c>
    </row>
    <row r="3106" spans="1:20" ht="60" x14ac:dyDescent="0.25">
      <c r="A3106">
        <v>3693</v>
      </c>
      <c r="B3106" s="9" t="s">
        <v>3690</v>
      </c>
      <c r="C3106" s="3" t="s">
        <v>7803</v>
      </c>
      <c r="D3106" s="5">
        <v>333</v>
      </c>
      <c r="E3106" s="7">
        <v>430</v>
      </c>
      <c r="F3106" s="11">
        <f t="shared" si="196"/>
        <v>129</v>
      </c>
      <c r="G3106" t="s">
        <v>8218</v>
      </c>
      <c r="H3106" t="s">
        <v>8224</v>
      </c>
      <c r="I3106" t="s">
        <v>8246</v>
      </c>
      <c r="J3106">
        <v>1448922600</v>
      </c>
      <c r="K3106">
        <v>1446352529</v>
      </c>
      <c r="L3106" t="b">
        <v>0</v>
      </c>
      <c r="M3106">
        <v>14</v>
      </c>
      <c r="N3106" t="b">
        <v>1</v>
      </c>
      <c r="O3106" s="12" t="s">
        <v>8280</v>
      </c>
      <c r="P3106" s="12" t="s">
        <v>8281</v>
      </c>
      <c r="Q3106">
        <v>30.71</v>
      </c>
      <c r="R3106" s="18">
        <f t="shared" si="197"/>
        <v>42338.9375</v>
      </c>
      <c r="S3106" s="18">
        <f t="shared" si="198"/>
        <v>42309.191307870366</v>
      </c>
      <c r="T3106">
        <f t="shared" si="195"/>
        <v>2015</v>
      </c>
    </row>
    <row r="3107" spans="1:20" ht="60" x14ac:dyDescent="0.25">
      <c r="A3107">
        <v>4027</v>
      </c>
      <c r="B3107" s="9" t="s">
        <v>4023</v>
      </c>
      <c r="C3107" s="3" t="s">
        <v>8132</v>
      </c>
      <c r="D3107" s="5">
        <v>3000</v>
      </c>
      <c r="E3107" s="7">
        <v>215</v>
      </c>
      <c r="F3107" s="11">
        <f t="shared" si="196"/>
        <v>7</v>
      </c>
      <c r="G3107" t="s">
        <v>8220</v>
      </c>
      <c r="H3107" t="s">
        <v>8223</v>
      </c>
      <c r="I3107" t="s">
        <v>8245</v>
      </c>
      <c r="J3107">
        <v>1487811600</v>
      </c>
      <c r="K3107">
        <v>1486077481</v>
      </c>
      <c r="L3107" t="b">
        <v>0</v>
      </c>
      <c r="M3107">
        <v>7</v>
      </c>
      <c r="N3107" t="b">
        <v>0</v>
      </c>
      <c r="O3107" s="12" t="s">
        <v>8280</v>
      </c>
      <c r="P3107" s="12" t="s">
        <v>8281</v>
      </c>
      <c r="Q3107">
        <v>30.71</v>
      </c>
      <c r="R3107" s="18">
        <f t="shared" si="197"/>
        <v>42789.041666666672</v>
      </c>
      <c r="S3107" s="18">
        <f t="shared" si="198"/>
        <v>42768.97084490741</v>
      </c>
      <c r="T3107">
        <f t="shared" si="195"/>
        <v>2017</v>
      </c>
    </row>
    <row r="3108" spans="1:20" ht="60" x14ac:dyDescent="0.25">
      <c r="A3108">
        <v>3494</v>
      </c>
      <c r="B3108" s="9" t="s">
        <v>3493</v>
      </c>
      <c r="C3108" s="3" t="s">
        <v>7604</v>
      </c>
      <c r="D3108" s="5">
        <v>400</v>
      </c>
      <c r="E3108" s="7">
        <v>400</v>
      </c>
      <c r="F3108" s="11">
        <f t="shared" si="196"/>
        <v>100</v>
      </c>
      <c r="G3108" t="s">
        <v>8218</v>
      </c>
      <c r="H3108" t="s">
        <v>8223</v>
      </c>
      <c r="I3108" t="s">
        <v>8245</v>
      </c>
      <c r="J3108">
        <v>1480140000</v>
      </c>
      <c r="K3108">
        <v>1479186575</v>
      </c>
      <c r="L3108" t="b">
        <v>0</v>
      </c>
      <c r="M3108">
        <v>13</v>
      </c>
      <c r="N3108" t="b">
        <v>1</v>
      </c>
      <c r="O3108" s="12" t="s">
        <v>8280</v>
      </c>
      <c r="P3108" s="12" t="s">
        <v>8281</v>
      </c>
      <c r="Q3108">
        <v>30.77</v>
      </c>
      <c r="R3108" s="18">
        <f t="shared" si="197"/>
        <v>42700.25</v>
      </c>
      <c r="S3108" s="18">
        <f t="shared" si="198"/>
        <v>42689.214988425927</v>
      </c>
      <c r="T3108">
        <f t="shared" si="195"/>
        <v>2016</v>
      </c>
    </row>
    <row r="3109" spans="1:20" ht="45" x14ac:dyDescent="0.25">
      <c r="A3109">
        <v>3371</v>
      </c>
      <c r="B3109" s="9" t="s">
        <v>3370</v>
      </c>
      <c r="C3109" s="3" t="s">
        <v>7481</v>
      </c>
      <c r="D3109" s="5">
        <v>200</v>
      </c>
      <c r="E3109" s="7">
        <v>277</v>
      </c>
      <c r="F3109" s="11">
        <f t="shared" si="196"/>
        <v>139</v>
      </c>
      <c r="G3109" t="s">
        <v>8218</v>
      </c>
      <c r="H3109" t="s">
        <v>8223</v>
      </c>
      <c r="I3109" t="s">
        <v>8245</v>
      </c>
      <c r="J3109">
        <v>1449089965</v>
      </c>
      <c r="K3109">
        <v>1446670765</v>
      </c>
      <c r="L3109" t="b">
        <v>0</v>
      </c>
      <c r="M3109">
        <v>9</v>
      </c>
      <c r="N3109" t="b">
        <v>1</v>
      </c>
      <c r="O3109" s="12" t="s">
        <v>8280</v>
      </c>
      <c r="P3109" s="12" t="s">
        <v>8281</v>
      </c>
      <c r="Q3109">
        <v>30.78</v>
      </c>
      <c r="R3109" s="18">
        <f t="shared" si="197"/>
        <v>42340.874594907407</v>
      </c>
      <c r="S3109" s="18">
        <f t="shared" si="198"/>
        <v>42312.874594907407</v>
      </c>
      <c r="T3109">
        <f t="shared" si="195"/>
        <v>2015</v>
      </c>
    </row>
    <row r="3110" spans="1:20" ht="45" x14ac:dyDescent="0.25">
      <c r="A3110">
        <v>3709</v>
      </c>
      <c r="B3110" s="9" t="s">
        <v>3706</v>
      </c>
      <c r="C3110" s="3" t="s">
        <v>7819</v>
      </c>
      <c r="D3110" s="5">
        <v>1000</v>
      </c>
      <c r="E3110" s="7">
        <v>1082.5</v>
      </c>
      <c r="F3110" s="11">
        <f t="shared" si="196"/>
        <v>108</v>
      </c>
      <c r="G3110" t="s">
        <v>8218</v>
      </c>
      <c r="H3110" t="s">
        <v>8224</v>
      </c>
      <c r="I3110" t="s">
        <v>8246</v>
      </c>
      <c r="J3110">
        <v>1403715546</v>
      </c>
      <c r="K3110">
        <v>1401123546</v>
      </c>
      <c r="L3110" t="b">
        <v>0</v>
      </c>
      <c r="M3110">
        <v>35</v>
      </c>
      <c r="N3110" t="b">
        <v>1</v>
      </c>
      <c r="O3110" s="12" t="s">
        <v>8280</v>
      </c>
      <c r="P3110" s="12" t="s">
        <v>8281</v>
      </c>
      <c r="Q3110">
        <v>30.93</v>
      </c>
      <c r="R3110" s="18">
        <f t="shared" si="197"/>
        <v>41815.707708333335</v>
      </c>
      <c r="S3110" s="18">
        <f t="shared" si="198"/>
        <v>41785.707708333335</v>
      </c>
      <c r="T3110">
        <f t="shared" si="195"/>
        <v>2014</v>
      </c>
    </row>
    <row r="3111" spans="1:20" ht="90" x14ac:dyDescent="0.25">
      <c r="A3111">
        <v>3584</v>
      </c>
      <c r="B3111" s="9" t="s">
        <v>3583</v>
      </c>
      <c r="C3111" s="3" t="s">
        <v>7694</v>
      </c>
      <c r="D3111" s="5">
        <v>3000</v>
      </c>
      <c r="E3111" s="7">
        <v>3465</v>
      </c>
      <c r="F3111" s="11">
        <f t="shared" si="196"/>
        <v>116</v>
      </c>
      <c r="G3111" t="s">
        <v>8218</v>
      </c>
      <c r="H3111" t="s">
        <v>8224</v>
      </c>
      <c r="I3111" t="s">
        <v>8246</v>
      </c>
      <c r="J3111">
        <v>1436772944</v>
      </c>
      <c r="K3111">
        <v>1434180944</v>
      </c>
      <c r="L3111" t="b">
        <v>0</v>
      </c>
      <c r="M3111">
        <v>112</v>
      </c>
      <c r="N3111" t="b">
        <v>1</v>
      </c>
      <c r="O3111" s="12" t="s">
        <v>8280</v>
      </c>
      <c r="P3111" s="12" t="s">
        <v>8281</v>
      </c>
      <c r="Q3111">
        <v>30.94</v>
      </c>
      <c r="R3111" s="18">
        <f t="shared" si="197"/>
        <v>42198.316481481481</v>
      </c>
      <c r="S3111" s="18">
        <f t="shared" si="198"/>
        <v>42168.316481481481</v>
      </c>
      <c r="T3111">
        <f t="shared" si="195"/>
        <v>2015</v>
      </c>
    </row>
    <row r="3112" spans="1:20" ht="60" x14ac:dyDescent="0.25">
      <c r="A3112">
        <v>3538</v>
      </c>
      <c r="B3112" s="9" t="s">
        <v>3537</v>
      </c>
      <c r="C3112" s="3" t="s">
        <v>7648</v>
      </c>
      <c r="D3112" s="5">
        <v>2000</v>
      </c>
      <c r="E3112" s="7">
        <v>2569</v>
      </c>
      <c r="F3112" s="11">
        <f t="shared" si="196"/>
        <v>128</v>
      </c>
      <c r="G3112" t="s">
        <v>8218</v>
      </c>
      <c r="H3112" t="s">
        <v>8224</v>
      </c>
      <c r="I3112" t="s">
        <v>8246</v>
      </c>
      <c r="J3112">
        <v>1471428340</v>
      </c>
      <c r="K3112">
        <v>1469009140</v>
      </c>
      <c r="L3112" t="b">
        <v>0</v>
      </c>
      <c r="M3112">
        <v>83</v>
      </c>
      <c r="N3112" t="b">
        <v>1</v>
      </c>
      <c r="O3112" s="12" t="s">
        <v>8280</v>
      </c>
      <c r="P3112" s="12" t="s">
        <v>8281</v>
      </c>
      <c r="Q3112">
        <v>30.95</v>
      </c>
      <c r="R3112" s="18">
        <f t="shared" si="197"/>
        <v>42599.420601851853</v>
      </c>
      <c r="S3112" s="18">
        <f t="shared" si="198"/>
        <v>42571.420601851853</v>
      </c>
      <c r="T3112">
        <f t="shared" si="195"/>
        <v>2016</v>
      </c>
    </row>
    <row r="3113" spans="1:20" ht="45" x14ac:dyDescent="0.25">
      <c r="A3113">
        <v>3155</v>
      </c>
      <c r="B3113" s="9" t="s">
        <v>3155</v>
      </c>
      <c r="C3113" s="3" t="s">
        <v>7265</v>
      </c>
      <c r="D3113" s="5">
        <v>5000</v>
      </c>
      <c r="E3113" s="7">
        <v>9425.23</v>
      </c>
      <c r="F3113" s="11">
        <f t="shared" si="196"/>
        <v>189</v>
      </c>
      <c r="G3113" t="s">
        <v>8218</v>
      </c>
      <c r="H3113" t="s">
        <v>8224</v>
      </c>
      <c r="I3113" t="s">
        <v>8246</v>
      </c>
      <c r="J3113">
        <v>1356004725</v>
      </c>
      <c r="K3113">
        <v>1353412725</v>
      </c>
      <c r="L3113" t="b">
        <v>1</v>
      </c>
      <c r="M3113">
        <v>302</v>
      </c>
      <c r="N3113" t="b">
        <v>1</v>
      </c>
      <c r="O3113" s="12" t="s">
        <v>8280</v>
      </c>
      <c r="P3113" s="12" t="s">
        <v>8281</v>
      </c>
      <c r="Q3113">
        <v>31.21</v>
      </c>
      <c r="R3113" s="18">
        <f t="shared" si="197"/>
        <v>41263.499131944445</v>
      </c>
      <c r="S3113" s="18">
        <f t="shared" si="198"/>
        <v>41233.499131944445</v>
      </c>
      <c r="T3113">
        <f t="shared" si="195"/>
        <v>2012</v>
      </c>
    </row>
    <row r="3114" spans="1:20" ht="60" x14ac:dyDescent="0.25">
      <c r="A3114">
        <v>3442</v>
      </c>
      <c r="B3114" s="9" t="s">
        <v>3441</v>
      </c>
      <c r="C3114" s="3" t="s">
        <v>7552</v>
      </c>
      <c r="D3114" s="5">
        <v>250</v>
      </c>
      <c r="E3114" s="7">
        <v>250</v>
      </c>
      <c r="F3114" s="11">
        <f t="shared" si="196"/>
        <v>100</v>
      </c>
      <c r="G3114" t="s">
        <v>8218</v>
      </c>
      <c r="H3114" t="s">
        <v>8223</v>
      </c>
      <c r="I3114" t="s">
        <v>8245</v>
      </c>
      <c r="J3114">
        <v>1433016672</v>
      </c>
      <c r="K3114">
        <v>1430424672</v>
      </c>
      <c r="L3114" t="b">
        <v>0</v>
      </c>
      <c r="M3114">
        <v>8</v>
      </c>
      <c r="N3114" t="b">
        <v>1</v>
      </c>
      <c r="O3114" s="12" t="s">
        <v>8280</v>
      </c>
      <c r="P3114" s="12" t="s">
        <v>8281</v>
      </c>
      <c r="Q3114">
        <v>31.25</v>
      </c>
      <c r="R3114" s="18">
        <f t="shared" si="197"/>
        <v>42154.841111111105</v>
      </c>
      <c r="S3114" s="18">
        <f t="shared" si="198"/>
        <v>42124.841111111105</v>
      </c>
      <c r="T3114">
        <f t="shared" si="195"/>
        <v>2015</v>
      </c>
    </row>
    <row r="3115" spans="1:20" ht="60" x14ac:dyDescent="0.25">
      <c r="A3115">
        <v>3545</v>
      </c>
      <c r="B3115" s="9" t="s">
        <v>3544</v>
      </c>
      <c r="C3115" s="3" t="s">
        <v>7655</v>
      </c>
      <c r="D3115" s="5">
        <v>250</v>
      </c>
      <c r="E3115" s="7">
        <v>251</v>
      </c>
      <c r="F3115" s="11">
        <f t="shared" si="196"/>
        <v>100</v>
      </c>
      <c r="G3115" t="s">
        <v>8218</v>
      </c>
      <c r="H3115" t="s">
        <v>8223</v>
      </c>
      <c r="I3115" t="s">
        <v>8245</v>
      </c>
      <c r="J3115">
        <v>1428780159</v>
      </c>
      <c r="K3115">
        <v>1426188159</v>
      </c>
      <c r="L3115" t="b">
        <v>0</v>
      </c>
      <c r="M3115">
        <v>8</v>
      </c>
      <c r="N3115" t="b">
        <v>1</v>
      </c>
      <c r="O3115" s="12" t="s">
        <v>8280</v>
      </c>
      <c r="P3115" s="12" t="s">
        <v>8281</v>
      </c>
      <c r="Q3115">
        <v>31.38</v>
      </c>
      <c r="R3115" s="18">
        <f t="shared" si="197"/>
        <v>42105.807395833333</v>
      </c>
      <c r="S3115" s="18">
        <f t="shared" si="198"/>
        <v>42075.807395833333</v>
      </c>
      <c r="T3115">
        <f t="shared" si="195"/>
        <v>2015</v>
      </c>
    </row>
    <row r="3116" spans="1:20" ht="60" x14ac:dyDescent="0.25">
      <c r="A3116">
        <v>2787</v>
      </c>
      <c r="B3116" s="9" t="s">
        <v>2787</v>
      </c>
      <c r="C3116" s="3" t="s">
        <v>6897</v>
      </c>
      <c r="D3116" s="5">
        <v>1000</v>
      </c>
      <c r="E3116" s="7">
        <v>1197</v>
      </c>
      <c r="F3116" s="11">
        <f t="shared" si="196"/>
        <v>120</v>
      </c>
      <c r="G3116" t="s">
        <v>8218</v>
      </c>
      <c r="H3116" t="s">
        <v>8223</v>
      </c>
      <c r="I3116" t="s">
        <v>8245</v>
      </c>
      <c r="J3116">
        <v>1405658752</v>
      </c>
      <c r="K3116">
        <v>1403066752</v>
      </c>
      <c r="L3116" t="b">
        <v>0</v>
      </c>
      <c r="M3116">
        <v>38</v>
      </c>
      <c r="N3116" t="b">
        <v>1</v>
      </c>
      <c r="O3116" s="12" t="s">
        <v>8280</v>
      </c>
      <c r="P3116" s="12" t="s">
        <v>8281</v>
      </c>
      <c r="Q3116">
        <v>31.5</v>
      </c>
      <c r="R3116" s="18">
        <f t="shared" si="197"/>
        <v>41838.198518518519</v>
      </c>
      <c r="S3116" s="18">
        <f t="shared" si="198"/>
        <v>41808.198518518519</v>
      </c>
      <c r="T3116">
        <f t="shared" si="195"/>
        <v>2014</v>
      </c>
    </row>
    <row r="3117" spans="1:20" ht="30" x14ac:dyDescent="0.25">
      <c r="A3117">
        <v>3666</v>
      </c>
      <c r="B3117" s="9" t="s">
        <v>3663</v>
      </c>
      <c r="C3117" s="3" t="s">
        <v>7776</v>
      </c>
      <c r="D3117" s="5">
        <v>1200</v>
      </c>
      <c r="E3117" s="7">
        <v>1200</v>
      </c>
      <c r="F3117" s="11">
        <f t="shared" si="196"/>
        <v>100</v>
      </c>
      <c r="G3117" t="s">
        <v>8218</v>
      </c>
      <c r="H3117" t="s">
        <v>8223</v>
      </c>
      <c r="I3117" t="s">
        <v>8245</v>
      </c>
      <c r="J3117">
        <v>1406185200</v>
      </c>
      <c r="K3117">
        <v>1404337382</v>
      </c>
      <c r="L3117" t="b">
        <v>0</v>
      </c>
      <c r="M3117">
        <v>38</v>
      </c>
      <c r="N3117" t="b">
        <v>1</v>
      </c>
      <c r="O3117" s="12" t="s">
        <v>8280</v>
      </c>
      <c r="P3117" s="12" t="s">
        <v>8281</v>
      </c>
      <c r="Q3117">
        <v>31.58</v>
      </c>
      <c r="R3117" s="18">
        <f t="shared" si="197"/>
        <v>41844.291666666664</v>
      </c>
      <c r="S3117" s="18">
        <f t="shared" si="198"/>
        <v>41822.90488425926</v>
      </c>
      <c r="T3117">
        <f t="shared" si="195"/>
        <v>2014</v>
      </c>
    </row>
    <row r="3118" spans="1:20" ht="45" x14ac:dyDescent="0.25">
      <c r="A3118">
        <v>3170</v>
      </c>
      <c r="B3118" s="9" t="s">
        <v>3170</v>
      </c>
      <c r="C3118" s="3" t="s">
        <v>7280</v>
      </c>
      <c r="D3118" s="5">
        <v>2000</v>
      </c>
      <c r="E3118" s="7">
        <v>2245</v>
      </c>
      <c r="F3118" s="11">
        <f t="shared" si="196"/>
        <v>112</v>
      </c>
      <c r="G3118" t="s">
        <v>8218</v>
      </c>
      <c r="H3118" t="s">
        <v>8223</v>
      </c>
      <c r="I3118" t="s">
        <v>8245</v>
      </c>
      <c r="J3118">
        <v>1404273600</v>
      </c>
      <c r="K3118">
        <v>1401414944</v>
      </c>
      <c r="L3118" t="b">
        <v>1</v>
      </c>
      <c r="M3118">
        <v>71</v>
      </c>
      <c r="N3118" t="b">
        <v>1</v>
      </c>
      <c r="O3118" s="12" t="s">
        <v>8280</v>
      </c>
      <c r="P3118" s="12" t="s">
        <v>8281</v>
      </c>
      <c r="Q3118">
        <v>31.62</v>
      </c>
      <c r="R3118" s="18">
        <f t="shared" si="197"/>
        <v>41822.166666666664</v>
      </c>
      <c r="S3118" s="18">
        <f t="shared" si="198"/>
        <v>41789.080370370371</v>
      </c>
      <c r="T3118">
        <f t="shared" si="195"/>
        <v>2014</v>
      </c>
    </row>
    <row r="3119" spans="1:20" ht="45" x14ac:dyDescent="0.25">
      <c r="A3119">
        <v>3180</v>
      </c>
      <c r="B3119" s="9" t="s">
        <v>3180</v>
      </c>
      <c r="C3119" s="3" t="s">
        <v>7290</v>
      </c>
      <c r="D3119" s="5">
        <v>1200</v>
      </c>
      <c r="E3119" s="7">
        <v>1437</v>
      </c>
      <c r="F3119" s="11">
        <f t="shared" si="196"/>
        <v>120</v>
      </c>
      <c r="G3119" t="s">
        <v>8218</v>
      </c>
      <c r="H3119" t="s">
        <v>8224</v>
      </c>
      <c r="I3119" t="s">
        <v>8246</v>
      </c>
      <c r="J3119">
        <v>1403258049</v>
      </c>
      <c r="K3119">
        <v>1400666049</v>
      </c>
      <c r="L3119" t="b">
        <v>1</v>
      </c>
      <c r="M3119">
        <v>45</v>
      </c>
      <c r="N3119" t="b">
        <v>1</v>
      </c>
      <c r="O3119" s="12" t="s">
        <v>8280</v>
      </c>
      <c r="P3119" s="12" t="s">
        <v>8281</v>
      </c>
      <c r="Q3119">
        <v>31.93</v>
      </c>
      <c r="R3119" s="18">
        <f t="shared" si="197"/>
        <v>41810.412604166668</v>
      </c>
      <c r="S3119" s="18">
        <f t="shared" si="198"/>
        <v>41780.412604166668</v>
      </c>
      <c r="T3119">
        <f t="shared" si="195"/>
        <v>2014</v>
      </c>
    </row>
    <row r="3120" spans="1:20" ht="60" x14ac:dyDescent="0.25">
      <c r="A3120">
        <v>3407</v>
      </c>
      <c r="B3120" s="9" t="s">
        <v>3406</v>
      </c>
      <c r="C3120" s="3" t="s">
        <v>7517</v>
      </c>
      <c r="D3120" s="5">
        <v>2000</v>
      </c>
      <c r="E3120" s="7">
        <v>2142</v>
      </c>
      <c r="F3120" s="11">
        <f t="shared" si="196"/>
        <v>107</v>
      </c>
      <c r="G3120" t="s">
        <v>8218</v>
      </c>
      <c r="H3120" t="s">
        <v>8224</v>
      </c>
      <c r="I3120" t="s">
        <v>8246</v>
      </c>
      <c r="J3120">
        <v>1404641289</v>
      </c>
      <c r="K3120">
        <v>1402049289</v>
      </c>
      <c r="L3120" t="b">
        <v>0</v>
      </c>
      <c r="M3120">
        <v>67</v>
      </c>
      <c r="N3120" t="b">
        <v>1</v>
      </c>
      <c r="O3120" s="12" t="s">
        <v>8280</v>
      </c>
      <c r="P3120" s="12" t="s">
        <v>8281</v>
      </c>
      <c r="Q3120">
        <v>31.97</v>
      </c>
      <c r="R3120" s="18">
        <f t="shared" si="197"/>
        <v>41826.422326388885</v>
      </c>
      <c r="S3120" s="18">
        <f t="shared" si="198"/>
        <v>41796.422326388885</v>
      </c>
      <c r="T3120">
        <f t="shared" si="195"/>
        <v>2014</v>
      </c>
    </row>
    <row r="3121" spans="1:20" ht="60" x14ac:dyDescent="0.25">
      <c r="A3121">
        <v>3141</v>
      </c>
      <c r="B3121" s="9" t="s">
        <v>3141</v>
      </c>
      <c r="C3121" s="3" t="s">
        <v>7251</v>
      </c>
      <c r="D3121" s="5">
        <v>500</v>
      </c>
      <c r="E3121" s="7">
        <v>258</v>
      </c>
      <c r="F3121" s="11">
        <f t="shared" si="196"/>
        <v>52</v>
      </c>
      <c r="G3121" t="s">
        <v>8221</v>
      </c>
      <c r="H3121" t="s">
        <v>8232</v>
      </c>
      <c r="I3121" t="s">
        <v>8248</v>
      </c>
      <c r="J3121">
        <v>1492372800</v>
      </c>
      <c r="K3121">
        <v>1488823488</v>
      </c>
      <c r="L3121" t="b">
        <v>0</v>
      </c>
      <c r="M3121">
        <v>8</v>
      </c>
      <c r="N3121" t="b">
        <v>0</v>
      </c>
      <c r="O3121" s="12" t="s">
        <v>8280</v>
      </c>
      <c r="P3121" s="12" t="s">
        <v>8281</v>
      </c>
      <c r="Q3121">
        <v>32.25</v>
      </c>
      <c r="R3121" s="18">
        <f t="shared" si="197"/>
        <v>42841.833333333328</v>
      </c>
      <c r="S3121" s="18">
        <f t="shared" si="198"/>
        <v>42800.753333333334</v>
      </c>
      <c r="T3121">
        <f t="shared" si="195"/>
        <v>2017</v>
      </c>
    </row>
    <row r="3122" spans="1:20" ht="60" x14ac:dyDescent="0.25">
      <c r="A3122">
        <v>1285</v>
      </c>
      <c r="B3122" s="9" t="s">
        <v>1286</v>
      </c>
      <c r="C3122" s="3" t="s">
        <v>5395</v>
      </c>
      <c r="D3122" s="5">
        <v>2000</v>
      </c>
      <c r="E3122" s="7">
        <v>2033</v>
      </c>
      <c r="F3122" s="11">
        <f t="shared" si="196"/>
        <v>102</v>
      </c>
      <c r="G3122" t="s">
        <v>8218</v>
      </c>
      <c r="H3122" t="s">
        <v>8224</v>
      </c>
      <c r="I3122" t="s">
        <v>8246</v>
      </c>
      <c r="J3122">
        <v>1434808775</v>
      </c>
      <c r="K3122">
        <v>1433512775</v>
      </c>
      <c r="L3122" t="b">
        <v>0</v>
      </c>
      <c r="M3122">
        <v>63</v>
      </c>
      <c r="N3122" t="b">
        <v>1</v>
      </c>
      <c r="O3122" s="12" t="s">
        <v>8280</v>
      </c>
      <c r="P3122" s="12" t="s">
        <v>8281</v>
      </c>
      <c r="Q3122">
        <v>32.270000000000003</v>
      </c>
      <c r="R3122" s="18">
        <f t="shared" si="197"/>
        <v>42175.583043981482</v>
      </c>
      <c r="S3122" s="18">
        <f t="shared" si="198"/>
        <v>42160.583043981482</v>
      </c>
      <c r="T3122">
        <f t="shared" si="195"/>
        <v>2015</v>
      </c>
    </row>
    <row r="3123" spans="1:20" ht="60" x14ac:dyDescent="0.25">
      <c r="A3123">
        <v>3929</v>
      </c>
      <c r="B3123" s="9" t="s">
        <v>3926</v>
      </c>
      <c r="C3123" s="3" t="s">
        <v>8037</v>
      </c>
      <c r="D3123" s="5">
        <v>20000</v>
      </c>
      <c r="E3123" s="7">
        <v>453</v>
      </c>
      <c r="F3123" s="11">
        <f t="shared" si="196"/>
        <v>2</v>
      </c>
      <c r="G3123" t="s">
        <v>8220</v>
      </c>
      <c r="H3123" t="s">
        <v>8223</v>
      </c>
      <c r="I3123" t="s">
        <v>8245</v>
      </c>
      <c r="J3123">
        <v>1474228265</v>
      </c>
      <c r="K3123">
        <v>1471636265</v>
      </c>
      <c r="L3123" t="b">
        <v>0</v>
      </c>
      <c r="M3123">
        <v>14</v>
      </c>
      <c r="N3123" t="b">
        <v>0</v>
      </c>
      <c r="O3123" s="12" t="s">
        <v>8280</v>
      </c>
      <c r="P3123" s="12" t="s">
        <v>8281</v>
      </c>
      <c r="Q3123">
        <v>32.36</v>
      </c>
      <c r="R3123" s="18">
        <f t="shared" si="197"/>
        <v>42631.827141203699</v>
      </c>
      <c r="S3123" s="18">
        <f t="shared" si="198"/>
        <v>42601.827141203699</v>
      </c>
      <c r="T3123">
        <f t="shared" si="195"/>
        <v>2016</v>
      </c>
    </row>
    <row r="3124" spans="1:20" ht="60" x14ac:dyDescent="0.25">
      <c r="A3124">
        <v>4001</v>
      </c>
      <c r="B3124" s="9" t="s">
        <v>3997</v>
      </c>
      <c r="C3124" s="3" t="s">
        <v>8107</v>
      </c>
      <c r="D3124" s="5">
        <v>1200</v>
      </c>
      <c r="E3124" s="7">
        <v>453</v>
      </c>
      <c r="F3124" s="11">
        <f t="shared" si="196"/>
        <v>38</v>
      </c>
      <c r="G3124" t="s">
        <v>8220</v>
      </c>
      <c r="H3124" t="s">
        <v>8224</v>
      </c>
      <c r="I3124" t="s">
        <v>8246</v>
      </c>
      <c r="J3124">
        <v>1488394800</v>
      </c>
      <c r="K3124">
        <v>1486681708</v>
      </c>
      <c r="L3124" t="b">
        <v>0</v>
      </c>
      <c r="M3124">
        <v>14</v>
      </c>
      <c r="N3124" t="b">
        <v>0</v>
      </c>
      <c r="O3124" s="12" t="s">
        <v>8280</v>
      </c>
      <c r="P3124" s="12" t="s">
        <v>8281</v>
      </c>
      <c r="Q3124">
        <v>32.36</v>
      </c>
      <c r="R3124" s="18">
        <f t="shared" si="197"/>
        <v>42795.791666666672</v>
      </c>
      <c r="S3124" s="18">
        <f t="shared" si="198"/>
        <v>42775.964212962965</v>
      </c>
      <c r="T3124">
        <f t="shared" si="195"/>
        <v>2017</v>
      </c>
    </row>
    <row r="3125" spans="1:20" ht="30" x14ac:dyDescent="0.25">
      <c r="A3125">
        <v>4018</v>
      </c>
      <c r="B3125" s="9" t="s">
        <v>4014</v>
      </c>
      <c r="C3125" s="3" t="s">
        <v>8123</v>
      </c>
      <c r="D3125" s="5">
        <v>1500</v>
      </c>
      <c r="E3125" s="7">
        <v>130</v>
      </c>
      <c r="F3125" s="11">
        <f t="shared" si="196"/>
        <v>9</v>
      </c>
      <c r="G3125" t="s">
        <v>8220</v>
      </c>
      <c r="H3125" t="s">
        <v>8224</v>
      </c>
      <c r="I3125" t="s">
        <v>8246</v>
      </c>
      <c r="J3125">
        <v>1475877108</v>
      </c>
      <c r="K3125">
        <v>1473285108</v>
      </c>
      <c r="L3125" t="b">
        <v>0</v>
      </c>
      <c r="M3125">
        <v>4</v>
      </c>
      <c r="N3125" t="b">
        <v>0</v>
      </c>
      <c r="O3125" s="12" t="s">
        <v>8280</v>
      </c>
      <c r="P3125" s="12" t="s">
        <v>8281</v>
      </c>
      <c r="Q3125">
        <v>32.5</v>
      </c>
      <c r="R3125" s="18">
        <f t="shared" si="197"/>
        <v>42650.91097222222</v>
      </c>
      <c r="S3125" s="18">
        <f t="shared" si="198"/>
        <v>42620.91097222222</v>
      </c>
      <c r="T3125">
        <f t="shared" si="195"/>
        <v>2016</v>
      </c>
    </row>
    <row r="3126" spans="1:20" ht="45" x14ac:dyDescent="0.25">
      <c r="A3126">
        <v>3732</v>
      </c>
      <c r="B3126" s="9" t="s">
        <v>3729</v>
      </c>
      <c r="C3126" s="3" t="s">
        <v>7842</v>
      </c>
      <c r="D3126" s="5">
        <v>850</v>
      </c>
      <c r="E3126" s="7">
        <v>131</v>
      </c>
      <c r="F3126" s="11">
        <f t="shared" si="196"/>
        <v>15</v>
      </c>
      <c r="G3126" t="s">
        <v>8220</v>
      </c>
      <c r="H3126" t="s">
        <v>8232</v>
      </c>
      <c r="I3126" t="s">
        <v>8248</v>
      </c>
      <c r="J3126">
        <v>1422100800</v>
      </c>
      <c r="K3126">
        <v>1416932133</v>
      </c>
      <c r="L3126" t="b">
        <v>0</v>
      </c>
      <c r="M3126">
        <v>4</v>
      </c>
      <c r="N3126" t="b">
        <v>0</v>
      </c>
      <c r="O3126" s="12" t="s">
        <v>8280</v>
      </c>
      <c r="P3126" s="12" t="s">
        <v>8281</v>
      </c>
      <c r="Q3126">
        <v>32.75</v>
      </c>
      <c r="R3126" s="18">
        <f t="shared" si="197"/>
        <v>42028.5</v>
      </c>
      <c r="S3126" s="18">
        <f t="shared" si="198"/>
        <v>41968.677465277782</v>
      </c>
      <c r="T3126">
        <f t="shared" si="195"/>
        <v>2014</v>
      </c>
    </row>
    <row r="3127" spans="1:20" ht="60" x14ac:dyDescent="0.25">
      <c r="A3127">
        <v>3333</v>
      </c>
      <c r="B3127" s="9" t="s">
        <v>3333</v>
      </c>
      <c r="C3127" s="3" t="s">
        <v>7443</v>
      </c>
      <c r="D3127" s="5">
        <v>3500</v>
      </c>
      <c r="E3127" s="7">
        <v>3660</v>
      </c>
      <c r="F3127" s="11">
        <f t="shared" si="196"/>
        <v>105</v>
      </c>
      <c r="G3127" t="s">
        <v>8218</v>
      </c>
      <c r="H3127" t="s">
        <v>8223</v>
      </c>
      <c r="I3127" t="s">
        <v>8245</v>
      </c>
      <c r="J3127">
        <v>1434384880</v>
      </c>
      <c r="K3127">
        <v>1432484080</v>
      </c>
      <c r="L3127" t="b">
        <v>0</v>
      </c>
      <c r="M3127">
        <v>111</v>
      </c>
      <c r="N3127" t="b">
        <v>1</v>
      </c>
      <c r="O3127" s="12" t="s">
        <v>8280</v>
      </c>
      <c r="P3127" s="12" t="s">
        <v>8281</v>
      </c>
      <c r="Q3127">
        <v>32.97</v>
      </c>
      <c r="R3127" s="18">
        <f t="shared" si="197"/>
        <v>42170.676851851851</v>
      </c>
      <c r="S3127" s="18">
        <f t="shared" si="198"/>
        <v>42148.676851851851</v>
      </c>
      <c r="T3127">
        <f t="shared" si="195"/>
        <v>2015</v>
      </c>
    </row>
    <row r="3128" spans="1:20" ht="60" x14ac:dyDescent="0.25">
      <c r="A3128">
        <v>4048</v>
      </c>
      <c r="B3128" s="9" t="s">
        <v>4044</v>
      </c>
      <c r="C3128" s="3" t="s">
        <v>8152</v>
      </c>
      <c r="D3128" s="5">
        <v>17000</v>
      </c>
      <c r="E3128" s="7">
        <v>3001</v>
      </c>
      <c r="F3128" s="11">
        <f t="shared" si="196"/>
        <v>18</v>
      </c>
      <c r="G3128" t="s">
        <v>8220</v>
      </c>
      <c r="H3128" t="s">
        <v>8224</v>
      </c>
      <c r="I3128" t="s">
        <v>8246</v>
      </c>
      <c r="J3128">
        <v>1460373187</v>
      </c>
      <c r="K3128">
        <v>1457352787</v>
      </c>
      <c r="L3128" t="b">
        <v>0</v>
      </c>
      <c r="M3128">
        <v>91</v>
      </c>
      <c r="N3128" t="b">
        <v>0</v>
      </c>
      <c r="O3128" s="12" t="s">
        <v>8280</v>
      </c>
      <c r="P3128" s="12" t="s">
        <v>8281</v>
      </c>
      <c r="Q3128">
        <v>32.979999999999997</v>
      </c>
      <c r="R3128" s="18">
        <f t="shared" si="197"/>
        <v>42471.467442129629</v>
      </c>
      <c r="S3128" s="18">
        <f t="shared" si="198"/>
        <v>42436.509108796294</v>
      </c>
      <c r="T3128">
        <f t="shared" si="195"/>
        <v>2016</v>
      </c>
    </row>
    <row r="3129" spans="1:20" ht="60" x14ac:dyDescent="0.25">
      <c r="A3129">
        <v>3178</v>
      </c>
      <c r="B3129" s="9" t="s">
        <v>3178</v>
      </c>
      <c r="C3129" s="3" t="s">
        <v>7288</v>
      </c>
      <c r="D3129" s="5">
        <v>1500</v>
      </c>
      <c r="E3129" s="7">
        <v>2576</v>
      </c>
      <c r="F3129" s="11">
        <f t="shared" si="196"/>
        <v>172</v>
      </c>
      <c r="G3129" t="s">
        <v>8218</v>
      </c>
      <c r="H3129" t="s">
        <v>8224</v>
      </c>
      <c r="I3129" t="s">
        <v>8246</v>
      </c>
      <c r="J3129">
        <v>1405521075</v>
      </c>
      <c r="K3129">
        <v>1402929075</v>
      </c>
      <c r="L3129" t="b">
        <v>1</v>
      </c>
      <c r="M3129">
        <v>78</v>
      </c>
      <c r="N3129" t="b">
        <v>1</v>
      </c>
      <c r="O3129" s="12" t="s">
        <v>8280</v>
      </c>
      <c r="P3129" s="12" t="s">
        <v>8281</v>
      </c>
      <c r="Q3129">
        <v>33.03</v>
      </c>
      <c r="R3129" s="18">
        <f t="shared" si="197"/>
        <v>41836.605034722219</v>
      </c>
      <c r="S3129" s="18">
        <f t="shared" si="198"/>
        <v>41806.605034722219</v>
      </c>
      <c r="T3129">
        <f t="shared" si="195"/>
        <v>2014</v>
      </c>
    </row>
    <row r="3130" spans="1:20" ht="45" x14ac:dyDescent="0.25">
      <c r="A3130">
        <v>4069</v>
      </c>
      <c r="B3130" s="9" t="s">
        <v>4065</v>
      </c>
      <c r="C3130" s="3" t="s">
        <v>8172</v>
      </c>
      <c r="D3130" s="5">
        <v>1250</v>
      </c>
      <c r="E3130" s="7">
        <v>430</v>
      </c>
      <c r="F3130" s="11">
        <f t="shared" si="196"/>
        <v>34</v>
      </c>
      <c r="G3130" t="s">
        <v>8220</v>
      </c>
      <c r="H3130" t="s">
        <v>8224</v>
      </c>
      <c r="I3130" t="s">
        <v>8246</v>
      </c>
      <c r="J3130">
        <v>1425124800</v>
      </c>
      <c r="K3130">
        <v>1421596356</v>
      </c>
      <c r="L3130" t="b">
        <v>0</v>
      </c>
      <c r="M3130">
        <v>13</v>
      </c>
      <c r="N3130" t="b">
        <v>0</v>
      </c>
      <c r="O3130" s="12" t="s">
        <v>8280</v>
      </c>
      <c r="P3130" s="12" t="s">
        <v>8281</v>
      </c>
      <c r="Q3130">
        <v>33.08</v>
      </c>
      <c r="R3130" s="18">
        <f t="shared" si="197"/>
        <v>42063.5</v>
      </c>
      <c r="S3130" s="18">
        <f t="shared" si="198"/>
        <v>42022.661527777775</v>
      </c>
      <c r="T3130">
        <f t="shared" si="195"/>
        <v>2015</v>
      </c>
    </row>
    <row r="3131" spans="1:20" ht="60" x14ac:dyDescent="0.25">
      <c r="A3131">
        <v>3037</v>
      </c>
      <c r="B3131" s="9" t="s">
        <v>3037</v>
      </c>
      <c r="C3131" s="3" t="s">
        <v>7147</v>
      </c>
      <c r="D3131" s="5">
        <v>500</v>
      </c>
      <c r="E3131" s="7">
        <v>1066</v>
      </c>
      <c r="F3131" s="11">
        <f t="shared" si="196"/>
        <v>213</v>
      </c>
      <c r="G3131" t="s">
        <v>8218</v>
      </c>
      <c r="H3131" t="s">
        <v>8223</v>
      </c>
      <c r="I3131" t="s">
        <v>8245</v>
      </c>
      <c r="J3131">
        <v>1285995540</v>
      </c>
      <c r="K3131">
        <v>1279574773</v>
      </c>
      <c r="L3131" t="b">
        <v>0</v>
      </c>
      <c r="M3131">
        <v>32</v>
      </c>
      <c r="N3131" t="b">
        <v>1</v>
      </c>
      <c r="O3131" s="12" t="s">
        <v>8280</v>
      </c>
      <c r="P3131" s="12" t="s">
        <v>8282</v>
      </c>
      <c r="Q3131">
        <v>33.31</v>
      </c>
      <c r="R3131" s="18">
        <f t="shared" si="197"/>
        <v>40453.207638888889</v>
      </c>
      <c r="S3131" s="18">
        <f t="shared" si="198"/>
        <v>40378.893206018518</v>
      </c>
      <c r="T3131">
        <f t="shared" si="195"/>
        <v>2010</v>
      </c>
    </row>
    <row r="3132" spans="1:20" ht="60" x14ac:dyDescent="0.25">
      <c r="A3132">
        <v>3581</v>
      </c>
      <c r="B3132" s="9" t="s">
        <v>3580</v>
      </c>
      <c r="C3132" s="3" t="s">
        <v>7691</v>
      </c>
      <c r="D3132" s="5">
        <v>1500</v>
      </c>
      <c r="E3132" s="7">
        <v>1500</v>
      </c>
      <c r="F3132" s="11">
        <f t="shared" si="196"/>
        <v>100</v>
      </c>
      <c r="G3132" t="s">
        <v>8218</v>
      </c>
      <c r="H3132" t="s">
        <v>8224</v>
      </c>
      <c r="I3132" t="s">
        <v>8246</v>
      </c>
      <c r="J3132">
        <v>1406719110</v>
      </c>
      <c r="K3132">
        <v>1405509510</v>
      </c>
      <c r="L3132" t="b">
        <v>0</v>
      </c>
      <c r="M3132">
        <v>45</v>
      </c>
      <c r="N3132" t="b">
        <v>1</v>
      </c>
      <c r="O3132" s="12" t="s">
        <v>8280</v>
      </c>
      <c r="P3132" s="12" t="s">
        <v>8281</v>
      </c>
      <c r="Q3132">
        <v>33.33</v>
      </c>
      <c r="R3132" s="18">
        <f t="shared" si="197"/>
        <v>41850.471180555556</v>
      </c>
      <c r="S3132" s="18">
        <f t="shared" si="198"/>
        <v>41836.471180555556</v>
      </c>
      <c r="T3132">
        <f t="shared" si="195"/>
        <v>2014</v>
      </c>
    </row>
    <row r="3133" spans="1:20" ht="60" x14ac:dyDescent="0.25">
      <c r="A3133">
        <v>4020</v>
      </c>
      <c r="B3133" s="9" t="s">
        <v>4016</v>
      </c>
      <c r="C3133" s="3" t="s">
        <v>8125</v>
      </c>
      <c r="D3133" s="5">
        <v>600</v>
      </c>
      <c r="E3133" s="7">
        <v>100</v>
      </c>
      <c r="F3133" s="11">
        <f t="shared" si="196"/>
        <v>17</v>
      </c>
      <c r="G3133" t="s">
        <v>8220</v>
      </c>
      <c r="H3133" t="s">
        <v>8223</v>
      </c>
      <c r="I3133" t="s">
        <v>8245</v>
      </c>
      <c r="J3133">
        <v>1427168099</v>
      </c>
      <c r="K3133">
        <v>1424579699</v>
      </c>
      <c r="L3133" t="b">
        <v>0</v>
      </c>
      <c r="M3133">
        <v>3</v>
      </c>
      <c r="N3133" t="b">
        <v>0</v>
      </c>
      <c r="O3133" s="12" t="s">
        <v>8280</v>
      </c>
      <c r="P3133" s="12" t="s">
        <v>8281</v>
      </c>
      <c r="Q3133">
        <v>33.33</v>
      </c>
      <c r="R3133" s="18">
        <f t="shared" si="197"/>
        <v>42087.149293981478</v>
      </c>
      <c r="S3133" s="18">
        <f t="shared" si="198"/>
        <v>42057.190960648149</v>
      </c>
      <c r="T3133">
        <f t="shared" si="195"/>
        <v>2015</v>
      </c>
    </row>
    <row r="3134" spans="1:20" ht="60" x14ac:dyDescent="0.25">
      <c r="A3134">
        <v>3454</v>
      </c>
      <c r="B3134" s="9" t="s">
        <v>3453</v>
      </c>
      <c r="C3134" s="3" t="s">
        <v>7564</v>
      </c>
      <c r="D3134" s="5">
        <v>700</v>
      </c>
      <c r="E3134" s="7">
        <v>705</v>
      </c>
      <c r="F3134" s="11">
        <f t="shared" si="196"/>
        <v>101</v>
      </c>
      <c r="G3134" t="s">
        <v>8218</v>
      </c>
      <c r="H3134" t="s">
        <v>8224</v>
      </c>
      <c r="I3134" t="s">
        <v>8246</v>
      </c>
      <c r="J3134">
        <v>1406825159</v>
      </c>
      <c r="K3134">
        <v>1404233159</v>
      </c>
      <c r="L3134" t="b">
        <v>0</v>
      </c>
      <c r="M3134">
        <v>21</v>
      </c>
      <c r="N3134" t="b">
        <v>1</v>
      </c>
      <c r="O3134" s="12" t="s">
        <v>8280</v>
      </c>
      <c r="P3134" s="12" t="s">
        <v>8281</v>
      </c>
      <c r="Q3134">
        <v>33.57</v>
      </c>
      <c r="R3134" s="18">
        <f t="shared" si="197"/>
        <v>41851.698599537034</v>
      </c>
      <c r="S3134" s="18">
        <f t="shared" si="198"/>
        <v>41821.698599537034</v>
      </c>
      <c r="T3134">
        <f t="shared" si="195"/>
        <v>2014</v>
      </c>
    </row>
    <row r="3135" spans="1:20" ht="75" x14ac:dyDescent="0.25">
      <c r="A3135">
        <v>3290</v>
      </c>
      <c r="B3135" s="9" t="s">
        <v>3290</v>
      </c>
      <c r="C3135" s="3" t="s">
        <v>7400</v>
      </c>
      <c r="D3135" s="5">
        <v>2000</v>
      </c>
      <c r="E3135" s="7">
        <v>2424</v>
      </c>
      <c r="F3135" s="11">
        <f t="shared" si="196"/>
        <v>121</v>
      </c>
      <c r="G3135" t="s">
        <v>8218</v>
      </c>
      <c r="H3135" t="s">
        <v>8224</v>
      </c>
      <c r="I3135" t="s">
        <v>8246</v>
      </c>
      <c r="J3135">
        <v>1489234891</v>
      </c>
      <c r="K3135">
        <v>1486642891</v>
      </c>
      <c r="L3135" t="b">
        <v>0</v>
      </c>
      <c r="M3135">
        <v>72</v>
      </c>
      <c r="N3135" t="b">
        <v>1</v>
      </c>
      <c r="O3135" s="12" t="s">
        <v>8280</v>
      </c>
      <c r="P3135" s="12" t="s">
        <v>8281</v>
      </c>
      <c r="Q3135">
        <v>33.67</v>
      </c>
      <c r="R3135" s="18">
        <f t="shared" si="197"/>
        <v>42805.51494212963</v>
      </c>
      <c r="S3135" s="18">
        <f t="shared" si="198"/>
        <v>42775.51494212963</v>
      </c>
      <c r="T3135">
        <f t="shared" si="195"/>
        <v>2017</v>
      </c>
    </row>
    <row r="3136" spans="1:20" ht="30" x14ac:dyDescent="0.25">
      <c r="A3136">
        <v>3700</v>
      </c>
      <c r="B3136" s="9" t="s">
        <v>3697</v>
      </c>
      <c r="C3136" s="3" t="s">
        <v>7810</v>
      </c>
      <c r="D3136" s="5">
        <v>500</v>
      </c>
      <c r="E3136" s="7">
        <v>606</v>
      </c>
      <c r="F3136" s="11">
        <f t="shared" si="196"/>
        <v>121</v>
      </c>
      <c r="G3136" t="s">
        <v>8218</v>
      </c>
      <c r="H3136" t="s">
        <v>8223</v>
      </c>
      <c r="I3136" t="s">
        <v>8245</v>
      </c>
      <c r="J3136">
        <v>1412092800</v>
      </c>
      <c r="K3136">
        <v>1409493800</v>
      </c>
      <c r="L3136" t="b">
        <v>0</v>
      </c>
      <c r="M3136">
        <v>18</v>
      </c>
      <c r="N3136" t="b">
        <v>1</v>
      </c>
      <c r="O3136" s="12" t="s">
        <v>8280</v>
      </c>
      <c r="P3136" s="12" t="s">
        <v>8281</v>
      </c>
      <c r="Q3136">
        <v>33.67</v>
      </c>
      <c r="R3136" s="18">
        <f t="shared" si="197"/>
        <v>41912.666666666664</v>
      </c>
      <c r="S3136" s="18">
        <f t="shared" si="198"/>
        <v>41882.585648148146</v>
      </c>
      <c r="T3136">
        <f t="shared" si="195"/>
        <v>2014</v>
      </c>
    </row>
    <row r="3137" spans="1:20" ht="60" x14ac:dyDescent="0.25">
      <c r="A3137">
        <v>3914</v>
      </c>
      <c r="B3137" s="9" t="s">
        <v>3911</v>
      </c>
      <c r="C3137" s="3" t="s">
        <v>8022</v>
      </c>
      <c r="D3137" s="5">
        <v>2500</v>
      </c>
      <c r="E3137" s="7">
        <v>909</v>
      </c>
      <c r="F3137" s="11">
        <f t="shared" si="196"/>
        <v>36</v>
      </c>
      <c r="G3137" t="s">
        <v>8220</v>
      </c>
      <c r="H3137" t="s">
        <v>8224</v>
      </c>
      <c r="I3137" t="s">
        <v>8246</v>
      </c>
      <c r="J3137">
        <v>1431298740</v>
      </c>
      <c r="K3137">
        <v>1429558756</v>
      </c>
      <c r="L3137" t="b">
        <v>0</v>
      </c>
      <c r="M3137">
        <v>27</v>
      </c>
      <c r="N3137" t="b">
        <v>0</v>
      </c>
      <c r="O3137" s="12" t="s">
        <v>8280</v>
      </c>
      <c r="P3137" s="12" t="s">
        <v>8281</v>
      </c>
      <c r="Q3137">
        <v>33.67</v>
      </c>
      <c r="R3137" s="18">
        <f t="shared" si="197"/>
        <v>42134.957638888889</v>
      </c>
      <c r="S3137" s="18">
        <f t="shared" si="198"/>
        <v>42114.818935185183</v>
      </c>
      <c r="T3137">
        <f t="shared" si="195"/>
        <v>2015</v>
      </c>
    </row>
    <row r="3138" spans="1:20" ht="60" x14ac:dyDescent="0.25">
      <c r="A3138">
        <v>3985</v>
      </c>
      <c r="B3138" s="9" t="s">
        <v>3981</v>
      </c>
      <c r="C3138" s="3" t="s">
        <v>8091</v>
      </c>
      <c r="D3138" s="5">
        <v>2000</v>
      </c>
      <c r="E3138" s="7">
        <v>641</v>
      </c>
      <c r="F3138" s="11">
        <f t="shared" si="196"/>
        <v>32</v>
      </c>
      <c r="G3138" t="s">
        <v>8220</v>
      </c>
      <c r="H3138" t="s">
        <v>8223</v>
      </c>
      <c r="I3138" t="s">
        <v>8245</v>
      </c>
      <c r="J3138">
        <v>1456002300</v>
      </c>
      <c r="K3138">
        <v>1454173120</v>
      </c>
      <c r="L3138" t="b">
        <v>0</v>
      </c>
      <c r="M3138">
        <v>19</v>
      </c>
      <c r="N3138" t="b">
        <v>0</v>
      </c>
      <c r="O3138" s="12" t="s">
        <v>8280</v>
      </c>
      <c r="P3138" s="12" t="s">
        <v>8281</v>
      </c>
      <c r="Q3138">
        <v>33.74</v>
      </c>
      <c r="R3138" s="18">
        <f t="shared" si="197"/>
        <v>42420.878472222219</v>
      </c>
      <c r="S3138" s="18">
        <f t="shared" si="198"/>
        <v>42399.707407407404</v>
      </c>
      <c r="T3138">
        <f t="shared" si="195"/>
        <v>2016</v>
      </c>
    </row>
    <row r="3139" spans="1:20" ht="60" x14ac:dyDescent="0.25">
      <c r="A3139">
        <v>3133</v>
      </c>
      <c r="B3139" s="9" t="s">
        <v>3133</v>
      </c>
      <c r="C3139" s="3" t="s">
        <v>7243</v>
      </c>
      <c r="D3139" s="5">
        <v>500</v>
      </c>
      <c r="E3139" s="7">
        <v>540</v>
      </c>
      <c r="F3139" s="11">
        <f t="shared" si="196"/>
        <v>108</v>
      </c>
      <c r="G3139" t="s">
        <v>8221</v>
      </c>
      <c r="H3139" t="s">
        <v>8224</v>
      </c>
      <c r="I3139" t="s">
        <v>8246</v>
      </c>
      <c r="J3139">
        <v>1490358834</v>
      </c>
      <c r="K3139">
        <v>1487770434</v>
      </c>
      <c r="L3139" t="b">
        <v>0</v>
      </c>
      <c r="M3139">
        <v>16</v>
      </c>
      <c r="N3139" t="b">
        <v>0</v>
      </c>
      <c r="O3139" s="12" t="s">
        <v>8280</v>
      </c>
      <c r="P3139" s="12" t="s">
        <v>8281</v>
      </c>
      <c r="Q3139">
        <v>33.75</v>
      </c>
      <c r="R3139" s="18">
        <f t="shared" si="197"/>
        <v>42818.523541666669</v>
      </c>
      <c r="S3139" s="18">
        <f t="shared" si="198"/>
        <v>42788.565208333333</v>
      </c>
      <c r="T3139">
        <f t="shared" ref="T3139:T3202" si="199">YEAR(S3139)</f>
        <v>2017</v>
      </c>
    </row>
    <row r="3140" spans="1:20" ht="60" x14ac:dyDescent="0.25">
      <c r="A3140">
        <v>3319</v>
      </c>
      <c r="B3140" s="9" t="s">
        <v>3319</v>
      </c>
      <c r="C3140" s="3" t="s">
        <v>7429</v>
      </c>
      <c r="D3140" s="5">
        <v>500</v>
      </c>
      <c r="E3140" s="7">
        <v>540</v>
      </c>
      <c r="F3140" s="11">
        <f t="shared" si="196"/>
        <v>108</v>
      </c>
      <c r="G3140" t="s">
        <v>8218</v>
      </c>
      <c r="H3140" t="s">
        <v>8224</v>
      </c>
      <c r="I3140" t="s">
        <v>8246</v>
      </c>
      <c r="J3140">
        <v>1422712986</v>
      </c>
      <c r="K3140">
        <v>1418824986</v>
      </c>
      <c r="L3140" t="b">
        <v>0</v>
      </c>
      <c r="M3140">
        <v>16</v>
      </c>
      <c r="N3140" t="b">
        <v>1</v>
      </c>
      <c r="O3140" s="12" t="s">
        <v>8280</v>
      </c>
      <c r="P3140" s="12" t="s">
        <v>8281</v>
      </c>
      <c r="Q3140">
        <v>33.75</v>
      </c>
      <c r="R3140" s="18">
        <f t="shared" si="197"/>
        <v>42035.585486111115</v>
      </c>
      <c r="S3140" s="18">
        <f t="shared" si="198"/>
        <v>41990.585486111115</v>
      </c>
      <c r="T3140">
        <f t="shared" si="199"/>
        <v>2014</v>
      </c>
    </row>
    <row r="3141" spans="1:20" ht="45" x14ac:dyDescent="0.25">
      <c r="A3141">
        <v>3909</v>
      </c>
      <c r="B3141" s="9" t="s">
        <v>3906</v>
      </c>
      <c r="C3141" s="3" t="s">
        <v>8017</v>
      </c>
      <c r="D3141" s="5">
        <v>60000</v>
      </c>
      <c r="E3141" s="7">
        <v>135</v>
      </c>
      <c r="F3141" s="11">
        <f t="shared" si="196"/>
        <v>0</v>
      </c>
      <c r="G3141" t="s">
        <v>8220</v>
      </c>
      <c r="H3141" t="s">
        <v>8223</v>
      </c>
      <c r="I3141" t="s">
        <v>8245</v>
      </c>
      <c r="J3141">
        <v>1410424642</v>
      </c>
      <c r="K3141">
        <v>1407832642</v>
      </c>
      <c r="L3141" t="b">
        <v>0</v>
      </c>
      <c r="M3141">
        <v>4</v>
      </c>
      <c r="N3141" t="b">
        <v>0</v>
      </c>
      <c r="O3141" s="12" t="s">
        <v>8280</v>
      </c>
      <c r="P3141" s="12" t="s">
        <v>8281</v>
      </c>
      <c r="Q3141">
        <v>33.75</v>
      </c>
      <c r="R3141" s="18">
        <f t="shared" si="197"/>
        <v>41893.359282407408</v>
      </c>
      <c r="S3141" s="18">
        <f t="shared" si="198"/>
        <v>41863.359282407408</v>
      </c>
      <c r="T3141">
        <f t="shared" si="199"/>
        <v>2014</v>
      </c>
    </row>
    <row r="3142" spans="1:20" ht="60" x14ac:dyDescent="0.25">
      <c r="A3142">
        <v>2802</v>
      </c>
      <c r="B3142" s="9" t="s">
        <v>2802</v>
      </c>
      <c r="C3142" s="3" t="s">
        <v>6912</v>
      </c>
      <c r="D3142" s="5">
        <v>3000</v>
      </c>
      <c r="E3142" s="7">
        <v>3055</v>
      </c>
      <c r="F3142" s="11">
        <f t="shared" si="196"/>
        <v>102</v>
      </c>
      <c r="G3142" t="s">
        <v>8218</v>
      </c>
      <c r="H3142" t="s">
        <v>8224</v>
      </c>
      <c r="I3142" t="s">
        <v>8246</v>
      </c>
      <c r="J3142">
        <v>1438875107</v>
      </c>
      <c r="K3142">
        <v>1436283107</v>
      </c>
      <c r="L3142" t="b">
        <v>0</v>
      </c>
      <c r="M3142">
        <v>90</v>
      </c>
      <c r="N3142" t="b">
        <v>1</v>
      </c>
      <c r="O3142" s="12" t="s">
        <v>8280</v>
      </c>
      <c r="P3142" s="12" t="s">
        <v>8281</v>
      </c>
      <c r="Q3142">
        <v>33.94</v>
      </c>
      <c r="R3142" s="18">
        <f t="shared" si="197"/>
        <v>42222.64707175926</v>
      </c>
      <c r="S3142" s="18">
        <f t="shared" si="198"/>
        <v>42192.64707175926</v>
      </c>
      <c r="T3142">
        <f t="shared" si="199"/>
        <v>2015</v>
      </c>
    </row>
    <row r="3143" spans="1:20" ht="60" x14ac:dyDescent="0.25">
      <c r="A3143">
        <v>3150</v>
      </c>
      <c r="B3143" s="9" t="s">
        <v>3150</v>
      </c>
      <c r="C3143" s="3" t="s">
        <v>7260</v>
      </c>
      <c r="D3143" s="5">
        <v>3500</v>
      </c>
      <c r="E3143" s="7">
        <v>3535</v>
      </c>
      <c r="F3143" s="11">
        <f t="shared" si="196"/>
        <v>101</v>
      </c>
      <c r="G3143" t="s">
        <v>8218</v>
      </c>
      <c r="H3143" t="s">
        <v>8223</v>
      </c>
      <c r="I3143" t="s">
        <v>8245</v>
      </c>
      <c r="J3143">
        <v>1295928000</v>
      </c>
      <c r="K3143">
        <v>1288160403</v>
      </c>
      <c r="L3143" t="b">
        <v>1</v>
      </c>
      <c r="M3143">
        <v>104</v>
      </c>
      <c r="N3143" t="b">
        <v>1</v>
      </c>
      <c r="O3143" s="12" t="s">
        <v>8280</v>
      </c>
      <c r="P3143" s="12" t="s">
        <v>8281</v>
      </c>
      <c r="Q3143">
        <v>33.99</v>
      </c>
      <c r="R3143" s="18">
        <f t="shared" si="197"/>
        <v>40568.166666666664</v>
      </c>
      <c r="S3143" s="18">
        <f t="shared" si="198"/>
        <v>40478.263923611114</v>
      </c>
      <c r="T3143">
        <f t="shared" si="199"/>
        <v>2010</v>
      </c>
    </row>
    <row r="3144" spans="1:20" ht="60" x14ac:dyDescent="0.25">
      <c r="A3144">
        <v>3982</v>
      </c>
      <c r="B3144" s="9" t="s">
        <v>3978</v>
      </c>
      <c r="C3144" s="3" t="s">
        <v>8088</v>
      </c>
      <c r="D3144" s="5">
        <v>850</v>
      </c>
      <c r="E3144" s="7">
        <v>170</v>
      </c>
      <c r="F3144" s="11">
        <f t="shared" si="196"/>
        <v>20</v>
      </c>
      <c r="G3144" t="s">
        <v>8220</v>
      </c>
      <c r="H3144" t="s">
        <v>8224</v>
      </c>
      <c r="I3144" t="s">
        <v>8246</v>
      </c>
      <c r="J3144">
        <v>1436297180</v>
      </c>
      <c r="K3144">
        <v>1431113180</v>
      </c>
      <c r="L3144" t="b">
        <v>0</v>
      </c>
      <c r="M3144">
        <v>5</v>
      </c>
      <c r="N3144" t="b">
        <v>0</v>
      </c>
      <c r="O3144" s="12" t="s">
        <v>8280</v>
      </c>
      <c r="P3144" s="12" t="s">
        <v>8281</v>
      </c>
      <c r="Q3144">
        <v>34</v>
      </c>
      <c r="R3144" s="18">
        <f t="shared" si="197"/>
        <v>42192.809953703705</v>
      </c>
      <c r="S3144" s="18">
        <f t="shared" si="198"/>
        <v>42132.809953703705</v>
      </c>
      <c r="T3144">
        <f t="shared" si="199"/>
        <v>2015</v>
      </c>
    </row>
    <row r="3145" spans="1:20" ht="60" x14ac:dyDescent="0.25">
      <c r="A3145">
        <v>2701</v>
      </c>
      <c r="B3145" s="9" t="s">
        <v>2701</v>
      </c>
      <c r="C3145" s="3" t="s">
        <v>6811</v>
      </c>
      <c r="D3145" s="5">
        <v>3400</v>
      </c>
      <c r="E3145" s="7">
        <v>1570</v>
      </c>
      <c r="F3145" s="11">
        <f t="shared" si="196"/>
        <v>46</v>
      </c>
      <c r="G3145" t="s">
        <v>8221</v>
      </c>
      <c r="H3145" t="s">
        <v>8240</v>
      </c>
      <c r="I3145" t="s">
        <v>8248</v>
      </c>
      <c r="J3145">
        <v>1491586534</v>
      </c>
      <c r="K3145">
        <v>1488911734</v>
      </c>
      <c r="L3145" t="b">
        <v>0</v>
      </c>
      <c r="M3145">
        <v>46</v>
      </c>
      <c r="N3145" t="b">
        <v>0</v>
      </c>
      <c r="O3145" s="12" t="s">
        <v>8280</v>
      </c>
      <c r="P3145" s="12" t="s">
        <v>8282</v>
      </c>
      <c r="Q3145">
        <v>34.130000000000003</v>
      </c>
      <c r="R3145" s="18">
        <f t="shared" si="197"/>
        <v>42832.733032407406</v>
      </c>
      <c r="S3145" s="18">
        <f t="shared" si="198"/>
        <v>42801.774699074071</v>
      </c>
      <c r="T3145">
        <f t="shared" si="199"/>
        <v>2017</v>
      </c>
    </row>
    <row r="3146" spans="1:20" ht="45" x14ac:dyDescent="0.25">
      <c r="A3146">
        <v>3479</v>
      </c>
      <c r="B3146" s="9" t="s">
        <v>3478</v>
      </c>
      <c r="C3146" s="3" t="s">
        <v>7589</v>
      </c>
      <c r="D3146" s="5">
        <v>1500</v>
      </c>
      <c r="E3146" s="7">
        <v>1918</v>
      </c>
      <c r="F3146" s="11">
        <f t="shared" si="196"/>
        <v>128</v>
      </c>
      <c r="G3146" t="s">
        <v>8218</v>
      </c>
      <c r="H3146" t="s">
        <v>8224</v>
      </c>
      <c r="I3146" t="s">
        <v>8246</v>
      </c>
      <c r="J3146">
        <v>1403382680</v>
      </c>
      <c r="K3146">
        <v>1400790680</v>
      </c>
      <c r="L3146" t="b">
        <v>0</v>
      </c>
      <c r="M3146">
        <v>56</v>
      </c>
      <c r="N3146" t="b">
        <v>1</v>
      </c>
      <c r="O3146" s="12" t="s">
        <v>8280</v>
      </c>
      <c r="P3146" s="12" t="s">
        <v>8281</v>
      </c>
      <c r="Q3146">
        <v>34.25</v>
      </c>
      <c r="R3146" s="18">
        <f t="shared" si="197"/>
        <v>41811.855092592588</v>
      </c>
      <c r="S3146" s="18">
        <f t="shared" si="198"/>
        <v>41781.855092592588</v>
      </c>
      <c r="T3146">
        <f t="shared" si="199"/>
        <v>2014</v>
      </c>
    </row>
    <row r="3147" spans="1:20" ht="60" x14ac:dyDescent="0.25">
      <c r="A3147">
        <v>3497</v>
      </c>
      <c r="B3147" s="9" t="s">
        <v>3496</v>
      </c>
      <c r="C3147" s="3" t="s">
        <v>7607</v>
      </c>
      <c r="D3147" s="5">
        <v>1551</v>
      </c>
      <c r="E3147" s="7">
        <v>1686</v>
      </c>
      <c r="F3147" s="11">
        <f t="shared" si="196"/>
        <v>109</v>
      </c>
      <c r="G3147" t="s">
        <v>8218</v>
      </c>
      <c r="H3147" t="s">
        <v>8223</v>
      </c>
      <c r="I3147" t="s">
        <v>8245</v>
      </c>
      <c r="J3147">
        <v>1464904800</v>
      </c>
      <c r="K3147">
        <v>1463852904</v>
      </c>
      <c r="L3147" t="b">
        <v>0</v>
      </c>
      <c r="M3147">
        <v>49</v>
      </c>
      <c r="N3147" t="b">
        <v>1</v>
      </c>
      <c r="O3147" s="12" t="s">
        <v>8280</v>
      </c>
      <c r="P3147" s="12" t="s">
        <v>8281</v>
      </c>
      <c r="Q3147">
        <v>34.409999999999997</v>
      </c>
      <c r="R3147" s="18">
        <f t="shared" si="197"/>
        <v>42523.916666666672</v>
      </c>
      <c r="S3147" s="18">
        <f t="shared" si="198"/>
        <v>42511.741944444439</v>
      </c>
      <c r="T3147">
        <f t="shared" si="199"/>
        <v>2016</v>
      </c>
    </row>
    <row r="3148" spans="1:20" ht="60" x14ac:dyDescent="0.25">
      <c r="A3148">
        <v>3388</v>
      </c>
      <c r="B3148" s="9" t="s">
        <v>3387</v>
      </c>
      <c r="C3148" s="3" t="s">
        <v>7498</v>
      </c>
      <c r="D3148" s="5">
        <v>1500</v>
      </c>
      <c r="E3148" s="7">
        <v>1557</v>
      </c>
      <c r="F3148" s="11">
        <f t="shared" si="196"/>
        <v>104</v>
      </c>
      <c r="G3148" t="s">
        <v>8218</v>
      </c>
      <c r="H3148" t="s">
        <v>8224</v>
      </c>
      <c r="I3148" t="s">
        <v>8246</v>
      </c>
      <c r="J3148">
        <v>1434625441</v>
      </c>
      <c r="K3148">
        <v>1432033441</v>
      </c>
      <c r="L3148" t="b">
        <v>0</v>
      </c>
      <c r="M3148">
        <v>45</v>
      </c>
      <c r="N3148" t="b">
        <v>1</v>
      </c>
      <c r="O3148" s="12" t="s">
        <v>8280</v>
      </c>
      <c r="P3148" s="12" t="s">
        <v>8281</v>
      </c>
      <c r="Q3148">
        <v>34.6</v>
      </c>
      <c r="R3148" s="18">
        <f t="shared" si="197"/>
        <v>42173.461122685185</v>
      </c>
      <c r="S3148" s="18">
        <f t="shared" si="198"/>
        <v>42143.461122685185</v>
      </c>
      <c r="T3148">
        <f t="shared" si="199"/>
        <v>2015</v>
      </c>
    </row>
    <row r="3149" spans="1:20" ht="45" x14ac:dyDescent="0.25">
      <c r="A3149">
        <v>535</v>
      </c>
      <c r="B3149" s="9" t="s">
        <v>536</v>
      </c>
      <c r="C3149" s="3" t="s">
        <v>4645</v>
      </c>
      <c r="D3149" s="5">
        <v>2000</v>
      </c>
      <c r="E3149" s="7">
        <v>2050</v>
      </c>
      <c r="F3149" s="11">
        <f t="shared" si="196"/>
        <v>103</v>
      </c>
      <c r="G3149" t="s">
        <v>8218</v>
      </c>
      <c r="H3149" t="s">
        <v>8224</v>
      </c>
      <c r="I3149" t="s">
        <v>8246</v>
      </c>
      <c r="J3149">
        <v>1483707905</v>
      </c>
      <c r="K3149">
        <v>1481115905</v>
      </c>
      <c r="L3149" t="b">
        <v>0</v>
      </c>
      <c r="M3149">
        <v>59</v>
      </c>
      <c r="N3149" t="b">
        <v>1</v>
      </c>
      <c r="O3149" s="12" t="s">
        <v>8280</v>
      </c>
      <c r="P3149" s="12" t="s">
        <v>8281</v>
      </c>
      <c r="Q3149">
        <v>34.75</v>
      </c>
      <c r="R3149" s="18">
        <f t="shared" si="197"/>
        <v>42741.545196759253</v>
      </c>
      <c r="S3149" s="18">
        <f t="shared" si="198"/>
        <v>42711.545196759253</v>
      </c>
      <c r="T3149">
        <f t="shared" si="199"/>
        <v>2016</v>
      </c>
    </row>
    <row r="3150" spans="1:20" ht="45" x14ac:dyDescent="0.25">
      <c r="A3150">
        <v>3152</v>
      </c>
      <c r="B3150" s="9" t="s">
        <v>3152</v>
      </c>
      <c r="C3150" s="3" t="s">
        <v>7262</v>
      </c>
      <c r="D3150" s="5">
        <v>2200</v>
      </c>
      <c r="E3150" s="7">
        <v>2331</v>
      </c>
      <c r="F3150" s="11">
        <f t="shared" si="196"/>
        <v>106</v>
      </c>
      <c r="G3150" t="s">
        <v>8218</v>
      </c>
      <c r="H3150" t="s">
        <v>8224</v>
      </c>
      <c r="I3150" t="s">
        <v>8246</v>
      </c>
      <c r="J3150">
        <v>1383425367</v>
      </c>
      <c r="K3150">
        <v>1380833367</v>
      </c>
      <c r="L3150" t="b">
        <v>1</v>
      </c>
      <c r="M3150">
        <v>67</v>
      </c>
      <c r="N3150" t="b">
        <v>1</v>
      </c>
      <c r="O3150" s="12" t="s">
        <v>8280</v>
      </c>
      <c r="P3150" s="12" t="s">
        <v>8281</v>
      </c>
      <c r="Q3150">
        <v>34.79</v>
      </c>
      <c r="R3150" s="18">
        <f t="shared" si="197"/>
        <v>41580.867673611108</v>
      </c>
      <c r="S3150" s="18">
        <f t="shared" si="198"/>
        <v>41550.867673611108</v>
      </c>
      <c r="T3150">
        <f t="shared" si="199"/>
        <v>2013</v>
      </c>
    </row>
    <row r="3151" spans="1:20" ht="60" x14ac:dyDescent="0.25">
      <c r="A3151">
        <v>3234</v>
      </c>
      <c r="B3151" s="9" t="s">
        <v>3234</v>
      </c>
      <c r="C3151" s="3" t="s">
        <v>7344</v>
      </c>
      <c r="D3151" s="5">
        <v>4000</v>
      </c>
      <c r="E3151" s="7">
        <v>4015.71</v>
      </c>
      <c r="F3151" s="11">
        <f t="shared" si="196"/>
        <v>100</v>
      </c>
      <c r="G3151" t="s">
        <v>8218</v>
      </c>
      <c r="H3151" t="s">
        <v>8224</v>
      </c>
      <c r="I3151" t="s">
        <v>8246</v>
      </c>
      <c r="J3151">
        <v>1485991860</v>
      </c>
      <c r="K3151">
        <v>1483124208</v>
      </c>
      <c r="L3151" t="b">
        <v>0</v>
      </c>
      <c r="M3151">
        <v>115</v>
      </c>
      <c r="N3151" t="b">
        <v>1</v>
      </c>
      <c r="O3151" s="12" t="s">
        <v>8280</v>
      </c>
      <c r="P3151" s="12" t="s">
        <v>8281</v>
      </c>
      <c r="Q3151">
        <v>34.92</v>
      </c>
      <c r="R3151" s="18">
        <f t="shared" si="197"/>
        <v>42767.979861111111</v>
      </c>
      <c r="S3151" s="18">
        <f t="shared" si="198"/>
        <v>42734.789444444439</v>
      </c>
      <c r="T3151">
        <f t="shared" si="199"/>
        <v>2016</v>
      </c>
    </row>
    <row r="3152" spans="1:20" ht="45" x14ac:dyDescent="0.25">
      <c r="A3152">
        <v>4068</v>
      </c>
      <c r="B3152" s="9" t="s">
        <v>4064</v>
      </c>
      <c r="C3152" s="3" t="s">
        <v>8171</v>
      </c>
      <c r="D3152" s="5">
        <v>3495</v>
      </c>
      <c r="E3152" s="7">
        <v>34.950000000000003</v>
      </c>
      <c r="F3152" s="11">
        <f t="shared" si="196"/>
        <v>1</v>
      </c>
      <c r="G3152" t="s">
        <v>8220</v>
      </c>
      <c r="H3152" t="s">
        <v>8223</v>
      </c>
      <c r="I3152" t="s">
        <v>8245</v>
      </c>
      <c r="J3152">
        <v>1484348700</v>
      </c>
      <c r="K3152">
        <v>1481756855</v>
      </c>
      <c r="L3152" t="b">
        <v>0</v>
      </c>
      <c r="M3152">
        <v>1</v>
      </c>
      <c r="N3152" t="b">
        <v>0</v>
      </c>
      <c r="O3152" s="12" t="s">
        <v>8280</v>
      </c>
      <c r="P3152" s="12" t="s">
        <v>8281</v>
      </c>
      <c r="Q3152">
        <v>34.950000000000003</v>
      </c>
      <c r="R3152" s="18">
        <f t="shared" si="197"/>
        <v>42748.961805555555</v>
      </c>
      <c r="S3152" s="18">
        <f t="shared" si="198"/>
        <v>42718.963599537034</v>
      </c>
      <c r="T3152">
        <f t="shared" si="199"/>
        <v>2016</v>
      </c>
    </row>
    <row r="3153" spans="1:20" ht="45" x14ac:dyDescent="0.25">
      <c r="A3153">
        <v>2859</v>
      </c>
      <c r="B3153" s="9" t="s">
        <v>2859</v>
      </c>
      <c r="C3153" s="3" t="s">
        <v>6969</v>
      </c>
      <c r="D3153" s="5">
        <v>2000</v>
      </c>
      <c r="E3153" s="7">
        <v>35</v>
      </c>
      <c r="F3153" s="11">
        <f t="shared" si="196"/>
        <v>2</v>
      </c>
      <c r="G3153" t="s">
        <v>8220</v>
      </c>
      <c r="H3153" t="s">
        <v>8225</v>
      </c>
      <c r="I3153" t="s">
        <v>8247</v>
      </c>
      <c r="J3153">
        <v>1444984904</v>
      </c>
      <c r="K3153">
        <v>1439800904</v>
      </c>
      <c r="L3153" t="b">
        <v>0</v>
      </c>
      <c r="M3153">
        <v>1</v>
      </c>
      <c r="N3153" t="b">
        <v>0</v>
      </c>
      <c r="O3153" s="12" t="s">
        <v>8280</v>
      </c>
      <c r="P3153" s="12" t="s">
        <v>8281</v>
      </c>
      <c r="Q3153">
        <v>35</v>
      </c>
      <c r="R3153" s="18">
        <f t="shared" si="197"/>
        <v>42293.362314814818</v>
      </c>
      <c r="S3153" s="18">
        <f t="shared" si="198"/>
        <v>42233.362314814818</v>
      </c>
      <c r="T3153">
        <f t="shared" si="199"/>
        <v>2015</v>
      </c>
    </row>
    <row r="3154" spans="1:20" ht="45" x14ac:dyDescent="0.25">
      <c r="A3154">
        <v>3423</v>
      </c>
      <c r="B3154" s="9" t="s">
        <v>3422</v>
      </c>
      <c r="C3154" s="3" t="s">
        <v>7533</v>
      </c>
      <c r="D3154" s="5">
        <v>250</v>
      </c>
      <c r="E3154" s="7">
        <v>350</v>
      </c>
      <c r="F3154" s="11">
        <f t="shared" ref="F3154:F3217" si="200">ROUND(E3154/D3154*100,0)</f>
        <v>140</v>
      </c>
      <c r="G3154" t="s">
        <v>8218</v>
      </c>
      <c r="H3154" t="s">
        <v>8223</v>
      </c>
      <c r="I3154" t="s">
        <v>8245</v>
      </c>
      <c r="J3154">
        <v>1429912341</v>
      </c>
      <c r="K3154">
        <v>1427320341</v>
      </c>
      <c r="L3154" t="b">
        <v>0</v>
      </c>
      <c r="M3154">
        <v>10</v>
      </c>
      <c r="N3154" t="b">
        <v>1</v>
      </c>
      <c r="O3154" s="12" t="s">
        <v>8280</v>
      </c>
      <c r="P3154" s="12" t="s">
        <v>8281</v>
      </c>
      <c r="Q3154">
        <v>35</v>
      </c>
      <c r="R3154" s="18">
        <f t="shared" ref="R3154:R3217" si="201">(((J3154/60)/60)/24)+DATE(1970,1,1)</f>
        <v>42118.911354166667</v>
      </c>
      <c r="S3154" s="18">
        <f t="shared" ref="S3154:S3217" si="202">(((K3154/60)/60)/24)+DATE(1970,1,1)</f>
        <v>42088.911354166667</v>
      </c>
      <c r="T3154">
        <f t="shared" si="199"/>
        <v>2015</v>
      </c>
    </row>
    <row r="3155" spans="1:20" ht="60" x14ac:dyDescent="0.25">
      <c r="A3155">
        <v>4074</v>
      </c>
      <c r="B3155" s="9" t="s">
        <v>4070</v>
      </c>
      <c r="C3155" s="3" t="s">
        <v>8177</v>
      </c>
      <c r="D3155" s="5">
        <v>2750</v>
      </c>
      <c r="E3155" s="7">
        <v>735</v>
      </c>
      <c r="F3155" s="11">
        <f t="shared" si="200"/>
        <v>27</v>
      </c>
      <c r="G3155" t="s">
        <v>8220</v>
      </c>
      <c r="H3155" t="s">
        <v>8224</v>
      </c>
      <c r="I3155" t="s">
        <v>8246</v>
      </c>
      <c r="J3155">
        <v>1446732975</v>
      </c>
      <c r="K3155">
        <v>1444137375</v>
      </c>
      <c r="L3155" t="b">
        <v>0</v>
      </c>
      <c r="M3155">
        <v>21</v>
      </c>
      <c r="N3155" t="b">
        <v>0</v>
      </c>
      <c r="O3155" s="12" t="s">
        <v>8280</v>
      </c>
      <c r="P3155" s="12" t="s">
        <v>8281</v>
      </c>
      <c r="Q3155">
        <v>35</v>
      </c>
      <c r="R3155" s="18">
        <f t="shared" si="201"/>
        <v>42313.594618055555</v>
      </c>
      <c r="S3155" s="18">
        <f t="shared" si="202"/>
        <v>42283.552951388891</v>
      </c>
      <c r="T3155">
        <f t="shared" si="199"/>
        <v>2015</v>
      </c>
    </row>
    <row r="3156" spans="1:20" ht="60" x14ac:dyDescent="0.25">
      <c r="A3156">
        <v>2829</v>
      </c>
      <c r="B3156" s="9" t="s">
        <v>2829</v>
      </c>
      <c r="C3156" s="3" t="s">
        <v>6939</v>
      </c>
      <c r="D3156" s="5">
        <v>2500</v>
      </c>
      <c r="E3156" s="7">
        <v>2663</v>
      </c>
      <c r="F3156" s="11">
        <f t="shared" si="200"/>
        <v>107</v>
      </c>
      <c r="G3156" t="s">
        <v>8218</v>
      </c>
      <c r="H3156" t="s">
        <v>8224</v>
      </c>
      <c r="I3156" t="s">
        <v>8246</v>
      </c>
      <c r="J3156">
        <v>1464863118</v>
      </c>
      <c r="K3156">
        <v>1462443918</v>
      </c>
      <c r="L3156" t="b">
        <v>0</v>
      </c>
      <c r="M3156">
        <v>76</v>
      </c>
      <c r="N3156" t="b">
        <v>1</v>
      </c>
      <c r="O3156" s="12" t="s">
        <v>8280</v>
      </c>
      <c r="P3156" s="12" t="s">
        <v>8281</v>
      </c>
      <c r="Q3156">
        <v>35.04</v>
      </c>
      <c r="R3156" s="18">
        <f t="shared" si="201"/>
        <v>42523.434236111112</v>
      </c>
      <c r="S3156" s="18">
        <f t="shared" si="202"/>
        <v>42495.434236111112</v>
      </c>
      <c r="T3156">
        <f t="shared" si="199"/>
        <v>2016</v>
      </c>
    </row>
    <row r="3157" spans="1:20" ht="60" x14ac:dyDescent="0.25">
      <c r="A3157">
        <v>3637</v>
      </c>
      <c r="B3157" s="9" t="s">
        <v>3635</v>
      </c>
      <c r="C3157" s="3" t="s">
        <v>7747</v>
      </c>
      <c r="D3157" s="5">
        <v>3000</v>
      </c>
      <c r="E3157" s="7">
        <v>926</v>
      </c>
      <c r="F3157" s="11">
        <f t="shared" si="200"/>
        <v>31</v>
      </c>
      <c r="G3157" t="s">
        <v>8220</v>
      </c>
      <c r="H3157" t="s">
        <v>8223</v>
      </c>
      <c r="I3157" t="s">
        <v>8245</v>
      </c>
      <c r="J3157">
        <v>1420130935</v>
      </c>
      <c r="K3157">
        <v>1417538935</v>
      </c>
      <c r="L3157" t="b">
        <v>0</v>
      </c>
      <c r="M3157">
        <v>14</v>
      </c>
      <c r="N3157" t="b">
        <v>0</v>
      </c>
      <c r="O3157" s="12" t="s">
        <v>8280</v>
      </c>
      <c r="P3157" s="12" t="s">
        <v>8305</v>
      </c>
      <c r="Q3157">
        <v>66.14</v>
      </c>
      <c r="R3157" s="18">
        <f t="shared" si="201"/>
        <v>42005.700636574074</v>
      </c>
      <c r="S3157" s="18">
        <f t="shared" si="202"/>
        <v>41975.700636574074</v>
      </c>
      <c r="T3157">
        <f t="shared" si="199"/>
        <v>2014</v>
      </c>
    </row>
    <row r="3158" spans="1:20" ht="60" x14ac:dyDescent="0.25">
      <c r="A3158">
        <v>3969</v>
      </c>
      <c r="B3158" s="9" t="s">
        <v>3966</v>
      </c>
      <c r="C3158" s="3" t="s">
        <v>8076</v>
      </c>
      <c r="D3158" s="5">
        <v>2825</v>
      </c>
      <c r="E3158" s="7">
        <v>211</v>
      </c>
      <c r="F3158" s="11">
        <f t="shared" si="200"/>
        <v>7</v>
      </c>
      <c r="G3158" t="s">
        <v>8220</v>
      </c>
      <c r="H3158" t="s">
        <v>8223</v>
      </c>
      <c r="I3158" t="s">
        <v>8245</v>
      </c>
      <c r="J3158">
        <v>1472442900</v>
      </c>
      <c r="K3158">
        <v>1471638646</v>
      </c>
      <c r="L3158" t="b">
        <v>0</v>
      </c>
      <c r="M3158">
        <v>6</v>
      </c>
      <c r="N3158" t="b">
        <v>0</v>
      </c>
      <c r="O3158" s="12" t="s">
        <v>8280</v>
      </c>
      <c r="P3158" s="12" t="s">
        <v>8281</v>
      </c>
      <c r="Q3158">
        <v>35.17</v>
      </c>
      <c r="R3158" s="18">
        <f t="shared" si="201"/>
        <v>42611.163194444445</v>
      </c>
      <c r="S3158" s="18">
        <f t="shared" si="202"/>
        <v>42601.854699074072</v>
      </c>
      <c r="T3158">
        <f t="shared" si="199"/>
        <v>2016</v>
      </c>
    </row>
    <row r="3159" spans="1:20" ht="60" x14ac:dyDescent="0.25">
      <c r="A3159">
        <v>2869</v>
      </c>
      <c r="B3159" s="9" t="s">
        <v>2869</v>
      </c>
      <c r="C3159" s="3" t="s">
        <v>6979</v>
      </c>
      <c r="D3159" s="5">
        <v>20000</v>
      </c>
      <c r="E3159" s="7">
        <v>177</v>
      </c>
      <c r="F3159" s="11">
        <f t="shared" si="200"/>
        <v>1</v>
      </c>
      <c r="G3159" t="s">
        <v>8220</v>
      </c>
      <c r="H3159" t="s">
        <v>8223</v>
      </c>
      <c r="I3159" t="s">
        <v>8245</v>
      </c>
      <c r="J3159">
        <v>1468937681</v>
      </c>
      <c r="K3159">
        <v>1466345681</v>
      </c>
      <c r="L3159" t="b">
        <v>0</v>
      </c>
      <c r="M3159">
        <v>5</v>
      </c>
      <c r="N3159" t="b">
        <v>0</v>
      </c>
      <c r="O3159" s="12" t="s">
        <v>8280</v>
      </c>
      <c r="P3159" s="12" t="s">
        <v>8281</v>
      </c>
      <c r="Q3159">
        <v>35.4</v>
      </c>
      <c r="R3159" s="18">
        <f t="shared" si="201"/>
        <v>42570.593530092592</v>
      </c>
      <c r="S3159" s="18">
        <f t="shared" si="202"/>
        <v>42540.593530092592</v>
      </c>
      <c r="T3159">
        <f t="shared" si="199"/>
        <v>2016</v>
      </c>
    </row>
    <row r="3160" spans="1:20" ht="45" x14ac:dyDescent="0.25">
      <c r="A3160">
        <v>3614</v>
      </c>
      <c r="B3160" s="9" t="s">
        <v>3439</v>
      </c>
      <c r="C3160" s="3" t="s">
        <v>7724</v>
      </c>
      <c r="D3160" s="5">
        <v>2500</v>
      </c>
      <c r="E3160" s="7">
        <v>2520</v>
      </c>
      <c r="F3160" s="11">
        <f t="shared" si="200"/>
        <v>101</v>
      </c>
      <c r="G3160" t="s">
        <v>8218</v>
      </c>
      <c r="H3160" t="s">
        <v>8223</v>
      </c>
      <c r="I3160" t="s">
        <v>8245</v>
      </c>
      <c r="J3160">
        <v>1434675616</v>
      </c>
      <c r="K3160">
        <v>1432083616</v>
      </c>
      <c r="L3160" t="b">
        <v>0</v>
      </c>
      <c r="M3160">
        <v>71</v>
      </c>
      <c r="N3160" t="b">
        <v>1</v>
      </c>
      <c r="O3160" s="12" t="s">
        <v>8280</v>
      </c>
      <c r="P3160" s="12" t="s">
        <v>8281</v>
      </c>
      <c r="Q3160">
        <v>35.49</v>
      </c>
      <c r="R3160" s="18">
        <f t="shared" si="201"/>
        <v>42174.041851851856</v>
      </c>
      <c r="S3160" s="18">
        <f t="shared" si="202"/>
        <v>42144.041851851856</v>
      </c>
      <c r="T3160">
        <f t="shared" si="199"/>
        <v>2015</v>
      </c>
    </row>
    <row r="3161" spans="1:20" ht="45" x14ac:dyDescent="0.25">
      <c r="A3161">
        <v>3851</v>
      </c>
      <c r="B3161" s="9" t="s">
        <v>3848</v>
      </c>
      <c r="C3161" s="3" t="s">
        <v>7960</v>
      </c>
      <c r="D3161" s="5">
        <v>2500</v>
      </c>
      <c r="E3161" s="7">
        <v>852</v>
      </c>
      <c r="F3161" s="11">
        <f t="shared" si="200"/>
        <v>34</v>
      </c>
      <c r="G3161" t="s">
        <v>8220</v>
      </c>
      <c r="H3161" t="s">
        <v>8224</v>
      </c>
      <c r="I3161" t="s">
        <v>8246</v>
      </c>
      <c r="J3161">
        <v>1437129179</v>
      </c>
      <c r="K3161">
        <v>1434537179</v>
      </c>
      <c r="L3161" t="b">
        <v>1</v>
      </c>
      <c r="M3161">
        <v>24</v>
      </c>
      <c r="N3161" t="b">
        <v>0</v>
      </c>
      <c r="O3161" s="12" t="s">
        <v>8280</v>
      </c>
      <c r="P3161" s="12" t="s">
        <v>8281</v>
      </c>
      <c r="Q3161">
        <v>35.5</v>
      </c>
      <c r="R3161" s="18">
        <f t="shared" si="201"/>
        <v>42202.439571759256</v>
      </c>
      <c r="S3161" s="18">
        <f t="shared" si="202"/>
        <v>42172.439571759256</v>
      </c>
      <c r="T3161">
        <f t="shared" si="199"/>
        <v>2015</v>
      </c>
    </row>
    <row r="3162" spans="1:20" ht="60" x14ac:dyDescent="0.25">
      <c r="A3162">
        <v>2988</v>
      </c>
      <c r="B3162" s="9" t="s">
        <v>2988</v>
      </c>
      <c r="C3162" s="3" t="s">
        <v>7098</v>
      </c>
      <c r="D3162" s="5">
        <v>1000</v>
      </c>
      <c r="E3162" s="7">
        <v>1000</v>
      </c>
      <c r="F3162" s="11">
        <f t="shared" si="200"/>
        <v>100</v>
      </c>
      <c r="G3162" t="s">
        <v>8218</v>
      </c>
      <c r="H3162" t="s">
        <v>8224</v>
      </c>
      <c r="I3162" t="s">
        <v>8246</v>
      </c>
      <c r="J3162">
        <v>1466412081</v>
      </c>
      <c r="K3162">
        <v>1463820081</v>
      </c>
      <c r="L3162" t="b">
        <v>0</v>
      </c>
      <c r="M3162">
        <v>28</v>
      </c>
      <c r="N3162" t="b">
        <v>1</v>
      </c>
      <c r="O3162" s="12" t="s">
        <v>8280</v>
      </c>
      <c r="P3162" s="12" t="s">
        <v>8282</v>
      </c>
      <c r="Q3162">
        <v>35.71</v>
      </c>
      <c r="R3162" s="18">
        <f t="shared" si="201"/>
        <v>42541.362048611118</v>
      </c>
      <c r="S3162" s="18">
        <f t="shared" si="202"/>
        <v>42511.362048611118</v>
      </c>
      <c r="T3162">
        <f t="shared" si="199"/>
        <v>2016</v>
      </c>
    </row>
    <row r="3163" spans="1:20" ht="60" x14ac:dyDescent="0.25">
      <c r="A3163">
        <v>3579</v>
      </c>
      <c r="B3163" s="9" t="s">
        <v>3578</v>
      </c>
      <c r="C3163" s="3" t="s">
        <v>7689</v>
      </c>
      <c r="D3163" s="5">
        <v>500</v>
      </c>
      <c r="E3163" s="7">
        <v>500</v>
      </c>
      <c r="F3163" s="11">
        <f t="shared" si="200"/>
        <v>100</v>
      </c>
      <c r="G3163" t="s">
        <v>8218</v>
      </c>
      <c r="H3163" t="s">
        <v>8224</v>
      </c>
      <c r="I3163" t="s">
        <v>8246</v>
      </c>
      <c r="J3163">
        <v>1459444656</v>
      </c>
      <c r="K3163">
        <v>1456856256</v>
      </c>
      <c r="L3163" t="b">
        <v>0</v>
      </c>
      <c r="M3163">
        <v>14</v>
      </c>
      <c r="N3163" t="b">
        <v>1</v>
      </c>
      <c r="O3163" s="12" t="s">
        <v>8280</v>
      </c>
      <c r="P3163" s="12" t="s">
        <v>8281</v>
      </c>
      <c r="Q3163">
        <v>35.71</v>
      </c>
      <c r="R3163" s="18">
        <f t="shared" si="201"/>
        <v>42460.720555555556</v>
      </c>
      <c r="S3163" s="18">
        <f t="shared" si="202"/>
        <v>42430.762222222227</v>
      </c>
      <c r="T3163">
        <f t="shared" si="199"/>
        <v>2016</v>
      </c>
    </row>
    <row r="3164" spans="1:20" ht="45" x14ac:dyDescent="0.25">
      <c r="A3164">
        <v>4059</v>
      </c>
      <c r="B3164" s="9" t="s">
        <v>4055</v>
      </c>
      <c r="C3164" s="3" t="s">
        <v>8163</v>
      </c>
      <c r="D3164" s="5">
        <v>10000</v>
      </c>
      <c r="E3164" s="7">
        <v>250</v>
      </c>
      <c r="F3164" s="11">
        <f t="shared" si="200"/>
        <v>3</v>
      </c>
      <c r="G3164" t="s">
        <v>8220</v>
      </c>
      <c r="H3164" t="s">
        <v>8228</v>
      </c>
      <c r="I3164" t="s">
        <v>8250</v>
      </c>
      <c r="J3164">
        <v>1410836400</v>
      </c>
      <c r="K3164">
        <v>1408116152</v>
      </c>
      <c r="L3164" t="b">
        <v>0</v>
      </c>
      <c r="M3164">
        <v>7</v>
      </c>
      <c r="N3164" t="b">
        <v>0</v>
      </c>
      <c r="O3164" s="12" t="s">
        <v>8280</v>
      </c>
      <c r="P3164" s="12" t="s">
        <v>8281</v>
      </c>
      <c r="Q3164">
        <v>35.71</v>
      </c>
      <c r="R3164" s="18">
        <f t="shared" si="201"/>
        <v>41898.125</v>
      </c>
      <c r="S3164" s="18">
        <f t="shared" si="202"/>
        <v>41866.640648148146</v>
      </c>
      <c r="T3164">
        <f t="shared" si="199"/>
        <v>2014</v>
      </c>
    </row>
    <row r="3165" spans="1:20" ht="60" x14ac:dyDescent="0.25">
      <c r="A3165">
        <v>3471</v>
      </c>
      <c r="B3165" s="9" t="s">
        <v>3470</v>
      </c>
      <c r="C3165" s="3" t="s">
        <v>7581</v>
      </c>
      <c r="D3165" s="5">
        <v>500</v>
      </c>
      <c r="E3165" s="7">
        <v>1073</v>
      </c>
      <c r="F3165" s="11">
        <f t="shared" si="200"/>
        <v>215</v>
      </c>
      <c r="G3165" t="s">
        <v>8218</v>
      </c>
      <c r="H3165" t="s">
        <v>8224</v>
      </c>
      <c r="I3165" t="s">
        <v>8246</v>
      </c>
      <c r="J3165">
        <v>1409515200</v>
      </c>
      <c r="K3165">
        <v>1405971690</v>
      </c>
      <c r="L3165" t="b">
        <v>0</v>
      </c>
      <c r="M3165">
        <v>30</v>
      </c>
      <c r="N3165" t="b">
        <v>1</v>
      </c>
      <c r="O3165" s="12" t="s">
        <v>8280</v>
      </c>
      <c r="P3165" s="12" t="s">
        <v>8281</v>
      </c>
      <c r="Q3165">
        <v>35.770000000000003</v>
      </c>
      <c r="R3165" s="18">
        <f t="shared" si="201"/>
        <v>41882.833333333336</v>
      </c>
      <c r="S3165" s="18">
        <f t="shared" si="202"/>
        <v>41841.820486111108</v>
      </c>
      <c r="T3165">
        <f t="shared" si="199"/>
        <v>2014</v>
      </c>
    </row>
    <row r="3166" spans="1:20" ht="60" x14ac:dyDescent="0.25">
      <c r="A3166">
        <v>3321</v>
      </c>
      <c r="B3166" s="9" t="s">
        <v>3321</v>
      </c>
      <c r="C3166" s="3" t="s">
        <v>7431</v>
      </c>
      <c r="D3166" s="5">
        <v>500</v>
      </c>
      <c r="E3166" s="7">
        <v>537</v>
      </c>
      <c r="F3166" s="11">
        <f t="shared" si="200"/>
        <v>107</v>
      </c>
      <c r="G3166" t="s">
        <v>8218</v>
      </c>
      <c r="H3166" t="s">
        <v>8223</v>
      </c>
      <c r="I3166" t="s">
        <v>8245</v>
      </c>
      <c r="J3166">
        <v>1413431940</v>
      </c>
      <c r="K3166">
        <v>1412216665</v>
      </c>
      <c r="L3166" t="b">
        <v>0</v>
      </c>
      <c r="M3166">
        <v>15</v>
      </c>
      <c r="N3166" t="b">
        <v>1</v>
      </c>
      <c r="O3166" s="12" t="s">
        <v>8280</v>
      </c>
      <c r="P3166" s="12" t="s">
        <v>8281</v>
      </c>
      <c r="Q3166">
        <v>35.799999999999997</v>
      </c>
      <c r="R3166" s="18">
        <f t="shared" si="201"/>
        <v>41928.165972222225</v>
      </c>
      <c r="S3166" s="18">
        <f t="shared" si="202"/>
        <v>41914.100289351853</v>
      </c>
      <c r="T3166">
        <f t="shared" si="199"/>
        <v>2014</v>
      </c>
    </row>
    <row r="3167" spans="1:20" ht="60" x14ac:dyDescent="0.25">
      <c r="A3167">
        <v>3353</v>
      </c>
      <c r="B3167" s="9" t="s">
        <v>3352</v>
      </c>
      <c r="C3167" s="3" t="s">
        <v>7463</v>
      </c>
      <c r="D3167" s="5">
        <v>500</v>
      </c>
      <c r="E3167" s="7">
        <v>1575</v>
      </c>
      <c r="F3167" s="11">
        <f t="shared" si="200"/>
        <v>315</v>
      </c>
      <c r="G3167" t="s">
        <v>8218</v>
      </c>
      <c r="H3167" t="s">
        <v>8224</v>
      </c>
      <c r="I3167" t="s">
        <v>8246</v>
      </c>
      <c r="J3167">
        <v>1462230000</v>
      </c>
      <c r="K3167">
        <v>1461061350</v>
      </c>
      <c r="L3167" t="b">
        <v>0</v>
      </c>
      <c r="M3167">
        <v>44</v>
      </c>
      <c r="N3167" t="b">
        <v>1</v>
      </c>
      <c r="O3167" s="12" t="s">
        <v>8280</v>
      </c>
      <c r="P3167" s="12" t="s">
        <v>8281</v>
      </c>
      <c r="Q3167">
        <v>35.799999999999997</v>
      </c>
      <c r="R3167" s="18">
        <f t="shared" si="201"/>
        <v>42492.958333333328</v>
      </c>
      <c r="S3167" s="18">
        <f t="shared" si="202"/>
        <v>42479.432291666672</v>
      </c>
      <c r="T3167">
        <f t="shared" si="199"/>
        <v>2016</v>
      </c>
    </row>
    <row r="3168" spans="1:20" ht="45" x14ac:dyDescent="0.25">
      <c r="A3168">
        <v>2871</v>
      </c>
      <c r="B3168" s="9" t="s">
        <v>2871</v>
      </c>
      <c r="C3168" s="3" t="s">
        <v>6981</v>
      </c>
      <c r="D3168" s="5">
        <v>10000</v>
      </c>
      <c r="E3168" s="7">
        <v>467</v>
      </c>
      <c r="F3168" s="11">
        <f t="shared" si="200"/>
        <v>5</v>
      </c>
      <c r="G3168" t="s">
        <v>8220</v>
      </c>
      <c r="H3168" t="s">
        <v>8223</v>
      </c>
      <c r="I3168" t="s">
        <v>8245</v>
      </c>
      <c r="J3168">
        <v>1419183813</v>
      </c>
      <c r="K3168">
        <v>1417455813</v>
      </c>
      <c r="L3168" t="b">
        <v>0</v>
      </c>
      <c r="M3168">
        <v>13</v>
      </c>
      <c r="N3168" t="b">
        <v>0</v>
      </c>
      <c r="O3168" s="12" t="s">
        <v>8280</v>
      </c>
      <c r="P3168" s="12" t="s">
        <v>8281</v>
      </c>
      <c r="Q3168">
        <v>35.92</v>
      </c>
      <c r="R3168" s="18">
        <f t="shared" si="201"/>
        <v>41994.738576388889</v>
      </c>
      <c r="S3168" s="18">
        <f t="shared" si="202"/>
        <v>41974.738576388889</v>
      </c>
      <c r="T3168">
        <f t="shared" si="199"/>
        <v>2014</v>
      </c>
    </row>
    <row r="3169" spans="1:20" ht="45" x14ac:dyDescent="0.25">
      <c r="A3169">
        <v>3501</v>
      </c>
      <c r="B3169" s="9" t="s">
        <v>3500</v>
      </c>
      <c r="C3169" s="3" t="s">
        <v>7611</v>
      </c>
      <c r="D3169" s="5">
        <v>1500</v>
      </c>
      <c r="E3169" s="7">
        <v>1510</v>
      </c>
      <c r="F3169" s="11">
        <f t="shared" si="200"/>
        <v>101</v>
      </c>
      <c r="G3169" t="s">
        <v>8218</v>
      </c>
      <c r="H3169" t="s">
        <v>8224</v>
      </c>
      <c r="I3169" t="s">
        <v>8246</v>
      </c>
      <c r="J3169">
        <v>1441995595</v>
      </c>
      <c r="K3169">
        <v>1439835595</v>
      </c>
      <c r="L3169" t="b">
        <v>0</v>
      </c>
      <c r="M3169">
        <v>42</v>
      </c>
      <c r="N3169" t="b">
        <v>1</v>
      </c>
      <c r="O3169" s="12" t="s">
        <v>8280</v>
      </c>
      <c r="P3169" s="12" t="s">
        <v>8281</v>
      </c>
      <c r="Q3169">
        <v>35.950000000000003</v>
      </c>
      <c r="R3169" s="18">
        <f t="shared" si="201"/>
        <v>42258.763831018514</v>
      </c>
      <c r="S3169" s="18">
        <f t="shared" si="202"/>
        <v>42233.763831018514</v>
      </c>
      <c r="T3169">
        <f t="shared" si="199"/>
        <v>2015</v>
      </c>
    </row>
    <row r="3170" spans="1:20" ht="60" x14ac:dyDescent="0.25">
      <c r="A3170">
        <v>1292</v>
      </c>
      <c r="B3170" s="9" t="s">
        <v>1293</v>
      </c>
      <c r="C3170" s="3" t="s">
        <v>5402</v>
      </c>
      <c r="D3170" s="5">
        <v>1700</v>
      </c>
      <c r="E3170" s="7">
        <v>1870</v>
      </c>
      <c r="F3170" s="11">
        <f t="shared" si="200"/>
        <v>110</v>
      </c>
      <c r="G3170" t="s">
        <v>8218</v>
      </c>
      <c r="H3170" t="s">
        <v>8224</v>
      </c>
      <c r="I3170" t="s">
        <v>8246</v>
      </c>
      <c r="J3170">
        <v>1444172340</v>
      </c>
      <c r="K3170">
        <v>1441822828</v>
      </c>
      <c r="L3170" t="b">
        <v>0</v>
      </c>
      <c r="M3170">
        <v>52</v>
      </c>
      <c r="N3170" t="b">
        <v>1</v>
      </c>
      <c r="O3170" s="12" t="s">
        <v>8280</v>
      </c>
      <c r="P3170" s="12" t="s">
        <v>8281</v>
      </c>
      <c r="Q3170">
        <v>35.96</v>
      </c>
      <c r="R3170" s="18">
        <f t="shared" si="201"/>
        <v>42283.957638888889</v>
      </c>
      <c r="S3170" s="18">
        <f t="shared" si="202"/>
        <v>42256.764212962968</v>
      </c>
      <c r="T3170">
        <f t="shared" si="199"/>
        <v>2015</v>
      </c>
    </row>
    <row r="3171" spans="1:20" ht="45" x14ac:dyDescent="0.25">
      <c r="A3171">
        <v>3393</v>
      </c>
      <c r="B3171" s="9" t="s">
        <v>3392</v>
      </c>
      <c r="C3171" s="3" t="s">
        <v>7503</v>
      </c>
      <c r="D3171" s="5">
        <v>1500</v>
      </c>
      <c r="E3171" s="7">
        <v>1587</v>
      </c>
      <c r="F3171" s="11">
        <f t="shared" si="200"/>
        <v>106</v>
      </c>
      <c r="G3171" t="s">
        <v>8218</v>
      </c>
      <c r="H3171" t="s">
        <v>8223</v>
      </c>
      <c r="I3171" t="s">
        <v>8245</v>
      </c>
      <c r="J3171">
        <v>1415234760</v>
      </c>
      <c r="K3171">
        <v>1413065230</v>
      </c>
      <c r="L3171" t="b">
        <v>0</v>
      </c>
      <c r="M3171">
        <v>44</v>
      </c>
      <c r="N3171" t="b">
        <v>1</v>
      </c>
      <c r="O3171" s="12" t="s">
        <v>8280</v>
      </c>
      <c r="P3171" s="12" t="s">
        <v>8281</v>
      </c>
      <c r="Q3171">
        <v>36.07</v>
      </c>
      <c r="R3171" s="18">
        <f t="shared" si="201"/>
        <v>41949.031944444447</v>
      </c>
      <c r="S3171" s="18">
        <f t="shared" si="202"/>
        <v>41923.921643518523</v>
      </c>
      <c r="T3171">
        <f t="shared" si="199"/>
        <v>2014</v>
      </c>
    </row>
    <row r="3172" spans="1:20" ht="60" x14ac:dyDescent="0.25">
      <c r="A3172">
        <v>3618</v>
      </c>
      <c r="B3172" s="9" t="s">
        <v>3616</v>
      </c>
      <c r="C3172" s="3" t="s">
        <v>7728</v>
      </c>
      <c r="D3172" s="5">
        <v>2000</v>
      </c>
      <c r="E3172" s="7">
        <v>2020</v>
      </c>
      <c r="F3172" s="11">
        <f t="shared" si="200"/>
        <v>101</v>
      </c>
      <c r="G3172" t="s">
        <v>8218</v>
      </c>
      <c r="H3172" t="s">
        <v>8224</v>
      </c>
      <c r="I3172" t="s">
        <v>8246</v>
      </c>
      <c r="J3172">
        <v>1433343850</v>
      </c>
      <c r="K3172">
        <v>1430751850</v>
      </c>
      <c r="L3172" t="b">
        <v>0</v>
      </c>
      <c r="M3172">
        <v>56</v>
      </c>
      <c r="N3172" t="b">
        <v>1</v>
      </c>
      <c r="O3172" s="12" t="s">
        <v>8280</v>
      </c>
      <c r="P3172" s="12" t="s">
        <v>8281</v>
      </c>
      <c r="Q3172">
        <v>36.07</v>
      </c>
      <c r="R3172" s="18">
        <f t="shared" si="201"/>
        <v>42158.627893518518</v>
      </c>
      <c r="S3172" s="18">
        <f t="shared" si="202"/>
        <v>42128.627893518518</v>
      </c>
      <c r="T3172">
        <f t="shared" si="199"/>
        <v>2015</v>
      </c>
    </row>
    <row r="3173" spans="1:20" ht="45" x14ac:dyDescent="0.25">
      <c r="A3173">
        <v>1289</v>
      </c>
      <c r="B3173" s="9" t="s">
        <v>1290</v>
      </c>
      <c r="C3173" s="3" t="s">
        <v>5399</v>
      </c>
      <c r="D3173" s="5">
        <v>1500</v>
      </c>
      <c r="E3173" s="7">
        <v>1876</v>
      </c>
      <c r="F3173" s="11">
        <f t="shared" si="200"/>
        <v>125</v>
      </c>
      <c r="G3173" t="s">
        <v>8218</v>
      </c>
      <c r="H3173" t="s">
        <v>8223</v>
      </c>
      <c r="I3173" t="s">
        <v>8245</v>
      </c>
      <c r="J3173">
        <v>1483499645</v>
      </c>
      <c r="K3173">
        <v>1480907645</v>
      </c>
      <c r="L3173" t="b">
        <v>0</v>
      </c>
      <c r="M3173">
        <v>52</v>
      </c>
      <c r="N3173" t="b">
        <v>1</v>
      </c>
      <c r="O3173" s="12" t="s">
        <v>8280</v>
      </c>
      <c r="P3173" s="12" t="s">
        <v>8281</v>
      </c>
      <c r="Q3173">
        <v>36.08</v>
      </c>
      <c r="R3173" s="18">
        <f t="shared" si="201"/>
        <v>42739.134780092587</v>
      </c>
      <c r="S3173" s="18">
        <f t="shared" si="202"/>
        <v>42709.134780092587</v>
      </c>
      <c r="T3173">
        <f t="shared" si="199"/>
        <v>2016</v>
      </c>
    </row>
    <row r="3174" spans="1:20" ht="60" x14ac:dyDescent="0.25">
      <c r="A3174">
        <v>3181</v>
      </c>
      <c r="B3174" s="9" t="s">
        <v>3181</v>
      </c>
      <c r="C3174" s="3" t="s">
        <v>7291</v>
      </c>
      <c r="D3174" s="5">
        <v>500</v>
      </c>
      <c r="E3174" s="7">
        <v>545</v>
      </c>
      <c r="F3174" s="11">
        <f t="shared" si="200"/>
        <v>109</v>
      </c>
      <c r="G3174" t="s">
        <v>8218</v>
      </c>
      <c r="H3174" t="s">
        <v>8224</v>
      </c>
      <c r="I3174" t="s">
        <v>8246</v>
      </c>
      <c r="J3174">
        <v>1402848000</v>
      </c>
      <c r="K3174">
        <v>1400570787</v>
      </c>
      <c r="L3174" t="b">
        <v>1</v>
      </c>
      <c r="M3174">
        <v>15</v>
      </c>
      <c r="N3174" t="b">
        <v>1</v>
      </c>
      <c r="O3174" s="12" t="s">
        <v>8280</v>
      </c>
      <c r="P3174" s="12" t="s">
        <v>8281</v>
      </c>
      <c r="Q3174">
        <v>36.33</v>
      </c>
      <c r="R3174" s="18">
        <f t="shared" si="201"/>
        <v>41805.666666666664</v>
      </c>
      <c r="S3174" s="18">
        <f t="shared" si="202"/>
        <v>41779.310034722221</v>
      </c>
      <c r="T3174">
        <f t="shared" si="199"/>
        <v>2014</v>
      </c>
    </row>
    <row r="3175" spans="1:20" ht="30" x14ac:dyDescent="0.25">
      <c r="A3175">
        <v>3638</v>
      </c>
      <c r="B3175" s="9" t="s">
        <v>3636</v>
      </c>
      <c r="C3175" s="3" t="s">
        <v>7748</v>
      </c>
      <c r="D3175" s="5">
        <v>3300</v>
      </c>
      <c r="E3175" s="7">
        <v>216</v>
      </c>
      <c r="F3175" s="11">
        <f t="shared" si="200"/>
        <v>7</v>
      </c>
      <c r="G3175" t="s">
        <v>8220</v>
      </c>
      <c r="H3175" t="s">
        <v>8228</v>
      </c>
      <c r="I3175" t="s">
        <v>8250</v>
      </c>
      <c r="J3175">
        <v>1429456132</v>
      </c>
      <c r="K3175">
        <v>1424275732</v>
      </c>
      <c r="L3175" t="b">
        <v>0</v>
      </c>
      <c r="M3175">
        <v>2</v>
      </c>
      <c r="N3175" t="b">
        <v>0</v>
      </c>
      <c r="O3175" s="12" t="s">
        <v>8280</v>
      </c>
      <c r="P3175" s="12" t="s">
        <v>8305</v>
      </c>
      <c r="Q3175">
        <v>108</v>
      </c>
      <c r="R3175" s="18">
        <f t="shared" si="201"/>
        <v>42113.631157407406</v>
      </c>
      <c r="S3175" s="18">
        <f t="shared" si="202"/>
        <v>42053.672824074078</v>
      </c>
      <c r="T3175">
        <f t="shared" si="199"/>
        <v>2015</v>
      </c>
    </row>
    <row r="3176" spans="1:20" ht="60" x14ac:dyDescent="0.25">
      <c r="A3176">
        <v>2798</v>
      </c>
      <c r="B3176" s="9" t="s">
        <v>2798</v>
      </c>
      <c r="C3176" s="3" t="s">
        <v>6908</v>
      </c>
      <c r="D3176" s="5">
        <v>5000</v>
      </c>
      <c r="E3176" s="7">
        <v>5070</v>
      </c>
      <c r="F3176" s="11">
        <f t="shared" si="200"/>
        <v>101</v>
      </c>
      <c r="G3176" t="s">
        <v>8218</v>
      </c>
      <c r="H3176" t="s">
        <v>8224</v>
      </c>
      <c r="I3176" t="s">
        <v>8246</v>
      </c>
      <c r="J3176">
        <v>1438358400</v>
      </c>
      <c r="K3176">
        <v>1437063121</v>
      </c>
      <c r="L3176" t="b">
        <v>0</v>
      </c>
      <c r="M3176">
        <v>139</v>
      </c>
      <c r="N3176" t="b">
        <v>1</v>
      </c>
      <c r="O3176" s="12" t="s">
        <v>8280</v>
      </c>
      <c r="P3176" s="12" t="s">
        <v>8281</v>
      </c>
      <c r="Q3176">
        <v>36.47</v>
      </c>
      <c r="R3176" s="18">
        <f t="shared" si="201"/>
        <v>42216.666666666672</v>
      </c>
      <c r="S3176" s="18">
        <f t="shared" si="202"/>
        <v>42201.675011574072</v>
      </c>
      <c r="T3176">
        <f t="shared" si="199"/>
        <v>2015</v>
      </c>
    </row>
    <row r="3177" spans="1:20" ht="45" x14ac:dyDescent="0.25">
      <c r="A3177">
        <v>2795</v>
      </c>
      <c r="B3177" s="9" t="s">
        <v>2795</v>
      </c>
      <c r="C3177" s="3" t="s">
        <v>6905</v>
      </c>
      <c r="D3177" s="5">
        <v>700</v>
      </c>
      <c r="E3177" s="7">
        <v>730</v>
      </c>
      <c r="F3177" s="11">
        <f t="shared" si="200"/>
        <v>104</v>
      </c>
      <c r="G3177" t="s">
        <v>8218</v>
      </c>
      <c r="H3177" t="s">
        <v>8223</v>
      </c>
      <c r="I3177" t="s">
        <v>8245</v>
      </c>
      <c r="J3177">
        <v>1402095600</v>
      </c>
      <c r="K3177">
        <v>1400675841</v>
      </c>
      <c r="L3177" t="b">
        <v>0</v>
      </c>
      <c r="M3177">
        <v>20</v>
      </c>
      <c r="N3177" t="b">
        <v>1</v>
      </c>
      <c r="O3177" s="12" t="s">
        <v>8280</v>
      </c>
      <c r="P3177" s="12" t="s">
        <v>8281</v>
      </c>
      <c r="Q3177">
        <v>36.5</v>
      </c>
      <c r="R3177" s="18">
        <f t="shared" si="201"/>
        <v>41796.958333333336</v>
      </c>
      <c r="S3177" s="18">
        <f t="shared" si="202"/>
        <v>41780.525937500002</v>
      </c>
      <c r="T3177">
        <f t="shared" si="199"/>
        <v>2014</v>
      </c>
    </row>
    <row r="3178" spans="1:20" ht="45" x14ac:dyDescent="0.25">
      <c r="A3178">
        <v>2905</v>
      </c>
      <c r="B3178" s="9" t="s">
        <v>2905</v>
      </c>
      <c r="C3178" s="3" t="s">
        <v>7015</v>
      </c>
      <c r="D3178" s="5">
        <v>3500</v>
      </c>
      <c r="E3178" s="7">
        <v>622</v>
      </c>
      <c r="F3178" s="11">
        <f t="shared" si="200"/>
        <v>18</v>
      </c>
      <c r="G3178" t="s">
        <v>8220</v>
      </c>
      <c r="H3178" t="s">
        <v>8223</v>
      </c>
      <c r="I3178" t="s">
        <v>8245</v>
      </c>
      <c r="J3178">
        <v>1473211313</v>
      </c>
      <c r="K3178">
        <v>1472001713</v>
      </c>
      <c r="L3178" t="b">
        <v>0</v>
      </c>
      <c r="M3178">
        <v>17</v>
      </c>
      <c r="N3178" t="b">
        <v>0</v>
      </c>
      <c r="O3178" s="12" t="s">
        <v>8280</v>
      </c>
      <c r="P3178" s="12" t="s">
        <v>8281</v>
      </c>
      <c r="Q3178">
        <v>36.590000000000003</v>
      </c>
      <c r="R3178" s="18">
        <f t="shared" si="201"/>
        <v>42620.056863425925</v>
      </c>
      <c r="S3178" s="18">
        <f t="shared" si="202"/>
        <v>42606.056863425925</v>
      </c>
      <c r="T3178">
        <f t="shared" si="199"/>
        <v>2016</v>
      </c>
    </row>
    <row r="3179" spans="1:20" ht="60" x14ac:dyDescent="0.25">
      <c r="A3179">
        <v>3221</v>
      </c>
      <c r="B3179" s="9" t="s">
        <v>3221</v>
      </c>
      <c r="C3179" s="3" t="s">
        <v>7331</v>
      </c>
      <c r="D3179" s="5">
        <v>4000</v>
      </c>
      <c r="E3179" s="7">
        <v>4137</v>
      </c>
      <c r="F3179" s="11">
        <f t="shared" si="200"/>
        <v>103</v>
      </c>
      <c r="G3179" t="s">
        <v>8218</v>
      </c>
      <c r="H3179" t="s">
        <v>8224</v>
      </c>
      <c r="I3179" t="s">
        <v>8246</v>
      </c>
      <c r="J3179">
        <v>1436114603</v>
      </c>
      <c r="K3179">
        <v>1433090603</v>
      </c>
      <c r="L3179" t="b">
        <v>1</v>
      </c>
      <c r="M3179">
        <v>113</v>
      </c>
      <c r="N3179" t="b">
        <v>1</v>
      </c>
      <c r="O3179" s="12" t="s">
        <v>8280</v>
      </c>
      <c r="P3179" s="12" t="s">
        <v>8281</v>
      </c>
      <c r="Q3179">
        <v>36.61</v>
      </c>
      <c r="R3179" s="18">
        <f t="shared" si="201"/>
        <v>42190.696793981479</v>
      </c>
      <c r="S3179" s="18">
        <f t="shared" si="202"/>
        <v>42155.696793981479</v>
      </c>
      <c r="T3179">
        <f t="shared" si="199"/>
        <v>2015</v>
      </c>
    </row>
    <row r="3180" spans="1:20" ht="60" x14ac:dyDescent="0.25">
      <c r="A3180">
        <v>3639</v>
      </c>
      <c r="B3180" s="9" t="s">
        <v>3637</v>
      </c>
      <c r="C3180" s="3" t="s">
        <v>7749</v>
      </c>
      <c r="D3180" s="5">
        <v>25000</v>
      </c>
      <c r="E3180" s="7">
        <v>1</v>
      </c>
      <c r="F3180" s="11">
        <f t="shared" si="200"/>
        <v>0</v>
      </c>
      <c r="G3180" t="s">
        <v>8220</v>
      </c>
      <c r="H3180" t="s">
        <v>8223</v>
      </c>
      <c r="I3180" t="s">
        <v>8245</v>
      </c>
      <c r="J3180">
        <v>1475853060</v>
      </c>
      <c r="K3180">
        <v>1470672906</v>
      </c>
      <c r="L3180" t="b">
        <v>0</v>
      </c>
      <c r="M3180">
        <v>1</v>
      </c>
      <c r="N3180" t="b">
        <v>0</v>
      </c>
      <c r="O3180" s="12" t="s">
        <v>8280</v>
      </c>
      <c r="P3180" s="12" t="s">
        <v>8305</v>
      </c>
      <c r="Q3180">
        <v>1</v>
      </c>
      <c r="R3180" s="18">
        <f t="shared" si="201"/>
        <v>42650.632638888885</v>
      </c>
      <c r="S3180" s="18">
        <f t="shared" si="202"/>
        <v>42590.677152777775</v>
      </c>
      <c r="T3180">
        <f t="shared" si="199"/>
        <v>2016</v>
      </c>
    </row>
    <row r="3181" spans="1:20" ht="60" x14ac:dyDescent="0.25">
      <c r="A3181">
        <v>3529</v>
      </c>
      <c r="B3181" s="9" t="s">
        <v>3528</v>
      </c>
      <c r="C3181" s="3" t="s">
        <v>7639</v>
      </c>
      <c r="D3181" s="5">
        <v>500</v>
      </c>
      <c r="E3181" s="7">
        <v>660</v>
      </c>
      <c r="F3181" s="11">
        <f t="shared" si="200"/>
        <v>132</v>
      </c>
      <c r="G3181" t="s">
        <v>8218</v>
      </c>
      <c r="H3181" t="s">
        <v>8223</v>
      </c>
      <c r="I3181" t="s">
        <v>8245</v>
      </c>
      <c r="J3181">
        <v>1436749200</v>
      </c>
      <c r="K3181">
        <v>1434997018</v>
      </c>
      <c r="L3181" t="b">
        <v>0</v>
      </c>
      <c r="M3181">
        <v>18</v>
      </c>
      <c r="N3181" t="b">
        <v>1</v>
      </c>
      <c r="O3181" s="12" t="s">
        <v>8280</v>
      </c>
      <c r="P3181" s="12" t="s">
        <v>8281</v>
      </c>
      <c r="Q3181">
        <v>36.67</v>
      </c>
      <c r="R3181" s="18">
        <f t="shared" si="201"/>
        <v>42198.041666666672</v>
      </c>
      <c r="S3181" s="18">
        <f t="shared" si="202"/>
        <v>42177.761782407411</v>
      </c>
      <c r="T3181">
        <f t="shared" si="199"/>
        <v>2015</v>
      </c>
    </row>
    <row r="3182" spans="1:20" ht="45" x14ac:dyDescent="0.25">
      <c r="A3182">
        <v>2785</v>
      </c>
      <c r="B3182" s="9" t="s">
        <v>2785</v>
      </c>
      <c r="C3182" s="3" t="s">
        <v>6895</v>
      </c>
      <c r="D3182" s="5">
        <v>5000</v>
      </c>
      <c r="E3182" s="7">
        <v>5234</v>
      </c>
      <c r="F3182" s="11">
        <f t="shared" si="200"/>
        <v>105</v>
      </c>
      <c r="G3182" t="s">
        <v>8218</v>
      </c>
      <c r="H3182" t="s">
        <v>8223</v>
      </c>
      <c r="I3182" t="s">
        <v>8245</v>
      </c>
      <c r="J3182">
        <v>1470430800</v>
      </c>
      <c r="K3182">
        <v>1467865967</v>
      </c>
      <c r="L3182" t="b">
        <v>0</v>
      </c>
      <c r="M3182">
        <v>142</v>
      </c>
      <c r="N3182" t="b">
        <v>1</v>
      </c>
      <c r="O3182" s="12" t="s">
        <v>8280</v>
      </c>
      <c r="P3182" s="12" t="s">
        <v>8281</v>
      </c>
      <c r="Q3182">
        <v>36.86</v>
      </c>
      <c r="R3182" s="18">
        <f t="shared" si="201"/>
        <v>42587.875</v>
      </c>
      <c r="S3182" s="18">
        <f t="shared" si="202"/>
        <v>42558.189432870371</v>
      </c>
      <c r="T3182">
        <f t="shared" si="199"/>
        <v>2016</v>
      </c>
    </row>
    <row r="3183" spans="1:20" ht="60" x14ac:dyDescent="0.25">
      <c r="A3183">
        <v>3668</v>
      </c>
      <c r="B3183" s="9" t="s">
        <v>3665</v>
      </c>
      <c r="C3183" s="3" t="s">
        <v>7778</v>
      </c>
      <c r="D3183" s="5">
        <v>1000</v>
      </c>
      <c r="E3183" s="7">
        <v>1035</v>
      </c>
      <c r="F3183" s="11">
        <f t="shared" si="200"/>
        <v>104</v>
      </c>
      <c r="G3183" t="s">
        <v>8218</v>
      </c>
      <c r="H3183" t="s">
        <v>8223</v>
      </c>
      <c r="I3183" t="s">
        <v>8245</v>
      </c>
      <c r="J3183">
        <v>1437676380</v>
      </c>
      <c r="K3183">
        <v>1435670452</v>
      </c>
      <c r="L3183" t="b">
        <v>0</v>
      </c>
      <c r="M3183">
        <v>28</v>
      </c>
      <c r="N3183" t="b">
        <v>1</v>
      </c>
      <c r="O3183" s="12" t="s">
        <v>8280</v>
      </c>
      <c r="P3183" s="12" t="s">
        <v>8281</v>
      </c>
      <c r="Q3183">
        <v>36.96</v>
      </c>
      <c r="R3183" s="18">
        <f t="shared" si="201"/>
        <v>42208.772916666669</v>
      </c>
      <c r="S3183" s="18">
        <f t="shared" si="202"/>
        <v>42185.556157407409</v>
      </c>
      <c r="T3183">
        <f t="shared" si="199"/>
        <v>2015</v>
      </c>
    </row>
    <row r="3184" spans="1:20" ht="60" x14ac:dyDescent="0.25">
      <c r="A3184">
        <v>3615</v>
      </c>
      <c r="B3184" s="9" t="s">
        <v>3613</v>
      </c>
      <c r="C3184" s="3" t="s">
        <v>7725</v>
      </c>
      <c r="D3184" s="5">
        <v>2500</v>
      </c>
      <c r="E3184" s="7">
        <v>2670</v>
      </c>
      <c r="F3184" s="11">
        <f t="shared" si="200"/>
        <v>107</v>
      </c>
      <c r="G3184" t="s">
        <v>8218</v>
      </c>
      <c r="H3184" t="s">
        <v>8224</v>
      </c>
      <c r="I3184" t="s">
        <v>8246</v>
      </c>
      <c r="J3184">
        <v>1449756896</v>
      </c>
      <c r="K3184">
        <v>1447164896</v>
      </c>
      <c r="L3184" t="b">
        <v>0</v>
      </c>
      <c r="M3184">
        <v>72</v>
      </c>
      <c r="N3184" t="b">
        <v>1</v>
      </c>
      <c r="O3184" s="12" t="s">
        <v>8280</v>
      </c>
      <c r="P3184" s="12" t="s">
        <v>8281</v>
      </c>
      <c r="Q3184">
        <v>37.08</v>
      </c>
      <c r="R3184" s="18">
        <f t="shared" si="201"/>
        <v>42348.593703703707</v>
      </c>
      <c r="S3184" s="18">
        <f t="shared" si="202"/>
        <v>42318.593703703707</v>
      </c>
      <c r="T3184">
        <f t="shared" si="199"/>
        <v>2015</v>
      </c>
    </row>
    <row r="3185" spans="1:20" ht="45" x14ac:dyDescent="0.25">
      <c r="A3185">
        <v>3222</v>
      </c>
      <c r="B3185" s="9" t="s">
        <v>3222</v>
      </c>
      <c r="C3185" s="3" t="s">
        <v>7332</v>
      </c>
      <c r="D3185" s="5">
        <v>2500</v>
      </c>
      <c r="E3185" s="7">
        <v>3120</v>
      </c>
      <c r="F3185" s="11">
        <f t="shared" si="200"/>
        <v>125</v>
      </c>
      <c r="G3185" t="s">
        <v>8218</v>
      </c>
      <c r="H3185" t="s">
        <v>8223</v>
      </c>
      <c r="I3185" t="s">
        <v>8245</v>
      </c>
      <c r="J3185">
        <v>1445722140</v>
      </c>
      <c r="K3185">
        <v>1443016697</v>
      </c>
      <c r="L3185" t="b">
        <v>1</v>
      </c>
      <c r="M3185">
        <v>84</v>
      </c>
      <c r="N3185" t="b">
        <v>1</v>
      </c>
      <c r="O3185" s="12" t="s">
        <v>8280</v>
      </c>
      <c r="P3185" s="12" t="s">
        <v>8281</v>
      </c>
      <c r="Q3185">
        <v>37.14</v>
      </c>
      <c r="R3185" s="18">
        <f t="shared" si="201"/>
        <v>42301.895138888889</v>
      </c>
      <c r="S3185" s="18">
        <f t="shared" si="202"/>
        <v>42270.582141203704</v>
      </c>
      <c r="T3185">
        <f t="shared" si="199"/>
        <v>2015</v>
      </c>
    </row>
    <row r="3186" spans="1:20" ht="30" x14ac:dyDescent="0.25">
      <c r="A3186">
        <v>3891</v>
      </c>
      <c r="B3186" s="9" t="s">
        <v>3888</v>
      </c>
      <c r="C3186" s="3" t="s">
        <v>7999</v>
      </c>
      <c r="D3186" s="5">
        <v>800</v>
      </c>
      <c r="E3186" s="7">
        <v>260</v>
      </c>
      <c r="F3186" s="11">
        <f t="shared" si="200"/>
        <v>33</v>
      </c>
      <c r="G3186" t="s">
        <v>8220</v>
      </c>
      <c r="H3186" t="s">
        <v>8223</v>
      </c>
      <c r="I3186" t="s">
        <v>8245</v>
      </c>
      <c r="J3186">
        <v>1427086740</v>
      </c>
      <c r="K3186">
        <v>1424488244</v>
      </c>
      <c r="L3186" t="b">
        <v>0</v>
      </c>
      <c r="M3186">
        <v>7</v>
      </c>
      <c r="N3186" t="b">
        <v>0</v>
      </c>
      <c r="O3186" s="12" t="s">
        <v>8280</v>
      </c>
      <c r="P3186" s="12" t="s">
        <v>8281</v>
      </c>
      <c r="Q3186">
        <v>37.14</v>
      </c>
      <c r="R3186" s="18">
        <f t="shared" si="201"/>
        <v>42086.207638888889</v>
      </c>
      <c r="S3186" s="18">
        <f t="shared" si="202"/>
        <v>42056.1324537037</v>
      </c>
      <c r="T3186">
        <f t="shared" si="199"/>
        <v>2015</v>
      </c>
    </row>
    <row r="3187" spans="1:20" ht="45" x14ac:dyDescent="0.25">
      <c r="A3187">
        <v>2813</v>
      </c>
      <c r="B3187" s="9" t="s">
        <v>2813</v>
      </c>
      <c r="C3187" s="3" t="s">
        <v>6923</v>
      </c>
      <c r="D3187" s="5">
        <v>2800</v>
      </c>
      <c r="E3187" s="7">
        <v>3572.12</v>
      </c>
      <c r="F3187" s="11">
        <f t="shared" si="200"/>
        <v>128</v>
      </c>
      <c r="G3187" t="s">
        <v>8218</v>
      </c>
      <c r="H3187" t="s">
        <v>8223</v>
      </c>
      <c r="I3187" t="s">
        <v>8245</v>
      </c>
      <c r="J3187">
        <v>1481737761</v>
      </c>
      <c r="K3187">
        <v>1479577761</v>
      </c>
      <c r="L3187" t="b">
        <v>0</v>
      </c>
      <c r="M3187">
        <v>96</v>
      </c>
      <c r="N3187" t="b">
        <v>1</v>
      </c>
      <c r="O3187" s="12" t="s">
        <v>8280</v>
      </c>
      <c r="P3187" s="12" t="s">
        <v>8281</v>
      </c>
      <c r="Q3187">
        <v>37.21</v>
      </c>
      <c r="R3187" s="18">
        <f t="shared" si="201"/>
        <v>42718.742604166662</v>
      </c>
      <c r="S3187" s="18">
        <f t="shared" si="202"/>
        <v>42693.742604166662</v>
      </c>
      <c r="T3187">
        <f t="shared" si="199"/>
        <v>2016</v>
      </c>
    </row>
    <row r="3188" spans="1:20" ht="45" x14ac:dyDescent="0.25">
      <c r="A3188">
        <v>3038</v>
      </c>
      <c r="B3188" s="9" t="s">
        <v>3038</v>
      </c>
      <c r="C3188" s="3" t="s">
        <v>7148</v>
      </c>
      <c r="D3188" s="5">
        <v>1000</v>
      </c>
      <c r="E3188" s="7">
        <v>1005</v>
      </c>
      <c r="F3188" s="11">
        <f t="shared" si="200"/>
        <v>101</v>
      </c>
      <c r="G3188" t="s">
        <v>8218</v>
      </c>
      <c r="H3188" t="s">
        <v>8223</v>
      </c>
      <c r="I3188" t="s">
        <v>8245</v>
      </c>
      <c r="J3188">
        <v>1457071397</v>
      </c>
      <c r="K3188">
        <v>1451887397</v>
      </c>
      <c r="L3188" t="b">
        <v>0</v>
      </c>
      <c r="M3188">
        <v>27</v>
      </c>
      <c r="N3188" t="b">
        <v>1</v>
      </c>
      <c r="O3188" s="12" t="s">
        <v>8280</v>
      </c>
      <c r="P3188" s="12" t="s">
        <v>8282</v>
      </c>
      <c r="Q3188">
        <v>37.22</v>
      </c>
      <c r="R3188" s="18">
        <f t="shared" si="201"/>
        <v>42433.252280092594</v>
      </c>
      <c r="S3188" s="18">
        <f t="shared" si="202"/>
        <v>42373.252280092594</v>
      </c>
      <c r="T3188">
        <f t="shared" si="199"/>
        <v>2016</v>
      </c>
    </row>
    <row r="3189" spans="1:20" ht="45" x14ac:dyDescent="0.25">
      <c r="A3189">
        <v>3047</v>
      </c>
      <c r="B3189" s="9" t="s">
        <v>3047</v>
      </c>
      <c r="C3189" s="3" t="s">
        <v>7157</v>
      </c>
      <c r="D3189" s="5">
        <v>500</v>
      </c>
      <c r="E3189" s="7">
        <v>745</v>
      </c>
      <c r="F3189" s="11">
        <f t="shared" si="200"/>
        <v>149</v>
      </c>
      <c r="G3189" t="s">
        <v>8218</v>
      </c>
      <c r="H3189" t="s">
        <v>8223</v>
      </c>
      <c r="I3189" t="s">
        <v>8245</v>
      </c>
      <c r="J3189">
        <v>1461762960</v>
      </c>
      <c r="K3189">
        <v>1457999054</v>
      </c>
      <c r="L3189" t="b">
        <v>0</v>
      </c>
      <c r="M3189">
        <v>20</v>
      </c>
      <c r="N3189" t="b">
        <v>1</v>
      </c>
      <c r="O3189" s="12" t="s">
        <v>8280</v>
      </c>
      <c r="P3189" s="12" t="s">
        <v>8282</v>
      </c>
      <c r="Q3189">
        <v>37.25</v>
      </c>
      <c r="R3189" s="18">
        <f t="shared" si="201"/>
        <v>42487.552777777775</v>
      </c>
      <c r="S3189" s="18">
        <f t="shared" si="202"/>
        <v>42443.989050925928</v>
      </c>
      <c r="T3189">
        <f t="shared" si="199"/>
        <v>2016</v>
      </c>
    </row>
    <row r="3190" spans="1:20" ht="45" x14ac:dyDescent="0.25">
      <c r="A3190">
        <v>3052</v>
      </c>
      <c r="B3190" s="9" t="s">
        <v>3052</v>
      </c>
      <c r="C3190" s="3" t="s">
        <v>7162</v>
      </c>
      <c r="D3190" s="5">
        <v>50000</v>
      </c>
      <c r="E3190" s="7">
        <v>75</v>
      </c>
      <c r="F3190" s="11">
        <f t="shared" si="200"/>
        <v>0</v>
      </c>
      <c r="G3190" t="s">
        <v>8220</v>
      </c>
      <c r="H3190" t="s">
        <v>8223</v>
      </c>
      <c r="I3190" t="s">
        <v>8245</v>
      </c>
      <c r="J3190">
        <v>1432828740</v>
      </c>
      <c r="K3190">
        <v>1430237094</v>
      </c>
      <c r="L3190" t="b">
        <v>0</v>
      </c>
      <c r="M3190">
        <v>2</v>
      </c>
      <c r="N3190" t="b">
        <v>0</v>
      </c>
      <c r="O3190" s="12" t="s">
        <v>8280</v>
      </c>
      <c r="P3190" s="12" t="s">
        <v>8282</v>
      </c>
      <c r="Q3190">
        <v>37.5</v>
      </c>
      <c r="R3190" s="18">
        <f t="shared" si="201"/>
        <v>42152.665972222225</v>
      </c>
      <c r="S3190" s="18">
        <f t="shared" si="202"/>
        <v>42122.670069444444</v>
      </c>
      <c r="T3190">
        <f t="shared" si="199"/>
        <v>2015</v>
      </c>
    </row>
    <row r="3191" spans="1:20" ht="45" x14ac:dyDescent="0.25">
      <c r="A3191">
        <v>3737</v>
      </c>
      <c r="B3191" s="9" t="s">
        <v>3734</v>
      </c>
      <c r="C3191" s="3" t="s">
        <v>7847</v>
      </c>
      <c r="D3191" s="5">
        <v>700</v>
      </c>
      <c r="E3191" s="7">
        <v>150</v>
      </c>
      <c r="F3191" s="11">
        <f t="shared" si="200"/>
        <v>21</v>
      </c>
      <c r="G3191" t="s">
        <v>8220</v>
      </c>
      <c r="H3191" t="s">
        <v>8223</v>
      </c>
      <c r="I3191" t="s">
        <v>8245</v>
      </c>
      <c r="J3191">
        <v>1447311540</v>
      </c>
      <c r="K3191">
        <v>1445358903</v>
      </c>
      <c r="L3191" t="b">
        <v>0</v>
      </c>
      <c r="M3191">
        <v>4</v>
      </c>
      <c r="N3191" t="b">
        <v>0</v>
      </c>
      <c r="O3191" s="12" t="s">
        <v>8280</v>
      </c>
      <c r="P3191" s="12" t="s">
        <v>8281</v>
      </c>
      <c r="Q3191">
        <v>37.5</v>
      </c>
      <c r="R3191" s="18">
        <f t="shared" si="201"/>
        <v>42320.290972222225</v>
      </c>
      <c r="S3191" s="18">
        <f t="shared" si="202"/>
        <v>42297.691006944442</v>
      </c>
      <c r="T3191">
        <f t="shared" si="199"/>
        <v>2015</v>
      </c>
    </row>
    <row r="3192" spans="1:20" ht="60" x14ac:dyDescent="0.25">
      <c r="A3192">
        <v>3986</v>
      </c>
      <c r="B3192" s="9" t="s">
        <v>3982</v>
      </c>
      <c r="C3192" s="3" t="s">
        <v>8092</v>
      </c>
      <c r="D3192" s="5">
        <v>5000</v>
      </c>
      <c r="E3192" s="7">
        <v>488</v>
      </c>
      <c r="F3192" s="11">
        <f t="shared" si="200"/>
        <v>10</v>
      </c>
      <c r="G3192" t="s">
        <v>8220</v>
      </c>
      <c r="H3192" t="s">
        <v>8224</v>
      </c>
      <c r="I3192" t="s">
        <v>8246</v>
      </c>
      <c r="J3192">
        <v>1462539840</v>
      </c>
      <c r="K3192">
        <v>1460034594</v>
      </c>
      <c r="L3192" t="b">
        <v>0</v>
      </c>
      <c r="M3192">
        <v>13</v>
      </c>
      <c r="N3192" t="b">
        <v>0</v>
      </c>
      <c r="O3192" s="12" t="s">
        <v>8280</v>
      </c>
      <c r="P3192" s="12" t="s">
        <v>8281</v>
      </c>
      <c r="Q3192">
        <v>37.54</v>
      </c>
      <c r="R3192" s="18">
        <f t="shared" si="201"/>
        <v>42496.544444444444</v>
      </c>
      <c r="S3192" s="18">
        <f t="shared" si="202"/>
        <v>42467.548541666663</v>
      </c>
      <c r="T3192">
        <f t="shared" si="199"/>
        <v>2016</v>
      </c>
    </row>
    <row r="3193" spans="1:20" ht="60" x14ac:dyDescent="0.25">
      <c r="A3193">
        <v>3164</v>
      </c>
      <c r="B3193" s="9" t="s">
        <v>3164</v>
      </c>
      <c r="C3193" s="3" t="s">
        <v>7274</v>
      </c>
      <c r="D3193" s="5">
        <v>2500</v>
      </c>
      <c r="E3193" s="7">
        <v>2669</v>
      </c>
      <c r="F3193" s="11">
        <f t="shared" si="200"/>
        <v>107</v>
      </c>
      <c r="G3193" t="s">
        <v>8218</v>
      </c>
      <c r="H3193" t="s">
        <v>8223</v>
      </c>
      <c r="I3193" t="s">
        <v>8245</v>
      </c>
      <c r="J3193">
        <v>1402341615</v>
      </c>
      <c r="K3193">
        <v>1399490415</v>
      </c>
      <c r="L3193" t="b">
        <v>1</v>
      </c>
      <c r="M3193">
        <v>71</v>
      </c>
      <c r="N3193" t="b">
        <v>1</v>
      </c>
      <c r="O3193" s="12" t="s">
        <v>8280</v>
      </c>
      <c r="P3193" s="12" t="s">
        <v>8281</v>
      </c>
      <c r="Q3193">
        <v>37.590000000000003</v>
      </c>
      <c r="R3193" s="18">
        <f t="shared" si="201"/>
        <v>41799.80572916667</v>
      </c>
      <c r="S3193" s="18">
        <f t="shared" si="202"/>
        <v>41766.80572916667</v>
      </c>
      <c r="T3193">
        <f t="shared" si="199"/>
        <v>2014</v>
      </c>
    </row>
    <row r="3194" spans="1:20" ht="75" x14ac:dyDescent="0.25">
      <c r="A3194">
        <v>3640</v>
      </c>
      <c r="B3194" s="9" t="s">
        <v>3638</v>
      </c>
      <c r="C3194" s="3" t="s">
        <v>7750</v>
      </c>
      <c r="D3194" s="5">
        <v>1000</v>
      </c>
      <c r="E3194" s="7">
        <v>55</v>
      </c>
      <c r="F3194" s="11">
        <f t="shared" si="200"/>
        <v>6</v>
      </c>
      <c r="G3194" t="s">
        <v>8220</v>
      </c>
      <c r="H3194" t="s">
        <v>8223</v>
      </c>
      <c r="I3194" t="s">
        <v>8245</v>
      </c>
      <c r="J3194">
        <v>1431283530</v>
      </c>
      <c r="K3194">
        <v>1428691530</v>
      </c>
      <c r="L3194" t="b">
        <v>0</v>
      </c>
      <c r="M3194">
        <v>3</v>
      </c>
      <c r="N3194" t="b">
        <v>0</v>
      </c>
      <c r="O3194" s="12" t="s">
        <v>8280</v>
      </c>
      <c r="P3194" s="12" t="s">
        <v>8305</v>
      </c>
      <c r="Q3194">
        <v>18.329999999999998</v>
      </c>
      <c r="R3194" s="18">
        <f t="shared" si="201"/>
        <v>42134.781597222223</v>
      </c>
      <c r="S3194" s="18">
        <f t="shared" si="202"/>
        <v>42104.781597222223</v>
      </c>
      <c r="T3194">
        <f t="shared" si="199"/>
        <v>2015</v>
      </c>
    </row>
    <row r="3195" spans="1:20" ht="60" x14ac:dyDescent="0.25">
      <c r="A3195">
        <v>3641</v>
      </c>
      <c r="B3195" s="9" t="s">
        <v>3639</v>
      </c>
      <c r="C3195" s="3" t="s">
        <v>7751</v>
      </c>
      <c r="D3195" s="5">
        <v>3000</v>
      </c>
      <c r="E3195" s="7">
        <v>0</v>
      </c>
      <c r="F3195" s="11">
        <f t="shared" si="200"/>
        <v>0</v>
      </c>
      <c r="G3195" t="s">
        <v>8220</v>
      </c>
      <c r="H3195" t="s">
        <v>8223</v>
      </c>
      <c r="I3195" t="s">
        <v>8245</v>
      </c>
      <c r="J3195">
        <v>1412485200</v>
      </c>
      <c r="K3195">
        <v>1410966179</v>
      </c>
      <c r="L3195" t="b">
        <v>0</v>
      </c>
      <c r="M3195">
        <v>0</v>
      </c>
      <c r="N3195" t="b">
        <v>0</v>
      </c>
      <c r="O3195" s="12" t="s">
        <v>8280</v>
      </c>
      <c r="P3195" s="12" t="s">
        <v>8305</v>
      </c>
      <c r="Q3195">
        <v>0</v>
      </c>
      <c r="R3195" s="18">
        <f t="shared" si="201"/>
        <v>41917.208333333336</v>
      </c>
      <c r="S3195" s="18">
        <f t="shared" si="202"/>
        <v>41899.627071759263</v>
      </c>
      <c r="T3195">
        <f t="shared" si="199"/>
        <v>2014</v>
      </c>
    </row>
    <row r="3196" spans="1:20" ht="60" x14ac:dyDescent="0.25">
      <c r="A3196">
        <v>3642</v>
      </c>
      <c r="B3196" s="9" t="s">
        <v>3640</v>
      </c>
      <c r="C3196" s="3" t="s">
        <v>7752</v>
      </c>
      <c r="D3196" s="5">
        <v>700</v>
      </c>
      <c r="E3196" s="7">
        <v>15</v>
      </c>
      <c r="F3196" s="11">
        <f t="shared" si="200"/>
        <v>2</v>
      </c>
      <c r="G3196" t="s">
        <v>8220</v>
      </c>
      <c r="H3196" t="s">
        <v>8235</v>
      </c>
      <c r="I3196" t="s">
        <v>8248</v>
      </c>
      <c r="J3196">
        <v>1448902800</v>
      </c>
      <c r="K3196">
        <v>1445369727</v>
      </c>
      <c r="L3196" t="b">
        <v>0</v>
      </c>
      <c r="M3196">
        <v>2</v>
      </c>
      <c r="N3196" t="b">
        <v>0</v>
      </c>
      <c r="O3196" s="12" t="s">
        <v>8280</v>
      </c>
      <c r="P3196" s="12" t="s">
        <v>8305</v>
      </c>
      <c r="Q3196">
        <v>7.5</v>
      </c>
      <c r="R3196" s="18">
        <f t="shared" si="201"/>
        <v>42338.708333333328</v>
      </c>
      <c r="S3196" s="18">
        <f t="shared" si="202"/>
        <v>42297.816284722227</v>
      </c>
      <c r="T3196">
        <f t="shared" si="199"/>
        <v>2015</v>
      </c>
    </row>
    <row r="3197" spans="1:20" ht="45" x14ac:dyDescent="0.25">
      <c r="A3197">
        <v>3417</v>
      </c>
      <c r="B3197" s="9" t="s">
        <v>3416</v>
      </c>
      <c r="C3197" s="3" t="s">
        <v>7527</v>
      </c>
      <c r="D3197" s="5">
        <v>1700</v>
      </c>
      <c r="E3197" s="7">
        <v>1700.01</v>
      </c>
      <c r="F3197" s="11">
        <f t="shared" si="200"/>
        <v>100</v>
      </c>
      <c r="G3197" t="s">
        <v>8218</v>
      </c>
      <c r="H3197" t="s">
        <v>8223</v>
      </c>
      <c r="I3197" t="s">
        <v>8245</v>
      </c>
      <c r="J3197">
        <v>1414284180</v>
      </c>
      <c r="K3197">
        <v>1410558948</v>
      </c>
      <c r="L3197" t="b">
        <v>0</v>
      </c>
      <c r="M3197">
        <v>45</v>
      </c>
      <c r="N3197" t="b">
        <v>1</v>
      </c>
      <c r="O3197" s="12" t="s">
        <v>8280</v>
      </c>
      <c r="P3197" s="12" t="s">
        <v>8281</v>
      </c>
      <c r="Q3197">
        <v>37.78</v>
      </c>
      <c r="R3197" s="18">
        <f t="shared" si="201"/>
        <v>41938.029861111114</v>
      </c>
      <c r="S3197" s="18">
        <f t="shared" si="202"/>
        <v>41894.91375</v>
      </c>
      <c r="T3197">
        <f t="shared" si="199"/>
        <v>2014</v>
      </c>
    </row>
    <row r="3198" spans="1:20" ht="45" x14ac:dyDescent="0.25">
      <c r="A3198">
        <v>3580</v>
      </c>
      <c r="B3198" s="9" t="s">
        <v>3579</v>
      </c>
      <c r="C3198" s="3" t="s">
        <v>7690</v>
      </c>
      <c r="D3198" s="5">
        <v>900</v>
      </c>
      <c r="E3198" s="7">
        <v>1025</v>
      </c>
      <c r="F3198" s="11">
        <f t="shared" si="200"/>
        <v>114</v>
      </c>
      <c r="G3198" t="s">
        <v>8218</v>
      </c>
      <c r="H3198" t="s">
        <v>8223</v>
      </c>
      <c r="I3198" t="s">
        <v>8245</v>
      </c>
      <c r="J3198">
        <v>1425185940</v>
      </c>
      <c r="K3198">
        <v>1421900022</v>
      </c>
      <c r="L3198" t="b">
        <v>0</v>
      </c>
      <c r="M3198">
        <v>27</v>
      </c>
      <c r="N3198" t="b">
        <v>1</v>
      </c>
      <c r="O3198" s="12" t="s">
        <v>8280</v>
      </c>
      <c r="P3198" s="12" t="s">
        <v>8281</v>
      </c>
      <c r="Q3198">
        <v>37.96</v>
      </c>
      <c r="R3198" s="18">
        <f t="shared" si="201"/>
        <v>42064.207638888889</v>
      </c>
      <c r="S3198" s="18">
        <f t="shared" si="202"/>
        <v>42026.176180555558</v>
      </c>
      <c r="T3198">
        <f t="shared" si="199"/>
        <v>2015</v>
      </c>
    </row>
    <row r="3199" spans="1:20" ht="30" x14ac:dyDescent="0.25">
      <c r="A3199">
        <v>3271</v>
      </c>
      <c r="B3199" s="9" t="s">
        <v>3271</v>
      </c>
      <c r="C3199" s="3" t="s">
        <v>7381</v>
      </c>
      <c r="D3199" s="5">
        <v>1500</v>
      </c>
      <c r="E3199" s="7">
        <v>1950</v>
      </c>
      <c r="F3199" s="11">
        <f t="shared" si="200"/>
        <v>130</v>
      </c>
      <c r="G3199" t="s">
        <v>8218</v>
      </c>
      <c r="H3199" t="s">
        <v>8224</v>
      </c>
      <c r="I3199" t="s">
        <v>8246</v>
      </c>
      <c r="J3199">
        <v>1414927775</v>
      </c>
      <c r="K3199">
        <v>1412332175</v>
      </c>
      <c r="L3199" t="b">
        <v>1</v>
      </c>
      <c r="M3199">
        <v>51</v>
      </c>
      <c r="N3199" t="b">
        <v>1</v>
      </c>
      <c r="O3199" s="12" t="s">
        <v>8280</v>
      </c>
      <c r="P3199" s="12" t="s">
        <v>8281</v>
      </c>
      <c r="Q3199">
        <v>38.24</v>
      </c>
      <c r="R3199" s="18">
        <f t="shared" si="201"/>
        <v>41945.478877314818</v>
      </c>
      <c r="S3199" s="18">
        <f t="shared" si="202"/>
        <v>41915.437210648146</v>
      </c>
      <c r="T3199">
        <f t="shared" si="199"/>
        <v>2014</v>
      </c>
    </row>
    <row r="3200" spans="1:20" ht="45" x14ac:dyDescent="0.25">
      <c r="A3200">
        <v>3907</v>
      </c>
      <c r="B3200" s="9" t="s">
        <v>3904</v>
      </c>
      <c r="C3200" s="3" t="s">
        <v>8015</v>
      </c>
      <c r="D3200" s="5">
        <v>1000</v>
      </c>
      <c r="E3200" s="7">
        <v>153</v>
      </c>
      <c r="F3200" s="11">
        <f t="shared" si="200"/>
        <v>15</v>
      </c>
      <c r="G3200" t="s">
        <v>8220</v>
      </c>
      <c r="H3200" t="s">
        <v>8223</v>
      </c>
      <c r="I3200" t="s">
        <v>8245</v>
      </c>
      <c r="J3200">
        <v>1414354080</v>
      </c>
      <c r="K3200">
        <v>1411587606</v>
      </c>
      <c r="L3200" t="b">
        <v>0</v>
      </c>
      <c r="M3200">
        <v>4</v>
      </c>
      <c r="N3200" t="b">
        <v>0</v>
      </c>
      <c r="O3200" s="12" t="s">
        <v>8280</v>
      </c>
      <c r="P3200" s="12" t="s">
        <v>8281</v>
      </c>
      <c r="Q3200">
        <v>38.25</v>
      </c>
      <c r="R3200" s="18">
        <f t="shared" si="201"/>
        <v>41938.838888888888</v>
      </c>
      <c r="S3200" s="18">
        <f t="shared" si="202"/>
        <v>41906.819513888891</v>
      </c>
      <c r="T3200">
        <f t="shared" si="199"/>
        <v>2014</v>
      </c>
    </row>
    <row r="3201" spans="1:20" ht="45" x14ac:dyDescent="0.25">
      <c r="A3201">
        <v>3534</v>
      </c>
      <c r="B3201" s="9" t="s">
        <v>3533</v>
      </c>
      <c r="C3201" s="3" t="s">
        <v>7644</v>
      </c>
      <c r="D3201" s="5">
        <v>5000</v>
      </c>
      <c r="E3201" s="7">
        <v>7810</v>
      </c>
      <c r="F3201" s="11">
        <f t="shared" si="200"/>
        <v>156</v>
      </c>
      <c r="G3201" t="s">
        <v>8218</v>
      </c>
      <c r="H3201" t="s">
        <v>8223</v>
      </c>
      <c r="I3201" t="s">
        <v>8245</v>
      </c>
      <c r="J3201">
        <v>1443711623</v>
      </c>
      <c r="K3201">
        <v>1440687623</v>
      </c>
      <c r="L3201" t="b">
        <v>0</v>
      </c>
      <c r="M3201">
        <v>204</v>
      </c>
      <c r="N3201" t="b">
        <v>1</v>
      </c>
      <c r="O3201" s="12" t="s">
        <v>8280</v>
      </c>
      <c r="P3201" s="12" t="s">
        <v>8281</v>
      </c>
      <c r="Q3201">
        <v>38.28</v>
      </c>
      <c r="R3201" s="18">
        <f t="shared" si="201"/>
        <v>42278.6252662037</v>
      </c>
      <c r="S3201" s="18">
        <f t="shared" si="202"/>
        <v>42243.6252662037</v>
      </c>
      <c r="T3201">
        <f t="shared" si="199"/>
        <v>2015</v>
      </c>
    </row>
    <row r="3202" spans="1:20" ht="45" x14ac:dyDescent="0.25">
      <c r="A3202">
        <v>3372</v>
      </c>
      <c r="B3202" s="9" t="s">
        <v>3371</v>
      </c>
      <c r="C3202" s="3" t="s">
        <v>7482</v>
      </c>
      <c r="D3202" s="5">
        <v>1000</v>
      </c>
      <c r="E3202" s="7">
        <v>1035</v>
      </c>
      <c r="F3202" s="11">
        <f t="shared" si="200"/>
        <v>104</v>
      </c>
      <c r="G3202" t="s">
        <v>8218</v>
      </c>
      <c r="H3202" t="s">
        <v>8223</v>
      </c>
      <c r="I3202" t="s">
        <v>8245</v>
      </c>
      <c r="J3202">
        <v>1408942740</v>
      </c>
      <c r="K3202">
        <v>1407157756</v>
      </c>
      <c r="L3202" t="b">
        <v>0</v>
      </c>
      <c r="M3202">
        <v>27</v>
      </c>
      <c r="N3202" t="b">
        <v>1</v>
      </c>
      <c r="O3202" s="12" t="s">
        <v>8280</v>
      </c>
      <c r="P3202" s="12" t="s">
        <v>8281</v>
      </c>
      <c r="Q3202">
        <v>38.33</v>
      </c>
      <c r="R3202" s="18">
        <f t="shared" si="201"/>
        <v>41876.207638888889</v>
      </c>
      <c r="S3202" s="18">
        <f t="shared" si="202"/>
        <v>41855.548101851848</v>
      </c>
      <c r="T3202">
        <f t="shared" si="199"/>
        <v>2014</v>
      </c>
    </row>
    <row r="3203" spans="1:20" ht="60" x14ac:dyDescent="0.25">
      <c r="A3203">
        <v>4046</v>
      </c>
      <c r="B3203" s="9" t="s">
        <v>4042</v>
      </c>
      <c r="C3203" s="3" t="s">
        <v>8150</v>
      </c>
      <c r="D3203" s="5">
        <v>5600</v>
      </c>
      <c r="E3203" s="7">
        <v>460</v>
      </c>
      <c r="F3203" s="11">
        <f t="shared" si="200"/>
        <v>8</v>
      </c>
      <c r="G3203" t="s">
        <v>8220</v>
      </c>
      <c r="H3203" t="s">
        <v>8223</v>
      </c>
      <c r="I3203" t="s">
        <v>8245</v>
      </c>
      <c r="J3203">
        <v>1413992210</v>
      </c>
      <c r="K3203">
        <v>1411400210</v>
      </c>
      <c r="L3203" t="b">
        <v>0</v>
      </c>
      <c r="M3203">
        <v>12</v>
      </c>
      <c r="N3203" t="b">
        <v>0</v>
      </c>
      <c r="O3203" s="12" t="s">
        <v>8280</v>
      </c>
      <c r="P3203" s="12" t="s">
        <v>8281</v>
      </c>
      <c r="Q3203">
        <v>38.33</v>
      </c>
      <c r="R3203" s="18">
        <f t="shared" si="201"/>
        <v>41934.650578703702</v>
      </c>
      <c r="S3203" s="18">
        <f t="shared" si="202"/>
        <v>41904.650578703702</v>
      </c>
      <c r="T3203">
        <f t="shared" ref="T3203:T3266" si="203">YEAR(S3203)</f>
        <v>2014</v>
      </c>
    </row>
    <row r="3204" spans="1:20" ht="45" x14ac:dyDescent="0.25">
      <c r="A3204">
        <v>3643</v>
      </c>
      <c r="B3204" s="9" t="s">
        <v>3641</v>
      </c>
      <c r="C3204" s="3" t="s">
        <v>7753</v>
      </c>
      <c r="D3204" s="5">
        <v>25000</v>
      </c>
      <c r="E3204" s="7">
        <v>0</v>
      </c>
      <c r="F3204" s="11">
        <f t="shared" si="200"/>
        <v>0</v>
      </c>
      <c r="G3204" t="s">
        <v>8220</v>
      </c>
      <c r="H3204" t="s">
        <v>8223</v>
      </c>
      <c r="I3204" t="s">
        <v>8245</v>
      </c>
      <c r="J3204">
        <v>1447734439</v>
      </c>
      <c r="K3204">
        <v>1444274839</v>
      </c>
      <c r="L3204" t="b">
        <v>0</v>
      </c>
      <c r="M3204">
        <v>0</v>
      </c>
      <c r="N3204" t="b">
        <v>0</v>
      </c>
      <c r="O3204" s="12" t="s">
        <v>8280</v>
      </c>
      <c r="P3204" s="12" t="s">
        <v>8305</v>
      </c>
      <c r="Q3204">
        <v>0</v>
      </c>
      <c r="R3204" s="18">
        <f t="shared" si="201"/>
        <v>42325.185636574075</v>
      </c>
      <c r="S3204" s="18">
        <f t="shared" si="202"/>
        <v>42285.143969907411</v>
      </c>
      <c r="T3204">
        <f t="shared" si="203"/>
        <v>2015</v>
      </c>
    </row>
    <row r="3205" spans="1:20" ht="45" x14ac:dyDescent="0.25">
      <c r="A3205">
        <v>3159</v>
      </c>
      <c r="B3205" s="9" t="s">
        <v>3159</v>
      </c>
      <c r="C3205" s="3" t="s">
        <v>7269</v>
      </c>
      <c r="D3205" s="5">
        <v>1500</v>
      </c>
      <c r="E3205" s="7">
        <v>2002.22</v>
      </c>
      <c r="F3205" s="11">
        <f t="shared" si="200"/>
        <v>133</v>
      </c>
      <c r="G3205" t="s">
        <v>8218</v>
      </c>
      <c r="H3205" t="s">
        <v>8223</v>
      </c>
      <c r="I3205" t="s">
        <v>8245</v>
      </c>
      <c r="J3205">
        <v>1326927600</v>
      </c>
      <c r="K3205">
        <v>1323221761</v>
      </c>
      <c r="L3205" t="b">
        <v>1</v>
      </c>
      <c r="M3205">
        <v>52</v>
      </c>
      <c r="N3205" t="b">
        <v>1</v>
      </c>
      <c r="O3205" s="12" t="s">
        <v>8280</v>
      </c>
      <c r="P3205" s="12" t="s">
        <v>8281</v>
      </c>
      <c r="Q3205">
        <v>38.5</v>
      </c>
      <c r="R3205" s="18">
        <f t="shared" si="201"/>
        <v>40926.958333333336</v>
      </c>
      <c r="S3205" s="18">
        <f t="shared" si="202"/>
        <v>40884.066678240742</v>
      </c>
      <c r="T3205">
        <f t="shared" si="203"/>
        <v>2011</v>
      </c>
    </row>
    <row r="3206" spans="1:20" ht="60" x14ac:dyDescent="0.25">
      <c r="A3206">
        <v>3824</v>
      </c>
      <c r="B3206" s="9" t="s">
        <v>3821</v>
      </c>
      <c r="C3206" s="3" t="s">
        <v>7933</v>
      </c>
      <c r="D3206" s="5">
        <v>250</v>
      </c>
      <c r="E3206" s="7">
        <v>270</v>
      </c>
      <c r="F3206" s="11">
        <f t="shared" si="200"/>
        <v>108</v>
      </c>
      <c r="G3206" t="s">
        <v>8218</v>
      </c>
      <c r="H3206" t="s">
        <v>8224</v>
      </c>
      <c r="I3206" t="s">
        <v>8246</v>
      </c>
      <c r="J3206">
        <v>1470058860</v>
      </c>
      <c r="K3206">
        <v>1469026903</v>
      </c>
      <c r="L3206" t="b">
        <v>0</v>
      </c>
      <c r="M3206">
        <v>7</v>
      </c>
      <c r="N3206" t="b">
        <v>1</v>
      </c>
      <c r="O3206" s="12" t="s">
        <v>8280</v>
      </c>
      <c r="P3206" s="12" t="s">
        <v>8281</v>
      </c>
      <c r="Q3206">
        <v>38.57</v>
      </c>
      <c r="R3206" s="18">
        <f t="shared" si="201"/>
        <v>42583.570138888885</v>
      </c>
      <c r="S3206" s="18">
        <f t="shared" si="202"/>
        <v>42571.626192129625</v>
      </c>
      <c r="T3206">
        <f t="shared" si="203"/>
        <v>2016</v>
      </c>
    </row>
    <row r="3207" spans="1:20" ht="60" x14ac:dyDescent="0.25">
      <c r="A3207">
        <v>3701</v>
      </c>
      <c r="B3207" s="9" t="s">
        <v>3698</v>
      </c>
      <c r="C3207" s="3" t="s">
        <v>7811</v>
      </c>
      <c r="D3207" s="5">
        <v>1500</v>
      </c>
      <c r="E3207" s="7">
        <v>1505</v>
      </c>
      <c r="F3207" s="11">
        <f t="shared" si="200"/>
        <v>100</v>
      </c>
      <c r="G3207" t="s">
        <v>8218</v>
      </c>
      <c r="H3207" t="s">
        <v>8224</v>
      </c>
      <c r="I3207" t="s">
        <v>8246</v>
      </c>
      <c r="J3207">
        <v>1433422793</v>
      </c>
      <c r="K3207">
        <v>1430830793</v>
      </c>
      <c r="L3207" t="b">
        <v>0</v>
      </c>
      <c r="M3207">
        <v>39</v>
      </c>
      <c r="N3207" t="b">
        <v>1</v>
      </c>
      <c r="O3207" s="12" t="s">
        <v>8280</v>
      </c>
      <c r="P3207" s="12" t="s">
        <v>8281</v>
      </c>
      <c r="Q3207">
        <v>38.590000000000003</v>
      </c>
      <c r="R3207" s="18">
        <f t="shared" si="201"/>
        <v>42159.541585648149</v>
      </c>
      <c r="S3207" s="18">
        <f t="shared" si="202"/>
        <v>42129.541585648149</v>
      </c>
      <c r="T3207">
        <f t="shared" si="203"/>
        <v>2015</v>
      </c>
    </row>
    <row r="3208" spans="1:20" ht="60" x14ac:dyDescent="0.25">
      <c r="A3208">
        <v>3552</v>
      </c>
      <c r="B3208" s="9" t="s">
        <v>3551</v>
      </c>
      <c r="C3208" s="3" t="s">
        <v>7662</v>
      </c>
      <c r="D3208" s="5">
        <v>773</v>
      </c>
      <c r="E3208" s="7">
        <v>773</v>
      </c>
      <c r="F3208" s="11">
        <f t="shared" si="200"/>
        <v>100</v>
      </c>
      <c r="G3208" t="s">
        <v>8218</v>
      </c>
      <c r="H3208" t="s">
        <v>8224</v>
      </c>
      <c r="I3208" t="s">
        <v>8246</v>
      </c>
      <c r="J3208">
        <v>1403964324</v>
      </c>
      <c r="K3208">
        <v>1401372324</v>
      </c>
      <c r="L3208" t="b">
        <v>0</v>
      </c>
      <c r="M3208">
        <v>20</v>
      </c>
      <c r="N3208" t="b">
        <v>1</v>
      </c>
      <c r="O3208" s="12" t="s">
        <v>8280</v>
      </c>
      <c r="P3208" s="12" t="s">
        <v>8281</v>
      </c>
      <c r="Q3208">
        <v>38.65</v>
      </c>
      <c r="R3208" s="18">
        <f t="shared" si="201"/>
        <v>41818.587083333332</v>
      </c>
      <c r="S3208" s="18">
        <f t="shared" si="202"/>
        <v>41788.587083333332</v>
      </c>
      <c r="T3208">
        <f t="shared" si="203"/>
        <v>2014</v>
      </c>
    </row>
    <row r="3209" spans="1:20" ht="60" x14ac:dyDescent="0.25">
      <c r="A3209">
        <v>3487</v>
      </c>
      <c r="B3209" s="9" t="s">
        <v>3486</v>
      </c>
      <c r="C3209" s="3" t="s">
        <v>7597</v>
      </c>
      <c r="D3209" s="5">
        <v>2000</v>
      </c>
      <c r="E3209" s="7">
        <v>2555</v>
      </c>
      <c r="F3209" s="11">
        <f t="shared" si="200"/>
        <v>128</v>
      </c>
      <c r="G3209" t="s">
        <v>8218</v>
      </c>
      <c r="H3209" t="s">
        <v>8224</v>
      </c>
      <c r="I3209" t="s">
        <v>8246</v>
      </c>
      <c r="J3209">
        <v>1435185252</v>
      </c>
      <c r="K3209">
        <v>1432593252</v>
      </c>
      <c r="L3209" t="b">
        <v>0</v>
      </c>
      <c r="M3209">
        <v>66</v>
      </c>
      <c r="N3209" t="b">
        <v>1</v>
      </c>
      <c r="O3209" s="12" t="s">
        <v>8280</v>
      </c>
      <c r="P3209" s="12" t="s">
        <v>8281</v>
      </c>
      <c r="Q3209">
        <v>38.71</v>
      </c>
      <c r="R3209" s="18">
        <f t="shared" si="201"/>
        <v>42179.940416666665</v>
      </c>
      <c r="S3209" s="18">
        <f t="shared" si="202"/>
        <v>42149.940416666665</v>
      </c>
      <c r="T3209">
        <f t="shared" si="203"/>
        <v>2015</v>
      </c>
    </row>
    <row r="3210" spans="1:20" ht="60" x14ac:dyDescent="0.25">
      <c r="A3210">
        <v>3888</v>
      </c>
      <c r="B3210" s="9" t="s">
        <v>3885</v>
      </c>
      <c r="C3210" s="3" t="s">
        <v>7996</v>
      </c>
      <c r="D3210" s="5">
        <v>2000</v>
      </c>
      <c r="E3210" s="7">
        <v>542</v>
      </c>
      <c r="F3210" s="11">
        <f t="shared" si="200"/>
        <v>27</v>
      </c>
      <c r="G3210" t="s">
        <v>8220</v>
      </c>
      <c r="H3210" t="s">
        <v>8224</v>
      </c>
      <c r="I3210" t="s">
        <v>8246</v>
      </c>
      <c r="J3210">
        <v>1488114358</v>
      </c>
      <c r="K3210">
        <v>1485522358</v>
      </c>
      <c r="L3210" t="b">
        <v>0</v>
      </c>
      <c r="M3210">
        <v>14</v>
      </c>
      <c r="N3210" t="b">
        <v>0</v>
      </c>
      <c r="O3210" s="12" t="s">
        <v>8280</v>
      </c>
      <c r="P3210" s="12" t="s">
        <v>8281</v>
      </c>
      <c r="Q3210">
        <v>38.71</v>
      </c>
      <c r="R3210" s="18">
        <f t="shared" si="201"/>
        <v>42792.545810185184</v>
      </c>
      <c r="S3210" s="18">
        <f t="shared" si="202"/>
        <v>42762.545810185184</v>
      </c>
      <c r="T3210">
        <f t="shared" si="203"/>
        <v>2017</v>
      </c>
    </row>
    <row r="3211" spans="1:20" ht="30" x14ac:dyDescent="0.25">
      <c r="A3211">
        <v>3946</v>
      </c>
      <c r="B3211" s="9" t="s">
        <v>3943</v>
      </c>
      <c r="C3211" s="3" t="s">
        <v>8054</v>
      </c>
      <c r="D3211" s="5">
        <v>6000</v>
      </c>
      <c r="E3211" s="7">
        <v>195</v>
      </c>
      <c r="F3211" s="11">
        <f t="shared" si="200"/>
        <v>3</v>
      </c>
      <c r="G3211" t="s">
        <v>8220</v>
      </c>
      <c r="H3211" t="s">
        <v>8223</v>
      </c>
      <c r="I3211" t="s">
        <v>8245</v>
      </c>
      <c r="J3211">
        <v>1425110400</v>
      </c>
      <c r="K3211">
        <v>1422388822</v>
      </c>
      <c r="L3211" t="b">
        <v>0</v>
      </c>
      <c r="M3211">
        <v>5</v>
      </c>
      <c r="N3211" t="b">
        <v>0</v>
      </c>
      <c r="O3211" s="12" t="s">
        <v>8280</v>
      </c>
      <c r="P3211" s="12" t="s">
        <v>8281</v>
      </c>
      <c r="Q3211">
        <v>39</v>
      </c>
      <c r="R3211" s="18">
        <f t="shared" si="201"/>
        <v>42063.333333333328</v>
      </c>
      <c r="S3211" s="18">
        <f t="shared" si="202"/>
        <v>42031.833587962959</v>
      </c>
      <c r="T3211">
        <f t="shared" si="203"/>
        <v>2015</v>
      </c>
    </row>
    <row r="3212" spans="1:20" ht="60" x14ac:dyDescent="0.25">
      <c r="A3212">
        <v>3541</v>
      </c>
      <c r="B3212" s="9" t="s">
        <v>3540</v>
      </c>
      <c r="C3212" s="3" t="s">
        <v>7651</v>
      </c>
      <c r="D3212" s="5">
        <v>1200</v>
      </c>
      <c r="E3212" s="7">
        <v>1260</v>
      </c>
      <c r="F3212" s="11">
        <f t="shared" si="200"/>
        <v>105</v>
      </c>
      <c r="G3212" t="s">
        <v>8218</v>
      </c>
      <c r="H3212" t="s">
        <v>8224</v>
      </c>
      <c r="I3212" t="s">
        <v>8246</v>
      </c>
      <c r="J3212">
        <v>1441042275</v>
      </c>
      <c r="K3212">
        <v>1438882275</v>
      </c>
      <c r="L3212" t="b">
        <v>0</v>
      </c>
      <c r="M3212">
        <v>32</v>
      </c>
      <c r="N3212" t="b">
        <v>1</v>
      </c>
      <c r="O3212" s="12" t="s">
        <v>8280</v>
      </c>
      <c r="P3212" s="12" t="s">
        <v>8281</v>
      </c>
      <c r="Q3212">
        <v>39.380000000000003</v>
      </c>
      <c r="R3212" s="18">
        <f t="shared" si="201"/>
        <v>42247.730034722219</v>
      </c>
      <c r="S3212" s="18">
        <f t="shared" si="202"/>
        <v>42222.730034722219</v>
      </c>
      <c r="T3212">
        <f t="shared" si="203"/>
        <v>2015</v>
      </c>
    </row>
    <row r="3213" spans="1:20" ht="45" x14ac:dyDescent="0.25">
      <c r="A3213">
        <v>3601</v>
      </c>
      <c r="B3213" s="9" t="s">
        <v>3600</v>
      </c>
      <c r="C3213" s="3" t="s">
        <v>7711</v>
      </c>
      <c r="D3213" s="5">
        <v>2000</v>
      </c>
      <c r="E3213" s="7">
        <v>2087</v>
      </c>
      <c r="F3213" s="11">
        <f t="shared" si="200"/>
        <v>104</v>
      </c>
      <c r="G3213" t="s">
        <v>8218</v>
      </c>
      <c r="H3213" t="s">
        <v>8224</v>
      </c>
      <c r="I3213" t="s">
        <v>8246</v>
      </c>
      <c r="J3213">
        <v>1421452682</v>
      </c>
      <c r="K3213">
        <v>1418860682</v>
      </c>
      <c r="L3213" t="b">
        <v>0</v>
      </c>
      <c r="M3213">
        <v>53</v>
      </c>
      <c r="N3213" t="b">
        <v>1</v>
      </c>
      <c r="O3213" s="12" t="s">
        <v>8280</v>
      </c>
      <c r="P3213" s="12" t="s">
        <v>8281</v>
      </c>
      <c r="Q3213">
        <v>39.380000000000003</v>
      </c>
      <c r="R3213" s="18">
        <f t="shared" si="201"/>
        <v>42020.99863425926</v>
      </c>
      <c r="S3213" s="18">
        <f t="shared" si="202"/>
        <v>41990.99863425926</v>
      </c>
      <c r="T3213">
        <f t="shared" si="203"/>
        <v>2014</v>
      </c>
    </row>
    <row r="3214" spans="1:20" ht="60" x14ac:dyDescent="0.25">
      <c r="A3214">
        <v>3625</v>
      </c>
      <c r="B3214" s="9" t="s">
        <v>3623</v>
      </c>
      <c r="C3214" s="3" t="s">
        <v>7735</v>
      </c>
      <c r="D3214" s="5">
        <v>3000</v>
      </c>
      <c r="E3214" s="7">
        <v>3080</v>
      </c>
      <c r="F3214" s="11">
        <f t="shared" si="200"/>
        <v>103</v>
      </c>
      <c r="G3214" t="s">
        <v>8218</v>
      </c>
      <c r="H3214" t="s">
        <v>8224</v>
      </c>
      <c r="I3214" t="s">
        <v>8246</v>
      </c>
      <c r="J3214">
        <v>1435851577</v>
      </c>
      <c r="K3214">
        <v>1433259577</v>
      </c>
      <c r="L3214" t="b">
        <v>0</v>
      </c>
      <c r="M3214">
        <v>78</v>
      </c>
      <c r="N3214" t="b">
        <v>1</v>
      </c>
      <c r="O3214" s="12" t="s">
        <v>8280</v>
      </c>
      <c r="P3214" s="12" t="s">
        <v>8281</v>
      </c>
      <c r="Q3214">
        <v>39.49</v>
      </c>
      <c r="R3214" s="18">
        <f t="shared" si="201"/>
        <v>42187.652511574073</v>
      </c>
      <c r="S3214" s="18">
        <f t="shared" si="202"/>
        <v>42157.652511574073</v>
      </c>
      <c r="T3214">
        <f t="shared" si="203"/>
        <v>2015</v>
      </c>
    </row>
    <row r="3215" spans="1:20" ht="45" x14ac:dyDescent="0.25">
      <c r="A3215">
        <v>3573</v>
      </c>
      <c r="B3215" s="9" t="s">
        <v>3572</v>
      </c>
      <c r="C3215" s="3" t="s">
        <v>7683</v>
      </c>
      <c r="D3215" s="5">
        <v>3000</v>
      </c>
      <c r="E3215" s="7">
        <v>3084</v>
      </c>
      <c r="F3215" s="11">
        <f t="shared" si="200"/>
        <v>103</v>
      </c>
      <c r="G3215" t="s">
        <v>8218</v>
      </c>
      <c r="H3215" t="s">
        <v>8224</v>
      </c>
      <c r="I3215" t="s">
        <v>8246</v>
      </c>
      <c r="J3215">
        <v>1415440846</v>
      </c>
      <c r="K3215">
        <v>1412845246</v>
      </c>
      <c r="L3215" t="b">
        <v>0</v>
      </c>
      <c r="M3215">
        <v>78</v>
      </c>
      <c r="N3215" t="b">
        <v>1</v>
      </c>
      <c r="O3215" s="12" t="s">
        <v>8280</v>
      </c>
      <c r="P3215" s="12" t="s">
        <v>8281</v>
      </c>
      <c r="Q3215">
        <v>39.54</v>
      </c>
      <c r="R3215" s="18">
        <f t="shared" si="201"/>
        <v>41951.417199074072</v>
      </c>
      <c r="S3215" s="18">
        <f t="shared" si="202"/>
        <v>41921.375532407408</v>
      </c>
      <c r="T3215">
        <f t="shared" si="203"/>
        <v>2014</v>
      </c>
    </row>
    <row r="3216" spans="1:20" ht="45" x14ac:dyDescent="0.25">
      <c r="A3216">
        <v>3478</v>
      </c>
      <c r="B3216" s="9" t="s">
        <v>3477</v>
      </c>
      <c r="C3216" s="3" t="s">
        <v>7588</v>
      </c>
      <c r="D3216" s="5">
        <v>2000</v>
      </c>
      <c r="E3216" s="7">
        <v>2257</v>
      </c>
      <c r="F3216" s="11">
        <f t="shared" si="200"/>
        <v>113</v>
      </c>
      <c r="G3216" t="s">
        <v>8218</v>
      </c>
      <c r="H3216" t="s">
        <v>8223</v>
      </c>
      <c r="I3216" t="s">
        <v>8245</v>
      </c>
      <c r="J3216">
        <v>1426539600</v>
      </c>
      <c r="K3216">
        <v>1424296822</v>
      </c>
      <c r="L3216" t="b">
        <v>0</v>
      </c>
      <c r="M3216">
        <v>57</v>
      </c>
      <c r="N3216" t="b">
        <v>1</v>
      </c>
      <c r="O3216" s="12" t="s">
        <v>8280</v>
      </c>
      <c r="P3216" s="12" t="s">
        <v>8281</v>
      </c>
      <c r="Q3216">
        <v>39.6</v>
      </c>
      <c r="R3216" s="18">
        <f t="shared" si="201"/>
        <v>42079.875</v>
      </c>
      <c r="S3216" s="18">
        <f t="shared" si="202"/>
        <v>42053.916921296302</v>
      </c>
      <c r="T3216">
        <f t="shared" si="203"/>
        <v>2015</v>
      </c>
    </row>
    <row r="3217" spans="1:20" ht="60" x14ac:dyDescent="0.25">
      <c r="A3217">
        <v>3176</v>
      </c>
      <c r="B3217" s="9" t="s">
        <v>3176</v>
      </c>
      <c r="C3217" s="3" t="s">
        <v>7286</v>
      </c>
      <c r="D3217" s="5">
        <v>1900</v>
      </c>
      <c r="E3217" s="7">
        <v>2182</v>
      </c>
      <c r="F3217" s="11">
        <f t="shared" si="200"/>
        <v>115</v>
      </c>
      <c r="G3217" t="s">
        <v>8218</v>
      </c>
      <c r="H3217" t="s">
        <v>8223</v>
      </c>
      <c r="I3217" t="s">
        <v>8245</v>
      </c>
      <c r="J3217">
        <v>1376838000</v>
      </c>
      <c r="K3217">
        <v>1374531631</v>
      </c>
      <c r="L3217" t="b">
        <v>1</v>
      </c>
      <c r="M3217">
        <v>55</v>
      </c>
      <c r="N3217" t="b">
        <v>1</v>
      </c>
      <c r="O3217" s="12" t="s">
        <v>8280</v>
      </c>
      <c r="P3217" s="12" t="s">
        <v>8281</v>
      </c>
      <c r="Q3217">
        <v>39.67</v>
      </c>
      <c r="R3217" s="18">
        <f t="shared" si="201"/>
        <v>41504.625</v>
      </c>
      <c r="S3217" s="18">
        <f t="shared" si="202"/>
        <v>41477.930914351848</v>
      </c>
      <c r="T3217">
        <f t="shared" si="203"/>
        <v>2013</v>
      </c>
    </row>
    <row r="3218" spans="1:20" ht="45" x14ac:dyDescent="0.25">
      <c r="A3218">
        <v>3696</v>
      </c>
      <c r="B3218" s="9" t="s">
        <v>3693</v>
      </c>
      <c r="C3218" s="3" t="s">
        <v>7806</v>
      </c>
      <c r="D3218" s="5">
        <v>2000</v>
      </c>
      <c r="E3218" s="7">
        <v>3100</v>
      </c>
      <c r="F3218" s="11">
        <f t="shared" ref="F3218:F3281" si="204">ROUND(E3218/D3218*100,0)</f>
        <v>155</v>
      </c>
      <c r="G3218" t="s">
        <v>8218</v>
      </c>
      <c r="H3218" t="s">
        <v>8224</v>
      </c>
      <c r="I3218" t="s">
        <v>8246</v>
      </c>
      <c r="J3218">
        <v>1423838916</v>
      </c>
      <c r="K3218">
        <v>1418654916</v>
      </c>
      <c r="L3218" t="b">
        <v>0</v>
      </c>
      <c r="M3218">
        <v>78</v>
      </c>
      <c r="N3218" t="b">
        <v>1</v>
      </c>
      <c r="O3218" s="12" t="s">
        <v>8280</v>
      </c>
      <c r="P3218" s="12" t="s">
        <v>8281</v>
      </c>
      <c r="Q3218">
        <v>39.74</v>
      </c>
      <c r="R3218" s="18">
        <f t="shared" ref="R3218:R3281" si="205">(((J3218/60)/60)/24)+DATE(1970,1,1)</f>
        <v>42048.617083333331</v>
      </c>
      <c r="S3218" s="18">
        <f t="shared" ref="S3218:S3281" si="206">(((K3218/60)/60)/24)+DATE(1970,1,1)</f>
        <v>41988.617083333331</v>
      </c>
      <c r="T3218">
        <f t="shared" si="203"/>
        <v>2014</v>
      </c>
    </row>
    <row r="3219" spans="1:20" ht="30" x14ac:dyDescent="0.25">
      <c r="A3219">
        <v>2786</v>
      </c>
      <c r="B3219" s="9" t="s">
        <v>2786</v>
      </c>
      <c r="C3219" s="3" t="s">
        <v>6896</v>
      </c>
      <c r="D3219" s="5">
        <v>2500</v>
      </c>
      <c r="E3219" s="7">
        <v>2946</v>
      </c>
      <c r="F3219" s="11">
        <f t="shared" si="204"/>
        <v>118</v>
      </c>
      <c r="G3219" t="s">
        <v>8218</v>
      </c>
      <c r="H3219" t="s">
        <v>8224</v>
      </c>
      <c r="I3219" t="s">
        <v>8246</v>
      </c>
      <c r="J3219">
        <v>1404913180</v>
      </c>
      <c r="K3219">
        <v>1403703580</v>
      </c>
      <c r="L3219" t="b">
        <v>0</v>
      </c>
      <c r="M3219">
        <v>74</v>
      </c>
      <c r="N3219" t="b">
        <v>1</v>
      </c>
      <c r="O3219" s="12" t="s">
        <v>8280</v>
      </c>
      <c r="P3219" s="12" t="s">
        <v>8281</v>
      </c>
      <c r="Q3219">
        <v>39.81</v>
      </c>
      <c r="R3219" s="18">
        <f t="shared" si="205"/>
        <v>41829.569212962961</v>
      </c>
      <c r="S3219" s="18">
        <f t="shared" si="206"/>
        <v>41815.569212962961</v>
      </c>
      <c r="T3219">
        <f t="shared" si="203"/>
        <v>2014</v>
      </c>
    </row>
    <row r="3220" spans="1:20" ht="60" x14ac:dyDescent="0.25">
      <c r="A3220">
        <v>3238</v>
      </c>
      <c r="B3220" s="9" t="s">
        <v>3238</v>
      </c>
      <c r="C3220" s="3" t="s">
        <v>7348</v>
      </c>
      <c r="D3220" s="5">
        <v>2800</v>
      </c>
      <c r="E3220" s="7">
        <v>3145</v>
      </c>
      <c r="F3220" s="11">
        <f t="shared" si="204"/>
        <v>112</v>
      </c>
      <c r="G3220" t="s">
        <v>8218</v>
      </c>
      <c r="H3220" t="s">
        <v>8224</v>
      </c>
      <c r="I3220" t="s">
        <v>8246</v>
      </c>
      <c r="J3220">
        <v>1435752898</v>
      </c>
      <c r="K3220">
        <v>1433160898</v>
      </c>
      <c r="L3220" t="b">
        <v>1</v>
      </c>
      <c r="M3220">
        <v>79</v>
      </c>
      <c r="N3220" t="b">
        <v>1</v>
      </c>
      <c r="O3220" s="12" t="s">
        <v>8280</v>
      </c>
      <c r="P3220" s="12" t="s">
        <v>8281</v>
      </c>
      <c r="Q3220">
        <v>39.81</v>
      </c>
      <c r="R3220" s="18">
        <f t="shared" si="205"/>
        <v>42186.510393518518</v>
      </c>
      <c r="S3220" s="18">
        <f t="shared" si="206"/>
        <v>42156.510393518518</v>
      </c>
      <c r="T3220">
        <f t="shared" si="203"/>
        <v>2015</v>
      </c>
    </row>
    <row r="3221" spans="1:20" ht="60" x14ac:dyDescent="0.25">
      <c r="A3221">
        <v>1295</v>
      </c>
      <c r="B3221" s="9" t="s">
        <v>1296</v>
      </c>
      <c r="C3221" s="3" t="s">
        <v>5405</v>
      </c>
      <c r="D3221" s="5">
        <v>2500</v>
      </c>
      <c r="E3221" s="7">
        <v>2549</v>
      </c>
      <c r="F3221" s="11">
        <f t="shared" si="204"/>
        <v>102</v>
      </c>
      <c r="G3221" t="s">
        <v>8218</v>
      </c>
      <c r="H3221" t="s">
        <v>8224</v>
      </c>
      <c r="I3221" t="s">
        <v>8246</v>
      </c>
      <c r="J3221">
        <v>1438189200</v>
      </c>
      <c r="K3221">
        <v>1435585497</v>
      </c>
      <c r="L3221" t="b">
        <v>0</v>
      </c>
      <c r="M3221">
        <v>64</v>
      </c>
      <c r="N3221" t="b">
        <v>1</v>
      </c>
      <c r="O3221" s="12" t="s">
        <v>8280</v>
      </c>
      <c r="P3221" s="12" t="s">
        <v>8281</v>
      </c>
      <c r="Q3221">
        <v>39.83</v>
      </c>
      <c r="R3221" s="18">
        <f t="shared" si="205"/>
        <v>42214.708333333328</v>
      </c>
      <c r="S3221" s="18">
        <f t="shared" si="206"/>
        <v>42184.572881944448</v>
      </c>
      <c r="T3221">
        <f t="shared" si="203"/>
        <v>2015</v>
      </c>
    </row>
    <row r="3222" spans="1:20" ht="45" x14ac:dyDescent="0.25">
      <c r="A3222">
        <v>3673</v>
      </c>
      <c r="B3222" s="9" t="s">
        <v>3670</v>
      </c>
      <c r="C3222" s="3" t="s">
        <v>7783</v>
      </c>
      <c r="D3222" s="5">
        <v>4000</v>
      </c>
      <c r="E3222" s="7">
        <v>4545</v>
      </c>
      <c r="F3222" s="11">
        <f t="shared" si="204"/>
        <v>114</v>
      </c>
      <c r="G3222" t="s">
        <v>8218</v>
      </c>
      <c r="H3222" t="s">
        <v>8224</v>
      </c>
      <c r="I3222" t="s">
        <v>8246</v>
      </c>
      <c r="J3222">
        <v>1415191920</v>
      </c>
      <c r="K3222">
        <v>1412233497</v>
      </c>
      <c r="L3222" t="b">
        <v>0</v>
      </c>
      <c r="M3222">
        <v>114</v>
      </c>
      <c r="N3222" t="b">
        <v>1</v>
      </c>
      <c r="O3222" s="12" t="s">
        <v>8280</v>
      </c>
      <c r="P3222" s="12" t="s">
        <v>8281</v>
      </c>
      <c r="Q3222">
        <v>39.869999999999997</v>
      </c>
      <c r="R3222" s="18">
        <f t="shared" si="205"/>
        <v>41948.536111111112</v>
      </c>
      <c r="S3222" s="18">
        <f t="shared" si="206"/>
        <v>41914.295104166667</v>
      </c>
      <c r="T3222">
        <f t="shared" si="203"/>
        <v>2014</v>
      </c>
    </row>
    <row r="3223" spans="1:20" ht="60" x14ac:dyDescent="0.25">
      <c r="A3223">
        <v>3835</v>
      </c>
      <c r="B3223" s="9" t="s">
        <v>3832</v>
      </c>
      <c r="C3223" s="3" t="s">
        <v>7944</v>
      </c>
      <c r="D3223" s="5">
        <v>200</v>
      </c>
      <c r="E3223" s="7">
        <v>320</v>
      </c>
      <c r="F3223" s="11">
        <f t="shared" si="204"/>
        <v>160</v>
      </c>
      <c r="G3223" t="s">
        <v>8218</v>
      </c>
      <c r="H3223" t="s">
        <v>8224</v>
      </c>
      <c r="I3223" t="s">
        <v>8246</v>
      </c>
      <c r="J3223">
        <v>1461278208</v>
      </c>
      <c r="K3223">
        <v>1459463808</v>
      </c>
      <c r="L3223" t="b">
        <v>0</v>
      </c>
      <c r="M3223">
        <v>8</v>
      </c>
      <c r="N3223" t="b">
        <v>1</v>
      </c>
      <c r="O3223" s="12" t="s">
        <v>8280</v>
      </c>
      <c r="P3223" s="12" t="s">
        <v>8281</v>
      </c>
      <c r="Q3223">
        <v>40</v>
      </c>
      <c r="R3223" s="18">
        <f t="shared" si="205"/>
        <v>42481.94222222222</v>
      </c>
      <c r="S3223" s="18">
        <f t="shared" si="206"/>
        <v>42460.94222222222</v>
      </c>
      <c r="T3223">
        <f t="shared" si="203"/>
        <v>2016</v>
      </c>
    </row>
    <row r="3224" spans="1:20" ht="60" x14ac:dyDescent="0.25">
      <c r="A3224">
        <v>3918</v>
      </c>
      <c r="B3224" s="9" t="s">
        <v>3915</v>
      </c>
      <c r="C3224" s="3" t="s">
        <v>8026</v>
      </c>
      <c r="D3224" s="5">
        <v>60000</v>
      </c>
      <c r="E3224" s="7">
        <v>120</v>
      </c>
      <c r="F3224" s="11">
        <f t="shared" si="204"/>
        <v>0</v>
      </c>
      <c r="G3224" t="s">
        <v>8220</v>
      </c>
      <c r="H3224" t="s">
        <v>8224</v>
      </c>
      <c r="I3224" t="s">
        <v>8246</v>
      </c>
      <c r="J3224">
        <v>1407168000</v>
      </c>
      <c r="K3224">
        <v>1406131023</v>
      </c>
      <c r="L3224" t="b">
        <v>0</v>
      </c>
      <c r="M3224">
        <v>3</v>
      </c>
      <c r="N3224" t="b">
        <v>0</v>
      </c>
      <c r="O3224" s="12" t="s">
        <v>8280</v>
      </c>
      <c r="P3224" s="12" t="s">
        <v>8281</v>
      </c>
      <c r="Q3224">
        <v>40</v>
      </c>
      <c r="R3224" s="18">
        <f t="shared" si="205"/>
        <v>41855.666666666664</v>
      </c>
      <c r="S3224" s="18">
        <f t="shared" si="206"/>
        <v>41843.664618055554</v>
      </c>
      <c r="T3224">
        <f t="shared" si="203"/>
        <v>2014</v>
      </c>
    </row>
    <row r="3225" spans="1:20" ht="60" x14ac:dyDescent="0.25">
      <c r="A3225">
        <v>4037</v>
      </c>
      <c r="B3225" s="9" t="s">
        <v>4033</v>
      </c>
      <c r="C3225" s="3" t="s">
        <v>8141</v>
      </c>
      <c r="D3225" s="5">
        <v>700</v>
      </c>
      <c r="E3225" s="7">
        <v>80</v>
      </c>
      <c r="F3225" s="11">
        <f t="shared" si="204"/>
        <v>11</v>
      </c>
      <c r="G3225" t="s">
        <v>8220</v>
      </c>
      <c r="H3225" t="s">
        <v>8223</v>
      </c>
      <c r="I3225" t="s">
        <v>8245</v>
      </c>
      <c r="J3225">
        <v>1464099900</v>
      </c>
      <c r="K3225">
        <v>1462585315</v>
      </c>
      <c r="L3225" t="b">
        <v>0</v>
      </c>
      <c r="M3225">
        <v>2</v>
      </c>
      <c r="N3225" t="b">
        <v>0</v>
      </c>
      <c r="O3225" s="12" t="s">
        <v>8280</v>
      </c>
      <c r="P3225" s="12" t="s">
        <v>8281</v>
      </c>
      <c r="Q3225">
        <v>40</v>
      </c>
      <c r="R3225" s="18">
        <f t="shared" si="205"/>
        <v>42514.600694444445</v>
      </c>
      <c r="S3225" s="18">
        <f t="shared" si="206"/>
        <v>42497.070775462969</v>
      </c>
      <c r="T3225">
        <f t="shared" si="203"/>
        <v>2016</v>
      </c>
    </row>
    <row r="3226" spans="1:20" ht="60" x14ac:dyDescent="0.25">
      <c r="A3226">
        <v>3958</v>
      </c>
      <c r="B3226" s="9" t="s">
        <v>3955</v>
      </c>
      <c r="C3226" s="3" t="s">
        <v>8065</v>
      </c>
      <c r="D3226" s="5">
        <v>2000</v>
      </c>
      <c r="E3226" s="7">
        <v>641</v>
      </c>
      <c r="F3226" s="11">
        <f t="shared" si="204"/>
        <v>32</v>
      </c>
      <c r="G3226" t="s">
        <v>8220</v>
      </c>
      <c r="H3226" t="s">
        <v>8223</v>
      </c>
      <c r="I3226" t="s">
        <v>8245</v>
      </c>
      <c r="J3226">
        <v>1406988000</v>
      </c>
      <c r="K3226">
        <v>1403822912</v>
      </c>
      <c r="L3226" t="b">
        <v>0</v>
      </c>
      <c r="M3226">
        <v>16</v>
      </c>
      <c r="N3226" t="b">
        <v>0</v>
      </c>
      <c r="O3226" s="12" t="s">
        <v>8280</v>
      </c>
      <c r="P3226" s="12" t="s">
        <v>8281</v>
      </c>
      <c r="Q3226">
        <v>40.06</v>
      </c>
      <c r="R3226" s="18">
        <f t="shared" si="205"/>
        <v>41853.583333333336</v>
      </c>
      <c r="S3226" s="18">
        <f t="shared" si="206"/>
        <v>41816.950370370374</v>
      </c>
      <c r="T3226">
        <f t="shared" si="203"/>
        <v>2014</v>
      </c>
    </row>
    <row r="3227" spans="1:20" ht="45" x14ac:dyDescent="0.25">
      <c r="A3227">
        <v>3183</v>
      </c>
      <c r="B3227" s="9" t="s">
        <v>3183</v>
      </c>
      <c r="C3227" s="3" t="s">
        <v>7293</v>
      </c>
      <c r="D3227" s="5">
        <v>2500</v>
      </c>
      <c r="E3227" s="7">
        <v>2725</v>
      </c>
      <c r="F3227" s="11">
        <f t="shared" si="204"/>
        <v>109</v>
      </c>
      <c r="G3227" t="s">
        <v>8218</v>
      </c>
      <c r="H3227" t="s">
        <v>8223</v>
      </c>
      <c r="I3227" t="s">
        <v>8245</v>
      </c>
      <c r="J3227">
        <v>1377284669</v>
      </c>
      <c r="K3227">
        <v>1375729469</v>
      </c>
      <c r="L3227" t="b">
        <v>1</v>
      </c>
      <c r="M3227">
        <v>68</v>
      </c>
      <c r="N3227" t="b">
        <v>1</v>
      </c>
      <c r="O3227" s="12" t="s">
        <v>8280</v>
      </c>
      <c r="P3227" s="12" t="s">
        <v>8281</v>
      </c>
      <c r="Q3227">
        <v>40.07</v>
      </c>
      <c r="R3227" s="18">
        <f t="shared" si="205"/>
        <v>41509.79478009259</v>
      </c>
      <c r="S3227" s="18">
        <f t="shared" si="206"/>
        <v>41491.79478009259</v>
      </c>
      <c r="T3227">
        <f t="shared" si="203"/>
        <v>2013</v>
      </c>
    </row>
    <row r="3228" spans="1:20" ht="60" x14ac:dyDescent="0.25">
      <c r="A3228">
        <v>3498</v>
      </c>
      <c r="B3228" s="9" t="s">
        <v>3497</v>
      </c>
      <c r="C3228" s="3" t="s">
        <v>7608</v>
      </c>
      <c r="D3228" s="5">
        <v>1650</v>
      </c>
      <c r="E3228" s="7">
        <v>1690</v>
      </c>
      <c r="F3228" s="11">
        <f t="shared" si="204"/>
        <v>102</v>
      </c>
      <c r="G3228" t="s">
        <v>8218</v>
      </c>
      <c r="H3228" t="s">
        <v>8228</v>
      </c>
      <c r="I3228" t="s">
        <v>8250</v>
      </c>
      <c r="J3228">
        <v>1464471840</v>
      </c>
      <c r="K3228">
        <v>1459309704</v>
      </c>
      <c r="L3228" t="b">
        <v>0</v>
      </c>
      <c r="M3228">
        <v>42</v>
      </c>
      <c r="N3228" t="b">
        <v>1</v>
      </c>
      <c r="O3228" s="12" t="s">
        <v>8280</v>
      </c>
      <c r="P3228" s="12" t="s">
        <v>8281</v>
      </c>
      <c r="Q3228">
        <v>40.24</v>
      </c>
      <c r="R3228" s="18">
        <f t="shared" si="205"/>
        <v>42518.905555555553</v>
      </c>
      <c r="S3228" s="18">
        <f t="shared" si="206"/>
        <v>42459.15861111111</v>
      </c>
      <c r="T3228">
        <f t="shared" si="203"/>
        <v>2016</v>
      </c>
    </row>
    <row r="3229" spans="1:20" ht="60" x14ac:dyDescent="0.25">
      <c r="A3229">
        <v>3428</v>
      </c>
      <c r="B3229" s="9" t="s">
        <v>3427</v>
      </c>
      <c r="C3229" s="3" t="s">
        <v>7538</v>
      </c>
      <c r="D3229" s="5">
        <v>2000</v>
      </c>
      <c r="E3229" s="7">
        <v>2055</v>
      </c>
      <c r="F3229" s="11">
        <f t="shared" si="204"/>
        <v>103</v>
      </c>
      <c r="G3229" t="s">
        <v>8218</v>
      </c>
      <c r="H3229" t="s">
        <v>8224</v>
      </c>
      <c r="I3229" t="s">
        <v>8246</v>
      </c>
      <c r="J3229">
        <v>1425142800</v>
      </c>
      <c r="K3229">
        <v>1422983847</v>
      </c>
      <c r="L3229" t="b">
        <v>0</v>
      </c>
      <c r="M3229">
        <v>51</v>
      </c>
      <c r="N3229" t="b">
        <v>1</v>
      </c>
      <c r="O3229" s="12" t="s">
        <v>8280</v>
      </c>
      <c r="P3229" s="12" t="s">
        <v>8281</v>
      </c>
      <c r="Q3229">
        <v>40.29</v>
      </c>
      <c r="R3229" s="18">
        <f t="shared" si="205"/>
        <v>42063.708333333328</v>
      </c>
      <c r="S3229" s="18">
        <f t="shared" si="206"/>
        <v>42038.720451388886</v>
      </c>
      <c r="T3229">
        <f t="shared" si="203"/>
        <v>2015</v>
      </c>
    </row>
    <row r="3230" spans="1:20" ht="45" x14ac:dyDescent="0.25">
      <c r="A3230">
        <v>3483</v>
      </c>
      <c r="B3230" s="9" t="s">
        <v>3482</v>
      </c>
      <c r="C3230" s="3" t="s">
        <v>7593</v>
      </c>
      <c r="D3230" s="5">
        <v>3350</v>
      </c>
      <c r="E3230" s="7">
        <v>5358</v>
      </c>
      <c r="F3230" s="11">
        <f t="shared" si="204"/>
        <v>160</v>
      </c>
      <c r="G3230" t="s">
        <v>8218</v>
      </c>
      <c r="H3230" t="s">
        <v>8223</v>
      </c>
      <c r="I3230" t="s">
        <v>8245</v>
      </c>
      <c r="J3230">
        <v>1404403381</v>
      </c>
      <c r="K3230">
        <v>1401811381</v>
      </c>
      <c r="L3230" t="b">
        <v>0</v>
      </c>
      <c r="M3230">
        <v>133</v>
      </c>
      <c r="N3230" t="b">
        <v>1</v>
      </c>
      <c r="O3230" s="12" t="s">
        <v>8280</v>
      </c>
      <c r="P3230" s="12" t="s">
        <v>8281</v>
      </c>
      <c r="Q3230">
        <v>40.29</v>
      </c>
      <c r="R3230" s="18">
        <f t="shared" si="205"/>
        <v>41823.668761574074</v>
      </c>
      <c r="S3230" s="18">
        <f t="shared" si="206"/>
        <v>41793.668761574074</v>
      </c>
      <c r="T3230">
        <f t="shared" si="203"/>
        <v>2014</v>
      </c>
    </row>
    <row r="3231" spans="1:20" ht="60" x14ac:dyDescent="0.25">
      <c r="A3231">
        <v>2837</v>
      </c>
      <c r="B3231" s="9" t="s">
        <v>2837</v>
      </c>
      <c r="C3231" s="3" t="s">
        <v>6947</v>
      </c>
      <c r="D3231" s="5">
        <v>850</v>
      </c>
      <c r="E3231" s="7">
        <v>850</v>
      </c>
      <c r="F3231" s="11">
        <f t="shared" si="204"/>
        <v>100</v>
      </c>
      <c r="G3231" t="s">
        <v>8218</v>
      </c>
      <c r="H3231" t="s">
        <v>8228</v>
      </c>
      <c r="I3231" t="s">
        <v>8250</v>
      </c>
      <c r="J3231">
        <v>1449701284</v>
      </c>
      <c r="K3231">
        <v>1446241684</v>
      </c>
      <c r="L3231" t="b">
        <v>0</v>
      </c>
      <c r="M3231">
        <v>21</v>
      </c>
      <c r="N3231" t="b">
        <v>1</v>
      </c>
      <c r="O3231" s="12" t="s">
        <v>8280</v>
      </c>
      <c r="P3231" s="12" t="s">
        <v>8281</v>
      </c>
      <c r="Q3231">
        <v>40.479999999999997</v>
      </c>
      <c r="R3231" s="18">
        <f t="shared" si="205"/>
        <v>42347.950046296297</v>
      </c>
      <c r="S3231" s="18">
        <f t="shared" si="206"/>
        <v>42307.908379629633</v>
      </c>
      <c r="T3231">
        <f t="shared" si="203"/>
        <v>2015</v>
      </c>
    </row>
    <row r="3232" spans="1:20" ht="45" x14ac:dyDescent="0.25">
      <c r="A3232">
        <v>3578</v>
      </c>
      <c r="B3232" s="9" t="s">
        <v>3577</v>
      </c>
      <c r="C3232" s="3" t="s">
        <v>7688</v>
      </c>
      <c r="D3232" s="5">
        <v>1500</v>
      </c>
      <c r="E3232" s="7">
        <v>1500.2</v>
      </c>
      <c r="F3232" s="11">
        <f t="shared" si="204"/>
        <v>100</v>
      </c>
      <c r="G3232" t="s">
        <v>8218</v>
      </c>
      <c r="H3232" t="s">
        <v>8224</v>
      </c>
      <c r="I3232" t="s">
        <v>8246</v>
      </c>
      <c r="J3232">
        <v>1462037777</v>
      </c>
      <c r="K3232">
        <v>1459445777</v>
      </c>
      <c r="L3232" t="b">
        <v>0</v>
      </c>
      <c r="M3232">
        <v>37</v>
      </c>
      <c r="N3232" t="b">
        <v>1</v>
      </c>
      <c r="O3232" s="12" t="s">
        <v>8280</v>
      </c>
      <c r="P3232" s="12" t="s">
        <v>8281</v>
      </c>
      <c r="Q3232">
        <v>40.549999999999997</v>
      </c>
      <c r="R3232" s="18">
        <f t="shared" si="205"/>
        <v>42490.733530092592</v>
      </c>
      <c r="S3232" s="18">
        <f t="shared" si="206"/>
        <v>42460.733530092592</v>
      </c>
      <c r="T3232">
        <f t="shared" si="203"/>
        <v>2016</v>
      </c>
    </row>
    <row r="3233" spans="1:20" ht="45" x14ac:dyDescent="0.25">
      <c r="A3233">
        <v>3698</v>
      </c>
      <c r="B3233" s="9" t="s">
        <v>3695</v>
      </c>
      <c r="C3233" s="3" t="s">
        <v>7808</v>
      </c>
      <c r="D3233" s="5">
        <v>5000</v>
      </c>
      <c r="E3233" s="7">
        <v>5526</v>
      </c>
      <c r="F3233" s="11">
        <f t="shared" si="204"/>
        <v>111</v>
      </c>
      <c r="G3233" t="s">
        <v>8218</v>
      </c>
      <c r="H3233" t="s">
        <v>8223</v>
      </c>
      <c r="I3233" t="s">
        <v>8245</v>
      </c>
      <c r="J3233">
        <v>1456946487</v>
      </c>
      <c r="K3233">
        <v>1454354487</v>
      </c>
      <c r="L3233" t="b">
        <v>0</v>
      </c>
      <c r="M3233">
        <v>136</v>
      </c>
      <c r="N3233" t="b">
        <v>1</v>
      </c>
      <c r="O3233" s="12" t="s">
        <v>8280</v>
      </c>
      <c r="P3233" s="12" t="s">
        <v>8281</v>
      </c>
      <c r="Q3233">
        <v>40.630000000000003</v>
      </c>
      <c r="R3233" s="18">
        <f t="shared" si="205"/>
        <v>42431.806562500002</v>
      </c>
      <c r="S3233" s="18">
        <f t="shared" si="206"/>
        <v>42401.806562500002</v>
      </c>
      <c r="T3233">
        <f t="shared" si="203"/>
        <v>2016</v>
      </c>
    </row>
    <row r="3234" spans="1:20" ht="60" x14ac:dyDescent="0.25">
      <c r="A3234">
        <v>3291</v>
      </c>
      <c r="B3234" s="9" t="s">
        <v>3291</v>
      </c>
      <c r="C3234" s="3" t="s">
        <v>7401</v>
      </c>
      <c r="D3234" s="5">
        <v>500</v>
      </c>
      <c r="E3234" s="7">
        <v>570</v>
      </c>
      <c r="F3234" s="11">
        <f t="shared" si="204"/>
        <v>114</v>
      </c>
      <c r="G3234" t="s">
        <v>8218</v>
      </c>
      <c r="H3234" t="s">
        <v>8223</v>
      </c>
      <c r="I3234" t="s">
        <v>8245</v>
      </c>
      <c r="J3234">
        <v>1442462340</v>
      </c>
      <c r="K3234">
        <v>1439743900</v>
      </c>
      <c r="L3234" t="b">
        <v>0</v>
      </c>
      <c r="M3234">
        <v>14</v>
      </c>
      <c r="N3234" t="b">
        <v>1</v>
      </c>
      <c r="O3234" s="12" t="s">
        <v>8280</v>
      </c>
      <c r="P3234" s="12" t="s">
        <v>8281</v>
      </c>
      <c r="Q3234">
        <v>40.71</v>
      </c>
      <c r="R3234" s="18">
        <f t="shared" si="205"/>
        <v>42264.165972222225</v>
      </c>
      <c r="S3234" s="18">
        <f t="shared" si="206"/>
        <v>42232.702546296292</v>
      </c>
      <c r="T3234">
        <f t="shared" si="203"/>
        <v>2015</v>
      </c>
    </row>
    <row r="3235" spans="1:20" ht="45" x14ac:dyDescent="0.25">
      <c r="A3235">
        <v>3598</v>
      </c>
      <c r="B3235" s="9" t="s">
        <v>3597</v>
      </c>
      <c r="C3235" s="3" t="s">
        <v>7708</v>
      </c>
      <c r="D3235" s="5">
        <v>1000</v>
      </c>
      <c r="E3235" s="7">
        <v>1101</v>
      </c>
      <c r="F3235" s="11">
        <f t="shared" si="204"/>
        <v>110</v>
      </c>
      <c r="G3235" t="s">
        <v>8218</v>
      </c>
      <c r="H3235" t="s">
        <v>8223</v>
      </c>
      <c r="I3235" t="s">
        <v>8245</v>
      </c>
      <c r="J3235">
        <v>1409720340</v>
      </c>
      <c r="K3235">
        <v>1408129822</v>
      </c>
      <c r="L3235" t="b">
        <v>0</v>
      </c>
      <c r="M3235">
        <v>27</v>
      </c>
      <c r="N3235" t="b">
        <v>1</v>
      </c>
      <c r="O3235" s="12" t="s">
        <v>8280</v>
      </c>
      <c r="P3235" s="12" t="s">
        <v>8281</v>
      </c>
      <c r="Q3235">
        <v>40.78</v>
      </c>
      <c r="R3235" s="18">
        <f t="shared" si="205"/>
        <v>41885.207638888889</v>
      </c>
      <c r="S3235" s="18">
        <f t="shared" si="206"/>
        <v>41866.79886574074</v>
      </c>
      <c r="T3235">
        <f t="shared" si="203"/>
        <v>2014</v>
      </c>
    </row>
    <row r="3236" spans="1:20" ht="60" x14ac:dyDescent="0.25">
      <c r="A3236">
        <v>3097</v>
      </c>
      <c r="B3236" s="9" t="s">
        <v>3097</v>
      </c>
      <c r="C3236" s="3" t="s">
        <v>7207</v>
      </c>
      <c r="D3236" s="5">
        <v>10000</v>
      </c>
      <c r="E3236" s="7">
        <v>1715</v>
      </c>
      <c r="F3236" s="11">
        <f t="shared" si="204"/>
        <v>17</v>
      </c>
      <c r="G3236" t="s">
        <v>8220</v>
      </c>
      <c r="H3236" t="s">
        <v>8224</v>
      </c>
      <c r="I3236" t="s">
        <v>8246</v>
      </c>
      <c r="J3236">
        <v>1475848800</v>
      </c>
      <c r="K3236">
        <v>1474027501</v>
      </c>
      <c r="L3236" t="b">
        <v>0</v>
      </c>
      <c r="M3236">
        <v>42</v>
      </c>
      <c r="N3236" t="b">
        <v>0</v>
      </c>
      <c r="O3236" s="12" t="s">
        <v>8280</v>
      </c>
      <c r="P3236" s="12" t="s">
        <v>8282</v>
      </c>
      <c r="Q3236">
        <v>40.83</v>
      </c>
      <c r="R3236" s="18">
        <f t="shared" si="205"/>
        <v>42650.583333333328</v>
      </c>
      <c r="S3236" s="18">
        <f t="shared" si="206"/>
        <v>42629.503483796296</v>
      </c>
      <c r="T3236">
        <f t="shared" si="203"/>
        <v>2016</v>
      </c>
    </row>
    <row r="3237" spans="1:20" ht="60" x14ac:dyDescent="0.25">
      <c r="A3237">
        <v>537</v>
      </c>
      <c r="B3237" s="9" t="s">
        <v>538</v>
      </c>
      <c r="C3237" s="3" t="s">
        <v>4647</v>
      </c>
      <c r="D3237" s="5">
        <v>2000</v>
      </c>
      <c r="E3237" s="7">
        <v>2410</v>
      </c>
      <c r="F3237" s="11">
        <f t="shared" si="204"/>
        <v>121</v>
      </c>
      <c r="G3237" t="s">
        <v>8218</v>
      </c>
      <c r="H3237" t="s">
        <v>8223</v>
      </c>
      <c r="I3237" t="s">
        <v>8245</v>
      </c>
      <c r="J3237">
        <v>1446665191</v>
      </c>
      <c r="K3237">
        <v>1444069591</v>
      </c>
      <c r="L3237" t="b">
        <v>0</v>
      </c>
      <c r="M3237">
        <v>59</v>
      </c>
      <c r="N3237" t="b">
        <v>1</v>
      </c>
      <c r="O3237" s="12" t="s">
        <v>8280</v>
      </c>
      <c r="P3237" s="12" t="s">
        <v>8281</v>
      </c>
      <c r="Q3237">
        <v>40.85</v>
      </c>
      <c r="R3237" s="18">
        <f t="shared" si="205"/>
        <v>42312.810081018513</v>
      </c>
      <c r="S3237" s="18">
        <f t="shared" si="206"/>
        <v>42282.768414351856</v>
      </c>
      <c r="T3237">
        <f t="shared" si="203"/>
        <v>2015</v>
      </c>
    </row>
    <row r="3238" spans="1:20" ht="45" x14ac:dyDescent="0.25">
      <c r="A3238">
        <v>3819</v>
      </c>
      <c r="B3238" s="9" t="s">
        <v>3816</v>
      </c>
      <c r="C3238" s="3" t="s">
        <v>7817</v>
      </c>
      <c r="D3238" s="5">
        <v>1000</v>
      </c>
      <c r="E3238" s="7">
        <v>1064</v>
      </c>
      <c r="F3238" s="11">
        <f t="shared" si="204"/>
        <v>106</v>
      </c>
      <c r="G3238" t="s">
        <v>8218</v>
      </c>
      <c r="H3238" t="s">
        <v>8223</v>
      </c>
      <c r="I3238" t="s">
        <v>8245</v>
      </c>
      <c r="J3238">
        <v>1437166920</v>
      </c>
      <c r="K3238">
        <v>1435554104</v>
      </c>
      <c r="L3238" t="b">
        <v>0</v>
      </c>
      <c r="M3238">
        <v>26</v>
      </c>
      <c r="N3238" t="b">
        <v>1</v>
      </c>
      <c r="O3238" s="12" t="s">
        <v>8280</v>
      </c>
      <c r="P3238" s="12" t="s">
        <v>8281</v>
      </c>
      <c r="Q3238">
        <v>40.92</v>
      </c>
      <c r="R3238" s="18">
        <f t="shared" si="205"/>
        <v>42202.876388888893</v>
      </c>
      <c r="S3238" s="18">
        <f t="shared" si="206"/>
        <v>42184.209537037037</v>
      </c>
      <c r="T3238">
        <f t="shared" si="203"/>
        <v>2015</v>
      </c>
    </row>
    <row r="3239" spans="1:20" ht="60" x14ac:dyDescent="0.25">
      <c r="A3239">
        <v>3550</v>
      </c>
      <c r="B3239" s="9" t="s">
        <v>3549</v>
      </c>
      <c r="C3239" s="3" t="s">
        <v>7660</v>
      </c>
      <c r="D3239" s="5">
        <v>2500</v>
      </c>
      <c r="E3239" s="7">
        <v>2620</v>
      </c>
      <c r="F3239" s="11">
        <f t="shared" si="204"/>
        <v>105</v>
      </c>
      <c r="G3239" t="s">
        <v>8218</v>
      </c>
      <c r="H3239" t="s">
        <v>8224</v>
      </c>
      <c r="I3239" t="s">
        <v>8246</v>
      </c>
      <c r="J3239">
        <v>1462224398</v>
      </c>
      <c r="K3239">
        <v>1459632398</v>
      </c>
      <c r="L3239" t="b">
        <v>0</v>
      </c>
      <c r="M3239">
        <v>64</v>
      </c>
      <c r="N3239" t="b">
        <v>1</v>
      </c>
      <c r="O3239" s="12" t="s">
        <v>8280</v>
      </c>
      <c r="P3239" s="12" t="s">
        <v>8281</v>
      </c>
      <c r="Q3239">
        <v>40.94</v>
      </c>
      <c r="R3239" s="18">
        <f t="shared" si="205"/>
        <v>42492.893495370372</v>
      </c>
      <c r="S3239" s="18">
        <f t="shared" si="206"/>
        <v>42462.893495370372</v>
      </c>
      <c r="T3239">
        <f t="shared" si="203"/>
        <v>2016</v>
      </c>
    </row>
    <row r="3240" spans="1:20" ht="60" x14ac:dyDescent="0.25">
      <c r="A3240">
        <v>3059</v>
      </c>
      <c r="B3240" s="9" t="s">
        <v>3059</v>
      </c>
      <c r="C3240" s="3" t="s">
        <v>7169</v>
      </c>
      <c r="D3240" s="5">
        <v>15000</v>
      </c>
      <c r="E3240" s="7">
        <v>451</v>
      </c>
      <c r="F3240" s="11">
        <f t="shared" si="204"/>
        <v>3</v>
      </c>
      <c r="G3240" t="s">
        <v>8220</v>
      </c>
      <c r="H3240" t="s">
        <v>8223</v>
      </c>
      <c r="I3240" t="s">
        <v>8245</v>
      </c>
      <c r="J3240">
        <v>1407536846</v>
      </c>
      <c r="K3240">
        <v>1404944846</v>
      </c>
      <c r="L3240" t="b">
        <v>0</v>
      </c>
      <c r="M3240">
        <v>11</v>
      </c>
      <c r="N3240" t="b">
        <v>0</v>
      </c>
      <c r="O3240" s="12" t="s">
        <v>8280</v>
      </c>
      <c r="P3240" s="12" t="s">
        <v>8282</v>
      </c>
      <c r="Q3240">
        <v>41</v>
      </c>
      <c r="R3240" s="18">
        <f t="shared" si="205"/>
        <v>41859.935717592591</v>
      </c>
      <c r="S3240" s="18">
        <f t="shared" si="206"/>
        <v>41829.935717592591</v>
      </c>
      <c r="T3240">
        <f t="shared" si="203"/>
        <v>2014</v>
      </c>
    </row>
    <row r="3241" spans="1:20" ht="60" x14ac:dyDescent="0.25">
      <c r="A3241">
        <v>3967</v>
      </c>
      <c r="B3241" s="9" t="s">
        <v>3964</v>
      </c>
      <c r="C3241" s="3" t="s">
        <v>8074</v>
      </c>
      <c r="D3241" s="5">
        <v>1700</v>
      </c>
      <c r="E3241" s="7">
        <v>410</v>
      </c>
      <c r="F3241" s="11">
        <f t="shared" si="204"/>
        <v>24</v>
      </c>
      <c r="G3241" t="s">
        <v>8220</v>
      </c>
      <c r="H3241" t="s">
        <v>8223</v>
      </c>
      <c r="I3241" t="s">
        <v>8245</v>
      </c>
      <c r="J3241">
        <v>1488783507</v>
      </c>
      <c r="K3241">
        <v>1486191507</v>
      </c>
      <c r="L3241" t="b">
        <v>0</v>
      </c>
      <c r="M3241">
        <v>10</v>
      </c>
      <c r="N3241" t="b">
        <v>0</v>
      </c>
      <c r="O3241" s="12" t="s">
        <v>8280</v>
      </c>
      <c r="P3241" s="12" t="s">
        <v>8281</v>
      </c>
      <c r="Q3241">
        <v>41</v>
      </c>
      <c r="R3241" s="18">
        <f t="shared" si="205"/>
        <v>42800.290590277778</v>
      </c>
      <c r="S3241" s="18">
        <f t="shared" si="206"/>
        <v>42770.290590277778</v>
      </c>
      <c r="T3241">
        <f t="shared" si="203"/>
        <v>2017</v>
      </c>
    </row>
    <row r="3242" spans="1:20" ht="60" x14ac:dyDescent="0.25">
      <c r="A3242">
        <v>3522</v>
      </c>
      <c r="B3242" s="9" t="s">
        <v>3521</v>
      </c>
      <c r="C3242" s="3" t="s">
        <v>7632</v>
      </c>
      <c r="D3242" s="5">
        <v>1395</v>
      </c>
      <c r="E3242" s="7">
        <v>1395</v>
      </c>
      <c r="F3242" s="11">
        <f t="shared" si="204"/>
        <v>100</v>
      </c>
      <c r="G3242" t="s">
        <v>8218</v>
      </c>
      <c r="H3242" t="s">
        <v>8224</v>
      </c>
      <c r="I3242" t="s">
        <v>8246</v>
      </c>
      <c r="J3242">
        <v>1442311560</v>
      </c>
      <c r="K3242">
        <v>1439924246</v>
      </c>
      <c r="L3242" t="b">
        <v>0</v>
      </c>
      <c r="M3242">
        <v>34</v>
      </c>
      <c r="N3242" t="b">
        <v>1</v>
      </c>
      <c r="O3242" s="12" t="s">
        <v>8280</v>
      </c>
      <c r="P3242" s="12" t="s">
        <v>8281</v>
      </c>
      <c r="Q3242">
        <v>41.03</v>
      </c>
      <c r="R3242" s="18">
        <f t="shared" si="205"/>
        <v>42262.420833333337</v>
      </c>
      <c r="S3242" s="18">
        <f t="shared" si="206"/>
        <v>42234.789884259255</v>
      </c>
      <c r="T3242">
        <f t="shared" si="203"/>
        <v>2015</v>
      </c>
    </row>
    <row r="3243" spans="1:20" ht="60" x14ac:dyDescent="0.25">
      <c r="A3243">
        <v>3451</v>
      </c>
      <c r="B3243" s="9" t="s">
        <v>3450</v>
      </c>
      <c r="C3243" s="3" t="s">
        <v>7561</v>
      </c>
      <c r="D3243" s="5">
        <v>650</v>
      </c>
      <c r="E3243" s="7">
        <v>658</v>
      </c>
      <c r="F3243" s="11">
        <f t="shared" si="204"/>
        <v>101</v>
      </c>
      <c r="G3243" t="s">
        <v>8218</v>
      </c>
      <c r="H3243" t="s">
        <v>8223</v>
      </c>
      <c r="I3243" t="s">
        <v>8245</v>
      </c>
      <c r="J3243">
        <v>1429636927</v>
      </c>
      <c r="K3243">
        <v>1427304127</v>
      </c>
      <c r="L3243" t="b">
        <v>0</v>
      </c>
      <c r="M3243">
        <v>16</v>
      </c>
      <c r="N3243" t="b">
        <v>1</v>
      </c>
      <c r="O3243" s="12" t="s">
        <v>8280</v>
      </c>
      <c r="P3243" s="12" t="s">
        <v>8281</v>
      </c>
      <c r="Q3243">
        <v>41.13</v>
      </c>
      <c r="R3243" s="18">
        <f t="shared" si="205"/>
        <v>42115.723692129628</v>
      </c>
      <c r="S3243" s="18">
        <f t="shared" si="206"/>
        <v>42088.723692129628</v>
      </c>
      <c r="T3243">
        <f t="shared" si="203"/>
        <v>2015</v>
      </c>
    </row>
    <row r="3244" spans="1:20" ht="60" x14ac:dyDescent="0.25">
      <c r="A3244">
        <v>3443</v>
      </c>
      <c r="B3244" s="9" t="s">
        <v>3442</v>
      </c>
      <c r="C3244" s="3" t="s">
        <v>7553</v>
      </c>
      <c r="D3244" s="5">
        <v>1000</v>
      </c>
      <c r="E3244" s="7">
        <v>1855</v>
      </c>
      <c r="F3244" s="11">
        <f t="shared" si="204"/>
        <v>186</v>
      </c>
      <c r="G3244" t="s">
        <v>8218</v>
      </c>
      <c r="H3244" t="s">
        <v>8223</v>
      </c>
      <c r="I3244" t="s">
        <v>8245</v>
      </c>
      <c r="J3244">
        <v>1410266146</v>
      </c>
      <c r="K3244">
        <v>1407674146</v>
      </c>
      <c r="L3244" t="b">
        <v>0</v>
      </c>
      <c r="M3244">
        <v>45</v>
      </c>
      <c r="N3244" t="b">
        <v>1</v>
      </c>
      <c r="O3244" s="12" t="s">
        <v>8280</v>
      </c>
      <c r="P3244" s="12" t="s">
        <v>8281</v>
      </c>
      <c r="Q3244">
        <v>41.22</v>
      </c>
      <c r="R3244" s="18">
        <f t="shared" si="205"/>
        <v>41891.524837962963</v>
      </c>
      <c r="S3244" s="18">
        <f t="shared" si="206"/>
        <v>41861.524837962963</v>
      </c>
      <c r="T3244">
        <f t="shared" si="203"/>
        <v>2014</v>
      </c>
    </row>
    <row r="3245" spans="1:20" ht="45" x14ac:dyDescent="0.25">
      <c r="A3245">
        <v>3263</v>
      </c>
      <c r="B3245" s="9" t="s">
        <v>3263</v>
      </c>
      <c r="C3245" s="3" t="s">
        <v>7373</v>
      </c>
      <c r="D3245" s="5">
        <v>2500</v>
      </c>
      <c r="E3245" s="7">
        <v>2804.16</v>
      </c>
      <c r="F3245" s="11">
        <f t="shared" si="204"/>
        <v>112</v>
      </c>
      <c r="G3245" t="s">
        <v>8218</v>
      </c>
      <c r="H3245" t="s">
        <v>8223</v>
      </c>
      <c r="I3245" t="s">
        <v>8245</v>
      </c>
      <c r="J3245">
        <v>1446238800</v>
      </c>
      <c r="K3245">
        <v>1444220588</v>
      </c>
      <c r="L3245" t="b">
        <v>1</v>
      </c>
      <c r="M3245">
        <v>68</v>
      </c>
      <c r="N3245" t="b">
        <v>1</v>
      </c>
      <c r="O3245" s="12" t="s">
        <v>8280</v>
      </c>
      <c r="P3245" s="12" t="s">
        <v>8281</v>
      </c>
      <c r="Q3245">
        <v>41.24</v>
      </c>
      <c r="R3245" s="18">
        <f t="shared" si="205"/>
        <v>42307.875</v>
      </c>
      <c r="S3245" s="18">
        <f t="shared" si="206"/>
        <v>42284.516064814816</v>
      </c>
      <c r="T3245">
        <f t="shared" si="203"/>
        <v>2015</v>
      </c>
    </row>
    <row r="3246" spans="1:20" ht="60" x14ac:dyDescent="0.25">
      <c r="A3246">
        <v>3452</v>
      </c>
      <c r="B3246" s="9" t="s">
        <v>3451</v>
      </c>
      <c r="C3246" s="3" t="s">
        <v>7562</v>
      </c>
      <c r="D3246" s="5">
        <v>1000</v>
      </c>
      <c r="E3246" s="7">
        <v>1532</v>
      </c>
      <c r="F3246" s="11">
        <f t="shared" si="204"/>
        <v>153</v>
      </c>
      <c r="G3246" t="s">
        <v>8218</v>
      </c>
      <c r="H3246" t="s">
        <v>8223</v>
      </c>
      <c r="I3246" t="s">
        <v>8245</v>
      </c>
      <c r="J3246">
        <v>1406087940</v>
      </c>
      <c r="K3246">
        <v>1404141626</v>
      </c>
      <c r="L3246" t="b">
        <v>0</v>
      </c>
      <c r="M3246">
        <v>37</v>
      </c>
      <c r="N3246" t="b">
        <v>1</v>
      </c>
      <c r="O3246" s="12" t="s">
        <v>8280</v>
      </c>
      <c r="P3246" s="12" t="s">
        <v>8281</v>
      </c>
      <c r="Q3246">
        <v>41.41</v>
      </c>
      <c r="R3246" s="18">
        <f t="shared" si="205"/>
        <v>41843.165972222225</v>
      </c>
      <c r="S3246" s="18">
        <f t="shared" si="206"/>
        <v>41820.639189814814</v>
      </c>
      <c r="T3246">
        <f t="shared" si="203"/>
        <v>2014</v>
      </c>
    </row>
    <row r="3247" spans="1:20" ht="30" x14ac:dyDescent="0.25">
      <c r="A3247">
        <v>3148</v>
      </c>
      <c r="B3247" s="9" t="s">
        <v>3148</v>
      </c>
      <c r="C3247" s="3" t="s">
        <v>7258</v>
      </c>
      <c r="D3247" s="5">
        <v>1800</v>
      </c>
      <c r="E3247" s="7">
        <v>2361</v>
      </c>
      <c r="F3247" s="11">
        <f t="shared" si="204"/>
        <v>131</v>
      </c>
      <c r="G3247" t="s">
        <v>8218</v>
      </c>
      <c r="H3247" t="s">
        <v>8223</v>
      </c>
      <c r="I3247" t="s">
        <v>8245</v>
      </c>
      <c r="J3247">
        <v>1412136000</v>
      </c>
      <c r="K3247">
        <v>1410278284</v>
      </c>
      <c r="L3247" t="b">
        <v>1</v>
      </c>
      <c r="M3247">
        <v>57</v>
      </c>
      <c r="N3247" t="b">
        <v>1</v>
      </c>
      <c r="O3247" s="12" t="s">
        <v>8280</v>
      </c>
      <c r="P3247" s="12" t="s">
        <v>8281</v>
      </c>
      <c r="Q3247">
        <v>41.42</v>
      </c>
      <c r="R3247" s="18">
        <f t="shared" si="205"/>
        <v>41913.166666666664</v>
      </c>
      <c r="S3247" s="18">
        <f t="shared" si="206"/>
        <v>41891.665324074071</v>
      </c>
      <c r="T3247">
        <f t="shared" si="203"/>
        <v>2014</v>
      </c>
    </row>
    <row r="3248" spans="1:20" ht="45" x14ac:dyDescent="0.25">
      <c r="A3248">
        <v>3644</v>
      </c>
      <c r="B3248" s="9" t="s">
        <v>3642</v>
      </c>
      <c r="C3248" s="3" t="s">
        <v>7754</v>
      </c>
      <c r="D3248" s="5">
        <v>5000</v>
      </c>
      <c r="E3248" s="7">
        <v>821</v>
      </c>
      <c r="F3248" s="11">
        <f t="shared" si="204"/>
        <v>16</v>
      </c>
      <c r="G3248" t="s">
        <v>8220</v>
      </c>
      <c r="H3248" t="s">
        <v>8223</v>
      </c>
      <c r="I3248" t="s">
        <v>8245</v>
      </c>
      <c r="J3248">
        <v>1457413140</v>
      </c>
      <c r="K3248">
        <v>1454996887</v>
      </c>
      <c r="L3248" t="b">
        <v>0</v>
      </c>
      <c r="M3248">
        <v>12</v>
      </c>
      <c r="N3248" t="b">
        <v>0</v>
      </c>
      <c r="O3248" s="12" t="s">
        <v>8280</v>
      </c>
      <c r="P3248" s="12" t="s">
        <v>8305</v>
      </c>
      <c r="Q3248">
        <v>68.42</v>
      </c>
      <c r="R3248" s="18">
        <f t="shared" si="205"/>
        <v>42437.207638888889</v>
      </c>
      <c r="S3248" s="18">
        <f t="shared" si="206"/>
        <v>42409.241747685184</v>
      </c>
      <c r="T3248">
        <f t="shared" si="203"/>
        <v>2016</v>
      </c>
    </row>
    <row r="3249" spans="1:20" ht="60" x14ac:dyDescent="0.25">
      <c r="A3249">
        <v>3185</v>
      </c>
      <c r="B3249" s="9" t="s">
        <v>3185</v>
      </c>
      <c r="C3249" s="3" t="s">
        <v>7295</v>
      </c>
      <c r="D3249" s="5">
        <v>1000</v>
      </c>
      <c r="E3249" s="7">
        <v>1000</v>
      </c>
      <c r="F3249" s="11">
        <f t="shared" si="204"/>
        <v>100</v>
      </c>
      <c r="G3249" t="s">
        <v>8218</v>
      </c>
      <c r="H3249" t="s">
        <v>8224</v>
      </c>
      <c r="I3249" t="s">
        <v>8246</v>
      </c>
      <c r="J3249">
        <v>1405553241</v>
      </c>
      <c r="K3249">
        <v>1404948441</v>
      </c>
      <c r="L3249" t="b">
        <v>1</v>
      </c>
      <c r="M3249">
        <v>24</v>
      </c>
      <c r="N3249" t="b">
        <v>1</v>
      </c>
      <c r="O3249" s="12" t="s">
        <v>8280</v>
      </c>
      <c r="P3249" s="12" t="s">
        <v>8281</v>
      </c>
      <c r="Q3249">
        <v>41.67</v>
      </c>
      <c r="R3249" s="18">
        <f t="shared" si="205"/>
        <v>41836.977326388893</v>
      </c>
      <c r="S3249" s="18">
        <f t="shared" si="206"/>
        <v>41829.977326388893</v>
      </c>
      <c r="T3249">
        <f t="shared" si="203"/>
        <v>2014</v>
      </c>
    </row>
    <row r="3250" spans="1:20" ht="60" x14ac:dyDescent="0.25">
      <c r="A3250">
        <v>3645</v>
      </c>
      <c r="B3250" s="9" t="s">
        <v>3643</v>
      </c>
      <c r="C3250" s="3" t="s">
        <v>7755</v>
      </c>
      <c r="D3250" s="5">
        <v>1000</v>
      </c>
      <c r="E3250" s="7">
        <v>1</v>
      </c>
      <c r="F3250" s="11">
        <f t="shared" si="204"/>
        <v>0</v>
      </c>
      <c r="G3250" t="s">
        <v>8220</v>
      </c>
      <c r="H3250" t="s">
        <v>8228</v>
      </c>
      <c r="I3250" t="s">
        <v>8250</v>
      </c>
      <c r="J3250">
        <v>1479773838</v>
      </c>
      <c r="K3250">
        <v>1477178238</v>
      </c>
      <c r="L3250" t="b">
        <v>0</v>
      </c>
      <c r="M3250">
        <v>1</v>
      </c>
      <c r="N3250" t="b">
        <v>0</v>
      </c>
      <c r="O3250" s="12" t="s">
        <v>8280</v>
      </c>
      <c r="P3250" s="12" t="s">
        <v>8305</v>
      </c>
      <c r="Q3250">
        <v>1</v>
      </c>
      <c r="R3250" s="18">
        <f t="shared" si="205"/>
        <v>42696.012013888889</v>
      </c>
      <c r="S3250" s="18">
        <f t="shared" si="206"/>
        <v>42665.970347222217</v>
      </c>
      <c r="T3250">
        <f t="shared" si="203"/>
        <v>2016</v>
      </c>
    </row>
    <row r="3251" spans="1:20" ht="60" x14ac:dyDescent="0.25">
      <c r="A3251">
        <v>3392</v>
      </c>
      <c r="B3251" s="9" t="s">
        <v>3391</v>
      </c>
      <c r="C3251" s="3" t="s">
        <v>7502</v>
      </c>
      <c r="D3251" s="5">
        <v>500</v>
      </c>
      <c r="E3251" s="7">
        <v>500</v>
      </c>
      <c r="F3251" s="11">
        <f t="shared" si="204"/>
        <v>100</v>
      </c>
      <c r="G3251" t="s">
        <v>8218</v>
      </c>
      <c r="H3251" t="s">
        <v>8224</v>
      </c>
      <c r="I3251" t="s">
        <v>8246</v>
      </c>
      <c r="J3251">
        <v>1462565855</v>
      </c>
      <c r="K3251">
        <v>1458245855</v>
      </c>
      <c r="L3251" t="b">
        <v>0</v>
      </c>
      <c r="M3251">
        <v>12</v>
      </c>
      <c r="N3251" t="b">
        <v>1</v>
      </c>
      <c r="O3251" s="12" t="s">
        <v>8280</v>
      </c>
      <c r="P3251" s="12" t="s">
        <v>8281</v>
      </c>
      <c r="Q3251">
        <v>41.67</v>
      </c>
      <c r="R3251" s="18">
        <f t="shared" si="205"/>
        <v>42496.845543981486</v>
      </c>
      <c r="S3251" s="18">
        <f t="shared" si="206"/>
        <v>42446.845543981486</v>
      </c>
      <c r="T3251">
        <f t="shared" si="203"/>
        <v>2016</v>
      </c>
    </row>
    <row r="3252" spans="1:20" ht="45" x14ac:dyDescent="0.25">
      <c r="A3252">
        <v>3470</v>
      </c>
      <c r="B3252" s="9" t="s">
        <v>3469</v>
      </c>
      <c r="C3252" s="3" t="s">
        <v>7580</v>
      </c>
      <c r="D3252" s="5">
        <v>250</v>
      </c>
      <c r="E3252" s="7">
        <v>375</v>
      </c>
      <c r="F3252" s="11">
        <f t="shared" si="204"/>
        <v>150</v>
      </c>
      <c r="G3252" t="s">
        <v>8218</v>
      </c>
      <c r="H3252" t="s">
        <v>8223</v>
      </c>
      <c r="I3252" t="s">
        <v>8245</v>
      </c>
      <c r="J3252">
        <v>1468618680</v>
      </c>
      <c r="K3252">
        <v>1465345902</v>
      </c>
      <c r="L3252" t="b">
        <v>0</v>
      </c>
      <c r="M3252">
        <v>9</v>
      </c>
      <c r="N3252" t="b">
        <v>1</v>
      </c>
      <c r="O3252" s="12" t="s">
        <v>8280</v>
      </c>
      <c r="P3252" s="12" t="s">
        <v>8281</v>
      </c>
      <c r="Q3252">
        <v>41.67</v>
      </c>
      <c r="R3252" s="18">
        <f t="shared" si="205"/>
        <v>42566.901388888888</v>
      </c>
      <c r="S3252" s="18">
        <f t="shared" si="206"/>
        <v>42529.022013888884</v>
      </c>
      <c r="T3252">
        <f t="shared" si="203"/>
        <v>2016</v>
      </c>
    </row>
    <row r="3253" spans="1:20" ht="45" x14ac:dyDescent="0.25">
      <c r="A3253">
        <v>3808</v>
      </c>
      <c r="B3253" s="9" t="s">
        <v>3805</v>
      </c>
      <c r="C3253" s="3" t="s">
        <v>7918</v>
      </c>
      <c r="D3253" s="5">
        <v>1000</v>
      </c>
      <c r="E3253" s="7">
        <v>1000</v>
      </c>
      <c r="F3253" s="11">
        <f t="shared" si="204"/>
        <v>100</v>
      </c>
      <c r="G3253" t="s">
        <v>8218</v>
      </c>
      <c r="H3253" t="s">
        <v>8224</v>
      </c>
      <c r="I3253" t="s">
        <v>8246</v>
      </c>
      <c r="J3253">
        <v>1429955619</v>
      </c>
      <c r="K3253">
        <v>1424775219</v>
      </c>
      <c r="L3253" t="b">
        <v>0</v>
      </c>
      <c r="M3253">
        <v>24</v>
      </c>
      <c r="N3253" t="b">
        <v>1</v>
      </c>
      <c r="O3253" s="12" t="s">
        <v>8280</v>
      </c>
      <c r="P3253" s="12" t="s">
        <v>8281</v>
      </c>
      <c r="Q3253">
        <v>41.67</v>
      </c>
      <c r="R3253" s="18">
        <f t="shared" si="205"/>
        <v>42119.412256944444</v>
      </c>
      <c r="S3253" s="18">
        <f t="shared" si="206"/>
        <v>42059.453923611116</v>
      </c>
      <c r="T3253">
        <f t="shared" si="203"/>
        <v>2015</v>
      </c>
    </row>
    <row r="3254" spans="1:20" ht="45" x14ac:dyDescent="0.25">
      <c r="A3254">
        <v>3646</v>
      </c>
      <c r="B3254" s="9" t="s">
        <v>3644</v>
      </c>
      <c r="C3254" s="3" t="s">
        <v>7756</v>
      </c>
      <c r="D3254" s="5">
        <v>10000</v>
      </c>
      <c r="E3254" s="7">
        <v>481</v>
      </c>
      <c r="F3254" s="11">
        <f t="shared" si="204"/>
        <v>5</v>
      </c>
      <c r="G3254" t="s">
        <v>8220</v>
      </c>
      <c r="H3254" t="s">
        <v>8223</v>
      </c>
      <c r="I3254" t="s">
        <v>8245</v>
      </c>
      <c r="J3254">
        <v>1434497400</v>
      </c>
      <c r="K3254">
        <v>1431770802</v>
      </c>
      <c r="L3254" t="b">
        <v>0</v>
      </c>
      <c r="M3254">
        <v>8</v>
      </c>
      <c r="N3254" t="b">
        <v>0</v>
      </c>
      <c r="O3254" s="12" t="s">
        <v>8280</v>
      </c>
      <c r="P3254" s="12" t="s">
        <v>8305</v>
      </c>
      <c r="Q3254">
        <v>60.13</v>
      </c>
      <c r="R3254" s="18">
        <f t="shared" si="205"/>
        <v>42171.979166666672</v>
      </c>
      <c r="S3254" s="18">
        <f t="shared" si="206"/>
        <v>42140.421319444446</v>
      </c>
      <c r="T3254">
        <f t="shared" si="203"/>
        <v>2015</v>
      </c>
    </row>
    <row r="3255" spans="1:20" ht="45" x14ac:dyDescent="0.25">
      <c r="A3255">
        <v>3153</v>
      </c>
      <c r="B3255" s="9" t="s">
        <v>3153</v>
      </c>
      <c r="C3255" s="3" t="s">
        <v>7263</v>
      </c>
      <c r="D3255" s="5">
        <v>3000</v>
      </c>
      <c r="E3255" s="7">
        <v>10067.5</v>
      </c>
      <c r="F3255" s="11">
        <f t="shared" si="204"/>
        <v>336</v>
      </c>
      <c r="G3255" t="s">
        <v>8218</v>
      </c>
      <c r="H3255" t="s">
        <v>8223</v>
      </c>
      <c r="I3255" t="s">
        <v>8245</v>
      </c>
      <c r="J3255">
        <v>1304225940</v>
      </c>
      <c r="K3255">
        <v>1301542937</v>
      </c>
      <c r="L3255" t="b">
        <v>1</v>
      </c>
      <c r="M3255">
        <v>241</v>
      </c>
      <c r="N3255" t="b">
        <v>1</v>
      </c>
      <c r="O3255" s="12" t="s">
        <v>8280</v>
      </c>
      <c r="P3255" s="12" t="s">
        <v>8281</v>
      </c>
      <c r="Q3255">
        <v>41.77</v>
      </c>
      <c r="R3255" s="18">
        <f t="shared" si="205"/>
        <v>40664.207638888889</v>
      </c>
      <c r="S3255" s="18">
        <f t="shared" si="206"/>
        <v>40633.154363425929</v>
      </c>
      <c r="T3255">
        <f t="shared" si="203"/>
        <v>2011</v>
      </c>
    </row>
    <row r="3256" spans="1:20" ht="60" x14ac:dyDescent="0.25">
      <c r="A3256">
        <v>2965</v>
      </c>
      <c r="B3256" s="9" t="s">
        <v>2965</v>
      </c>
      <c r="C3256" s="3" t="s">
        <v>7075</v>
      </c>
      <c r="D3256" s="5">
        <v>1500</v>
      </c>
      <c r="E3256" s="7">
        <v>1635</v>
      </c>
      <c r="F3256" s="11">
        <f t="shared" si="204"/>
        <v>109</v>
      </c>
      <c r="G3256" t="s">
        <v>8218</v>
      </c>
      <c r="H3256" t="s">
        <v>8223</v>
      </c>
      <c r="I3256" t="s">
        <v>8245</v>
      </c>
      <c r="J3256">
        <v>1436290233</v>
      </c>
      <c r="K3256">
        <v>1433698233</v>
      </c>
      <c r="L3256" t="b">
        <v>0</v>
      </c>
      <c r="M3256">
        <v>39</v>
      </c>
      <c r="N3256" t="b">
        <v>1</v>
      </c>
      <c r="O3256" s="12" t="s">
        <v>8280</v>
      </c>
      <c r="P3256" s="12" t="s">
        <v>8281</v>
      </c>
      <c r="Q3256">
        <v>41.92</v>
      </c>
      <c r="R3256" s="18">
        <f t="shared" si="205"/>
        <v>42192.729548611111</v>
      </c>
      <c r="S3256" s="18">
        <f t="shared" si="206"/>
        <v>42162.729548611111</v>
      </c>
      <c r="T3256">
        <f t="shared" si="203"/>
        <v>2015</v>
      </c>
    </row>
    <row r="3257" spans="1:20" ht="45" x14ac:dyDescent="0.25">
      <c r="A3257">
        <v>3685</v>
      </c>
      <c r="B3257" s="9" t="s">
        <v>3682</v>
      </c>
      <c r="C3257" s="3" t="s">
        <v>7795</v>
      </c>
      <c r="D3257" s="5">
        <v>5000</v>
      </c>
      <c r="E3257" s="7">
        <v>5285</v>
      </c>
      <c r="F3257" s="11">
        <f t="shared" si="204"/>
        <v>106</v>
      </c>
      <c r="G3257" t="s">
        <v>8218</v>
      </c>
      <c r="H3257" t="s">
        <v>8223</v>
      </c>
      <c r="I3257" t="s">
        <v>8245</v>
      </c>
      <c r="J3257">
        <v>1400533200</v>
      </c>
      <c r="K3257">
        <v>1398348859</v>
      </c>
      <c r="L3257" t="b">
        <v>0</v>
      </c>
      <c r="M3257">
        <v>126</v>
      </c>
      <c r="N3257" t="b">
        <v>1</v>
      </c>
      <c r="O3257" s="12" t="s">
        <v>8280</v>
      </c>
      <c r="P3257" s="12" t="s">
        <v>8281</v>
      </c>
      <c r="Q3257">
        <v>41.94</v>
      </c>
      <c r="R3257" s="18">
        <f t="shared" si="205"/>
        <v>41778.875</v>
      </c>
      <c r="S3257" s="18">
        <f t="shared" si="206"/>
        <v>41753.593275462961</v>
      </c>
      <c r="T3257">
        <f t="shared" si="203"/>
        <v>2014</v>
      </c>
    </row>
    <row r="3258" spans="1:20" ht="60" x14ac:dyDescent="0.25">
      <c r="A3258">
        <v>4055</v>
      </c>
      <c r="B3258" s="9" t="s">
        <v>4051</v>
      </c>
      <c r="C3258" s="3" t="s">
        <v>8159</v>
      </c>
      <c r="D3258" s="5">
        <v>5000</v>
      </c>
      <c r="E3258" s="7">
        <v>881</v>
      </c>
      <c r="F3258" s="11">
        <f t="shared" si="204"/>
        <v>18</v>
      </c>
      <c r="G3258" t="s">
        <v>8220</v>
      </c>
      <c r="H3258" t="s">
        <v>8224</v>
      </c>
      <c r="I3258" t="s">
        <v>8246</v>
      </c>
      <c r="J3258">
        <v>1403192031</v>
      </c>
      <c r="K3258">
        <v>1400600031</v>
      </c>
      <c r="L3258" t="b">
        <v>0</v>
      </c>
      <c r="M3258">
        <v>21</v>
      </c>
      <c r="N3258" t="b">
        <v>0</v>
      </c>
      <c r="O3258" s="12" t="s">
        <v>8280</v>
      </c>
      <c r="P3258" s="12" t="s">
        <v>8281</v>
      </c>
      <c r="Q3258">
        <v>41.95</v>
      </c>
      <c r="R3258" s="18">
        <f t="shared" si="205"/>
        <v>41809.648506944446</v>
      </c>
      <c r="S3258" s="18">
        <f t="shared" si="206"/>
        <v>41779.648506944446</v>
      </c>
      <c r="T3258">
        <f t="shared" si="203"/>
        <v>2014</v>
      </c>
    </row>
    <row r="3259" spans="1:20" ht="45" x14ac:dyDescent="0.25">
      <c r="A3259">
        <v>3088</v>
      </c>
      <c r="B3259" s="9" t="s">
        <v>3088</v>
      </c>
      <c r="C3259" s="3" t="s">
        <v>7198</v>
      </c>
      <c r="D3259" s="5">
        <v>65000</v>
      </c>
      <c r="E3259" s="7">
        <v>126</v>
      </c>
      <c r="F3259" s="11">
        <f t="shared" si="204"/>
        <v>0</v>
      </c>
      <c r="G3259" t="s">
        <v>8220</v>
      </c>
      <c r="H3259" t="s">
        <v>8223</v>
      </c>
      <c r="I3259" t="s">
        <v>8245</v>
      </c>
      <c r="J3259">
        <v>1420724460</v>
      </c>
      <c r="K3259">
        <v>1418046247</v>
      </c>
      <c r="L3259" t="b">
        <v>0</v>
      </c>
      <c r="M3259">
        <v>3</v>
      </c>
      <c r="N3259" t="b">
        <v>0</v>
      </c>
      <c r="O3259" s="12" t="s">
        <v>8280</v>
      </c>
      <c r="P3259" s="12" t="s">
        <v>8282</v>
      </c>
      <c r="Q3259">
        <v>42</v>
      </c>
      <c r="R3259" s="18">
        <f t="shared" si="205"/>
        <v>42012.570138888885</v>
      </c>
      <c r="S3259" s="18">
        <f t="shared" si="206"/>
        <v>41981.57230324074</v>
      </c>
      <c r="T3259">
        <f t="shared" si="203"/>
        <v>2014</v>
      </c>
    </row>
    <row r="3260" spans="1:20" ht="45" x14ac:dyDescent="0.25">
      <c r="A3260">
        <v>3964</v>
      </c>
      <c r="B3260" s="9" t="s">
        <v>3961</v>
      </c>
      <c r="C3260" s="3" t="s">
        <v>8071</v>
      </c>
      <c r="D3260" s="5">
        <v>2000</v>
      </c>
      <c r="E3260" s="7">
        <v>126</v>
      </c>
      <c r="F3260" s="11">
        <f t="shared" si="204"/>
        <v>6</v>
      </c>
      <c r="G3260" t="s">
        <v>8220</v>
      </c>
      <c r="H3260" t="s">
        <v>8223</v>
      </c>
      <c r="I3260" t="s">
        <v>8245</v>
      </c>
      <c r="J3260">
        <v>1429460386</v>
      </c>
      <c r="K3260">
        <v>1424279986</v>
      </c>
      <c r="L3260" t="b">
        <v>0</v>
      </c>
      <c r="M3260">
        <v>3</v>
      </c>
      <c r="N3260" t="b">
        <v>0</v>
      </c>
      <c r="O3260" s="12" t="s">
        <v>8280</v>
      </c>
      <c r="P3260" s="12" t="s">
        <v>8281</v>
      </c>
      <c r="Q3260">
        <v>42</v>
      </c>
      <c r="R3260" s="18">
        <f t="shared" si="205"/>
        <v>42113.680393518516</v>
      </c>
      <c r="S3260" s="18">
        <f t="shared" si="206"/>
        <v>42053.722060185188</v>
      </c>
      <c r="T3260">
        <f t="shared" si="203"/>
        <v>2015</v>
      </c>
    </row>
    <row r="3261" spans="1:20" ht="30" x14ac:dyDescent="0.25">
      <c r="A3261">
        <v>1303</v>
      </c>
      <c r="B3261" s="9" t="s">
        <v>1304</v>
      </c>
      <c r="C3261" s="3" t="s">
        <v>5413</v>
      </c>
      <c r="D3261" s="5">
        <v>3500</v>
      </c>
      <c r="E3261" s="7">
        <v>4559.13</v>
      </c>
      <c r="F3261" s="11">
        <f t="shared" si="204"/>
        <v>130</v>
      </c>
      <c r="G3261" t="s">
        <v>8218</v>
      </c>
      <c r="H3261" t="s">
        <v>8224</v>
      </c>
      <c r="I3261" t="s">
        <v>8246</v>
      </c>
      <c r="J3261">
        <v>1469962800</v>
      </c>
      <c r="K3261">
        <v>1468578920</v>
      </c>
      <c r="L3261" t="b">
        <v>0</v>
      </c>
      <c r="M3261">
        <v>108</v>
      </c>
      <c r="N3261" t="b">
        <v>1</v>
      </c>
      <c r="O3261" s="12" t="s">
        <v>8280</v>
      </c>
      <c r="P3261" s="12" t="s">
        <v>8281</v>
      </c>
      <c r="Q3261">
        <v>42.21</v>
      </c>
      <c r="R3261" s="18">
        <f t="shared" si="205"/>
        <v>42582.458333333328</v>
      </c>
      <c r="S3261" s="18">
        <f t="shared" si="206"/>
        <v>42566.441203703704</v>
      </c>
      <c r="T3261">
        <f t="shared" si="203"/>
        <v>2016</v>
      </c>
    </row>
    <row r="3262" spans="1:20" ht="60" x14ac:dyDescent="0.25">
      <c r="A3262">
        <v>3532</v>
      </c>
      <c r="B3262" s="9" t="s">
        <v>3531</v>
      </c>
      <c r="C3262" s="3" t="s">
        <v>7642</v>
      </c>
      <c r="D3262" s="5">
        <v>960</v>
      </c>
      <c r="E3262" s="7">
        <v>1142</v>
      </c>
      <c r="F3262" s="11">
        <f t="shared" si="204"/>
        <v>119</v>
      </c>
      <c r="G3262" t="s">
        <v>8218</v>
      </c>
      <c r="H3262" t="s">
        <v>8223</v>
      </c>
      <c r="I3262" t="s">
        <v>8245</v>
      </c>
      <c r="J3262">
        <v>1411012740</v>
      </c>
      <c r="K3262">
        <v>1409667827</v>
      </c>
      <c r="L3262" t="b">
        <v>0</v>
      </c>
      <c r="M3262">
        <v>27</v>
      </c>
      <c r="N3262" t="b">
        <v>1</v>
      </c>
      <c r="O3262" s="12" t="s">
        <v>8280</v>
      </c>
      <c r="P3262" s="12" t="s">
        <v>8281</v>
      </c>
      <c r="Q3262">
        <v>42.3</v>
      </c>
      <c r="R3262" s="18">
        <f t="shared" si="205"/>
        <v>41900.165972222225</v>
      </c>
      <c r="S3262" s="18">
        <f t="shared" si="206"/>
        <v>41884.599849537037</v>
      </c>
      <c r="T3262">
        <f t="shared" si="203"/>
        <v>2014</v>
      </c>
    </row>
    <row r="3263" spans="1:20" ht="60" x14ac:dyDescent="0.25">
      <c r="A3263">
        <v>3896</v>
      </c>
      <c r="B3263" s="9" t="s">
        <v>3893</v>
      </c>
      <c r="C3263" s="3" t="s">
        <v>8004</v>
      </c>
      <c r="D3263" s="5">
        <v>1600</v>
      </c>
      <c r="E3263" s="7">
        <v>170</v>
      </c>
      <c r="F3263" s="11">
        <f t="shared" si="204"/>
        <v>11</v>
      </c>
      <c r="G3263" t="s">
        <v>8220</v>
      </c>
      <c r="H3263" t="s">
        <v>8223</v>
      </c>
      <c r="I3263" t="s">
        <v>8245</v>
      </c>
      <c r="J3263">
        <v>1402979778</v>
      </c>
      <c r="K3263">
        <v>1401770178</v>
      </c>
      <c r="L3263" t="b">
        <v>0</v>
      </c>
      <c r="M3263">
        <v>4</v>
      </c>
      <c r="N3263" t="b">
        <v>0</v>
      </c>
      <c r="O3263" s="12" t="s">
        <v>8280</v>
      </c>
      <c r="P3263" s="12" t="s">
        <v>8281</v>
      </c>
      <c r="Q3263">
        <v>42.5</v>
      </c>
      <c r="R3263" s="18">
        <f t="shared" si="205"/>
        <v>41807.191875000004</v>
      </c>
      <c r="S3263" s="18">
        <f t="shared" si="206"/>
        <v>41793.191875000004</v>
      </c>
      <c r="T3263">
        <f t="shared" si="203"/>
        <v>2014</v>
      </c>
    </row>
    <row r="3264" spans="1:20" ht="45" x14ac:dyDescent="0.25">
      <c r="A3264">
        <v>2800</v>
      </c>
      <c r="B3264" s="9" t="s">
        <v>2800</v>
      </c>
      <c r="C3264" s="3" t="s">
        <v>6910</v>
      </c>
      <c r="D3264" s="5">
        <v>1000</v>
      </c>
      <c r="E3264" s="7">
        <v>1330</v>
      </c>
      <c r="F3264" s="11">
        <f t="shared" si="204"/>
        <v>133</v>
      </c>
      <c r="G3264" t="s">
        <v>8218</v>
      </c>
      <c r="H3264" t="s">
        <v>8224</v>
      </c>
      <c r="I3264" t="s">
        <v>8246</v>
      </c>
      <c r="J3264">
        <v>1420377366</v>
      </c>
      <c r="K3264">
        <v>1415193366</v>
      </c>
      <c r="L3264" t="b">
        <v>0</v>
      </c>
      <c r="M3264">
        <v>31</v>
      </c>
      <c r="N3264" t="b">
        <v>1</v>
      </c>
      <c r="O3264" s="12" t="s">
        <v>8280</v>
      </c>
      <c r="P3264" s="12" t="s">
        <v>8281</v>
      </c>
      <c r="Q3264">
        <v>42.9</v>
      </c>
      <c r="R3264" s="18">
        <f t="shared" si="205"/>
        <v>42008.552847222221</v>
      </c>
      <c r="S3264" s="18">
        <f t="shared" si="206"/>
        <v>41948.552847222221</v>
      </c>
      <c r="T3264">
        <f t="shared" si="203"/>
        <v>2014</v>
      </c>
    </row>
    <row r="3265" spans="1:20" ht="60" x14ac:dyDescent="0.25">
      <c r="A3265">
        <v>3647</v>
      </c>
      <c r="B3265" s="9" t="s">
        <v>3645</v>
      </c>
      <c r="C3265" s="3" t="s">
        <v>7757</v>
      </c>
      <c r="D3265" s="5">
        <v>500</v>
      </c>
      <c r="E3265" s="7">
        <v>30</v>
      </c>
      <c r="F3265" s="11">
        <f t="shared" si="204"/>
        <v>6</v>
      </c>
      <c r="G3265" t="s">
        <v>8220</v>
      </c>
      <c r="H3265" t="s">
        <v>8224</v>
      </c>
      <c r="I3265" t="s">
        <v>8246</v>
      </c>
      <c r="J3265">
        <v>1475258327</v>
      </c>
      <c r="K3265">
        <v>1471370327</v>
      </c>
      <c r="L3265" t="b">
        <v>0</v>
      </c>
      <c r="M3265">
        <v>2</v>
      </c>
      <c r="N3265" t="b">
        <v>0</v>
      </c>
      <c r="O3265" s="12" t="s">
        <v>8280</v>
      </c>
      <c r="P3265" s="12" t="s">
        <v>8305</v>
      </c>
      <c r="Q3265">
        <v>15</v>
      </c>
      <c r="R3265" s="18">
        <f t="shared" si="205"/>
        <v>42643.749155092592</v>
      </c>
      <c r="S3265" s="18">
        <f t="shared" si="206"/>
        <v>42598.749155092592</v>
      </c>
      <c r="T3265">
        <f t="shared" si="203"/>
        <v>2016</v>
      </c>
    </row>
    <row r="3266" spans="1:20" ht="45" x14ac:dyDescent="0.25">
      <c r="A3266">
        <v>3116</v>
      </c>
      <c r="B3266" s="9" t="s">
        <v>3116</v>
      </c>
      <c r="C3266" s="3" t="s">
        <v>7226</v>
      </c>
      <c r="D3266" s="5">
        <v>750</v>
      </c>
      <c r="E3266" s="7">
        <v>430</v>
      </c>
      <c r="F3266" s="11">
        <f t="shared" si="204"/>
        <v>57</v>
      </c>
      <c r="G3266" t="s">
        <v>8220</v>
      </c>
      <c r="H3266" t="s">
        <v>8223</v>
      </c>
      <c r="I3266" t="s">
        <v>8245</v>
      </c>
      <c r="J3266">
        <v>1427890925</v>
      </c>
      <c r="K3266">
        <v>1426681325</v>
      </c>
      <c r="L3266" t="b">
        <v>0</v>
      </c>
      <c r="M3266">
        <v>10</v>
      </c>
      <c r="N3266" t="b">
        <v>0</v>
      </c>
      <c r="O3266" s="12" t="s">
        <v>8280</v>
      </c>
      <c r="P3266" s="12" t="s">
        <v>8282</v>
      </c>
      <c r="Q3266">
        <v>43</v>
      </c>
      <c r="R3266" s="18">
        <f t="shared" si="205"/>
        <v>42095.515335648146</v>
      </c>
      <c r="S3266" s="18">
        <f t="shared" si="206"/>
        <v>42081.515335648146</v>
      </c>
      <c r="T3266">
        <f t="shared" si="203"/>
        <v>2015</v>
      </c>
    </row>
    <row r="3267" spans="1:20" ht="60" x14ac:dyDescent="0.25">
      <c r="A3267">
        <v>3559</v>
      </c>
      <c r="B3267" s="9" t="s">
        <v>3558</v>
      </c>
      <c r="C3267" s="3" t="s">
        <v>7669</v>
      </c>
      <c r="D3267" s="5">
        <v>1000</v>
      </c>
      <c r="E3267" s="7">
        <v>1035</v>
      </c>
      <c r="F3267" s="11">
        <f t="shared" si="204"/>
        <v>104</v>
      </c>
      <c r="G3267" t="s">
        <v>8218</v>
      </c>
      <c r="H3267" t="s">
        <v>8225</v>
      </c>
      <c r="I3267" t="s">
        <v>8247</v>
      </c>
      <c r="J3267">
        <v>1438333080</v>
      </c>
      <c r="K3267">
        <v>1436408308</v>
      </c>
      <c r="L3267" t="b">
        <v>0</v>
      </c>
      <c r="M3267">
        <v>24</v>
      </c>
      <c r="N3267" t="b">
        <v>1</v>
      </c>
      <c r="O3267" s="12" t="s">
        <v>8280</v>
      </c>
      <c r="P3267" s="12" t="s">
        <v>8281</v>
      </c>
      <c r="Q3267">
        <v>43.13</v>
      </c>
      <c r="R3267" s="18">
        <f t="shared" si="205"/>
        <v>42216.373611111107</v>
      </c>
      <c r="S3267" s="18">
        <f t="shared" si="206"/>
        <v>42194.096157407403</v>
      </c>
      <c r="T3267">
        <f t="shared" ref="T3267:T3330" si="207">YEAR(S3267)</f>
        <v>2015</v>
      </c>
    </row>
    <row r="3268" spans="1:20" ht="60" x14ac:dyDescent="0.25">
      <c r="A3268">
        <v>3703</v>
      </c>
      <c r="B3268" s="9" t="s">
        <v>3700</v>
      </c>
      <c r="C3268" s="3" t="s">
        <v>7813</v>
      </c>
      <c r="D3268" s="5">
        <v>1050</v>
      </c>
      <c r="E3268" s="7">
        <v>1296</v>
      </c>
      <c r="F3268" s="11">
        <f t="shared" si="204"/>
        <v>123</v>
      </c>
      <c r="G3268" t="s">
        <v>8218</v>
      </c>
      <c r="H3268" t="s">
        <v>8223</v>
      </c>
      <c r="I3268" t="s">
        <v>8245</v>
      </c>
      <c r="J3268">
        <v>1471071540</v>
      </c>
      <c r="K3268">
        <v>1467720388</v>
      </c>
      <c r="L3268" t="b">
        <v>0</v>
      </c>
      <c r="M3268">
        <v>30</v>
      </c>
      <c r="N3268" t="b">
        <v>1</v>
      </c>
      <c r="O3268" s="12" t="s">
        <v>8280</v>
      </c>
      <c r="P3268" s="12" t="s">
        <v>8281</v>
      </c>
      <c r="Q3268">
        <v>43.2</v>
      </c>
      <c r="R3268" s="18">
        <f t="shared" si="205"/>
        <v>42595.290972222225</v>
      </c>
      <c r="S3268" s="18">
        <f t="shared" si="206"/>
        <v>42556.504490740743</v>
      </c>
      <c r="T3268">
        <f t="shared" si="207"/>
        <v>2016</v>
      </c>
    </row>
    <row r="3269" spans="1:20" ht="45" x14ac:dyDescent="0.25">
      <c r="A3269">
        <v>2815</v>
      </c>
      <c r="B3269" s="9" t="s">
        <v>2815</v>
      </c>
      <c r="C3269" s="3" t="s">
        <v>6925</v>
      </c>
      <c r="D3269" s="5">
        <v>250</v>
      </c>
      <c r="E3269" s="7">
        <v>605</v>
      </c>
      <c r="F3269" s="11">
        <f t="shared" si="204"/>
        <v>242</v>
      </c>
      <c r="G3269" t="s">
        <v>8218</v>
      </c>
      <c r="H3269" t="s">
        <v>8228</v>
      </c>
      <c r="I3269" t="s">
        <v>8250</v>
      </c>
      <c r="J3269">
        <v>1470595109</v>
      </c>
      <c r="K3269">
        <v>1468003109</v>
      </c>
      <c r="L3269" t="b">
        <v>0</v>
      </c>
      <c r="M3269">
        <v>14</v>
      </c>
      <c r="N3269" t="b">
        <v>1</v>
      </c>
      <c r="O3269" s="12" t="s">
        <v>8280</v>
      </c>
      <c r="P3269" s="12" t="s">
        <v>8281</v>
      </c>
      <c r="Q3269">
        <v>43.21</v>
      </c>
      <c r="R3269" s="18">
        <f t="shared" si="205"/>
        <v>42589.776724537034</v>
      </c>
      <c r="S3269" s="18">
        <f t="shared" si="206"/>
        <v>42559.776724537034</v>
      </c>
      <c r="T3269">
        <f t="shared" si="207"/>
        <v>2016</v>
      </c>
    </row>
    <row r="3270" spans="1:20" ht="60" x14ac:dyDescent="0.25">
      <c r="A3270">
        <v>3446</v>
      </c>
      <c r="B3270" s="9" t="s">
        <v>3445</v>
      </c>
      <c r="C3270" s="3" t="s">
        <v>7556</v>
      </c>
      <c r="D3270" s="5">
        <v>1000</v>
      </c>
      <c r="E3270" s="7">
        <v>1082</v>
      </c>
      <c r="F3270" s="11">
        <f t="shared" si="204"/>
        <v>108</v>
      </c>
      <c r="G3270" t="s">
        <v>8218</v>
      </c>
      <c r="H3270" t="s">
        <v>8224</v>
      </c>
      <c r="I3270" t="s">
        <v>8246</v>
      </c>
      <c r="J3270">
        <v>1423138800</v>
      </c>
      <c r="K3270">
        <v>1421092725</v>
      </c>
      <c r="L3270" t="b">
        <v>0</v>
      </c>
      <c r="M3270">
        <v>25</v>
      </c>
      <c r="N3270" t="b">
        <v>1</v>
      </c>
      <c r="O3270" s="12" t="s">
        <v>8280</v>
      </c>
      <c r="P3270" s="12" t="s">
        <v>8281</v>
      </c>
      <c r="Q3270">
        <v>43.28</v>
      </c>
      <c r="R3270" s="18">
        <f t="shared" si="205"/>
        <v>42040.513888888891</v>
      </c>
      <c r="S3270" s="18">
        <f t="shared" si="206"/>
        <v>42016.832465277781</v>
      </c>
      <c r="T3270">
        <f t="shared" si="207"/>
        <v>2015</v>
      </c>
    </row>
    <row r="3271" spans="1:20" ht="60" x14ac:dyDescent="0.25">
      <c r="A3271">
        <v>3444</v>
      </c>
      <c r="B3271" s="9" t="s">
        <v>3443</v>
      </c>
      <c r="C3271" s="3" t="s">
        <v>7554</v>
      </c>
      <c r="D3271" s="5">
        <v>300</v>
      </c>
      <c r="E3271" s="7">
        <v>867</v>
      </c>
      <c r="F3271" s="11">
        <f t="shared" si="204"/>
        <v>289</v>
      </c>
      <c r="G3271" t="s">
        <v>8218</v>
      </c>
      <c r="H3271" t="s">
        <v>8225</v>
      </c>
      <c r="I3271" t="s">
        <v>8247</v>
      </c>
      <c r="J3271">
        <v>1465394340</v>
      </c>
      <c r="K3271">
        <v>1464677986</v>
      </c>
      <c r="L3271" t="b">
        <v>0</v>
      </c>
      <c r="M3271">
        <v>20</v>
      </c>
      <c r="N3271" t="b">
        <v>1</v>
      </c>
      <c r="O3271" s="12" t="s">
        <v>8280</v>
      </c>
      <c r="P3271" s="12" t="s">
        <v>8281</v>
      </c>
      <c r="Q3271">
        <v>43.35</v>
      </c>
      <c r="R3271" s="18">
        <f t="shared" si="205"/>
        <v>42529.582638888889</v>
      </c>
      <c r="S3271" s="18">
        <f t="shared" si="206"/>
        <v>42521.291504629626</v>
      </c>
      <c r="T3271">
        <f t="shared" si="207"/>
        <v>2016</v>
      </c>
    </row>
    <row r="3272" spans="1:20" ht="60" x14ac:dyDescent="0.25">
      <c r="A3272">
        <v>3811</v>
      </c>
      <c r="B3272" s="9" t="s">
        <v>3808</v>
      </c>
      <c r="C3272" s="3" t="s">
        <v>7921</v>
      </c>
      <c r="D3272" s="5">
        <v>250</v>
      </c>
      <c r="E3272" s="7">
        <v>825</v>
      </c>
      <c r="F3272" s="11">
        <f t="shared" si="204"/>
        <v>330</v>
      </c>
      <c r="G3272" t="s">
        <v>8218</v>
      </c>
      <c r="H3272" t="s">
        <v>8224</v>
      </c>
      <c r="I3272" t="s">
        <v>8246</v>
      </c>
      <c r="J3272">
        <v>1464692400</v>
      </c>
      <c r="K3272">
        <v>1461769373</v>
      </c>
      <c r="L3272" t="b">
        <v>0</v>
      </c>
      <c r="M3272">
        <v>19</v>
      </c>
      <c r="N3272" t="b">
        <v>1</v>
      </c>
      <c r="O3272" s="12" t="s">
        <v>8280</v>
      </c>
      <c r="P3272" s="12" t="s">
        <v>8281</v>
      </c>
      <c r="Q3272">
        <v>43.42</v>
      </c>
      <c r="R3272" s="18">
        <f t="shared" si="205"/>
        <v>42521.458333333328</v>
      </c>
      <c r="S3272" s="18">
        <f t="shared" si="206"/>
        <v>42487.62700231481</v>
      </c>
      <c r="T3272">
        <f t="shared" si="207"/>
        <v>2016</v>
      </c>
    </row>
    <row r="3273" spans="1:20" ht="60" x14ac:dyDescent="0.25">
      <c r="A3273">
        <v>3537</v>
      </c>
      <c r="B3273" s="9" t="s">
        <v>3536</v>
      </c>
      <c r="C3273" s="3" t="s">
        <v>7647</v>
      </c>
      <c r="D3273" s="5">
        <v>675</v>
      </c>
      <c r="E3273" s="7">
        <v>1218</v>
      </c>
      <c r="F3273" s="11">
        <f t="shared" si="204"/>
        <v>180</v>
      </c>
      <c r="G3273" t="s">
        <v>8218</v>
      </c>
      <c r="H3273" t="s">
        <v>8228</v>
      </c>
      <c r="I3273" t="s">
        <v>8250</v>
      </c>
      <c r="J3273">
        <v>1416211140</v>
      </c>
      <c r="K3273">
        <v>1413016216</v>
      </c>
      <c r="L3273" t="b">
        <v>0</v>
      </c>
      <c r="M3273">
        <v>28</v>
      </c>
      <c r="N3273" t="b">
        <v>1</v>
      </c>
      <c r="O3273" s="12" t="s">
        <v>8280</v>
      </c>
      <c r="P3273" s="12" t="s">
        <v>8281</v>
      </c>
      <c r="Q3273">
        <v>43.5</v>
      </c>
      <c r="R3273" s="18">
        <f t="shared" si="205"/>
        <v>41960.332638888889</v>
      </c>
      <c r="S3273" s="18">
        <f t="shared" si="206"/>
        <v>41923.354351851849</v>
      </c>
      <c r="T3273">
        <f t="shared" si="207"/>
        <v>2014</v>
      </c>
    </row>
    <row r="3274" spans="1:20" ht="45" x14ac:dyDescent="0.25">
      <c r="A3274">
        <v>2796</v>
      </c>
      <c r="B3274" s="9" t="s">
        <v>2796</v>
      </c>
      <c r="C3274" s="3" t="s">
        <v>6906</v>
      </c>
      <c r="D3274" s="5">
        <v>800</v>
      </c>
      <c r="E3274" s="7">
        <v>924</v>
      </c>
      <c r="F3274" s="11">
        <f t="shared" si="204"/>
        <v>116</v>
      </c>
      <c r="G3274" t="s">
        <v>8218</v>
      </c>
      <c r="H3274" t="s">
        <v>8224</v>
      </c>
      <c r="I3274" t="s">
        <v>8246</v>
      </c>
      <c r="J3274">
        <v>1404564028</v>
      </c>
      <c r="K3274">
        <v>1401972028</v>
      </c>
      <c r="L3274" t="b">
        <v>0</v>
      </c>
      <c r="M3274">
        <v>21</v>
      </c>
      <c r="N3274" t="b">
        <v>1</v>
      </c>
      <c r="O3274" s="12" t="s">
        <v>8280</v>
      </c>
      <c r="P3274" s="12" t="s">
        <v>8281</v>
      </c>
      <c r="Q3274">
        <v>44</v>
      </c>
      <c r="R3274" s="18">
        <f t="shared" si="205"/>
        <v>41825.528101851851</v>
      </c>
      <c r="S3274" s="18">
        <f t="shared" si="206"/>
        <v>41795.528101851851</v>
      </c>
      <c r="T3274">
        <f t="shared" si="207"/>
        <v>2014</v>
      </c>
    </row>
    <row r="3275" spans="1:20" ht="60" x14ac:dyDescent="0.25">
      <c r="A3275">
        <v>3897</v>
      </c>
      <c r="B3275" s="9" t="s">
        <v>3894</v>
      </c>
      <c r="C3275" s="3" t="s">
        <v>8005</v>
      </c>
      <c r="D3275" s="5">
        <v>2500</v>
      </c>
      <c r="E3275" s="7">
        <v>440</v>
      </c>
      <c r="F3275" s="11">
        <f t="shared" si="204"/>
        <v>18</v>
      </c>
      <c r="G3275" t="s">
        <v>8220</v>
      </c>
      <c r="H3275" t="s">
        <v>8227</v>
      </c>
      <c r="I3275" t="s">
        <v>8249</v>
      </c>
      <c r="J3275">
        <v>1420750683</v>
      </c>
      <c r="K3275">
        <v>1418158683</v>
      </c>
      <c r="L3275" t="b">
        <v>0</v>
      </c>
      <c r="M3275">
        <v>10</v>
      </c>
      <c r="N3275" t="b">
        <v>0</v>
      </c>
      <c r="O3275" s="12" t="s">
        <v>8280</v>
      </c>
      <c r="P3275" s="12" t="s">
        <v>8281</v>
      </c>
      <c r="Q3275">
        <v>44</v>
      </c>
      <c r="R3275" s="18">
        <f t="shared" si="205"/>
        <v>42012.87364583333</v>
      </c>
      <c r="S3275" s="18">
        <f t="shared" si="206"/>
        <v>41982.87364583333</v>
      </c>
      <c r="T3275">
        <f t="shared" si="207"/>
        <v>2014</v>
      </c>
    </row>
    <row r="3276" spans="1:20" ht="60" x14ac:dyDescent="0.25">
      <c r="A3276">
        <v>2836</v>
      </c>
      <c r="B3276" s="9" t="s">
        <v>2836</v>
      </c>
      <c r="C3276" s="3" t="s">
        <v>6946</v>
      </c>
      <c r="D3276" s="5">
        <v>450</v>
      </c>
      <c r="E3276" s="7">
        <v>485</v>
      </c>
      <c r="F3276" s="11">
        <f t="shared" si="204"/>
        <v>108</v>
      </c>
      <c r="G3276" t="s">
        <v>8218</v>
      </c>
      <c r="H3276" t="s">
        <v>8223</v>
      </c>
      <c r="I3276" t="s">
        <v>8245</v>
      </c>
      <c r="J3276">
        <v>1487393940</v>
      </c>
      <c r="K3276">
        <v>1484115418</v>
      </c>
      <c r="L3276" t="b">
        <v>0</v>
      </c>
      <c r="M3276">
        <v>11</v>
      </c>
      <c r="N3276" t="b">
        <v>1</v>
      </c>
      <c r="O3276" s="12" t="s">
        <v>8280</v>
      </c>
      <c r="P3276" s="12" t="s">
        <v>8281</v>
      </c>
      <c r="Q3276">
        <v>44.09</v>
      </c>
      <c r="R3276" s="18">
        <f t="shared" si="205"/>
        <v>42784.207638888889</v>
      </c>
      <c r="S3276" s="18">
        <f t="shared" si="206"/>
        <v>42746.261782407411</v>
      </c>
      <c r="T3276">
        <f t="shared" si="207"/>
        <v>2017</v>
      </c>
    </row>
    <row r="3277" spans="1:20" ht="60" x14ac:dyDescent="0.25">
      <c r="A3277">
        <v>3364</v>
      </c>
      <c r="B3277" s="9" t="s">
        <v>3363</v>
      </c>
      <c r="C3277" s="3" t="s">
        <v>7474</v>
      </c>
      <c r="D3277" s="5">
        <v>3000</v>
      </c>
      <c r="E3277" s="7">
        <v>3178</v>
      </c>
      <c r="F3277" s="11">
        <f t="shared" si="204"/>
        <v>106</v>
      </c>
      <c r="G3277" t="s">
        <v>8218</v>
      </c>
      <c r="H3277" t="s">
        <v>8224</v>
      </c>
      <c r="I3277" t="s">
        <v>8246</v>
      </c>
      <c r="J3277">
        <v>1458075600</v>
      </c>
      <c r="K3277">
        <v>1456183649</v>
      </c>
      <c r="L3277" t="b">
        <v>0</v>
      </c>
      <c r="M3277">
        <v>72</v>
      </c>
      <c r="N3277" t="b">
        <v>1</v>
      </c>
      <c r="O3277" s="12" t="s">
        <v>8280</v>
      </c>
      <c r="P3277" s="12" t="s">
        <v>8281</v>
      </c>
      <c r="Q3277">
        <v>44.14</v>
      </c>
      <c r="R3277" s="18">
        <f t="shared" si="205"/>
        <v>42444.875</v>
      </c>
      <c r="S3277" s="18">
        <f t="shared" si="206"/>
        <v>42422.977418981478</v>
      </c>
      <c r="T3277">
        <f t="shared" si="207"/>
        <v>2016</v>
      </c>
    </row>
    <row r="3278" spans="1:20" ht="30" x14ac:dyDescent="0.25">
      <c r="A3278">
        <v>1290</v>
      </c>
      <c r="B3278" s="9" t="s">
        <v>1291</v>
      </c>
      <c r="C3278" s="3" t="s">
        <v>5400</v>
      </c>
      <c r="D3278" s="5">
        <v>3500</v>
      </c>
      <c r="E3278" s="7">
        <v>3800</v>
      </c>
      <c r="F3278" s="11">
        <f t="shared" si="204"/>
        <v>109</v>
      </c>
      <c r="G3278" t="s">
        <v>8218</v>
      </c>
      <c r="H3278" t="s">
        <v>8223</v>
      </c>
      <c r="I3278" t="s">
        <v>8245</v>
      </c>
      <c r="J3278">
        <v>1429772340</v>
      </c>
      <c r="K3278">
        <v>1427121931</v>
      </c>
      <c r="L3278" t="b">
        <v>0</v>
      </c>
      <c r="M3278">
        <v>86</v>
      </c>
      <c r="N3278" t="b">
        <v>1</v>
      </c>
      <c r="O3278" s="12" t="s">
        <v>8280</v>
      </c>
      <c r="P3278" s="12" t="s">
        <v>8281</v>
      </c>
      <c r="Q3278">
        <v>44.19</v>
      </c>
      <c r="R3278" s="18">
        <f t="shared" si="205"/>
        <v>42117.290972222225</v>
      </c>
      <c r="S3278" s="18">
        <f t="shared" si="206"/>
        <v>42086.614942129629</v>
      </c>
      <c r="T3278">
        <f t="shared" si="207"/>
        <v>2015</v>
      </c>
    </row>
    <row r="3279" spans="1:20" ht="60" x14ac:dyDescent="0.25">
      <c r="A3279">
        <v>3652</v>
      </c>
      <c r="B3279" s="9" t="s">
        <v>2867</v>
      </c>
      <c r="C3279" s="3" t="s">
        <v>7762</v>
      </c>
      <c r="D3279" s="5">
        <v>300</v>
      </c>
      <c r="E3279" s="7">
        <v>752</v>
      </c>
      <c r="F3279" s="11">
        <f t="shared" si="204"/>
        <v>251</v>
      </c>
      <c r="G3279" t="s">
        <v>8218</v>
      </c>
      <c r="H3279" t="s">
        <v>8228</v>
      </c>
      <c r="I3279" t="s">
        <v>8250</v>
      </c>
      <c r="J3279">
        <v>1472097540</v>
      </c>
      <c r="K3279">
        <v>1471188502</v>
      </c>
      <c r="L3279" t="b">
        <v>0</v>
      </c>
      <c r="M3279">
        <v>17</v>
      </c>
      <c r="N3279" t="b">
        <v>1</v>
      </c>
      <c r="O3279" s="12" t="s">
        <v>8280</v>
      </c>
      <c r="P3279" s="12" t="s">
        <v>8281</v>
      </c>
      <c r="Q3279">
        <v>44.24</v>
      </c>
      <c r="R3279" s="18">
        <f t="shared" si="205"/>
        <v>42607.165972222225</v>
      </c>
      <c r="S3279" s="18">
        <f t="shared" si="206"/>
        <v>42596.644699074073</v>
      </c>
      <c r="T3279">
        <f t="shared" si="207"/>
        <v>2016</v>
      </c>
    </row>
    <row r="3280" spans="1:20" ht="45" x14ac:dyDescent="0.25">
      <c r="A3280">
        <v>2806</v>
      </c>
      <c r="B3280" s="9" t="s">
        <v>2806</v>
      </c>
      <c r="C3280" s="3" t="s">
        <v>6916</v>
      </c>
      <c r="D3280" s="5">
        <v>3000</v>
      </c>
      <c r="E3280" s="7">
        <v>3363</v>
      </c>
      <c r="F3280" s="11">
        <f t="shared" si="204"/>
        <v>112</v>
      </c>
      <c r="G3280" t="s">
        <v>8218</v>
      </c>
      <c r="H3280" t="s">
        <v>8224</v>
      </c>
      <c r="I3280" t="s">
        <v>8246</v>
      </c>
      <c r="J3280">
        <v>1438772400</v>
      </c>
      <c r="K3280">
        <v>1435645490</v>
      </c>
      <c r="L3280" t="b">
        <v>0</v>
      </c>
      <c r="M3280">
        <v>76</v>
      </c>
      <c r="N3280" t="b">
        <v>1</v>
      </c>
      <c r="O3280" s="12" t="s">
        <v>8280</v>
      </c>
      <c r="P3280" s="12" t="s">
        <v>8281</v>
      </c>
      <c r="Q3280">
        <v>44.25</v>
      </c>
      <c r="R3280" s="18">
        <f t="shared" si="205"/>
        <v>42221.458333333328</v>
      </c>
      <c r="S3280" s="18">
        <f t="shared" si="206"/>
        <v>42185.267245370371</v>
      </c>
      <c r="T3280">
        <f t="shared" si="207"/>
        <v>2015</v>
      </c>
    </row>
    <row r="3281" spans="1:20" ht="60" x14ac:dyDescent="0.25">
      <c r="A3281">
        <v>4075</v>
      </c>
      <c r="B3281" s="9" t="s">
        <v>4071</v>
      </c>
      <c r="C3281" s="3" t="s">
        <v>8178</v>
      </c>
      <c r="D3281" s="5">
        <v>2000</v>
      </c>
      <c r="E3281" s="7">
        <v>576</v>
      </c>
      <c r="F3281" s="11">
        <f t="shared" si="204"/>
        <v>29</v>
      </c>
      <c r="G3281" t="s">
        <v>8220</v>
      </c>
      <c r="H3281" t="s">
        <v>8224</v>
      </c>
      <c r="I3281" t="s">
        <v>8246</v>
      </c>
      <c r="J3281">
        <v>1404149280</v>
      </c>
      <c r="K3281">
        <v>1400547969</v>
      </c>
      <c r="L3281" t="b">
        <v>0</v>
      </c>
      <c r="M3281">
        <v>13</v>
      </c>
      <c r="N3281" t="b">
        <v>0</v>
      </c>
      <c r="O3281" s="12" t="s">
        <v>8280</v>
      </c>
      <c r="P3281" s="12" t="s">
        <v>8281</v>
      </c>
      <c r="Q3281">
        <v>44.31</v>
      </c>
      <c r="R3281" s="18">
        <f t="shared" si="205"/>
        <v>41820.727777777778</v>
      </c>
      <c r="S3281" s="18">
        <f t="shared" si="206"/>
        <v>41779.045937499999</v>
      </c>
      <c r="T3281">
        <f t="shared" si="207"/>
        <v>2014</v>
      </c>
    </row>
    <row r="3282" spans="1:20" ht="30" x14ac:dyDescent="0.25">
      <c r="A3282">
        <v>528</v>
      </c>
      <c r="B3282" s="9" t="s">
        <v>529</v>
      </c>
      <c r="C3282" s="3" t="s">
        <v>4638</v>
      </c>
      <c r="D3282" s="5">
        <v>1150</v>
      </c>
      <c r="E3282" s="7">
        <v>1330</v>
      </c>
      <c r="F3282" s="11">
        <f t="shared" ref="F3282:F3345" si="208">ROUND(E3282/D3282*100,0)</f>
        <v>116</v>
      </c>
      <c r="G3282" t="s">
        <v>8218</v>
      </c>
      <c r="H3282" t="s">
        <v>8223</v>
      </c>
      <c r="I3282" t="s">
        <v>8245</v>
      </c>
      <c r="J3282">
        <v>1434921600</v>
      </c>
      <c r="K3282">
        <v>1433109907</v>
      </c>
      <c r="L3282" t="b">
        <v>0</v>
      </c>
      <c r="M3282">
        <v>30</v>
      </c>
      <c r="N3282" t="b">
        <v>1</v>
      </c>
      <c r="O3282" s="12" t="s">
        <v>8280</v>
      </c>
      <c r="P3282" s="12" t="s">
        <v>8281</v>
      </c>
      <c r="Q3282">
        <v>44.33</v>
      </c>
      <c r="R3282" s="18">
        <f t="shared" ref="R3282:R3345" si="209">(((J3282/60)/60)/24)+DATE(1970,1,1)</f>
        <v>42176.888888888891</v>
      </c>
      <c r="S3282" s="18">
        <f t="shared" ref="S3282:S3345" si="210">(((K3282/60)/60)/24)+DATE(1970,1,1)</f>
        <v>42155.920219907406</v>
      </c>
      <c r="T3282">
        <f t="shared" si="207"/>
        <v>2015</v>
      </c>
    </row>
    <row r="3283" spans="1:20" ht="45" x14ac:dyDescent="0.25">
      <c r="A3283">
        <v>2708</v>
      </c>
      <c r="B3283" s="9" t="s">
        <v>2708</v>
      </c>
      <c r="C3283" s="3" t="s">
        <v>6818</v>
      </c>
      <c r="D3283" s="5">
        <v>20000</v>
      </c>
      <c r="E3283" s="7">
        <v>46643.07</v>
      </c>
      <c r="F3283" s="11">
        <f t="shared" si="208"/>
        <v>233</v>
      </c>
      <c r="G3283" t="s">
        <v>8218</v>
      </c>
      <c r="H3283" t="s">
        <v>8224</v>
      </c>
      <c r="I3283" t="s">
        <v>8246</v>
      </c>
      <c r="J3283">
        <v>1469119526</v>
      </c>
      <c r="K3283">
        <v>1463935526</v>
      </c>
      <c r="L3283" t="b">
        <v>1</v>
      </c>
      <c r="M3283">
        <v>1049</v>
      </c>
      <c r="N3283" t="b">
        <v>1</v>
      </c>
      <c r="O3283" s="12" t="s">
        <v>8280</v>
      </c>
      <c r="P3283" s="12" t="s">
        <v>8282</v>
      </c>
      <c r="Q3283">
        <v>44.46</v>
      </c>
      <c r="R3283" s="18">
        <f t="shared" si="209"/>
        <v>42572.698217592595</v>
      </c>
      <c r="S3283" s="18">
        <f t="shared" si="210"/>
        <v>42512.698217592595</v>
      </c>
      <c r="T3283">
        <f t="shared" si="207"/>
        <v>2016</v>
      </c>
    </row>
    <row r="3284" spans="1:20" ht="45" x14ac:dyDescent="0.25">
      <c r="A3284">
        <v>2838</v>
      </c>
      <c r="B3284" s="9" t="s">
        <v>2838</v>
      </c>
      <c r="C3284" s="3" t="s">
        <v>6948</v>
      </c>
      <c r="D3284" s="5">
        <v>2000</v>
      </c>
      <c r="E3284" s="7">
        <v>2405</v>
      </c>
      <c r="F3284" s="11">
        <f t="shared" si="208"/>
        <v>120</v>
      </c>
      <c r="G3284" t="s">
        <v>8218</v>
      </c>
      <c r="H3284" t="s">
        <v>8223</v>
      </c>
      <c r="I3284" t="s">
        <v>8245</v>
      </c>
      <c r="J3284">
        <v>1407967200</v>
      </c>
      <c r="K3284">
        <v>1406039696</v>
      </c>
      <c r="L3284" t="b">
        <v>0</v>
      </c>
      <c r="M3284">
        <v>54</v>
      </c>
      <c r="N3284" t="b">
        <v>1</v>
      </c>
      <c r="O3284" s="12" t="s">
        <v>8280</v>
      </c>
      <c r="P3284" s="12" t="s">
        <v>8281</v>
      </c>
      <c r="Q3284">
        <v>44.54</v>
      </c>
      <c r="R3284" s="18">
        <f t="shared" si="209"/>
        <v>41864.916666666664</v>
      </c>
      <c r="S3284" s="18">
        <f t="shared" si="210"/>
        <v>41842.607592592591</v>
      </c>
      <c r="T3284">
        <f t="shared" si="207"/>
        <v>2014</v>
      </c>
    </row>
    <row r="3285" spans="1:20" ht="60" x14ac:dyDescent="0.25">
      <c r="A3285">
        <v>3401</v>
      </c>
      <c r="B3285" s="9" t="s">
        <v>3400</v>
      </c>
      <c r="C3285" s="3" t="s">
        <v>7511</v>
      </c>
      <c r="D3285" s="5">
        <v>2900</v>
      </c>
      <c r="E3285" s="7">
        <v>2954</v>
      </c>
      <c r="F3285" s="11">
        <f t="shared" si="208"/>
        <v>102</v>
      </c>
      <c r="G3285" t="s">
        <v>8218</v>
      </c>
      <c r="H3285" t="s">
        <v>8224</v>
      </c>
      <c r="I3285" t="s">
        <v>8246</v>
      </c>
      <c r="J3285">
        <v>1438968146</v>
      </c>
      <c r="K3285">
        <v>1436376146</v>
      </c>
      <c r="L3285" t="b">
        <v>0</v>
      </c>
      <c r="M3285">
        <v>66</v>
      </c>
      <c r="N3285" t="b">
        <v>1</v>
      </c>
      <c r="O3285" s="12" t="s">
        <v>8280</v>
      </c>
      <c r="P3285" s="12" t="s">
        <v>8281</v>
      </c>
      <c r="Q3285">
        <v>44.76</v>
      </c>
      <c r="R3285" s="18">
        <f t="shared" si="209"/>
        <v>42223.723912037036</v>
      </c>
      <c r="S3285" s="18">
        <f t="shared" si="210"/>
        <v>42193.723912037036</v>
      </c>
      <c r="T3285">
        <f t="shared" si="207"/>
        <v>2015</v>
      </c>
    </row>
    <row r="3286" spans="1:20" ht="60" x14ac:dyDescent="0.25">
      <c r="A3286">
        <v>3748</v>
      </c>
      <c r="B3286" s="9" t="s">
        <v>3745</v>
      </c>
      <c r="C3286" s="3" t="s">
        <v>7858</v>
      </c>
      <c r="D3286" s="5">
        <v>5000</v>
      </c>
      <c r="E3286" s="7">
        <v>5176</v>
      </c>
      <c r="F3286" s="11">
        <f t="shared" si="208"/>
        <v>104</v>
      </c>
      <c r="G3286" t="s">
        <v>8218</v>
      </c>
      <c r="H3286" t="s">
        <v>8223</v>
      </c>
      <c r="I3286" t="s">
        <v>8245</v>
      </c>
      <c r="J3286">
        <v>1455602340</v>
      </c>
      <c r="K3286">
        <v>1453827436</v>
      </c>
      <c r="L3286" t="b">
        <v>0</v>
      </c>
      <c r="M3286">
        <v>52</v>
      </c>
      <c r="N3286" t="b">
        <v>1</v>
      </c>
      <c r="O3286" s="12" t="s">
        <v>8280</v>
      </c>
      <c r="P3286" s="12" t="s">
        <v>8305</v>
      </c>
      <c r="Q3286">
        <v>99.54</v>
      </c>
      <c r="R3286" s="18">
        <f t="shared" si="209"/>
        <v>42416.249305555553</v>
      </c>
      <c r="S3286" s="18">
        <f t="shared" si="210"/>
        <v>42395.706435185188</v>
      </c>
      <c r="T3286">
        <f t="shared" si="207"/>
        <v>2016</v>
      </c>
    </row>
    <row r="3287" spans="1:20" ht="45" x14ac:dyDescent="0.25">
      <c r="A3287">
        <v>3535</v>
      </c>
      <c r="B3287" s="9" t="s">
        <v>3534</v>
      </c>
      <c r="C3287" s="3" t="s">
        <v>7645</v>
      </c>
      <c r="D3287" s="5">
        <v>2000</v>
      </c>
      <c r="E3287" s="7">
        <v>2063</v>
      </c>
      <c r="F3287" s="11">
        <f t="shared" si="208"/>
        <v>103</v>
      </c>
      <c r="G3287" t="s">
        <v>8218</v>
      </c>
      <c r="H3287" t="s">
        <v>8224</v>
      </c>
      <c r="I3287" t="s">
        <v>8246</v>
      </c>
      <c r="J3287">
        <v>1443808800</v>
      </c>
      <c r="K3287">
        <v>1441120910</v>
      </c>
      <c r="L3287" t="b">
        <v>0</v>
      </c>
      <c r="M3287">
        <v>46</v>
      </c>
      <c r="N3287" t="b">
        <v>1</v>
      </c>
      <c r="O3287" s="12" t="s">
        <v>8280</v>
      </c>
      <c r="P3287" s="12" t="s">
        <v>8281</v>
      </c>
      <c r="Q3287">
        <v>44.85</v>
      </c>
      <c r="R3287" s="18">
        <f t="shared" si="209"/>
        <v>42279.75</v>
      </c>
      <c r="S3287" s="18">
        <f t="shared" si="210"/>
        <v>42248.640162037031</v>
      </c>
      <c r="T3287">
        <f t="shared" si="207"/>
        <v>2015</v>
      </c>
    </row>
    <row r="3288" spans="1:20" ht="60" x14ac:dyDescent="0.25">
      <c r="A3288">
        <v>2799</v>
      </c>
      <c r="B3288" s="9" t="s">
        <v>2799</v>
      </c>
      <c r="C3288" s="3" t="s">
        <v>6909</v>
      </c>
      <c r="D3288" s="5">
        <v>5000</v>
      </c>
      <c r="E3288" s="7">
        <v>5831.74</v>
      </c>
      <c r="F3288" s="11">
        <f t="shared" si="208"/>
        <v>117</v>
      </c>
      <c r="G3288" t="s">
        <v>8218</v>
      </c>
      <c r="H3288" t="s">
        <v>8224</v>
      </c>
      <c r="I3288" t="s">
        <v>8246</v>
      </c>
      <c r="J3288">
        <v>1466179200</v>
      </c>
      <c r="K3288">
        <v>1463466070</v>
      </c>
      <c r="L3288" t="b">
        <v>0</v>
      </c>
      <c r="M3288">
        <v>130</v>
      </c>
      <c r="N3288" t="b">
        <v>1</v>
      </c>
      <c r="O3288" s="12" t="s">
        <v>8280</v>
      </c>
      <c r="P3288" s="12" t="s">
        <v>8281</v>
      </c>
      <c r="Q3288">
        <v>44.86</v>
      </c>
      <c r="R3288" s="18">
        <f t="shared" si="209"/>
        <v>42538.666666666672</v>
      </c>
      <c r="S3288" s="18">
        <f t="shared" si="210"/>
        <v>42507.264699074076</v>
      </c>
      <c r="T3288">
        <f t="shared" si="207"/>
        <v>2016</v>
      </c>
    </row>
    <row r="3289" spans="1:20" ht="60" x14ac:dyDescent="0.25">
      <c r="A3289">
        <v>3603</v>
      </c>
      <c r="B3289" s="9" t="s">
        <v>3602</v>
      </c>
      <c r="C3289" s="3" t="s">
        <v>7713</v>
      </c>
      <c r="D3289" s="5">
        <v>1500</v>
      </c>
      <c r="E3289" s="7">
        <v>2560</v>
      </c>
      <c r="F3289" s="11">
        <f t="shared" si="208"/>
        <v>171</v>
      </c>
      <c r="G3289" t="s">
        <v>8218</v>
      </c>
      <c r="H3289" t="s">
        <v>8223</v>
      </c>
      <c r="I3289" t="s">
        <v>8245</v>
      </c>
      <c r="J3289">
        <v>1446759880</v>
      </c>
      <c r="K3289">
        <v>1444164280</v>
      </c>
      <c r="L3289" t="b">
        <v>0</v>
      </c>
      <c r="M3289">
        <v>57</v>
      </c>
      <c r="N3289" t="b">
        <v>1</v>
      </c>
      <c r="O3289" s="12" t="s">
        <v>8280</v>
      </c>
      <c r="P3289" s="12" t="s">
        <v>8281</v>
      </c>
      <c r="Q3289">
        <v>44.91</v>
      </c>
      <c r="R3289" s="18">
        <f t="shared" si="209"/>
        <v>42313.906018518523</v>
      </c>
      <c r="S3289" s="18">
        <f t="shared" si="210"/>
        <v>42283.864351851851</v>
      </c>
      <c r="T3289">
        <f t="shared" si="207"/>
        <v>2015</v>
      </c>
    </row>
    <row r="3290" spans="1:20" ht="45" x14ac:dyDescent="0.25">
      <c r="A3290">
        <v>3329</v>
      </c>
      <c r="B3290" s="9" t="s">
        <v>3329</v>
      </c>
      <c r="C3290" s="3" t="s">
        <v>7439</v>
      </c>
      <c r="D3290" s="5">
        <v>1000</v>
      </c>
      <c r="E3290" s="7">
        <v>1168</v>
      </c>
      <c r="F3290" s="11">
        <f t="shared" si="208"/>
        <v>117</v>
      </c>
      <c r="G3290" t="s">
        <v>8218</v>
      </c>
      <c r="H3290" t="s">
        <v>8224</v>
      </c>
      <c r="I3290" t="s">
        <v>8246</v>
      </c>
      <c r="J3290">
        <v>1406502000</v>
      </c>
      <c r="K3290">
        <v>1405583108</v>
      </c>
      <c r="L3290" t="b">
        <v>0</v>
      </c>
      <c r="M3290">
        <v>26</v>
      </c>
      <c r="N3290" t="b">
        <v>1</v>
      </c>
      <c r="O3290" s="12" t="s">
        <v>8280</v>
      </c>
      <c r="P3290" s="12" t="s">
        <v>8281</v>
      </c>
      <c r="Q3290">
        <v>44.92</v>
      </c>
      <c r="R3290" s="18">
        <f t="shared" si="209"/>
        <v>41847.958333333336</v>
      </c>
      <c r="S3290" s="18">
        <f t="shared" si="210"/>
        <v>41837.323009259257</v>
      </c>
      <c r="T3290">
        <f t="shared" si="207"/>
        <v>2014</v>
      </c>
    </row>
    <row r="3291" spans="1:20" ht="45" x14ac:dyDescent="0.25">
      <c r="A3291">
        <v>3738</v>
      </c>
      <c r="B3291" s="9" t="s">
        <v>3735</v>
      </c>
      <c r="C3291" s="3" t="s">
        <v>7848</v>
      </c>
      <c r="D3291" s="5">
        <v>1500</v>
      </c>
      <c r="E3291" s="7">
        <v>270</v>
      </c>
      <c r="F3291" s="11">
        <f t="shared" si="208"/>
        <v>18</v>
      </c>
      <c r="G3291" t="s">
        <v>8220</v>
      </c>
      <c r="H3291" t="s">
        <v>8224</v>
      </c>
      <c r="I3291" t="s">
        <v>8246</v>
      </c>
      <c r="J3291">
        <v>1405461600</v>
      </c>
      <c r="K3291">
        <v>1403562705</v>
      </c>
      <c r="L3291" t="b">
        <v>0</v>
      </c>
      <c r="M3291">
        <v>6</v>
      </c>
      <c r="N3291" t="b">
        <v>0</v>
      </c>
      <c r="O3291" s="12" t="s">
        <v>8280</v>
      </c>
      <c r="P3291" s="12" t="s">
        <v>8281</v>
      </c>
      <c r="Q3291">
        <v>45</v>
      </c>
      <c r="R3291" s="18">
        <f t="shared" si="209"/>
        <v>41835.916666666664</v>
      </c>
      <c r="S3291" s="18">
        <f t="shared" si="210"/>
        <v>41813.938715277778</v>
      </c>
      <c r="T3291">
        <f t="shared" si="207"/>
        <v>2014</v>
      </c>
    </row>
    <row r="3292" spans="1:20" ht="60" x14ac:dyDescent="0.25">
      <c r="A3292">
        <v>3920</v>
      </c>
      <c r="B3292" s="9" t="s">
        <v>3917</v>
      </c>
      <c r="C3292" s="3" t="s">
        <v>8028</v>
      </c>
      <c r="D3292" s="5">
        <v>2500</v>
      </c>
      <c r="E3292" s="7">
        <v>135</v>
      </c>
      <c r="F3292" s="11">
        <f t="shared" si="208"/>
        <v>5</v>
      </c>
      <c r="G3292" t="s">
        <v>8220</v>
      </c>
      <c r="H3292" t="s">
        <v>8224</v>
      </c>
      <c r="I3292" t="s">
        <v>8246</v>
      </c>
      <c r="J3292">
        <v>1479032260</v>
      </c>
      <c r="K3292">
        <v>1476436660</v>
      </c>
      <c r="L3292" t="b">
        <v>0</v>
      </c>
      <c r="M3292">
        <v>3</v>
      </c>
      <c r="N3292" t="b">
        <v>0</v>
      </c>
      <c r="O3292" s="12" t="s">
        <v>8280</v>
      </c>
      <c r="P3292" s="12" t="s">
        <v>8281</v>
      </c>
      <c r="Q3292">
        <v>45</v>
      </c>
      <c r="R3292" s="18">
        <f t="shared" si="209"/>
        <v>42687.428935185191</v>
      </c>
      <c r="S3292" s="18">
        <f t="shared" si="210"/>
        <v>42657.38726851852</v>
      </c>
      <c r="T3292">
        <f t="shared" si="207"/>
        <v>2016</v>
      </c>
    </row>
    <row r="3293" spans="1:20" ht="60" x14ac:dyDescent="0.25">
      <c r="A3293">
        <v>3458</v>
      </c>
      <c r="B3293" s="9" t="s">
        <v>3457</v>
      </c>
      <c r="C3293" s="3" t="s">
        <v>7568</v>
      </c>
      <c r="D3293" s="5">
        <v>978</v>
      </c>
      <c r="E3293" s="7">
        <v>1216</v>
      </c>
      <c r="F3293" s="11">
        <f t="shared" si="208"/>
        <v>124</v>
      </c>
      <c r="G3293" t="s">
        <v>8218</v>
      </c>
      <c r="H3293" t="s">
        <v>8223</v>
      </c>
      <c r="I3293" t="s">
        <v>8245</v>
      </c>
      <c r="J3293">
        <v>1422937620</v>
      </c>
      <c r="K3293">
        <v>1420606303</v>
      </c>
      <c r="L3293" t="b">
        <v>0</v>
      </c>
      <c r="M3293">
        <v>27</v>
      </c>
      <c r="N3293" t="b">
        <v>1</v>
      </c>
      <c r="O3293" s="12" t="s">
        <v>8280</v>
      </c>
      <c r="P3293" s="12" t="s">
        <v>8281</v>
      </c>
      <c r="Q3293">
        <v>45.04</v>
      </c>
      <c r="R3293" s="18">
        <f t="shared" si="209"/>
        <v>42038.185416666667</v>
      </c>
      <c r="S3293" s="18">
        <f t="shared" si="210"/>
        <v>42011.202581018515</v>
      </c>
      <c r="T3293">
        <f t="shared" si="207"/>
        <v>2015</v>
      </c>
    </row>
    <row r="3294" spans="1:20" ht="45" x14ac:dyDescent="0.25">
      <c r="A3294">
        <v>3528</v>
      </c>
      <c r="B3294" s="9" t="s">
        <v>3527</v>
      </c>
      <c r="C3294" s="3" t="s">
        <v>7638</v>
      </c>
      <c r="D3294" s="5">
        <v>1650</v>
      </c>
      <c r="E3294" s="7">
        <v>1669</v>
      </c>
      <c r="F3294" s="11">
        <f t="shared" si="208"/>
        <v>101</v>
      </c>
      <c r="G3294" t="s">
        <v>8218</v>
      </c>
      <c r="H3294" t="s">
        <v>8224</v>
      </c>
      <c r="I3294" t="s">
        <v>8246</v>
      </c>
      <c r="J3294">
        <v>1484740918</v>
      </c>
      <c r="K3294">
        <v>1483012918</v>
      </c>
      <c r="L3294" t="b">
        <v>0</v>
      </c>
      <c r="M3294">
        <v>37</v>
      </c>
      <c r="N3294" t="b">
        <v>1</v>
      </c>
      <c r="O3294" s="12" t="s">
        <v>8280</v>
      </c>
      <c r="P3294" s="12" t="s">
        <v>8281</v>
      </c>
      <c r="Q3294">
        <v>45.11</v>
      </c>
      <c r="R3294" s="18">
        <f t="shared" si="209"/>
        <v>42753.50136574074</v>
      </c>
      <c r="S3294" s="18">
        <f t="shared" si="210"/>
        <v>42733.50136574074</v>
      </c>
      <c r="T3294">
        <f t="shared" si="207"/>
        <v>2016</v>
      </c>
    </row>
    <row r="3295" spans="1:20" ht="45" x14ac:dyDescent="0.25">
      <c r="A3295">
        <v>2986</v>
      </c>
      <c r="B3295" s="9" t="s">
        <v>2986</v>
      </c>
      <c r="C3295" s="3" t="s">
        <v>7096</v>
      </c>
      <c r="D3295" s="5">
        <v>2400</v>
      </c>
      <c r="E3295" s="7">
        <v>2532</v>
      </c>
      <c r="F3295" s="11">
        <f t="shared" si="208"/>
        <v>106</v>
      </c>
      <c r="G3295" t="s">
        <v>8218</v>
      </c>
      <c r="H3295" t="s">
        <v>8224</v>
      </c>
      <c r="I3295" t="s">
        <v>8246</v>
      </c>
      <c r="J3295">
        <v>1462100406</v>
      </c>
      <c r="K3295">
        <v>1456920006</v>
      </c>
      <c r="L3295" t="b">
        <v>0</v>
      </c>
      <c r="M3295">
        <v>56</v>
      </c>
      <c r="N3295" t="b">
        <v>1</v>
      </c>
      <c r="O3295" s="12" t="s">
        <v>8280</v>
      </c>
      <c r="P3295" s="12" t="s">
        <v>8282</v>
      </c>
      <c r="Q3295">
        <v>45.21</v>
      </c>
      <c r="R3295" s="18">
        <f t="shared" si="209"/>
        <v>42491.458402777775</v>
      </c>
      <c r="S3295" s="18">
        <f t="shared" si="210"/>
        <v>42431.500069444446</v>
      </c>
      <c r="T3295">
        <f t="shared" si="207"/>
        <v>2016</v>
      </c>
    </row>
    <row r="3296" spans="1:20" ht="60" x14ac:dyDescent="0.25">
      <c r="A3296">
        <v>3684</v>
      </c>
      <c r="B3296" s="9" t="s">
        <v>3681</v>
      </c>
      <c r="C3296" s="3" t="s">
        <v>7794</v>
      </c>
      <c r="D3296" s="5">
        <v>750</v>
      </c>
      <c r="E3296" s="7">
        <v>1043</v>
      </c>
      <c r="F3296" s="11">
        <f t="shared" si="208"/>
        <v>139</v>
      </c>
      <c r="G3296" t="s">
        <v>8218</v>
      </c>
      <c r="H3296" t="s">
        <v>8223</v>
      </c>
      <c r="I3296" t="s">
        <v>8245</v>
      </c>
      <c r="J3296">
        <v>1441167586</v>
      </c>
      <c r="K3296">
        <v>1438575586</v>
      </c>
      <c r="L3296" t="b">
        <v>0</v>
      </c>
      <c r="M3296">
        <v>23</v>
      </c>
      <c r="N3296" t="b">
        <v>1</v>
      </c>
      <c r="O3296" s="12" t="s">
        <v>8280</v>
      </c>
      <c r="P3296" s="12" t="s">
        <v>8281</v>
      </c>
      <c r="Q3296">
        <v>45.35</v>
      </c>
      <c r="R3296" s="18">
        <f t="shared" si="209"/>
        <v>42249.180393518516</v>
      </c>
      <c r="S3296" s="18">
        <f t="shared" si="210"/>
        <v>42219.180393518516</v>
      </c>
      <c r="T3296">
        <f t="shared" si="207"/>
        <v>2015</v>
      </c>
    </row>
    <row r="3297" spans="1:20" ht="45" x14ac:dyDescent="0.25">
      <c r="A3297">
        <v>3368</v>
      </c>
      <c r="B3297" s="9" t="s">
        <v>3367</v>
      </c>
      <c r="C3297" s="3" t="s">
        <v>7478</v>
      </c>
      <c r="D3297" s="5">
        <v>1000</v>
      </c>
      <c r="E3297" s="7">
        <v>1046</v>
      </c>
      <c r="F3297" s="11">
        <f t="shared" si="208"/>
        <v>105</v>
      </c>
      <c r="G3297" t="s">
        <v>8218</v>
      </c>
      <c r="H3297" t="s">
        <v>8223</v>
      </c>
      <c r="I3297" t="s">
        <v>8245</v>
      </c>
      <c r="J3297">
        <v>1420088400</v>
      </c>
      <c r="K3297">
        <v>1416977259</v>
      </c>
      <c r="L3297" t="b">
        <v>0</v>
      </c>
      <c r="M3297">
        <v>23</v>
      </c>
      <c r="N3297" t="b">
        <v>1</v>
      </c>
      <c r="O3297" s="12" t="s">
        <v>8280</v>
      </c>
      <c r="P3297" s="12" t="s">
        <v>8281</v>
      </c>
      <c r="Q3297">
        <v>45.48</v>
      </c>
      <c r="R3297" s="18">
        <f t="shared" si="209"/>
        <v>42005.208333333328</v>
      </c>
      <c r="S3297" s="18">
        <f t="shared" si="210"/>
        <v>41969.199756944443</v>
      </c>
      <c r="T3297">
        <f t="shared" si="207"/>
        <v>2014</v>
      </c>
    </row>
    <row r="3298" spans="1:20" ht="60" x14ac:dyDescent="0.25">
      <c r="A3298">
        <v>3030</v>
      </c>
      <c r="B3298" s="9" t="s">
        <v>3030</v>
      </c>
      <c r="C3298" s="3" t="s">
        <v>7140</v>
      </c>
      <c r="D3298" s="5">
        <v>1750</v>
      </c>
      <c r="E3298" s="7">
        <v>1867</v>
      </c>
      <c r="F3298" s="11">
        <f t="shared" si="208"/>
        <v>107</v>
      </c>
      <c r="G3298" t="s">
        <v>8218</v>
      </c>
      <c r="H3298" t="s">
        <v>8223</v>
      </c>
      <c r="I3298" t="s">
        <v>8245</v>
      </c>
      <c r="J3298">
        <v>1442426171</v>
      </c>
      <c r="K3298">
        <v>1439834171</v>
      </c>
      <c r="L3298" t="b">
        <v>0</v>
      </c>
      <c r="M3298">
        <v>41</v>
      </c>
      <c r="N3298" t="b">
        <v>1</v>
      </c>
      <c r="O3298" s="12" t="s">
        <v>8280</v>
      </c>
      <c r="P3298" s="12" t="s">
        <v>8282</v>
      </c>
      <c r="Q3298">
        <v>45.54</v>
      </c>
      <c r="R3298" s="18">
        <f t="shared" si="209"/>
        <v>42263.747349537036</v>
      </c>
      <c r="S3298" s="18">
        <f t="shared" si="210"/>
        <v>42233.747349537036</v>
      </c>
      <c r="T3298">
        <f t="shared" si="207"/>
        <v>2015</v>
      </c>
    </row>
    <row r="3299" spans="1:20" x14ac:dyDescent="0.25">
      <c r="A3299">
        <v>2993</v>
      </c>
      <c r="B3299" s="9" t="s">
        <v>2993</v>
      </c>
      <c r="C3299" s="3" t="s">
        <v>7103</v>
      </c>
      <c r="D3299" s="5">
        <v>1000</v>
      </c>
      <c r="E3299" s="7">
        <v>1003</v>
      </c>
      <c r="F3299" s="11">
        <f t="shared" si="208"/>
        <v>100</v>
      </c>
      <c r="G3299" t="s">
        <v>8218</v>
      </c>
      <c r="H3299" t="s">
        <v>8223</v>
      </c>
      <c r="I3299" t="s">
        <v>8245</v>
      </c>
      <c r="J3299">
        <v>1455998867</v>
      </c>
      <c r="K3299">
        <v>1453406867</v>
      </c>
      <c r="L3299" t="b">
        <v>0</v>
      </c>
      <c r="M3299">
        <v>22</v>
      </c>
      <c r="N3299" t="b">
        <v>1</v>
      </c>
      <c r="O3299" s="12" t="s">
        <v>8280</v>
      </c>
      <c r="P3299" s="12" t="s">
        <v>8282</v>
      </c>
      <c r="Q3299">
        <v>45.59</v>
      </c>
      <c r="R3299" s="18">
        <f t="shared" si="209"/>
        <v>42420.838738425926</v>
      </c>
      <c r="S3299" s="18">
        <f t="shared" si="210"/>
        <v>42390.838738425926</v>
      </c>
      <c r="T3299">
        <f t="shared" si="207"/>
        <v>2016</v>
      </c>
    </row>
    <row r="3300" spans="1:20" ht="60" x14ac:dyDescent="0.25">
      <c r="A3300">
        <v>3521</v>
      </c>
      <c r="B3300" s="9" t="s">
        <v>3520</v>
      </c>
      <c r="C3300" s="3" t="s">
        <v>7631</v>
      </c>
      <c r="D3300" s="5">
        <v>350</v>
      </c>
      <c r="E3300" s="7">
        <v>593</v>
      </c>
      <c r="F3300" s="11">
        <f t="shared" si="208"/>
        <v>169</v>
      </c>
      <c r="G3300" t="s">
        <v>8218</v>
      </c>
      <c r="H3300" t="s">
        <v>8223</v>
      </c>
      <c r="I3300" t="s">
        <v>8245</v>
      </c>
      <c r="J3300">
        <v>1411980020</v>
      </c>
      <c r="K3300">
        <v>1409388020</v>
      </c>
      <c r="L3300" t="b">
        <v>0</v>
      </c>
      <c r="M3300">
        <v>13</v>
      </c>
      <c r="N3300" t="b">
        <v>1</v>
      </c>
      <c r="O3300" s="12" t="s">
        <v>8280</v>
      </c>
      <c r="P3300" s="12" t="s">
        <v>8281</v>
      </c>
      <c r="Q3300">
        <v>45.62</v>
      </c>
      <c r="R3300" s="18">
        <f t="shared" si="209"/>
        <v>41911.361342592594</v>
      </c>
      <c r="S3300" s="18">
        <f t="shared" si="210"/>
        <v>41881.361342592594</v>
      </c>
      <c r="T3300">
        <f t="shared" si="207"/>
        <v>2014</v>
      </c>
    </row>
    <row r="3301" spans="1:20" ht="45" x14ac:dyDescent="0.25">
      <c r="A3301">
        <v>4104</v>
      </c>
      <c r="B3301" s="9" t="s">
        <v>4100</v>
      </c>
      <c r="C3301" s="3" t="s">
        <v>8207</v>
      </c>
      <c r="D3301" s="5">
        <v>3000</v>
      </c>
      <c r="E3301" s="7">
        <v>641</v>
      </c>
      <c r="F3301" s="11">
        <f t="shared" si="208"/>
        <v>21</v>
      </c>
      <c r="G3301" t="s">
        <v>8220</v>
      </c>
      <c r="H3301" t="s">
        <v>8225</v>
      </c>
      <c r="I3301" t="s">
        <v>8247</v>
      </c>
      <c r="J3301">
        <v>1477550434</v>
      </c>
      <c r="K3301">
        <v>1474958434</v>
      </c>
      <c r="L3301" t="b">
        <v>0</v>
      </c>
      <c r="M3301">
        <v>14</v>
      </c>
      <c r="N3301" t="b">
        <v>0</v>
      </c>
      <c r="O3301" s="12" t="s">
        <v>8280</v>
      </c>
      <c r="P3301" s="12" t="s">
        <v>8281</v>
      </c>
      <c r="Q3301">
        <v>45.79</v>
      </c>
      <c r="R3301" s="18">
        <f t="shared" si="209"/>
        <v>42670.278171296297</v>
      </c>
      <c r="S3301" s="18">
        <f t="shared" si="210"/>
        <v>42640.278171296297</v>
      </c>
      <c r="T3301">
        <f t="shared" si="207"/>
        <v>2016</v>
      </c>
    </row>
    <row r="3302" spans="1:20" ht="45" x14ac:dyDescent="0.25">
      <c r="A3302">
        <v>3934</v>
      </c>
      <c r="B3302" s="9" t="s">
        <v>3931</v>
      </c>
      <c r="C3302" s="3" t="s">
        <v>8042</v>
      </c>
      <c r="D3302" s="5">
        <v>5000</v>
      </c>
      <c r="E3302" s="7">
        <v>550</v>
      </c>
      <c r="F3302" s="11">
        <f t="shared" si="208"/>
        <v>11</v>
      </c>
      <c r="G3302" t="s">
        <v>8220</v>
      </c>
      <c r="H3302" t="s">
        <v>8223</v>
      </c>
      <c r="I3302" t="s">
        <v>8245</v>
      </c>
      <c r="J3302">
        <v>1443704400</v>
      </c>
      <c r="K3302">
        <v>1439827639</v>
      </c>
      <c r="L3302" t="b">
        <v>0</v>
      </c>
      <c r="M3302">
        <v>12</v>
      </c>
      <c r="N3302" t="b">
        <v>0</v>
      </c>
      <c r="O3302" s="12" t="s">
        <v>8280</v>
      </c>
      <c r="P3302" s="12" t="s">
        <v>8281</v>
      </c>
      <c r="Q3302">
        <v>45.83</v>
      </c>
      <c r="R3302" s="18">
        <f t="shared" si="209"/>
        <v>42278.541666666672</v>
      </c>
      <c r="S3302" s="18">
        <f t="shared" si="210"/>
        <v>42233.671747685185</v>
      </c>
      <c r="T3302">
        <f t="shared" si="207"/>
        <v>2015</v>
      </c>
    </row>
    <row r="3303" spans="1:20" ht="45" x14ac:dyDescent="0.25">
      <c r="A3303">
        <v>4010</v>
      </c>
      <c r="B3303" s="9" t="s">
        <v>4006</v>
      </c>
      <c r="C3303" s="3" t="s">
        <v>8115</v>
      </c>
      <c r="D3303" s="5">
        <v>7200</v>
      </c>
      <c r="E3303" s="7">
        <v>1742</v>
      </c>
      <c r="F3303" s="11">
        <f t="shared" si="208"/>
        <v>24</v>
      </c>
      <c r="G3303" t="s">
        <v>8220</v>
      </c>
      <c r="H3303" t="s">
        <v>8223</v>
      </c>
      <c r="I3303" t="s">
        <v>8245</v>
      </c>
      <c r="J3303">
        <v>1414348166</v>
      </c>
      <c r="K3303">
        <v>1412879366</v>
      </c>
      <c r="L3303" t="b">
        <v>0</v>
      </c>
      <c r="M3303">
        <v>38</v>
      </c>
      <c r="N3303" t="b">
        <v>0</v>
      </c>
      <c r="O3303" s="12" t="s">
        <v>8280</v>
      </c>
      <c r="P3303" s="12" t="s">
        <v>8281</v>
      </c>
      <c r="Q3303">
        <v>45.84</v>
      </c>
      <c r="R3303" s="18">
        <f t="shared" si="209"/>
        <v>41938.770439814813</v>
      </c>
      <c r="S3303" s="18">
        <f t="shared" si="210"/>
        <v>41921.770439814813</v>
      </c>
      <c r="T3303">
        <f t="shared" si="207"/>
        <v>2014</v>
      </c>
    </row>
    <row r="3304" spans="1:20" ht="30" x14ac:dyDescent="0.25">
      <c r="A3304">
        <v>3223</v>
      </c>
      <c r="B3304" s="9" t="s">
        <v>3223</v>
      </c>
      <c r="C3304" s="3" t="s">
        <v>7333</v>
      </c>
      <c r="D3304" s="5">
        <v>3100</v>
      </c>
      <c r="E3304" s="7">
        <v>3395</v>
      </c>
      <c r="F3304" s="11">
        <f t="shared" si="208"/>
        <v>110</v>
      </c>
      <c r="G3304" t="s">
        <v>8218</v>
      </c>
      <c r="H3304" t="s">
        <v>8223</v>
      </c>
      <c r="I3304" t="s">
        <v>8245</v>
      </c>
      <c r="J3304">
        <v>1440100976</v>
      </c>
      <c r="K3304">
        <v>1437508976</v>
      </c>
      <c r="L3304" t="b">
        <v>1</v>
      </c>
      <c r="M3304">
        <v>74</v>
      </c>
      <c r="N3304" t="b">
        <v>1</v>
      </c>
      <c r="O3304" s="12" t="s">
        <v>8280</v>
      </c>
      <c r="P3304" s="12" t="s">
        <v>8281</v>
      </c>
      <c r="Q3304">
        <v>45.88</v>
      </c>
      <c r="R3304" s="18">
        <f t="shared" si="209"/>
        <v>42236.835370370376</v>
      </c>
      <c r="S3304" s="18">
        <f t="shared" si="210"/>
        <v>42206.835370370376</v>
      </c>
      <c r="T3304">
        <f t="shared" si="207"/>
        <v>2015</v>
      </c>
    </row>
    <row r="3305" spans="1:20" ht="60" x14ac:dyDescent="0.25">
      <c r="A3305">
        <v>3296</v>
      </c>
      <c r="B3305" s="9" t="s">
        <v>3296</v>
      </c>
      <c r="C3305" s="3" t="s">
        <v>7406</v>
      </c>
      <c r="D3305" s="5">
        <v>1500</v>
      </c>
      <c r="E3305" s="7">
        <v>2161</v>
      </c>
      <c r="F3305" s="11">
        <f t="shared" si="208"/>
        <v>144</v>
      </c>
      <c r="G3305" t="s">
        <v>8218</v>
      </c>
      <c r="H3305" t="s">
        <v>8224</v>
      </c>
      <c r="I3305" t="s">
        <v>8246</v>
      </c>
      <c r="J3305">
        <v>1448229600</v>
      </c>
      <c r="K3305">
        <v>1446401372</v>
      </c>
      <c r="L3305" t="b">
        <v>0</v>
      </c>
      <c r="M3305">
        <v>47</v>
      </c>
      <c r="N3305" t="b">
        <v>1</v>
      </c>
      <c r="O3305" s="12" t="s">
        <v>8280</v>
      </c>
      <c r="P3305" s="12" t="s">
        <v>8281</v>
      </c>
      <c r="Q3305">
        <v>45.98</v>
      </c>
      <c r="R3305" s="18">
        <f t="shared" si="209"/>
        <v>42330.916666666672</v>
      </c>
      <c r="S3305" s="18">
        <f t="shared" si="210"/>
        <v>42309.756620370375</v>
      </c>
      <c r="T3305">
        <f t="shared" si="207"/>
        <v>2015</v>
      </c>
    </row>
    <row r="3306" spans="1:20" ht="60" x14ac:dyDescent="0.25">
      <c r="A3306">
        <v>3664</v>
      </c>
      <c r="B3306" s="9" t="s">
        <v>3661</v>
      </c>
      <c r="C3306" s="3" t="s">
        <v>7774</v>
      </c>
      <c r="D3306" s="5">
        <v>800</v>
      </c>
      <c r="E3306" s="7">
        <v>875</v>
      </c>
      <c r="F3306" s="11">
        <f t="shared" si="208"/>
        <v>109</v>
      </c>
      <c r="G3306" t="s">
        <v>8218</v>
      </c>
      <c r="H3306" t="s">
        <v>8223</v>
      </c>
      <c r="I3306" t="s">
        <v>8245</v>
      </c>
      <c r="J3306">
        <v>1466056689</v>
      </c>
      <c r="K3306">
        <v>1464847089</v>
      </c>
      <c r="L3306" t="b">
        <v>0</v>
      </c>
      <c r="M3306">
        <v>19</v>
      </c>
      <c r="N3306" t="b">
        <v>1</v>
      </c>
      <c r="O3306" s="12" t="s">
        <v>8280</v>
      </c>
      <c r="P3306" s="12" t="s">
        <v>8281</v>
      </c>
      <c r="Q3306">
        <v>46.05</v>
      </c>
      <c r="R3306" s="18">
        <f t="shared" si="209"/>
        <v>42537.248715277776</v>
      </c>
      <c r="S3306" s="18">
        <f t="shared" si="210"/>
        <v>42523.248715277776</v>
      </c>
      <c r="T3306">
        <f t="shared" si="207"/>
        <v>2016</v>
      </c>
    </row>
    <row r="3307" spans="1:20" ht="60" x14ac:dyDescent="0.25">
      <c r="A3307">
        <v>3540</v>
      </c>
      <c r="B3307" s="9" t="s">
        <v>3539</v>
      </c>
      <c r="C3307" s="3" t="s">
        <v>7650</v>
      </c>
      <c r="D3307" s="5">
        <v>300</v>
      </c>
      <c r="E3307" s="7">
        <v>369</v>
      </c>
      <c r="F3307" s="11">
        <f t="shared" si="208"/>
        <v>123</v>
      </c>
      <c r="G3307" t="s">
        <v>8218</v>
      </c>
      <c r="H3307" t="s">
        <v>8224</v>
      </c>
      <c r="I3307" t="s">
        <v>8246</v>
      </c>
      <c r="J3307">
        <v>1466899491</v>
      </c>
      <c r="K3307">
        <v>1464307491</v>
      </c>
      <c r="L3307" t="b">
        <v>0</v>
      </c>
      <c r="M3307">
        <v>8</v>
      </c>
      <c r="N3307" t="b">
        <v>1</v>
      </c>
      <c r="O3307" s="12" t="s">
        <v>8280</v>
      </c>
      <c r="P3307" s="12" t="s">
        <v>8281</v>
      </c>
      <c r="Q3307">
        <v>46.13</v>
      </c>
      <c r="R3307" s="18">
        <f t="shared" si="209"/>
        <v>42547.003368055557</v>
      </c>
      <c r="S3307" s="18">
        <f t="shared" si="210"/>
        <v>42517.003368055557</v>
      </c>
      <c r="T3307">
        <f t="shared" si="207"/>
        <v>2016</v>
      </c>
    </row>
    <row r="3308" spans="1:20" ht="45" x14ac:dyDescent="0.25">
      <c r="A3308">
        <v>2884</v>
      </c>
      <c r="B3308" s="9" t="s">
        <v>2884</v>
      </c>
      <c r="C3308" s="3" t="s">
        <v>6994</v>
      </c>
      <c r="D3308" s="5">
        <v>45000</v>
      </c>
      <c r="E3308" s="7">
        <v>185</v>
      </c>
      <c r="F3308" s="11">
        <f t="shared" si="208"/>
        <v>0</v>
      </c>
      <c r="G3308" t="s">
        <v>8220</v>
      </c>
      <c r="H3308" t="s">
        <v>8223</v>
      </c>
      <c r="I3308" t="s">
        <v>8245</v>
      </c>
      <c r="J3308">
        <v>1417800435</v>
      </c>
      <c r="K3308">
        <v>1415208435</v>
      </c>
      <c r="L3308" t="b">
        <v>0</v>
      </c>
      <c r="M3308">
        <v>4</v>
      </c>
      <c r="N3308" t="b">
        <v>0</v>
      </c>
      <c r="O3308" s="12" t="s">
        <v>8280</v>
      </c>
      <c r="P3308" s="12" t="s">
        <v>8281</v>
      </c>
      <c r="Q3308">
        <v>46.25</v>
      </c>
      <c r="R3308" s="18">
        <f t="shared" si="209"/>
        <v>41978.727256944447</v>
      </c>
      <c r="S3308" s="18">
        <f t="shared" si="210"/>
        <v>41948.727256944447</v>
      </c>
      <c r="T3308">
        <f t="shared" si="207"/>
        <v>2014</v>
      </c>
    </row>
    <row r="3309" spans="1:20" ht="45" x14ac:dyDescent="0.25">
      <c r="A3309">
        <v>3300</v>
      </c>
      <c r="B3309" s="9" t="s">
        <v>3300</v>
      </c>
      <c r="C3309" s="3" t="s">
        <v>7410</v>
      </c>
      <c r="D3309" s="5">
        <v>3000</v>
      </c>
      <c r="E3309" s="7">
        <v>4085</v>
      </c>
      <c r="F3309" s="11">
        <f t="shared" si="208"/>
        <v>136</v>
      </c>
      <c r="G3309" t="s">
        <v>8218</v>
      </c>
      <c r="H3309" t="s">
        <v>8223</v>
      </c>
      <c r="I3309" t="s">
        <v>8245</v>
      </c>
      <c r="J3309">
        <v>1430329862</v>
      </c>
      <c r="K3309">
        <v>1428515462</v>
      </c>
      <c r="L3309" t="b">
        <v>0</v>
      </c>
      <c r="M3309">
        <v>88</v>
      </c>
      <c r="N3309" t="b">
        <v>1</v>
      </c>
      <c r="O3309" s="12" t="s">
        <v>8280</v>
      </c>
      <c r="P3309" s="12" t="s">
        <v>8281</v>
      </c>
      <c r="Q3309">
        <v>46.42</v>
      </c>
      <c r="R3309" s="18">
        <f t="shared" si="209"/>
        <v>42123.743773148148</v>
      </c>
      <c r="S3309" s="18">
        <f t="shared" si="210"/>
        <v>42102.743773148148</v>
      </c>
      <c r="T3309">
        <f t="shared" si="207"/>
        <v>2015</v>
      </c>
    </row>
    <row r="3310" spans="1:20" ht="60" x14ac:dyDescent="0.25">
      <c r="A3310">
        <v>3247</v>
      </c>
      <c r="B3310" s="9" t="s">
        <v>3247</v>
      </c>
      <c r="C3310" s="3" t="s">
        <v>7357</v>
      </c>
      <c r="D3310" s="5">
        <v>2500</v>
      </c>
      <c r="E3310" s="7">
        <v>2646.5</v>
      </c>
      <c r="F3310" s="11">
        <f t="shared" si="208"/>
        <v>106</v>
      </c>
      <c r="G3310" t="s">
        <v>8218</v>
      </c>
      <c r="H3310" t="s">
        <v>8224</v>
      </c>
      <c r="I3310" t="s">
        <v>8246</v>
      </c>
      <c r="J3310">
        <v>1436696712</v>
      </c>
      <c r="K3310">
        <v>1434104712</v>
      </c>
      <c r="L3310" t="b">
        <v>1</v>
      </c>
      <c r="M3310">
        <v>57</v>
      </c>
      <c r="N3310" t="b">
        <v>1</v>
      </c>
      <c r="O3310" s="12" t="s">
        <v>8280</v>
      </c>
      <c r="P3310" s="12" t="s">
        <v>8281</v>
      </c>
      <c r="Q3310">
        <v>46.43</v>
      </c>
      <c r="R3310" s="18">
        <f t="shared" si="209"/>
        <v>42197.434166666666</v>
      </c>
      <c r="S3310" s="18">
        <f t="shared" si="210"/>
        <v>42167.434166666666</v>
      </c>
      <c r="T3310">
        <f t="shared" si="207"/>
        <v>2015</v>
      </c>
    </row>
    <row r="3311" spans="1:20" ht="60" x14ac:dyDescent="0.25">
      <c r="A3311">
        <v>3413</v>
      </c>
      <c r="B3311" s="9" t="s">
        <v>3412</v>
      </c>
      <c r="C3311" s="3" t="s">
        <v>7523</v>
      </c>
      <c r="D3311" s="5">
        <v>500</v>
      </c>
      <c r="E3311" s="7">
        <v>650</v>
      </c>
      <c r="F3311" s="11">
        <f t="shared" si="208"/>
        <v>130</v>
      </c>
      <c r="G3311" t="s">
        <v>8218</v>
      </c>
      <c r="H3311" t="s">
        <v>8223</v>
      </c>
      <c r="I3311" t="s">
        <v>8245</v>
      </c>
      <c r="J3311">
        <v>1425099540</v>
      </c>
      <c r="K3311">
        <v>1424280938</v>
      </c>
      <c r="L3311" t="b">
        <v>0</v>
      </c>
      <c r="M3311">
        <v>14</v>
      </c>
      <c r="N3311" t="b">
        <v>1</v>
      </c>
      <c r="O3311" s="12" t="s">
        <v>8280</v>
      </c>
      <c r="P3311" s="12" t="s">
        <v>8281</v>
      </c>
      <c r="Q3311">
        <v>46.43</v>
      </c>
      <c r="R3311" s="18">
        <f t="shared" si="209"/>
        <v>42063.207638888889</v>
      </c>
      <c r="S3311" s="18">
        <f t="shared" si="210"/>
        <v>42053.733078703706</v>
      </c>
      <c r="T3311">
        <f t="shared" si="207"/>
        <v>2015</v>
      </c>
    </row>
    <row r="3312" spans="1:20" ht="45" x14ac:dyDescent="0.25">
      <c r="A3312">
        <v>3865</v>
      </c>
      <c r="B3312" s="9" t="s">
        <v>3862</v>
      </c>
      <c r="C3312" s="3" t="s">
        <v>7974</v>
      </c>
      <c r="D3312" s="5">
        <v>2413</v>
      </c>
      <c r="E3312" s="7">
        <v>650</v>
      </c>
      <c r="F3312" s="11">
        <f t="shared" si="208"/>
        <v>27</v>
      </c>
      <c r="G3312" t="s">
        <v>8220</v>
      </c>
      <c r="H3312" t="s">
        <v>8228</v>
      </c>
      <c r="I3312" t="s">
        <v>8250</v>
      </c>
      <c r="J3312">
        <v>1409376600</v>
      </c>
      <c r="K3312">
        <v>1405957098</v>
      </c>
      <c r="L3312" t="b">
        <v>0</v>
      </c>
      <c r="M3312">
        <v>14</v>
      </c>
      <c r="N3312" t="b">
        <v>0</v>
      </c>
      <c r="O3312" s="12" t="s">
        <v>8280</v>
      </c>
      <c r="P3312" s="12" t="s">
        <v>8281</v>
      </c>
      <c r="Q3312">
        <v>46.43</v>
      </c>
      <c r="R3312" s="18">
        <f t="shared" si="209"/>
        <v>41881.229166666664</v>
      </c>
      <c r="S3312" s="18">
        <f t="shared" si="210"/>
        <v>41841.651597222226</v>
      </c>
      <c r="T3312">
        <f t="shared" si="207"/>
        <v>2014</v>
      </c>
    </row>
    <row r="3313" spans="1:20" ht="45" x14ac:dyDescent="0.25">
      <c r="A3313">
        <v>3426</v>
      </c>
      <c r="B3313" s="9" t="s">
        <v>3425</v>
      </c>
      <c r="C3313" s="3" t="s">
        <v>7536</v>
      </c>
      <c r="D3313" s="5">
        <v>3750</v>
      </c>
      <c r="E3313" s="7">
        <v>4055</v>
      </c>
      <c r="F3313" s="11">
        <f t="shared" si="208"/>
        <v>108</v>
      </c>
      <c r="G3313" t="s">
        <v>8218</v>
      </c>
      <c r="H3313" t="s">
        <v>8223</v>
      </c>
      <c r="I3313" t="s">
        <v>8245</v>
      </c>
      <c r="J3313">
        <v>1411264800</v>
      </c>
      <c r="K3313">
        <v>1409620903</v>
      </c>
      <c r="L3313" t="b">
        <v>0</v>
      </c>
      <c r="M3313">
        <v>87</v>
      </c>
      <c r="N3313" t="b">
        <v>1</v>
      </c>
      <c r="O3313" s="12" t="s">
        <v>8280</v>
      </c>
      <c r="P3313" s="12" t="s">
        <v>8281</v>
      </c>
      <c r="Q3313">
        <v>46.61</v>
      </c>
      <c r="R3313" s="18">
        <f t="shared" si="209"/>
        <v>41903.083333333336</v>
      </c>
      <c r="S3313" s="18">
        <f t="shared" si="210"/>
        <v>41884.056747685187</v>
      </c>
      <c r="T3313">
        <f t="shared" si="207"/>
        <v>2014</v>
      </c>
    </row>
    <row r="3314" spans="1:20" ht="60" x14ac:dyDescent="0.25">
      <c r="A3314">
        <v>3186</v>
      </c>
      <c r="B3314" s="9" t="s">
        <v>3186</v>
      </c>
      <c r="C3314" s="3" t="s">
        <v>7296</v>
      </c>
      <c r="D3314" s="5">
        <v>3200</v>
      </c>
      <c r="E3314" s="7">
        <v>3270</v>
      </c>
      <c r="F3314" s="11">
        <f t="shared" si="208"/>
        <v>102</v>
      </c>
      <c r="G3314" t="s">
        <v>8218</v>
      </c>
      <c r="H3314" t="s">
        <v>8224</v>
      </c>
      <c r="I3314" t="s">
        <v>8246</v>
      </c>
      <c r="J3314">
        <v>1410901200</v>
      </c>
      <c r="K3314">
        <v>1408313438</v>
      </c>
      <c r="L3314" t="b">
        <v>1</v>
      </c>
      <c r="M3314">
        <v>70</v>
      </c>
      <c r="N3314" t="b">
        <v>1</v>
      </c>
      <c r="O3314" s="12" t="s">
        <v>8280</v>
      </c>
      <c r="P3314" s="12" t="s">
        <v>8281</v>
      </c>
      <c r="Q3314">
        <v>46.71</v>
      </c>
      <c r="R3314" s="18">
        <f t="shared" si="209"/>
        <v>41898.875</v>
      </c>
      <c r="S3314" s="18">
        <f t="shared" si="210"/>
        <v>41868.924050925925</v>
      </c>
      <c r="T3314">
        <f t="shared" si="207"/>
        <v>2014</v>
      </c>
    </row>
    <row r="3315" spans="1:20" ht="60" x14ac:dyDescent="0.25">
      <c r="A3315">
        <v>3182</v>
      </c>
      <c r="B3315" s="9" t="s">
        <v>3182</v>
      </c>
      <c r="C3315" s="3" t="s">
        <v>7292</v>
      </c>
      <c r="D3315" s="5">
        <v>7000</v>
      </c>
      <c r="E3315" s="7">
        <v>7062</v>
      </c>
      <c r="F3315" s="11">
        <f t="shared" si="208"/>
        <v>101</v>
      </c>
      <c r="G3315" t="s">
        <v>8218</v>
      </c>
      <c r="H3315" t="s">
        <v>8223</v>
      </c>
      <c r="I3315" t="s">
        <v>8245</v>
      </c>
      <c r="J3315">
        <v>1328029200</v>
      </c>
      <c r="K3315">
        <v>1323211621</v>
      </c>
      <c r="L3315" t="b">
        <v>1</v>
      </c>
      <c r="M3315">
        <v>151</v>
      </c>
      <c r="N3315" t="b">
        <v>1</v>
      </c>
      <c r="O3315" s="12" t="s">
        <v>8280</v>
      </c>
      <c r="P3315" s="12" t="s">
        <v>8281</v>
      </c>
      <c r="Q3315">
        <v>46.77</v>
      </c>
      <c r="R3315" s="18">
        <f t="shared" si="209"/>
        <v>40939.708333333336</v>
      </c>
      <c r="S3315" s="18">
        <f t="shared" si="210"/>
        <v>40883.949317129627</v>
      </c>
      <c r="T3315">
        <f t="shared" si="207"/>
        <v>2011</v>
      </c>
    </row>
    <row r="3316" spans="1:20" ht="60" x14ac:dyDescent="0.25">
      <c r="A3316">
        <v>3560</v>
      </c>
      <c r="B3316" s="9" t="s">
        <v>3559</v>
      </c>
      <c r="C3316" s="3" t="s">
        <v>7670</v>
      </c>
      <c r="D3316" s="5">
        <v>3200</v>
      </c>
      <c r="E3316" s="7">
        <v>3470</v>
      </c>
      <c r="F3316" s="11">
        <f t="shared" si="208"/>
        <v>108</v>
      </c>
      <c r="G3316" t="s">
        <v>8218</v>
      </c>
      <c r="H3316" t="s">
        <v>8228</v>
      </c>
      <c r="I3316" t="s">
        <v>8250</v>
      </c>
      <c r="J3316">
        <v>1432694700</v>
      </c>
      <c r="K3316">
        <v>1429651266</v>
      </c>
      <c r="L3316" t="b">
        <v>0</v>
      </c>
      <c r="M3316">
        <v>74</v>
      </c>
      <c r="N3316" t="b">
        <v>1</v>
      </c>
      <c r="O3316" s="12" t="s">
        <v>8280</v>
      </c>
      <c r="P3316" s="12" t="s">
        <v>8281</v>
      </c>
      <c r="Q3316">
        <v>46.89</v>
      </c>
      <c r="R3316" s="18">
        <f t="shared" si="209"/>
        <v>42151.114583333328</v>
      </c>
      <c r="S3316" s="18">
        <f t="shared" si="210"/>
        <v>42115.889652777783</v>
      </c>
      <c r="T3316">
        <f t="shared" si="207"/>
        <v>2015</v>
      </c>
    </row>
    <row r="3317" spans="1:20" ht="60" x14ac:dyDescent="0.25">
      <c r="A3317">
        <v>2911</v>
      </c>
      <c r="B3317" s="9" t="s">
        <v>2911</v>
      </c>
      <c r="C3317" s="3" t="s">
        <v>7021</v>
      </c>
      <c r="D3317" s="5">
        <v>1800</v>
      </c>
      <c r="E3317" s="7">
        <v>657</v>
      </c>
      <c r="F3317" s="11">
        <f t="shared" si="208"/>
        <v>37</v>
      </c>
      <c r="G3317" t="s">
        <v>8220</v>
      </c>
      <c r="H3317" t="s">
        <v>8223</v>
      </c>
      <c r="I3317" t="s">
        <v>8245</v>
      </c>
      <c r="J3317">
        <v>1435429626</v>
      </c>
      <c r="K3317">
        <v>1431973626</v>
      </c>
      <c r="L3317" t="b">
        <v>0</v>
      </c>
      <c r="M3317">
        <v>14</v>
      </c>
      <c r="N3317" t="b">
        <v>0</v>
      </c>
      <c r="O3317" s="12" t="s">
        <v>8280</v>
      </c>
      <c r="P3317" s="12" t="s">
        <v>8281</v>
      </c>
      <c r="Q3317">
        <v>46.93</v>
      </c>
      <c r="R3317" s="18">
        <f t="shared" si="209"/>
        <v>42182.768819444449</v>
      </c>
      <c r="S3317" s="18">
        <f t="shared" si="210"/>
        <v>42142.768819444449</v>
      </c>
      <c r="T3317">
        <f t="shared" si="207"/>
        <v>2015</v>
      </c>
    </row>
    <row r="3318" spans="1:20" ht="45" x14ac:dyDescent="0.25">
      <c r="A3318">
        <v>2781</v>
      </c>
      <c r="B3318" s="9" t="s">
        <v>2781</v>
      </c>
      <c r="C3318" s="3" t="s">
        <v>6891</v>
      </c>
      <c r="D3318" s="5">
        <v>1250</v>
      </c>
      <c r="E3318" s="7">
        <v>1316</v>
      </c>
      <c r="F3318" s="11">
        <f t="shared" si="208"/>
        <v>105</v>
      </c>
      <c r="G3318" t="s">
        <v>8218</v>
      </c>
      <c r="H3318" t="s">
        <v>8223</v>
      </c>
      <c r="I3318" t="s">
        <v>8245</v>
      </c>
      <c r="J3318">
        <v>1423724400</v>
      </c>
      <c r="K3318">
        <v>1421274954</v>
      </c>
      <c r="L3318" t="b">
        <v>0</v>
      </c>
      <c r="M3318">
        <v>28</v>
      </c>
      <c r="N3318" t="b">
        <v>1</v>
      </c>
      <c r="O3318" s="12" t="s">
        <v>8280</v>
      </c>
      <c r="P3318" s="12" t="s">
        <v>8281</v>
      </c>
      <c r="Q3318">
        <v>47</v>
      </c>
      <c r="R3318" s="18">
        <f t="shared" si="209"/>
        <v>42047.291666666672</v>
      </c>
      <c r="S3318" s="18">
        <f t="shared" si="210"/>
        <v>42018.94159722222</v>
      </c>
      <c r="T3318">
        <f t="shared" si="207"/>
        <v>2015</v>
      </c>
    </row>
    <row r="3319" spans="1:20" ht="60" x14ac:dyDescent="0.25">
      <c r="A3319">
        <v>3621</v>
      </c>
      <c r="B3319" s="9" t="s">
        <v>3619</v>
      </c>
      <c r="C3319" s="3" t="s">
        <v>7731</v>
      </c>
      <c r="D3319" s="5">
        <v>3000</v>
      </c>
      <c r="E3319" s="7">
        <v>3292</v>
      </c>
      <c r="F3319" s="11">
        <f t="shared" si="208"/>
        <v>110</v>
      </c>
      <c r="G3319" t="s">
        <v>8218</v>
      </c>
      <c r="H3319" t="s">
        <v>8223</v>
      </c>
      <c r="I3319" t="s">
        <v>8245</v>
      </c>
      <c r="J3319">
        <v>1475269200</v>
      </c>
      <c r="K3319">
        <v>1473200844</v>
      </c>
      <c r="L3319" t="b">
        <v>0</v>
      </c>
      <c r="M3319">
        <v>70</v>
      </c>
      <c r="N3319" t="b">
        <v>1</v>
      </c>
      <c r="O3319" s="12" t="s">
        <v>8280</v>
      </c>
      <c r="P3319" s="12" t="s">
        <v>8281</v>
      </c>
      <c r="Q3319">
        <v>47.03</v>
      </c>
      <c r="R3319" s="18">
        <f t="shared" si="209"/>
        <v>42643.875</v>
      </c>
      <c r="S3319" s="18">
        <f t="shared" si="210"/>
        <v>42619.935694444444</v>
      </c>
      <c r="T3319">
        <f t="shared" si="207"/>
        <v>2016</v>
      </c>
    </row>
    <row r="3320" spans="1:20" ht="60" x14ac:dyDescent="0.25">
      <c r="A3320">
        <v>3490</v>
      </c>
      <c r="B3320" s="9" t="s">
        <v>3489</v>
      </c>
      <c r="C3320" s="3" t="s">
        <v>7600</v>
      </c>
      <c r="D3320" s="5">
        <v>1000</v>
      </c>
      <c r="E3320" s="7">
        <v>1275</v>
      </c>
      <c r="F3320" s="11">
        <f t="shared" si="208"/>
        <v>128</v>
      </c>
      <c r="G3320" t="s">
        <v>8218</v>
      </c>
      <c r="H3320" t="s">
        <v>8223</v>
      </c>
      <c r="I3320" t="s">
        <v>8245</v>
      </c>
      <c r="J3320">
        <v>1460574924</v>
      </c>
      <c r="K3320">
        <v>1457982924</v>
      </c>
      <c r="L3320" t="b">
        <v>0</v>
      </c>
      <c r="M3320">
        <v>27</v>
      </c>
      <c r="N3320" t="b">
        <v>1</v>
      </c>
      <c r="O3320" s="12" t="s">
        <v>8280</v>
      </c>
      <c r="P3320" s="12" t="s">
        <v>8281</v>
      </c>
      <c r="Q3320">
        <v>47.22</v>
      </c>
      <c r="R3320" s="18">
        <f t="shared" si="209"/>
        <v>42473.802361111113</v>
      </c>
      <c r="S3320" s="18">
        <f t="shared" si="210"/>
        <v>42443.802361111113</v>
      </c>
      <c r="T3320">
        <f t="shared" si="207"/>
        <v>2016</v>
      </c>
    </row>
    <row r="3321" spans="1:20" ht="60" x14ac:dyDescent="0.25">
      <c r="A3321">
        <v>3902</v>
      </c>
      <c r="B3321" s="9" t="s">
        <v>3899</v>
      </c>
      <c r="C3321" s="3" t="s">
        <v>8010</v>
      </c>
      <c r="D3321" s="5">
        <v>3000</v>
      </c>
      <c r="E3321" s="7">
        <v>1465</v>
      </c>
      <c r="F3321" s="11">
        <f t="shared" si="208"/>
        <v>49</v>
      </c>
      <c r="G3321" t="s">
        <v>8220</v>
      </c>
      <c r="H3321" t="s">
        <v>8224</v>
      </c>
      <c r="I3321" t="s">
        <v>8246</v>
      </c>
      <c r="J3321">
        <v>1479125642</v>
      </c>
      <c r="K3321">
        <v>1476962042</v>
      </c>
      <c r="L3321" t="b">
        <v>0</v>
      </c>
      <c r="M3321">
        <v>31</v>
      </c>
      <c r="N3321" t="b">
        <v>0</v>
      </c>
      <c r="O3321" s="12" t="s">
        <v>8280</v>
      </c>
      <c r="P3321" s="12" t="s">
        <v>8281</v>
      </c>
      <c r="Q3321">
        <v>47.26</v>
      </c>
      <c r="R3321" s="18">
        <f t="shared" si="209"/>
        <v>42688.509745370371</v>
      </c>
      <c r="S3321" s="18">
        <f t="shared" si="210"/>
        <v>42663.468078703707</v>
      </c>
      <c r="T3321">
        <f t="shared" si="207"/>
        <v>2016</v>
      </c>
    </row>
    <row r="3322" spans="1:20" ht="60" x14ac:dyDescent="0.25">
      <c r="A3322">
        <v>3894</v>
      </c>
      <c r="B3322" s="9" t="s">
        <v>3891</v>
      </c>
      <c r="C3322" s="3" t="s">
        <v>8002</v>
      </c>
      <c r="D3322" s="5">
        <v>15000</v>
      </c>
      <c r="E3322" s="7">
        <v>520</v>
      </c>
      <c r="F3322" s="11">
        <f t="shared" si="208"/>
        <v>3</v>
      </c>
      <c r="G3322" t="s">
        <v>8220</v>
      </c>
      <c r="H3322" t="s">
        <v>8223</v>
      </c>
      <c r="I3322" t="s">
        <v>8245</v>
      </c>
      <c r="J3322">
        <v>1481000340</v>
      </c>
      <c r="K3322">
        <v>1478386812</v>
      </c>
      <c r="L3322" t="b">
        <v>0</v>
      </c>
      <c r="M3322">
        <v>11</v>
      </c>
      <c r="N3322" t="b">
        <v>0</v>
      </c>
      <c r="O3322" s="12" t="s">
        <v>8280</v>
      </c>
      <c r="P3322" s="12" t="s">
        <v>8281</v>
      </c>
      <c r="Q3322">
        <v>47.27</v>
      </c>
      <c r="R3322" s="18">
        <f t="shared" si="209"/>
        <v>42710.207638888889</v>
      </c>
      <c r="S3322" s="18">
        <f t="shared" si="210"/>
        <v>42679.958472222221</v>
      </c>
      <c r="T3322">
        <f t="shared" si="207"/>
        <v>2016</v>
      </c>
    </row>
    <row r="3323" spans="1:20" ht="45" x14ac:dyDescent="0.25">
      <c r="A3323">
        <v>3749</v>
      </c>
      <c r="B3323" s="9" t="s">
        <v>3746</v>
      </c>
      <c r="C3323" s="3" t="s">
        <v>7859</v>
      </c>
      <c r="D3323" s="5">
        <v>500</v>
      </c>
      <c r="E3323" s="7">
        <v>525</v>
      </c>
      <c r="F3323" s="11">
        <f t="shared" si="208"/>
        <v>105</v>
      </c>
      <c r="G3323" t="s">
        <v>8218</v>
      </c>
      <c r="H3323" t="s">
        <v>8223</v>
      </c>
      <c r="I3323" t="s">
        <v>8245</v>
      </c>
      <c r="J3323">
        <v>1461902340</v>
      </c>
      <c r="K3323">
        <v>1459220588</v>
      </c>
      <c r="L3323" t="b">
        <v>0</v>
      </c>
      <c r="M3323">
        <v>7</v>
      </c>
      <c r="N3323" t="b">
        <v>1</v>
      </c>
      <c r="O3323" s="12" t="s">
        <v>8280</v>
      </c>
      <c r="P3323" s="12" t="s">
        <v>8305</v>
      </c>
      <c r="Q3323">
        <v>75</v>
      </c>
      <c r="R3323" s="18">
        <f t="shared" si="209"/>
        <v>42489.165972222225</v>
      </c>
      <c r="S3323" s="18">
        <f t="shared" si="210"/>
        <v>42458.127175925925</v>
      </c>
      <c r="T3323">
        <f t="shared" si="207"/>
        <v>2016</v>
      </c>
    </row>
    <row r="3324" spans="1:20" ht="120" x14ac:dyDescent="0.25">
      <c r="A3324">
        <v>3561</v>
      </c>
      <c r="B3324" s="9" t="s">
        <v>3560</v>
      </c>
      <c r="C3324" s="3" t="s">
        <v>7671</v>
      </c>
      <c r="D3324" s="5">
        <v>2500</v>
      </c>
      <c r="E3324" s="7">
        <v>2560</v>
      </c>
      <c r="F3324" s="11">
        <f t="shared" si="208"/>
        <v>102</v>
      </c>
      <c r="G3324" t="s">
        <v>8218</v>
      </c>
      <c r="H3324" t="s">
        <v>8223</v>
      </c>
      <c r="I3324" t="s">
        <v>8245</v>
      </c>
      <c r="J3324">
        <v>1438799760</v>
      </c>
      <c r="K3324">
        <v>1437236378</v>
      </c>
      <c r="L3324" t="b">
        <v>0</v>
      </c>
      <c r="M3324">
        <v>54</v>
      </c>
      <c r="N3324" t="b">
        <v>1</v>
      </c>
      <c r="O3324" s="12" t="s">
        <v>8280</v>
      </c>
      <c r="P3324" s="12" t="s">
        <v>8281</v>
      </c>
      <c r="Q3324">
        <v>47.41</v>
      </c>
      <c r="R3324" s="18">
        <f t="shared" si="209"/>
        <v>42221.774999999994</v>
      </c>
      <c r="S3324" s="18">
        <f t="shared" si="210"/>
        <v>42203.680300925931</v>
      </c>
      <c r="T3324">
        <f t="shared" si="207"/>
        <v>2015</v>
      </c>
    </row>
    <row r="3325" spans="1:20" ht="105" x14ac:dyDescent="0.25">
      <c r="A3325">
        <v>3750</v>
      </c>
      <c r="B3325" s="9" t="s">
        <v>3747</v>
      </c>
      <c r="C3325" s="3" t="s">
        <v>7860</v>
      </c>
      <c r="D3325" s="5">
        <v>6000</v>
      </c>
      <c r="E3325" s="7">
        <v>6027</v>
      </c>
      <c r="F3325" s="11">
        <f t="shared" si="208"/>
        <v>100</v>
      </c>
      <c r="G3325" t="s">
        <v>8218</v>
      </c>
      <c r="H3325" t="s">
        <v>8223</v>
      </c>
      <c r="I3325" t="s">
        <v>8245</v>
      </c>
      <c r="J3325">
        <v>1423555140</v>
      </c>
      <c r="K3325">
        <v>1421105608</v>
      </c>
      <c r="L3325" t="b">
        <v>0</v>
      </c>
      <c r="M3325">
        <v>28</v>
      </c>
      <c r="N3325" t="b">
        <v>1</v>
      </c>
      <c r="O3325" s="12" t="s">
        <v>8280</v>
      </c>
      <c r="P3325" s="12" t="s">
        <v>8305</v>
      </c>
      <c r="Q3325">
        <v>215.25</v>
      </c>
      <c r="R3325" s="18">
        <f t="shared" si="209"/>
        <v>42045.332638888889</v>
      </c>
      <c r="S3325" s="18">
        <f t="shared" si="210"/>
        <v>42016.981574074074</v>
      </c>
      <c r="T3325">
        <f t="shared" si="207"/>
        <v>2015</v>
      </c>
    </row>
    <row r="3326" spans="1:20" ht="45" x14ac:dyDescent="0.25">
      <c r="A3326">
        <v>2810</v>
      </c>
      <c r="B3326" s="9" t="s">
        <v>2810</v>
      </c>
      <c r="C3326" s="3" t="s">
        <v>6920</v>
      </c>
      <c r="D3326" s="5">
        <v>2500</v>
      </c>
      <c r="E3326" s="7">
        <v>2705</v>
      </c>
      <c r="F3326" s="11">
        <f t="shared" si="208"/>
        <v>108</v>
      </c>
      <c r="G3326" t="s">
        <v>8218</v>
      </c>
      <c r="H3326" t="s">
        <v>8223</v>
      </c>
      <c r="I3326" t="s">
        <v>8245</v>
      </c>
      <c r="J3326">
        <v>1401595140</v>
      </c>
      <c r="K3326">
        <v>1398828064</v>
      </c>
      <c r="L3326" t="b">
        <v>0</v>
      </c>
      <c r="M3326">
        <v>57</v>
      </c>
      <c r="N3326" t="b">
        <v>1</v>
      </c>
      <c r="O3326" s="12" t="s">
        <v>8280</v>
      </c>
      <c r="P3326" s="12" t="s">
        <v>8281</v>
      </c>
      <c r="Q3326">
        <v>47.46</v>
      </c>
      <c r="R3326" s="18">
        <f t="shared" si="209"/>
        <v>41791.165972222225</v>
      </c>
      <c r="S3326" s="18">
        <f t="shared" si="210"/>
        <v>41759.13962962963</v>
      </c>
      <c r="T3326">
        <f t="shared" si="207"/>
        <v>2014</v>
      </c>
    </row>
    <row r="3327" spans="1:20" ht="45" x14ac:dyDescent="0.25">
      <c r="A3327">
        <v>3751</v>
      </c>
      <c r="B3327" s="9" t="s">
        <v>3748</v>
      </c>
      <c r="C3327" s="3" t="s">
        <v>7861</v>
      </c>
      <c r="D3327" s="5">
        <v>1000</v>
      </c>
      <c r="E3327" s="7">
        <v>1326</v>
      </c>
      <c r="F3327" s="11">
        <f t="shared" si="208"/>
        <v>133</v>
      </c>
      <c r="G3327" t="s">
        <v>8218</v>
      </c>
      <c r="H3327" t="s">
        <v>8223</v>
      </c>
      <c r="I3327" t="s">
        <v>8245</v>
      </c>
      <c r="J3327">
        <v>1459641073</v>
      </c>
      <c r="K3327">
        <v>1454460673</v>
      </c>
      <c r="L3327" t="b">
        <v>0</v>
      </c>
      <c r="M3327">
        <v>11</v>
      </c>
      <c r="N3327" t="b">
        <v>1</v>
      </c>
      <c r="O3327" s="12" t="s">
        <v>8280</v>
      </c>
      <c r="P3327" s="12" t="s">
        <v>8305</v>
      </c>
      <c r="Q3327">
        <v>120.55</v>
      </c>
      <c r="R3327" s="18">
        <f t="shared" si="209"/>
        <v>42462.993900462956</v>
      </c>
      <c r="S3327" s="18">
        <f t="shared" si="210"/>
        <v>42403.035567129627</v>
      </c>
      <c r="T3327">
        <f t="shared" si="207"/>
        <v>2016</v>
      </c>
    </row>
    <row r="3328" spans="1:20" ht="60" x14ac:dyDescent="0.25">
      <c r="A3328">
        <v>3722</v>
      </c>
      <c r="B3328" s="9" t="s">
        <v>3719</v>
      </c>
      <c r="C3328" s="3" t="s">
        <v>7832</v>
      </c>
      <c r="D3328" s="5">
        <v>1500</v>
      </c>
      <c r="E3328" s="7">
        <v>1668</v>
      </c>
      <c r="F3328" s="11">
        <f t="shared" si="208"/>
        <v>111</v>
      </c>
      <c r="G3328" t="s">
        <v>8218</v>
      </c>
      <c r="H3328" t="s">
        <v>8228</v>
      </c>
      <c r="I3328" t="s">
        <v>8250</v>
      </c>
      <c r="J3328">
        <v>1455231540</v>
      </c>
      <c r="K3328">
        <v>1452614847</v>
      </c>
      <c r="L3328" t="b">
        <v>0</v>
      </c>
      <c r="M3328">
        <v>35</v>
      </c>
      <c r="N3328" t="b">
        <v>1</v>
      </c>
      <c r="O3328" s="12" t="s">
        <v>8280</v>
      </c>
      <c r="P3328" s="12" t="s">
        <v>8281</v>
      </c>
      <c r="Q3328">
        <v>47.66</v>
      </c>
      <c r="R3328" s="18">
        <f t="shared" si="209"/>
        <v>42411.957638888889</v>
      </c>
      <c r="S3328" s="18">
        <f t="shared" si="210"/>
        <v>42381.671840277777</v>
      </c>
      <c r="T3328">
        <f t="shared" si="207"/>
        <v>2016</v>
      </c>
    </row>
    <row r="3329" spans="1:20" ht="30" x14ac:dyDescent="0.25">
      <c r="A3329">
        <v>3622</v>
      </c>
      <c r="B3329" s="9" t="s">
        <v>3620</v>
      </c>
      <c r="C3329" s="3" t="s">
        <v>7732</v>
      </c>
      <c r="D3329" s="5">
        <v>1000</v>
      </c>
      <c r="E3329" s="7">
        <v>1000.99</v>
      </c>
      <c r="F3329" s="11">
        <f t="shared" si="208"/>
        <v>100</v>
      </c>
      <c r="G3329" t="s">
        <v>8218</v>
      </c>
      <c r="H3329" t="s">
        <v>8223</v>
      </c>
      <c r="I3329" t="s">
        <v>8245</v>
      </c>
      <c r="J3329">
        <v>1411874580</v>
      </c>
      <c r="K3329">
        <v>1409030371</v>
      </c>
      <c r="L3329" t="b">
        <v>0</v>
      </c>
      <c r="M3329">
        <v>21</v>
      </c>
      <c r="N3329" t="b">
        <v>1</v>
      </c>
      <c r="O3329" s="12" t="s">
        <v>8280</v>
      </c>
      <c r="P3329" s="12" t="s">
        <v>8281</v>
      </c>
      <c r="Q3329">
        <v>47.67</v>
      </c>
      <c r="R3329" s="18">
        <f t="shared" si="209"/>
        <v>41910.140972222223</v>
      </c>
      <c r="S3329" s="18">
        <f t="shared" si="210"/>
        <v>41877.221886574072</v>
      </c>
      <c r="T3329">
        <f t="shared" si="207"/>
        <v>2014</v>
      </c>
    </row>
    <row r="3330" spans="1:20" ht="60" x14ac:dyDescent="0.25">
      <c r="A3330">
        <v>3842</v>
      </c>
      <c r="B3330" s="9" t="s">
        <v>3839</v>
      </c>
      <c r="C3330" s="3" t="s">
        <v>7951</v>
      </c>
      <c r="D3330" s="5">
        <v>5000</v>
      </c>
      <c r="E3330" s="7">
        <v>1097</v>
      </c>
      <c r="F3330" s="11">
        <f t="shared" si="208"/>
        <v>22</v>
      </c>
      <c r="G3330" t="s">
        <v>8220</v>
      </c>
      <c r="H3330" t="s">
        <v>8224</v>
      </c>
      <c r="I3330" t="s">
        <v>8246</v>
      </c>
      <c r="J3330">
        <v>1399809052</v>
      </c>
      <c r="K3330">
        <v>1397217052</v>
      </c>
      <c r="L3330" t="b">
        <v>1</v>
      </c>
      <c r="M3330">
        <v>23</v>
      </c>
      <c r="N3330" t="b">
        <v>0</v>
      </c>
      <c r="O3330" s="12" t="s">
        <v>8280</v>
      </c>
      <c r="P3330" s="12" t="s">
        <v>8281</v>
      </c>
      <c r="Q3330">
        <v>47.7</v>
      </c>
      <c r="R3330" s="18">
        <f t="shared" si="209"/>
        <v>41770.493657407409</v>
      </c>
      <c r="S3330" s="18">
        <f t="shared" si="210"/>
        <v>41740.493657407409</v>
      </c>
      <c r="T3330">
        <f t="shared" si="207"/>
        <v>2014</v>
      </c>
    </row>
    <row r="3331" spans="1:20" ht="60" x14ac:dyDescent="0.25">
      <c r="A3331">
        <v>3496</v>
      </c>
      <c r="B3331" s="9" t="s">
        <v>3495</v>
      </c>
      <c r="C3331" s="3" t="s">
        <v>7606</v>
      </c>
      <c r="D3331" s="5">
        <v>3000</v>
      </c>
      <c r="E3331" s="7">
        <v>3732</v>
      </c>
      <c r="F3331" s="11">
        <f t="shared" si="208"/>
        <v>124</v>
      </c>
      <c r="G3331" t="s">
        <v>8218</v>
      </c>
      <c r="H3331" t="s">
        <v>8223</v>
      </c>
      <c r="I3331" t="s">
        <v>8245</v>
      </c>
      <c r="J3331">
        <v>1473625166</v>
      </c>
      <c r="K3331">
        <v>1470169166</v>
      </c>
      <c r="L3331" t="b">
        <v>0</v>
      </c>
      <c r="M3331">
        <v>78</v>
      </c>
      <c r="N3331" t="b">
        <v>1</v>
      </c>
      <c r="O3331" s="12" t="s">
        <v>8280</v>
      </c>
      <c r="P3331" s="12" t="s">
        <v>8281</v>
      </c>
      <c r="Q3331">
        <v>47.85</v>
      </c>
      <c r="R3331" s="18">
        <f t="shared" si="209"/>
        <v>42624.846828703703</v>
      </c>
      <c r="S3331" s="18">
        <f t="shared" si="210"/>
        <v>42584.846828703703</v>
      </c>
      <c r="T3331">
        <f t="shared" ref="T3331:T3394" si="211">YEAR(S3331)</f>
        <v>2016</v>
      </c>
    </row>
    <row r="3332" spans="1:20" ht="60" x14ac:dyDescent="0.25">
      <c r="A3332">
        <v>2790</v>
      </c>
      <c r="B3332" s="9" t="s">
        <v>2790</v>
      </c>
      <c r="C3332" s="3" t="s">
        <v>6900</v>
      </c>
      <c r="D3332" s="5">
        <v>3000</v>
      </c>
      <c r="E3332" s="7">
        <v>3160</v>
      </c>
      <c r="F3332" s="11">
        <f t="shared" si="208"/>
        <v>105</v>
      </c>
      <c r="G3332" t="s">
        <v>8218</v>
      </c>
      <c r="H3332" t="s">
        <v>8223</v>
      </c>
      <c r="I3332" t="s">
        <v>8245</v>
      </c>
      <c r="J3332">
        <v>1423693903</v>
      </c>
      <c r="K3332">
        <v>1421101903</v>
      </c>
      <c r="L3332" t="b">
        <v>0</v>
      </c>
      <c r="M3332">
        <v>66</v>
      </c>
      <c r="N3332" t="b">
        <v>1</v>
      </c>
      <c r="O3332" s="12" t="s">
        <v>8280</v>
      </c>
      <c r="P3332" s="12" t="s">
        <v>8281</v>
      </c>
      <c r="Q3332">
        <v>47.88</v>
      </c>
      <c r="R3332" s="18">
        <f t="shared" si="209"/>
        <v>42046.938692129625</v>
      </c>
      <c r="S3332" s="18">
        <f t="shared" si="210"/>
        <v>42016.938692129625</v>
      </c>
      <c r="T3332">
        <f t="shared" si="211"/>
        <v>2015</v>
      </c>
    </row>
    <row r="3333" spans="1:20" ht="45" x14ac:dyDescent="0.25">
      <c r="A3333">
        <v>3968</v>
      </c>
      <c r="B3333" s="9" t="s">
        <v>3965</v>
      </c>
      <c r="C3333" s="3" t="s">
        <v>8075</v>
      </c>
      <c r="D3333" s="5">
        <v>5000</v>
      </c>
      <c r="E3333" s="7">
        <v>527</v>
      </c>
      <c r="F3333" s="11">
        <f t="shared" si="208"/>
        <v>11</v>
      </c>
      <c r="G3333" t="s">
        <v>8220</v>
      </c>
      <c r="H3333" t="s">
        <v>8223</v>
      </c>
      <c r="I3333" t="s">
        <v>8245</v>
      </c>
      <c r="J3333">
        <v>1463945673</v>
      </c>
      <c r="K3333">
        <v>1458761673</v>
      </c>
      <c r="L3333" t="b">
        <v>0</v>
      </c>
      <c r="M3333">
        <v>11</v>
      </c>
      <c r="N3333" t="b">
        <v>0</v>
      </c>
      <c r="O3333" s="12" t="s">
        <v>8280</v>
      </c>
      <c r="P3333" s="12" t="s">
        <v>8281</v>
      </c>
      <c r="Q3333">
        <v>47.91</v>
      </c>
      <c r="R3333" s="18">
        <f t="shared" si="209"/>
        <v>42512.815659722226</v>
      </c>
      <c r="S3333" s="18">
        <f t="shared" si="210"/>
        <v>42452.815659722226</v>
      </c>
      <c r="T3333">
        <f t="shared" si="211"/>
        <v>2016</v>
      </c>
    </row>
    <row r="3334" spans="1:20" ht="45" x14ac:dyDescent="0.25">
      <c r="A3334">
        <v>3266</v>
      </c>
      <c r="B3334" s="9" t="s">
        <v>3266</v>
      </c>
      <c r="C3334" s="3" t="s">
        <v>7376</v>
      </c>
      <c r="D3334" s="5">
        <v>6000</v>
      </c>
      <c r="E3334" s="7">
        <v>7877</v>
      </c>
      <c r="F3334" s="11">
        <f t="shared" si="208"/>
        <v>131</v>
      </c>
      <c r="G3334" t="s">
        <v>8218</v>
      </c>
      <c r="H3334" t="s">
        <v>8223</v>
      </c>
      <c r="I3334" t="s">
        <v>8245</v>
      </c>
      <c r="J3334">
        <v>1434142800</v>
      </c>
      <c r="K3334">
        <v>1431435122</v>
      </c>
      <c r="L3334" t="b">
        <v>1</v>
      </c>
      <c r="M3334">
        <v>163</v>
      </c>
      <c r="N3334" t="b">
        <v>1</v>
      </c>
      <c r="O3334" s="12" t="s">
        <v>8280</v>
      </c>
      <c r="P3334" s="12" t="s">
        <v>8281</v>
      </c>
      <c r="Q3334">
        <v>48.33</v>
      </c>
      <c r="R3334" s="18">
        <f t="shared" si="209"/>
        <v>42167.875</v>
      </c>
      <c r="S3334" s="18">
        <f t="shared" si="210"/>
        <v>42136.536134259266</v>
      </c>
      <c r="T3334">
        <f t="shared" si="211"/>
        <v>2015</v>
      </c>
    </row>
    <row r="3335" spans="1:20" ht="60" x14ac:dyDescent="0.25">
      <c r="A3335">
        <v>3816</v>
      </c>
      <c r="B3335" s="9" t="s">
        <v>3813</v>
      </c>
      <c r="C3335" s="3" t="s">
        <v>7926</v>
      </c>
      <c r="D3335" s="5">
        <v>1500</v>
      </c>
      <c r="E3335" s="7">
        <v>1788.57</v>
      </c>
      <c r="F3335" s="11">
        <f t="shared" si="208"/>
        <v>119</v>
      </c>
      <c r="G3335" t="s">
        <v>8218</v>
      </c>
      <c r="H3335" t="s">
        <v>8223</v>
      </c>
      <c r="I3335" t="s">
        <v>8245</v>
      </c>
      <c r="J3335">
        <v>1405614823</v>
      </c>
      <c r="K3335">
        <v>1403022823</v>
      </c>
      <c r="L3335" t="b">
        <v>0</v>
      </c>
      <c r="M3335">
        <v>37</v>
      </c>
      <c r="N3335" t="b">
        <v>1</v>
      </c>
      <c r="O3335" s="12" t="s">
        <v>8280</v>
      </c>
      <c r="P3335" s="12" t="s">
        <v>8281</v>
      </c>
      <c r="Q3335">
        <v>48.34</v>
      </c>
      <c r="R3335" s="18">
        <f t="shared" si="209"/>
        <v>41837.690081018518</v>
      </c>
      <c r="S3335" s="18">
        <f t="shared" si="210"/>
        <v>41807.690081018518</v>
      </c>
      <c r="T3335">
        <f t="shared" si="211"/>
        <v>2014</v>
      </c>
    </row>
    <row r="3336" spans="1:20" ht="60" x14ac:dyDescent="0.25">
      <c r="A3336">
        <v>3288</v>
      </c>
      <c r="B3336" s="9" t="s">
        <v>3288</v>
      </c>
      <c r="C3336" s="3" t="s">
        <v>7398</v>
      </c>
      <c r="D3336" s="5">
        <v>10000</v>
      </c>
      <c r="E3336" s="7">
        <v>10026.49</v>
      </c>
      <c r="F3336" s="11">
        <f t="shared" si="208"/>
        <v>100</v>
      </c>
      <c r="G3336" t="s">
        <v>8218</v>
      </c>
      <c r="H3336" t="s">
        <v>8224</v>
      </c>
      <c r="I3336" t="s">
        <v>8246</v>
      </c>
      <c r="J3336">
        <v>1466463600</v>
      </c>
      <c r="K3336">
        <v>1463337315</v>
      </c>
      <c r="L3336" t="b">
        <v>0</v>
      </c>
      <c r="M3336">
        <v>207</v>
      </c>
      <c r="N3336" t="b">
        <v>1</v>
      </c>
      <c r="O3336" s="12" t="s">
        <v>8280</v>
      </c>
      <c r="P3336" s="12" t="s">
        <v>8281</v>
      </c>
      <c r="Q3336">
        <v>48.44</v>
      </c>
      <c r="R3336" s="18">
        <f t="shared" si="209"/>
        <v>42541.958333333328</v>
      </c>
      <c r="S3336" s="18">
        <f t="shared" si="210"/>
        <v>42505.774479166663</v>
      </c>
      <c r="T3336">
        <f t="shared" si="211"/>
        <v>2016</v>
      </c>
    </row>
    <row r="3337" spans="1:20" ht="60" x14ac:dyDescent="0.25">
      <c r="A3337">
        <v>3752</v>
      </c>
      <c r="B3337" s="9" t="s">
        <v>3749</v>
      </c>
      <c r="C3337" s="3" t="s">
        <v>7862</v>
      </c>
      <c r="D3337" s="5">
        <v>500</v>
      </c>
      <c r="E3337" s="7">
        <v>565</v>
      </c>
      <c r="F3337" s="11">
        <f t="shared" si="208"/>
        <v>113</v>
      </c>
      <c r="G3337" t="s">
        <v>8218</v>
      </c>
      <c r="H3337" t="s">
        <v>8224</v>
      </c>
      <c r="I3337" t="s">
        <v>8246</v>
      </c>
      <c r="J3337">
        <v>1476651600</v>
      </c>
      <c r="K3337">
        <v>1473189335</v>
      </c>
      <c r="L3337" t="b">
        <v>0</v>
      </c>
      <c r="M3337">
        <v>15</v>
      </c>
      <c r="N3337" t="b">
        <v>1</v>
      </c>
      <c r="O3337" s="12" t="s">
        <v>8280</v>
      </c>
      <c r="P3337" s="12" t="s">
        <v>8305</v>
      </c>
      <c r="Q3337">
        <v>37.67</v>
      </c>
      <c r="R3337" s="18">
        <f t="shared" si="209"/>
        <v>42659.875</v>
      </c>
      <c r="S3337" s="18">
        <f t="shared" si="210"/>
        <v>42619.802488425921</v>
      </c>
      <c r="T3337">
        <f t="shared" si="211"/>
        <v>2016</v>
      </c>
    </row>
    <row r="3338" spans="1:20" ht="45" x14ac:dyDescent="0.25">
      <c r="A3338">
        <v>2917</v>
      </c>
      <c r="B3338" s="9" t="s">
        <v>2917</v>
      </c>
      <c r="C3338" s="3" t="s">
        <v>7027</v>
      </c>
      <c r="D3338" s="5">
        <v>2000</v>
      </c>
      <c r="E3338" s="7">
        <v>437</v>
      </c>
      <c r="F3338" s="11">
        <f t="shared" si="208"/>
        <v>22</v>
      </c>
      <c r="G3338" t="s">
        <v>8220</v>
      </c>
      <c r="H3338" t="s">
        <v>8223</v>
      </c>
      <c r="I3338" t="s">
        <v>8245</v>
      </c>
      <c r="J3338">
        <v>1442381847</v>
      </c>
      <c r="K3338">
        <v>1440826647</v>
      </c>
      <c r="L3338" t="b">
        <v>0</v>
      </c>
      <c r="M3338">
        <v>9</v>
      </c>
      <c r="N3338" t="b">
        <v>0</v>
      </c>
      <c r="O3338" s="12" t="s">
        <v>8280</v>
      </c>
      <c r="P3338" s="12" t="s">
        <v>8281</v>
      </c>
      <c r="Q3338">
        <v>48.56</v>
      </c>
      <c r="R3338" s="18">
        <f t="shared" si="209"/>
        <v>42263.234340277777</v>
      </c>
      <c r="S3338" s="18">
        <f t="shared" si="210"/>
        <v>42245.234340277777</v>
      </c>
      <c r="T3338">
        <f t="shared" si="211"/>
        <v>2015</v>
      </c>
    </row>
    <row r="3339" spans="1:20" ht="60" x14ac:dyDescent="0.25">
      <c r="A3339">
        <v>3306</v>
      </c>
      <c r="B3339" s="9" t="s">
        <v>3306</v>
      </c>
      <c r="C3339" s="3" t="s">
        <v>7416</v>
      </c>
      <c r="D3339" s="5">
        <v>1500</v>
      </c>
      <c r="E3339" s="7">
        <v>2630</v>
      </c>
      <c r="F3339" s="11">
        <f t="shared" si="208"/>
        <v>175</v>
      </c>
      <c r="G3339" t="s">
        <v>8218</v>
      </c>
      <c r="H3339" t="s">
        <v>8223</v>
      </c>
      <c r="I3339" t="s">
        <v>8245</v>
      </c>
      <c r="J3339">
        <v>1465527600</v>
      </c>
      <c r="K3339">
        <v>1462252542</v>
      </c>
      <c r="L3339" t="b">
        <v>0</v>
      </c>
      <c r="M3339">
        <v>54</v>
      </c>
      <c r="N3339" t="b">
        <v>1</v>
      </c>
      <c r="O3339" s="12" t="s">
        <v>8280</v>
      </c>
      <c r="P3339" s="12" t="s">
        <v>8281</v>
      </c>
      <c r="Q3339">
        <v>48.7</v>
      </c>
      <c r="R3339" s="18">
        <f t="shared" si="209"/>
        <v>42531.125</v>
      </c>
      <c r="S3339" s="18">
        <f t="shared" si="210"/>
        <v>42493.219236111108</v>
      </c>
      <c r="T3339">
        <f t="shared" si="211"/>
        <v>2016</v>
      </c>
    </row>
    <row r="3340" spans="1:20" ht="45" x14ac:dyDescent="0.25">
      <c r="A3340">
        <v>2992</v>
      </c>
      <c r="B3340" s="9" t="s">
        <v>2992</v>
      </c>
      <c r="C3340" s="3" t="s">
        <v>7102</v>
      </c>
      <c r="D3340" s="5">
        <v>3000</v>
      </c>
      <c r="E3340" s="7">
        <v>3135</v>
      </c>
      <c r="F3340" s="11">
        <f t="shared" si="208"/>
        <v>105</v>
      </c>
      <c r="G3340" t="s">
        <v>8218</v>
      </c>
      <c r="H3340" t="s">
        <v>8223</v>
      </c>
      <c r="I3340" t="s">
        <v>8245</v>
      </c>
      <c r="J3340">
        <v>1476037510</v>
      </c>
      <c r="K3340">
        <v>1473445510</v>
      </c>
      <c r="L3340" t="b">
        <v>0</v>
      </c>
      <c r="M3340">
        <v>64</v>
      </c>
      <c r="N3340" t="b">
        <v>1</v>
      </c>
      <c r="O3340" s="12" t="s">
        <v>8280</v>
      </c>
      <c r="P3340" s="12" t="s">
        <v>8282</v>
      </c>
      <c r="Q3340">
        <v>48.98</v>
      </c>
      <c r="R3340" s="18">
        <f t="shared" si="209"/>
        <v>42652.767476851848</v>
      </c>
      <c r="S3340" s="18">
        <f t="shared" si="210"/>
        <v>42622.767476851848</v>
      </c>
      <c r="T3340">
        <f t="shared" si="211"/>
        <v>2016</v>
      </c>
    </row>
    <row r="3341" spans="1:20" ht="60" x14ac:dyDescent="0.25">
      <c r="A3341">
        <v>3604</v>
      </c>
      <c r="B3341" s="9" t="s">
        <v>3603</v>
      </c>
      <c r="C3341" s="3" t="s">
        <v>7714</v>
      </c>
      <c r="D3341" s="5">
        <v>3000</v>
      </c>
      <c r="E3341" s="7">
        <v>3385</v>
      </c>
      <c r="F3341" s="11">
        <f t="shared" si="208"/>
        <v>113</v>
      </c>
      <c r="G3341" t="s">
        <v>8218</v>
      </c>
      <c r="H3341" t="s">
        <v>8223</v>
      </c>
      <c r="I3341" t="s">
        <v>8245</v>
      </c>
      <c r="J3341">
        <v>1461913140</v>
      </c>
      <c r="K3341">
        <v>1461370956</v>
      </c>
      <c r="L3341" t="b">
        <v>0</v>
      </c>
      <c r="M3341">
        <v>69</v>
      </c>
      <c r="N3341" t="b">
        <v>1</v>
      </c>
      <c r="O3341" s="12" t="s">
        <v>8280</v>
      </c>
      <c r="P3341" s="12" t="s">
        <v>8281</v>
      </c>
      <c r="Q3341">
        <v>49.06</v>
      </c>
      <c r="R3341" s="18">
        <f t="shared" si="209"/>
        <v>42489.290972222225</v>
      </c>
      <c r="S3341" s="18">
        <f t="shared" si="210"/>
        <v>42483.015694444446</v>
      </c>
      <c r="T3341">
        <f t="shared" si="211"/>
        <v>2016</v>
      </c>
    </row>
    <row r="3342" spans="1:20" ht="60" x14ac:dyDescent="0.25">
      <c r="A3342">
        <v>3753</v>
      </c>
      <c r="B3342" s="9" t="s">
        <v>3750</v>
      </c>
      <c r="C3342" s="3" t="s">
        <v>7863</v>
      </c>
      <c r="D3342" s="5">
        <v>5000</v>
      </c>
      <c r="E3342" s="7">
        <v>5167</v>
      </c>
      <c r="F3342" s="11">
        <f t="shared" si="208"/>
        <v>103</v>
      </c>
      <c r="G3342" t="s">
        <v>8218</v>
      </c>
      <c r="H3342" t="s">
        <v>8223</v>
      </c>
      <c r="I3342" t="s">
        <v>8245</v>
      </c>
      <c r="J3342">
        <v>1433289600</v>
      </c>
      <c r="K3342">
        <v>1430768800</v>
      </c>
      <c r="L3342" t="b">
        <v>0</v>
      </c>
      <c r="M3342">
        <v>30</v>
      </c>
      <c r="N3342" t="b">
        <v>1</v>
      </c>
      <c r="O3342" s="12" t="s">
        <v>8280</v>
      </c>
      <c r="P3342" s="12" t="s">
        <v>8305</v>
      </c>
      <c r="Q3342">
        <v>172.23</v>
      </c>
      <c r="R3342" s="18">
        <f t="shared" si="209"/>
        <v>42158</v>
      </c>
      <c r="S3342" s="18">
        <f t="shared" si="210"/>
        <v>42128.824074074073</v>
      </c>
      <c r="T3342">
        <f t="shared" si="211"/>
        <v>2015</v>
      </c>
    </row>
    <row r="3343" spans="1:20" x14ac:dyDescent="0.25">
      <c r="A3343">
        <v>3531</v>
      </c>
      <c r="B3343" s="9" t="s">
        <v>3530</v>
      </c>
      <c r="C3343" s="3" t="s">
        <v>7641</v>
      </c>
      <c r="D3343" s="5">
        <v>1000</v>
      </c>
      <c r="E3343" s="7">
        <v>1280</v>
      </c>
      <c r="F3343" s="11">
        <f t="shared" si="208"/>
        <v>128</v>
      </c>
      <c r="G3343" t="s">
        <v>8218</v>
      </c>
      <c r="H3343" t="s">
        <v>8223</v>
      </c>
      <c r="I3343" t="s">
        <v>8245</v>
      </c>
      <c r="J3343">
        <v>1467301334</v>
      </c>
      <c r="K3343">
        <v>1464709334</v>
      </c>
      <c r="L3343" t="b">
        <v>0</v>
      </c>
      <c r="M3343">
        <v>26</v>
      </c>
      <c r="N3343" t="b">
        <v>1</v>
      </c>
      <c r="O3343" s="12" t="s">
        <v>8280</v>
      </c>
      <c r="P3343" s="12" t="s">
        <v>8281</v>
      </c>
      <c r="Q3343">
        <v>49.23</v>
      </c>
      <c r="R3343" s="18">
        <f t="shared" si="209"/>
        <v>42551.654328703706</v>
      </c>
      <c r="S3343" s="18">
        <f t="shared" si="210"/>
        <v>42521.654328703706</v>
      </c>
      <c r="T3343">
        <f t="shared" si="211"/>
        <v>2016</v>
      </c>
    </row>
    <row r="3344" spans="1:20" ht="60" x14ac:dyDescent="0.25">
      <c r="A3344">
        <v>3949</v>
      </c>
      <c r="B3344" s="9" t="s">
        <v>3946</v>
      </c>
      <c r="C3344" s="3" t="s">
        <v>8057</v>
      </c>
      <c r="D3344" s="5">
        <v>10000</v>
      </c>
      <c r="E3344" s="7">
        <v>1577</v>
      </c>
      <c r="F3344" s="11">
        <f t="shared" si="208"/>
        <v>16</v>
      </c>
      <c r="G3344" t="s">
        <v>8220</v>
      </c>
      <c r="H3344" t="s">
        <v>8225</v>
      </c>
      <c r="I3344" t="s">
        <v>8247</v>
      </c>
      <c r="J3344">
        <v>1423623221</v>
      </c>
      <c r="K3344">
        <v>1421031221</v>
      </c>
      <c r="L3344" t="b">
        <v>0</v>
      </c>
      <c r="M3344">
        <v>32</v>
      </c>
      <c r="N3344" t="b">
        <v>0</v>
      </c>
      <c r="O3344" s="12" t="s">
        <v>8280</v>
      </c>
      <c r="P3344" s="12" t="s">
        <v>8281</v>
      </c>
      <c r="Q3344">
        <v>49.28</v>
      </c>
      <c r="R3344" s="18">
        <f t="shared" si="209"/>
        <v>42046.120613425926</v>
      </c>
      <c r="S3344" s="18">
        <f t="shared" si="210"/>
        <v>42016.120613425926</v>
      </c>
      <c r="T3344">
        <f t="shared" si="211"/>
        <v>2015</v>
      </c>
    </row>
    <row r="3345" spans="1:20" ht="45" x14ac:dyDescent="0.25">
      <c r="A3345">
        <v>3315</v>
      </c>
      <c r="B3345" s="9" t="s">
        <v>3315</v>
      </c>
      <c r="C3345" s="3" t="s">
        <v>7425</v>
      </c>
      <c r="D3345" s="5">
        <v>4000</v>
      </c>
      <c r="E3345" s="7">
        <v>4400</v>
      </c>
      <c r="F3345" s="11">
        <f t="shared" si="208"/>
        <v>110</v>
      </c>
      <c r="G3345" t="s">
        <v>8218</v>
      </c>
      <c r="H3345" t="s">
        <v>8224</v>
      </c>
      <c r="I3345" t="s">
        <v>8246</v>
      </c>
      <c r="J3345">
        <v>1462519041</v>
      </c>
      <c r="K3345">
        <v>1459927041</v>
      </c>
      <c r="L3345" t="b">
        <v>0</v>
      </c>
      <c r="M3345">
        <v>89</v>
      </c>
      <c r="N3345" t="b">
        <v>1</v>
      </c>
      <c r="O3345" s="12" t="s">
        <v>8280</v>
      </c>
      <c r="P3345" s="12" t="s">
        <v>8281</v>
      </c>
      <c r="Q3345">
        <v>49.44</v>
      </c>
      <c r="R3345" s="18">
        <f t="shared" si="209"/>
        <v>42496.303715277783</v>
      </c>
      <c r="S3345" s="18">
        <f t="shared" si="210"/>
        <v>42466.303715277783</v>
      </c>
      <c r="T3345">
        <f t="shared" si="211"/>
        <v>2016</v>
      </c>
    </row>
    <row r="3346" spans="1:20" ht="60" x14ac:dyDescent="0.25">
      <c r="A3346">
        <v>3848</v>
      </c>
      <c r="B3346" s="9" t="s">
        <v>3845</v>
      </c>
      <c r="C3346" s="3" t="s">
        <v>7957</v>
      </c>
      <c r="D3346" s="5">
        <v>13000</v>
      </c>
      <c r="E3346" s="7">
        <v>2129</v>
      </c>
      <c r="F3346" s="11">
        <f t="shared" ref="F3346:F3409" si="212">ROUND(E3346/D3346*100,0)</f>
        <v>16</v>
      </c>
      <c r="G3346" t="s">
        <v>8220</v>
      </c>
      <c r="H3346" t="s">
        <v>8223</v>
      </c>
      <c r="I3346" t="s">
        <v>8245</v>
      </c>
      <c r="J3346">
        <v>1445196989</v>
      </c>
      <c r="K3346">
        <v>1442604989</v>
      </c>
      <c r="L3346" t="b">
        <v>1</v>
      </c>
      <c r="M3346">
        <v>43</v>
      </c>
      <c r="N3346" t="b">
        <v>0</v>
      </c>
      <c r="O3346" s="12" t="s">
        <v>8280</v>
      </c>
      <c r="P3346" s="12" t="s">
        <v>8281</v>
      </c>
      <c r="Q3346">
        <v>49.51</v>
      </c>
      <c r="R3346" s="18">
        <f t="shared" ref="R3346:R3409" si="213">(((J3346/60)/60)/24)+DATE(1970,1,1)</f>
        <v>42295.817002314812</v>
      </c>
      <c r="S3346" s="18">
        <f t="shared" ref="S3346:S3409" si="214">(((K3346/60)/60)/24)+DATE(1970,1,1)</f>
        <v>42265.817002314812</v>
      </c>
      <c r="T3346">
        <f t="shared" si="211"/>
        <v>2015</v>
      </c>
    </row>
    <row r="3347" spans="1:20" ht="60" x14ac:dyDescent="0.25">
      <c r="A3347">
        <v>3724</v>
      </c>
      <c r="B3347" s="9" t="s">
        <v>3721</v>
      </c>
      <c r="C3347" s="3" t="s">
        <v>7834</v>
      </c>
      <c r="D3347" s="5">
        <v>4300</v>
      </c>
      <c r="E3347" s="7">
        <v>4409.55</v>
      </c>
      <c r="F3347" s="11">
        <f t="shared" si="212"/>
        <v>103</v>
      </c>
      <c r="G3347" t="s">
        <v>8218</v>
      </c>
      <c r="H3347" t="s">
        <v>8224</v>
      </c>
      <c r="I3347" t="s">
        <v>8246</v>
      </c>
      <c r="J3347">
        <v>1462402800</v>
      </c>
      <c r="K3347">
        <v>1459856860</v>
      </c>
      <c r="L3347" t="b">
        <v>0</v>
      </c>
      <c r="M3347">
        <v>89</v>
      </c>
      <c r="N3347" t="b">
        <v>1</v>
      </c>
      <c r="O3347" s="12" t="s">
        <v>8280</v>
      </c>
      <c r="P3347" s="12" t="s">
        <v>8281</v>
      </c>
      <c r="Q3347">
        <v>49.55</v>
      </c>
      <c r="R3347" s="18">
        <f t="shared" si="213"/>
        <v>42494.958333333328</v>
      </c>
      <c r="S3347" s="18">
        <f t="shared" si="214"/>
        <v>42465.491435185191</v>
      </c>
      <c r="T3347">
        <f t="shared" si="211"/>
        <v>2016</v>
      </c>
    </row>
    <row r="3348" spans="1:20" ht="30" x14ac:dyDescent="0.25">
      <c r="A3348">
        <v>3595</v>
      </c>
      <c r="B3348" s="9" t="s">
        <v>3594</v>
      </c>
      <c r="C3348" s="3" t="s">
        <v>7705</v>
      </c>
      <c r="D3348" s="5">
        <v>2600</v>
      </c>
      <c r="E3348" s="7">
        <v>3081</v>
      </c>
      <c r="F3348" s="11">
        <f t="shared" si="212"/>
        <v>119</v>
      </c>
      <c r="G3348" t="s">
        <v>8218</v>
      </c>
      <c r="H3348" t="s">
        <v>8223</v>
      </c>
      <c r="I3348" t="s">
        <v>8245</v>
      </c>
      <c r="J3348">
        <v>1426229940</v>
      </c>
      <c r="K3348">
        <v>1423959123</v>
      </c>
      <c r="L3348" t="b">
        <v>0</v>
      </c>
      <c r="M3348">
        <v>62</v>
      </c>
      <c r="N3348" t="b">
        <v>1</v>
      </c>
      <c r="O3348" s="12" t="s">
        <v>8280</v>
      </c>
      <c r="P3348" s="12" t="s">
        <v>8281</v>
      </c>
      <c r="Q3348">
        <v>49.69</v>
      </c>
      <c r="R3348" s="18">
        <f t="shared" si="213"/>
        <v>42076.290972222225</v>
      </c>
      <c r="S3348" s="18">
        <f t="shared" si="214"/>
        <v>42050.008368055554</v>
      </c>
      <c r="T3348">
        <f t="shared" si="211"/>
        <v>2015</v>
      </c>
    </row>
    <row r="3349" spans="1:20" ht="45" x14ac:dyDescent="0.25">
      <c r="A3349">
        <v>1302</v>
      </c>
      <c r="B3349" s="9" t="s">
        <v>1303</v>
      </c>
      <c r="C3349" s="3" t="s">
        <v>5412</v>
      </c>
      <c r="D3349" s="5">
        <v>2500</v>
      </c>
      <c r="E3349" s="7">
        <v>2500</v>
      </c>
      <c r="F3349" s="11">
        <f t="shared" si="212"/>
        <v>100</v>
      </c>
      <c r="G3349" t="s">
        <v>8218</v>
      </c>
      <c r="H3349" t="s">
        <v>8223</v>
      </c>
      <c r="I3349" t="s">
        <v>8245</v>
      </c>
      <c r="J3349">
        <v>1480559011</v>
      </c>
      <c r="K3349">
        <v>1477963411</v>
      </c>
      <c r="L3349" t="b">
        <v>0</v>
      </c>
      <c r="M3349">
        <v>50</v>
      </c>
      <c r="N3349" t="b">
        <v>1</v>
      </c>
      <c r="O3349" s="12" t="s">
        <v>8280</v>
      </c>
      <c r="P3349" s="12" t="s">
        <v>8281</v>
      </c>
      <c r="Q3349">
        <v>50</v>
      </c>
      <c r="R3349" s="18">
        <f t="shared" si="213"/>
        <v>42705.099664351852</v>
      </c>
      <c r="S3349" s="18">
        <f t="shared" si="214"/>
        <v>42675.057997685188</v>
      </c>
      <c r="T3349">
        <f t="shared" si="211"/>
        <v>2016</v>
      </c>
    </row>
    <row r="3350" spans="1:20" ht="60" x14ac:dyDescent="0.25">
      <c r="A3350">
        <v>2804</v>
      </c>
      <c r="B3350" s="9" t="s">
        <v>2804</v>
      </c>
      <c r="C3350" s="3" t="s">
        <v>6914</v>
      </c>
      <c r="D3350" s="5">
        <v>1000</v>
      </c>
      <c r="E3350" s="7">
        <v>1150</v>
      </c>
      <c r="F3350" s="11">
        <f t="shared" si="212"/>
        <v>115</v>
      </c>
      <c r="G3350" t="s">
        <v>8218</v>
      </c>
      <c r="H3350" t="s">
        <v>8224</v>
      </c>
      <c r="I3350" t="s">
        <v>8246</v>
      </c>
      <c r="J3350">
        <v>1411987990</v>
      </c>
      <c r="K3350">
        <v>1409395990</v>
      </c>
      <c r="L3350" t="b">
        <v>0</v>
      </c>
      <c r="M3350">
        <v>23</v>
      </c>
      <c r="N3350" t="b">
        <v>1</v>
      </c>
      <c r="O3350" s="12" t="s">
        <v>8280</v>
      </c>
      <c r="P3350" s="12" t="s">
        <v>8281</v>
      </c>
      <c r="Q3350">
        <v>50</v>
      </c>
      <c r="R3350" s="18">
        <f t="shared" si="213"/>
        <v>41911.453587962962</v>
      </c>
      <c r="S3350" s="18">
        <f t="shared" si="214"/>
        <v>41881.453587962962</v>
      </c>
      <c r="T3350">
        <f t="shared" si="211"/>
        <v>2014</v>
      </c>
    </row>
    <row r="3351" spans="1:20" ht="45" x14ac:dyDescent="0.25">
      <c r="A3351">
        <v>3095</v>
      </c>
      <c r="B3351" s="9" t="s">
        <v>3095</v>
      </c>
      <c r="C3351" s="3" t="s">
        <v>7205</v>
      </c>
      <c r="D3351" s="5">
        <v>14920</v>
      </c>
      <c r="E3351" s="7">
        <v>50</v>
      </c>
      <c r="F3351" s="11">
        <f t="shared" si="212"/>
        <v>0</v>
      </c>
      <c r="G3351" t="s">
        <v>8220</v>
      </c>
      <c r="H3351" t="s">
        <v>8223</v>
      </c>
      <c r="I3351" t="s">
        <v>8245</v>
      </c>
      <c r="J3351">
        <v>1470011780</v>
      </c>
      <c r="K3351">
        <v>1464827780</v>
      </c>
      <c r="L3351" t="b">
        <v>0</v>
      </c>
      <c r="M3351">
        <v>1</v>
      </c>
      <c r="N3351" t="b">
        <v>0</v>
      </c>
      <c r="O3351" s="12" t="s">
        <v>8280</v>
      </c>
      <c r="P3351" s="12" t="s">
        <v>8282</v>
      </c>
      <c r="Q3351">
        <v>50</v>
      </c>
      <c r="R3351" s="18">
        <f t="shared" si="213"/>
        <v>42583.025231481486</v>
      </c>
      <c r="S3351" s="18">
        <f t="shared" si="214"/>
        <v>42523.025231481486</v>
      </c>
      <c r="T3351">
        <f t="shared" si="211"/>
        <v>2016</v>
      </c>
    </row>
    <row r="3352" spans="1:20" ht="45" x14ac:dyDescent="0.25">
      <c r="A3352">
        <v>3137</v>
      </c>
      <c r="B3352" s="9" t="s">
        <v>3137</v>
      </c>
      <c r="C3352" s="3" t="s">
        <v>7247</v>
      </c>
      <c r="D3352" s="5">
        <v>1500</v>
      </c>
      <c r="E3352" s="7">
        <v>50</v>
      </c>
      <c r="F3352" s="11">
        <f t="shared" si="212"/>
        <v>3</v>
      </c>
      <c r="G3352" t="s">
        <v>8221</v>
      </c>
      <c r="H3352" t="s">
        <v>8223</v>
      </c>
      <c r="I3352" t="s">
        <v>8245</v>
      </c>
      <c r="J3352">
        <v>1493838720</v>
      </c>
      <c r="K3352">
        <v>1489439669</v>
      </c>
      <c r="L3352" t="b">
        <v>0</v>
      </c>
      <c r="M3352">
        <v>1</v>
      </c>
      <c r="N3352" t="b">
        <v>0</v>
      </c>
      <c r="O3352" s="12" t="s">
        <v>8280</v>
      </c>
      <c r="P3352" s="12" t="s">
        <v>8281</v>
      </c>
      <c r="Q3352">
        <v>50</v>
      </c>
      <c r="R3352" s="18">
        <f t="shared" si="213"/>
        <v>42858.8</v>
      </c>
      <c r="S3352" s="18">
        <f t="shared" si="214"/>
        <v>42807.885057870371</v>
      </c>
      <c r="T3352">
        <f t="shared" si="211"/>
        <v>2017</v>
      </c>
    </row>
    <row r="3353" spans="1:20" ht="60" x14ac:dyDescent="0.25">
      <c r="A3353">
        <v>3227</v>
      </c>
      <c r="B3353" s="9" t="s">
        <v>3227</v>
      </c>
      <c r="C3353" s="3" t="s">
        <v>7337</v>
      </c>
      <c r="D3353" s="5">
        <v>1200</v>
      </c>
      <c r="E3353" s="7">
        <v>1500</v>
      </c>
      <c r="F3353" s="11">
        <f t="shared" si="212"/>
        <v>125</v>
      </c>
      <c r="G3353" t="s">
        <v>8218</v>
      </c>
      <c r="H3353" t="s">
        <v>8224</v>
      </c>
      <c r="I3353" t="s">
        <v>8246</v>
      </c>
      <c r="J3353">
        <v>1484687436</v>
      </c>
      <c r="K3353">
        <v>1482095436</v>
      </c>
      <c r="L3353" t="b">
        <v>0</v>
      </c>
      <c r="M3353">
        <v>30</v>
      </c>
      <c r="N3353" t="b">
        <v>1</v>
      </c>
      <c r="O3353" s="12" t="s">
        <v>8280</v>
      </c>
      <c r="P3353" s="12" t="s">
        <v>8281</v>
      </c>
      <c r="Q3353">
        <v>50</v>
      </c>
      <c r="R3353" s="18">
        <f t="shared" si="213"/>
        <v>42752.882361111115</v>
      </c>
      <c r="S3353" s="18">
        <f t="shared" si="214"/>
        <v>42722.882361111115</v>
      </c>
      <c r="T3353">
        <f t="shared" si="211"/>
        <v>2016</v>
      </c>
    </row>
    <row r="3354" spans="1:20" ht="60" x14ac:dyDescent="0.25">
      <c r="A3354">
        <v>3345</v>
      </c>
      <c r="B3354" s="9" t="s">
        <v>3345</v>
      </c>
      <c r="C3354" s="3" t="s">
        <v>7455</v>
      </c>
      <c r="D3354" s="5">
        <v>500</v>
      </c>
      <c r="E3354" s="7">
        <v>650</v>
      </c>
      <c r="F3354" s="11">
        <f t="shared" si="212"/>
        <v>130</v>
      </c>
      <c r="G3354" t="s">
        <v>8218</v>
      </c>
      <c r="H3354" t="s">
        <v>8223</v>
      </c>
      <c r="I3354" t="s">
        <v>8245</v>
      </c>
      <c r="J3354">
        <v>1429317420</v>
      </c>
      <c r="K3354">
        <v>1424226768</v>
      </c>
      <c r="L3354" t="b">
        <v>0</v>
      </c>
      <c r="M3354">
        <v>13</v>
      </c>
      <c r="N3354" t="b">
        <v>1</v>
      </c>
      <c r="O3354" s="12" t="s">
        <v>8280</v>
      </c>
      <c r="P3354" s="12" t="s">
        <v>8281</v>
      </c>
      <c r="Q3354">
        <v>50</v>
      </c>
      <c r="R3354" s="18">
        <f t="shared" si="213"/>
        <v>42112.025694444441</v>
      </c>
      <c r="S3354" s="18">
        <f t="shared" si="214"/>
        <v>42053.106111111112</v>
      </c>
      <c r="T3354">
        <f t="shared" si="211"/>
        <v>2015</v>
      </c>
    </row>
    <row r="3355" spans="1:20" ht="45" x14ac:dyDescent="0.25">
      <c r="A3355">
        <v>3460</v>
      </c>
      <c r="B3355" s="9" t="s">
        <v>3459</v>
      </c>
      <c r="C3355" s="3" t="s">
        <v>7570</v>
      </c>
      <c r="D3355" s="5">
        <v>500</v>
      </c>
      <c r="E3355" s="7">
        <v>950</v>
      </c>
      <c r="F3355" s="11">
        <f t="shared" si="212"/>
        <v>190</v>
      </c>
      <c r="G3355" t="s">
        <v>8218</v>
      </c>
      <c r="H3355" t="s">
        <v>8224</v>
      </c>
      <c r="I3355" t="s">
        <v>8246</v>
      </c>
      <c r="J3355">
        <v>1408106352</v>
      </c>
      <c r="K3355">
        <v>1406896752</v>
      </c>
      <c r="L3355" t="b">
        <v>0</v>
      </c>
      <c r="M3355">
        <v>19</v>
      </c>
      <c r="N3355" t="b">
        <v>1</v>
      </c>
      <c r="O3355" s="12" t="s">
        <v>8280</v>
      </c>
      <c r="P3355" s="12" t="s">
        <v>8281</v>
      </c>
      <c r="Q3355">
        <v>50</v>
      </c>
      <c r="R3355" s="18">
        <f t="shared" si="213"/>
        <v>41866.527222222219</v>
      </c>
      <c r="S3355" s="18">
        <f t="shared" si="214"/>
        <v>41852.527222222219</v>
      </c>
      <c r="T3355">
        <f t="shared" si="211"/>
        <v>2014</v>
      </c>
    </row>
    <row r="3356" spans="1:20" ht="45" x14ac:dyDescent="0.25">
      <c r="A3356">
        <v>3754</v>
      </c>
      <c r="B3356" s="9" t="s">
        <v>3751</v>
      </c>
      <c r="C3356" s="3" t="s">
        <v>7864</v>
      </c>
      <c r="D3356" s="5">
        <v>2500</v>
      </c>
      <c r="E3356" s="7">
        <v>3000</v>
      </c>
      <c r="F3356" s="11">
        <f t="shared" si="212"/>
        <v>120</v>
      </c>
      <c r="G3356" t="s">
        <v>8218</v>
      </c>
      <c r="H3356" t="s">
        <v>8223</v>
      </c>
      <c r="I3356" t="s">
        <v>8245</v>
      </c>
      <c r="J3356">
        <v>1406350740</v>
      </c>
      <c r="K3356">
        <v>1403125737</v>
      </c>
      <c r="L3356" t="b">
        <v>0</v>
      </c>
      <c r="M3356">
        <v>27</v>
      </c>
      <c r="N3356" t="b">
        <v>1</v>
      </c>
      <c r="O3356" s="12" t="s">
        <v>8280</v>
      </c>
      <c r="P3356" s="12" t="s">
        <v>8305</v>
      </c>
      <c r="Q3356">
        <v>111.11</v>
      </c>
      <c r="R3356" s="18">
        <f t="shared" si="213"/>
        <v>41846.207638888889</v>
      </c>
      <c r="S3356" s="18">
        <f t="shared" si="214"/>
        <v>41808.881215277775</v>
      </c>
      <c r="T3356">
        <f t="shared" si="211"/>
        <v>2014</v>
      </c>
    </row>
    <row r="3357" spans="1:20" ht="30" x14ac:dyDescent="0.25">
      <c r="A3357">
        <v>3815</v>
      </c>
      <c r="B3357" s="9" t="s">
        <v>3812</v>
      </c>
      <c r="C3357" s="3" t="s">
        <v>7925</v>
      </c>
      <c r="D3357" s="5">
        <v>1000</v>
      </c>
      <c r="E3357" s="7">
        <v>1000.01</v>
      </c>
      <c r="F3357" s="11">
        <f t="shared" si="212"/>
        <v>100</v>
      </c>
      <c r="G3357" t="s">
        <v>8218</v>
      </c>
      <c r="H3357" t="s">
        <v>8224</v>
      </c>
      <c r="I3357" t="s">
        <v>8246</v>
      </c>
      <c r="J3357">
        <v>1440111600</v>
      </c>
      <c r="K3357">
        <v>1437545657</v>
      </c>
      <c r="L3357" t="b">
        <v>0</v>
      </c>
      <c r="M3357">
        <v>20</v>
      </c>
      <c r="N3357" t="b">
        <v>1</v>
      </c>
      <c r="O3357" s="12" t="s">
        <v>8280</v>
      </c>
      <c r="P3357" s="12" t="s">
        <v>8281</v>
      </c>
      <c r="Q3357">
        <v>50</v>
      </c>
      <c r="R3357" s="18">
        <f t="shared" si="213"/>
        <v>42236.958333333328</v>
      </c>
      <c r="S3357" s="18">
        <f t="shared" si="214"/>
        <v>42207.259918981479</v>
      </c>
      <c r="T3357">
        <f t="shared" si="211"/>
        <v>2015</v>
      </c>
    </row>
    <row r="3358" spans="1:20" ht="60" x14ac:dyDescent="0.25">
      <c r="A3358">
        <v>3895</v>
      </c>
      <c r="B3358" s="9" t="s">
        <v>3892</v>
      </c>
      <c r="C3358" s="3" t="s">
        <v>8003</v>
      </c>
      <c r="D3358" s="5">
        <v>1000</v>
      </c>
      <c r="E3358" s="7">
        <v>50</v>
      </c>
      <c r="F3358" s="11">
        <f t="shared" si="212"/>
        <v>5</v>
      </c>
      <c r="G3358" t="s">
        <v>8220</v>
      </c>
      <c r="H3358" t="s">
        <v>8223</v>
      </c>
      <c r="I3358" t="s">
        <v>8245</v>
      </c>
      <c r="J3358">
        <v>1425103218</v>
      </c>
      <c r="K3358">
        <v>1422424818</v>
      </c>
      <c r="L3358" t="b">
        <v>0</v>
      </c>
      <c r="M3358">
        <v>1</v>
      </c>
      <c r="N3358" t="b">
        <v>0</v>
      </c>
      <c r="O3358" s="12" t="s">
        <v>8280</v>
      </c>
      <c r="P3358" s="12" t="s">
        <v>8281</v>
      </c>
      <c r="Q3358">
        <v>50</v>
      </c>
      <c r="R3358" s="18">
        <f t="shared" si="213"/>
        <v>42063.250208333338</v>
      </c>
      <c r="S3358" s="18">
        <f t="shared" si="214"/>
        <v>42032.250208333338</v>
      </c>
      <c r="T3358">
        <f t="shared" si="211"/>
        <v>2015</v>
      </c>
    </row>
    <row r="3359" spans="1:20" ht="60" x14ac:dyDescent="0.25">
      <c r="A3359">
        <v>4099</v>
      </c>
      <c r="B3359" s="9" t="s">
        <v>4095</v>
      </c>
      <c r="C3359" s="3" t="s">
        <v>8202</v>
      </c>
      <c r="D3359" s="5">
        <v>4500</v>
      </c>
      <c r="E3359" s="7">
        <v>50</v>
      </c>
      <c r="F3359" s="11">
        <f t="shared" si="212"/>
        <v>1</v>
      </c>
      <c r="G3359" t="s">
        <v>8220</v>
      </c>
      <c r="H3359" t="s">
        <v>8223</v>
      </c>
      <c r="I3359" t="s">
        <v>8245</v>
      </c>
      <c r="J3359">
        <v>1472847873</v>
      </c>
      <c r="K3359">
        <v>1468959873</v>
      </c>
      <c r="L3359" t="b">
        <v>0</v>
      </c>
      <c r="M3359">
        <v>1</v>
      </c>
      <c r="N3359" t="b">
        <v>0</v>
      </c>
      <c r="O3359" s="12" t="s">
        <v>8280</v>
      </c>
      <c r="P3359" s="12" t="s">
        <v>8281</v>
      </c>
      <c r="Q3359">
        <v>50</v>
      </c>
      <c r="R3359" s="18">
        <f t="shared" si="213"/>
        <v>42615.850381944445</v>
      </c>
      <c r="S3359" s="18">
        <f t="shared" si="214"/>
        <v>42570.850381944445</v>
      </c>
      <c r="T3359">
        <f t="shared" si="211"/>
        <v>2016</v>
      </c>
    </row>
    <row r="3360" spans="1:20" ht="60" x14ac:dyDescent="0.25">
      <c r="A3360">
        <v>3518</v>
      </c>
      <c r="B3360" s="9" t="s">
        <v>3517</v>
      </c>
      <c r="C3360" s="3" t="s">
        <v>7628</v>
      </c>
      <c r="D3360" s="5">
        <v>1500</v>
      </c>
      <c r="E3360" s="7">
        <v>1650.69</v>
      </c>
      <c r="F3360" s="11">
        <f t="shared" si="212"/>
        <v>110</v>
      </c>
      <c r="G3360" t="s">
        <v>8218</v>
      </c>
      <c r="H3360" t="s">
        <v>8223</v>
      </c>
      <c r="I3360" t="s">
        <v>8245</v>
      </c>
      <c r="J3360">
        <v>1412259660</v>
      </c>
      <c r="K3360">
        <v>1410461299</v>
      </c>
      <c r="L3360" t="b">
        <v>0</v>
      </c>
      <c r="M3360">
        <v>33</v>
      </c>
      <c r="N3360" t="b">
        <v>1</v>
      </c>
      <c r="O3360" s="12" t="s">
        <v>8280</v>
      </c>
      <c r="P3360" s="12" t="s">
        <v>8281</v>
      </c>
      <c r="Q3360">
        <v>50.02</v>
      </c>
      <c r="R3360" s="18">
        <f t="shared" si="213"/>
        <v>41914.597916666666</v>
      </c>
      <c r="S3360" s="18">
        <f t="shared" si="214"/>
        <v>41893.783553240741</v>
      </c>
      <c r="T3360">
        <f t="shared" si="211"/>
        <v>2014</v>
      </c>
    </row>
    <row r="3361" spans="1:20" ht="60" x14ac:dyDescent="0.25">
      <c r="A3361">
        <v>3755</v>
      </c>
      <c r="B3361" s="9" t="s">
        <v>3752</v>
      </c>
      <c r="C3361" s="3" t="s">
        <v>7865</v>
      </c>
      <c r="D3361" s="5">
        <v>550</v>
      </c>
      <c r="E3361" s="7">
        <v>713</v>
      </c>
      <c r="F3361" s="11">
        <f t="shared" si="212"/>
        <v>130</v>
      </c>
      <c r="G3361" t="s">
        <v>8218</v>
      </c>
      <c r="H3361" t="s">
        <v>8224</v>
      </c>
      <c r="I3361" t="s">
        <v>8246</v>
      </c>
      <c r="J3361">
        <v>1460753307</v>
      </c>
      <c r="K3361">
        <v>1458161307</v>
      </c>
      <c r="L3361" t="b">
        <v>0</v>
      </c>
      <c r="M3361">
        <v>28</v>
      </c>
      <c r="N3361" t="b">
        <v>1</v>
      </c>
      <c r="O3361" s="12" t="s">
        <v>8280</v>
      </c>
      <c r="P3361" s="12" t="s">
        <v>8305</v>
      </c>
      <c r="Q3361">
        <v>25.46</v>
      </c>
      <c r="R3361" s="18">
        <f t="shared" si="213"/>
        <v>42475.866979166662</v>
      </c>
      <c r="S3361" s="18">
        <f t="shared" si="214"/>
        <v>42445.866979166662</v>
      </c>
      <c r="T3361">
        <f t="shared" si="211"/>
        <v>2016</v>
      </c>
    </row>
    <row r="3362" spans="1:20" ht="45" x14ac:dyDescent="0.25">
      <c r="A3362">
        <v>3209</v>
      </c>
      <c r="B3362" s="9" t="s">
        <v>3209</v>
      </c>
      <c r="C3362" s="3" t="s">
        <v>7319</v>
      </c>
      <c r="D3362" s="5">
        <v>9500</v>
      </c>
      <c r="E3362" s="7">
        <v>11335.7</v>
      </c>
      <c r="F3362" s="11">
        <f t="shared" si="212"/>
        <v>119</v>
      </c>
      <c r="G3362" t="s">
        <v>8218</v>
      </c>
      <c r="H3362" t="s">
        <v>8223</v>
      </c>
      <c r="I3362" t="s">
        <v>8245</v>
      </c>
      <c r="J3362">
        <v>1403305200</v>
      </c>
      <c r="K3362">
        <v>1400512658</v>
      </c>
      <c r="L3362" t="b">
        <v>1</v>
      </c>
      <c r="M3362">
        <v>226</v>
      </c>
      <c r="N3362" t="b">
        <v>1</v>
      </c>
      <c r="O3362" s="12" t="s">
        <v>8280</v>
      </c>
      <c r="P3362" s="12" t="s">
        <v>8281</v>
      </c>
      <c r="Q3362">
        <v>50.16</v>
      </c>
      <c r="R3362" s="18">
        <f t="shared" si="213"/>
        <v>41810.958333333336</v>
      </c>
      <c r="S3362" s="18">
        <f t="shared" si="214"/>
        <v>41778.637245370373</v>
      </c>
      <c r="T3362">
        <f t="shared" si="211"/>
        <v>2014</v>
      </c>
    </row>
    <row r="3363" spans="1:20" ht="45" x14ac:dyDescent="0.25">
      <c r="A3363">
        <v>3217</v>
      </c>
      <c r="B3363" s="9" t="s">
        <v>3217</v>
      </c>
      <c r="C3363" s="3" t="s">
        <v>7327</v>
      </c>
      <c r="D3363" s="5">
        <v>4500</v>
      </c>
      <c r="E3363" s="7">
        <v>5221</v>
      </c>
      <c r="F3363" s="11">
        <f t="shared" si="212"/>
        <v>116</v>
      </c>
      <c r="G3363" t="s">
        <v>8218</v>
      </c>
      <c r="H3363" t="s">
        <v>8223</v>
      </c>
      <c r="I3363" t="s">
        <v>8245</v>
      </c>
      <c r="J3363">
        <v>1478264784</v>
      </c>
      <c r="K3363">
        <v>1475672784</v>
      </c>
      <c r="L3363" t="b">
        <v>1</v>
      </c>
      <c r="M3363">
        <v>104</v>
      </c>
      <c r="N3363" t="b">
        <v>1</v>
      </c>
      <c r="O3363" s="12" t="s">
        <v>8280</v>
      </c>
      <c r="P3363" s="12" t="s">
        <v>8281</v>
      </c>
      <c r="Q3363">
        <v>50.2</v>
      </c>
      <c r="R3363" s="18">
        <f t="shared" si="213"/>
        <v>42678.546111111107</v>
      </c>
      <c r="S3363" s="18">
        <f t="shared" si="214"/>
        <v>42648.546111111107</v>
      </c>
      <c r="T3363">
        <f t="shared" si="211"/>
        <v>2016</v>
      </c>
    </row>
    <row r="3364" spans="1:20" ht="45" x14ac:dyDescent="0.25">
      <c r="A3364">
        <v>3867</v>
      </c>
      <c r="B3364" s="9" t="s">
        <v>3864</v>
      </c>
      <c r="C3364" s="3" t="s">
        <v>7976</v>
      </c>
      <c r="D3364" s="5">
        <v>2000</v>
      </c>
      <c r="E3364" s="7">
        <v>251</v>
      </c>
      <c r="F3364" s="11">
        <f t="shared" si="212"/>
        <v>13</v>
      </c>
      <c r="G3364" t="s">
        <v>8220</v>
      </c>
      <c r="H3364" t="s">
        <v>8223</v>
      </c>
      <c r="I3364" t="s">
        <v>8245</v>
      </c>
      <c r="J3364">
        <v>1466278339</v>
      </c>
      <c r="K3364">
        <v>1463686339</v>
      </c>
      <c r="L3364" t="b">
        <v>0</v>
      </c>
      <c r="M3364">
        <v>5</v>
      </c>
      <c r="N3364" t="b">
        <v>0</v>
      </c>
      <c r="O3364" s="12" t="s">
        <v>8280</v>
      </c>
      <c r="P3364" s="12" t="s">
        <v>8281</v>
      </c>
      <c r="Q3364">
        <v>50.2</v>
      </c>
      <c r="R3364" s="18">
        <f t="shared" si="213"/>
        <v>42539.814108796301</v>
      </c>
      <c r="S3364" s="18">
        <f t="shared" si="214"/>
        <v>42509.814108796301</v>
      </c>
      <c r="T3364">
        <f t="shared" si="211"/>
        <v>2016</v>
      </c>
    </row>
    <row r="3365" spans="1:20" ht="60" x14ac:dyDescent="0.25">
      <c r="A3365">
        <v>2819</v>
      </c>
      <c r="B3365" s="9" t="s">
        <v>2819</v>
      </c>
      <c r="C3365" s="3" t="s">
        <v>6929</v>
      </c>
      <c r="D3365" s="5">
        <v>5000</v>
      </c>
      <c r="E3365" s="7">
        <v>5240</v>
      </c>
      <c r="F3365" s="11">
        <f t="shared" si="212"/>
        <v>105</v>
      </c>
      <c r="G3365" t="s">
        <v>8218</v>
      </c>
      <c r="H3365" t="s">
        <v>8224</v>
      </c>
      <c r="I3365" t="s">
        <v>8246</v>
      </c>
      <c r="J3365">
        <v>1434285409</v>
      </c>
      <c r="K3365">
        <v>1431693409</v>
      </c>
      <c r="L3365" t="b">
        <v>0</v>
      </c>
      <c r="M3365">
        <v>104</v>
      </c>
      <c r="N3365" t="b">
        <v>1</v>
      </c>
      <c r="O3365" s="12" t="s">
        <v>8280</v>
      </c>
      <c r="P3365" s="12" t="s">
        <v>8281</v>
      </c>
      <c r="Q3365">
        <v>50.38</v>
      </c>
      <c r="R3365" s="18">
        <f t="shared" si="213"/>
        <v>42169.525567129633</v>
      </c>
      <c r="S3365" s="18">
        <f t="shared" si="214"/>
        <v>42139.525567129633</v>
      </c>
      <c r="T3365">
        <f t="shared" si="211"/>
        <v>2015</v>
      </c>
    </row>
    <row r="3366" spans="1:20" ht="60" x14ac:dyDescent="0.25">
      <c r="A3366">
        <v>2867</v>
      </c>
      <c r="B3366" s="9" t="s">
        <v>2867</v>
      </c>
      <c r="C3366" s="3" t="s">
        <v>6977</v>
      </c>
      <c r="D3366" s="5">
        <v>2500</v>
      </c>
      <c r="E3366" s="7">
        <v>504</v>
      </c>
      <c r="F3366" s="11">
        <f t="shared" si="212"/>
        <v>20</v>
      </c>
      <c r="G3366" t="s">
        <v>8220</v>
      </c>
      <c r="H3366" t="s">
        <v>8223</v>
      </c>
      <c r="I3366" t="s">
        <v>8245</v>
      </c>
      <c r="J3366">
        <v>1467604800</v>
      </c>
      <c r="K3366">
        <v>1465533672</v>
      </c>
      <c r="L3366" t="b">
        <v>0</v>
      </c>
      <c r="M3366">
        <v>10</v>
      </c>
      <c r="N3366" t="b">
        <v>0</v>
      </c>
      <c r="O3366" s="12" t="s">
        <v>8280</v>
      </c>
      <c r="P3366" s="12" t="s">
        <v>8281</v>
      </c>
      <c r="Q3366">
        <v>50.4</v>
      </c>
      <c r="R3366" s="18">
        <f t="shared" si="213"/>
        <v>42555.166666666672</v>
      </c>
      <c r="S3366" s="18">
        <f t="shared" si="214"/>
        <v>42531.195277777777</v>
      </c>
      <c r="T3366">
        <f t="shared" si="211"/>
        <v>2016</v>
      </c>
    </row>
    <row r="3367" spans="1:20" ht="60" x14ac:dyDescent="0.25">
      <c r="A3367">
        <v>3469</v>
      </c>
      <c r="B3367" s="9" t="s">
        <v>3468</v>
      </c>
      <c r="C3367" s="3" t="s">
        <v>7579</v>
      </c>
      <c r="D3367" s="5">
        <v>2800</v>
      </c>
      <c r="E3367" s="7">
        <v>3175</v>
      </c>
      <c r="F3367" s="11">
        <f t="shared" si="212"/>
        <v>113</v>
      </c>
      <c r="G3367" t="s">
        <v>8218</v>
      </c>
      <c r="H3367" t="s">
        <v>8223</v>
      </c>
      <c r="I3367" t="s">
        <v>8245</v>
      </c>
      <c r="J3367">
        <v>1461857045</v>
      </c>
      <c r="K3367">
        <v>1459265045</v>
      </c>
      <c r="L3367" t="b">
        <v>0</v>
      </c>
      <c r="M3367">
        <v>63</v>
      </c>
      <c r="N3367" t="b">
        <v>1</v>
      </c>
      <c r="O3367" s="12" t="s">
        <v>8280</v>
      </c>
      <c r="P3367" s="12" t="s">
        <v>8281</v>
      </c>
      <c r="Q3367">
        <v>50.4</v>
      </c>
      <c r="R3367" s="18">
        <f t="shared" si="213"/>
        <v>42488.641724537039</v>
      </c>
      <c r="S3367" s="18">
        <f t="shared" si="214"/>
        <v>42458.641724537039</v>
      </c>
      <c r="T3367">
        <f t="shared" si="211"/>
        <v>2016</v>
      </c>
    </row>
    <row r="3368" spans="1:20" ht="45" x14ac:dyDescent="0.25">
      <c r="A3368">
        <v>3232</v>
      </c>
      <c r="B3368" s="9" t="s">
        <v>3232</v>
      </c>
      <c r="C3368" s="3" t="s">
        <v>7342</v>
      </c>
      <c r="D3368" s="5">
        <v>1000</v>
      </c>
      <c r="E3368" s="7">
        <v>1312</v>
      </c>
      <c r="F3368" s="11">
        <f t="shared" si="212"/>
        <v>131</v>
      </c>
      <c r="G3368" t="s">
        <v>8218</v>
      </c>
      <c r="H3368" t="s">
        <v>8223</v>
      </c>
      <c r="I3368" t="s">
        <v>8245</v>
      </c>
      <c r="J3368">
        <v>1462334340</v>
      </c>
      <c r="K3368">
        <v>1459711917</v>
      </c>
      <c r="L3368" t="b">
        <v>1</v>
      </c>
      <c r="M3368">
        <v>26</v>
      </c>
      <c r="N3368" t="b">
        <v>1</v>
      </c>
      <c r="O3368" s="12" t="s">
        <v>8280</v>
      </c>
      <c r="P3368" s="12" t="s">
        <v>8281</v>
      </c>
      <c r="Q3368">
        <v>50.46</v>
      </c>
      <c r="R3368" s="18">
        <f t="shared" si="213"/>
        <v>42494.165972222225</v>
      </c>
      <c r="S3368" s="18">
        <f t="shared" si="214"/>
        <v>42463.81385416667</v>
      </c>
      <c r="T3368">
        <f t="shared" si="211"/>
        <v>2016</v>
      </c>
    </row>
    <row r="3369" spans="1:20" ht="60" x14ac:dyDescent="0.25">
      <c r="A3369">
        <v>3947</v>
      </c>
      <c r="B3369" s="9" t="s">
        <v>3944</v>
      </c>
      <c r="C3369" s="3" t="s">
        <v>8055</v>
      </c>
      <c r="D3369" s="5">
        <v>3000</v>
      </c>
      <c r="E3369" s="7">
        <v>101</v>
      </c>
      <c r="F3369" s="11">
        <f t="shared" si="212"/>
        <v>3</v>
      </c>
      <c r="G3369" t="s">
        <v>8220</v>
      </c>
      <c r="H3369" t="s">
        <v>8223</v>
      </c>
      <c r="I3369" t="s">
        <v>8245</v>
      </c>
      <c r="J3369">
        <v>1475378744</v>
      </c>
      <c r="K3369">
        <v>1472786744</v>
      </c>
      <c r="L3369" t="b">
        <v>0</v>
      </c>
      <c r="M3369">
        <v>2</v>
      </c>
      <c r="N3369" t="b">
        <v>0</v>
      </c>
      <c r="O3369" s="12" t="s">
        <v>8280</v>
      </c>
      <c r="P3369" s="12" t="s">
        <v>8281</v>
      </c>
      <c r="Q3369">
        <v>50.5</v>
      </c>
      <c r="R3369" s="18">
        <f t="shared" si="213"/>
        <v>42645.142870370371</v>
      </c>
      <c r="S3369" s="18">
        <f t="shared" si="214"/>
        <v>42615.142870370371</v>
      </c>
      <c r="T3369">
        <f t="shared" si="211"/>
        <v>2016</v>
      </c>
    </row>
    <row r="3370" spans="1:20" ht="60" x14ac:dyDescent="0.25">
      <c r="A3370">
        <v>2712</v>
      </c>
      <c r="B3370" s="9" t="s">
        <v>2712</v>
      </c>
      <c r="C3370" s="3" t="s">
        <v>6822</v>
      </c>
      <c r="D3370" s="5">
        <v>5500</v>
      </c>
      <c r="E3370" s="7">
        <v>7226</v>
      </c>
      <c r="F3370" s="11">
        <f t="shared" si="212"/>
        <v>131</v>
      </c>
      <c r="G3370" t="s">
        <v>8218</v>
      </c>
      <c r="H3370" t="s">
        <v>8223</v>
      </c>
      <c r="I3370" t="s">
        <v>8245</v>
      </c>
      <c r="J3370">
        <v>1373738400</v>
      </c>
      <c r="K3370">
        <v>1370568560</v>
      </c>
      <c r="L3370" t="b">
        <v>1</v>
      </c>
      <c r="M3370">
        <v>143</v>
      </c>
      <c r="N3370" t="b">
        <v>1</v>
      </c>
      <c r="O3370" s="12" t="s">
        <v>8280</v>
      </c>
      <c r="P3370" s="12" t="s">
        <v>8282</v>
      </c>
      <c r="Q3370">
        <v>50.53</v>
      </c>
      <c r="R3370" s="18">
        <f t="shared" si="213"/>
        <v>41468.75</v>
      </c>
      <c r="S3370" s="18">
        <f t="shared" si="214"/>
        <v>41432.062037037038</v>
      </c>
      <c r="T3370">
        <f t="shared" si="211"/>
        <v>2013</v>
      </c>
    </row>
    <row r="3371" spans="1:20" ht="60" x14ac:dyDescent="0.25">
      <c r="A3371">
        <v>3756</v>
      </c>
      <c r="B3371" s="9" t="s">
        <v>3753</v>
      </c>
      <c r="C3371" s="3" t="s">
        <v>7866</v>
      </c>
      <c r="D3371" s="5">
        <v>4500</v>
      </c>
      <c r="E3371" s="7">
        <v>4550</v>
      </c>
      <c r="F3371" s="11">
        <f t="shared" si="212"/>
        <v>101</v>
      </c>
      <c r="G3371" t="s">
        <v>8218</v>
      </c>
      <c r="H3371" t="s">
        <v>8223</v>
      </c>
      <c r="I3371" t="s">
        <v>8245</v>
      </c>
      <c r="J3371">
        <v>1402515198</v>
      </c>
      <c r="K3371">
        <v>1399923198</v>
      </c>
      <c r="L3371" t="b">
        <v>0</v>
      </c>
      <c r="M3371">
        <v>17</v>
      </c>
      <c r="N3371" t="b">
        <v>1</v>
      </c>
      <c r="O3371" s="12" t="s">
        <v>8280</v>
      </c>
      <c r="P3371" s="12" t="s">
        <v>8305</v>
      </c>
      <c r="Q3371">
        <v>267.64999999999998</v>
      </c>
      <c r="R3371" s="18">
        <f t="shared" si="213"/>
        <v>41801.814791666664</v>
      </c>
      <c r="S3371" s="18">
        <f t="shared" si="214"/>
        <v>41771.814791666664</v>
      </c>
      <c r="T3371">
        <f t="shared" si="211"/>
        <v>2014</v>
      </c>
    </row>
    <row r="3372" spans="1:20" ht="45" x14ac:dyDescent="0.25">
      <c r="A3372">
        <v>2824</v>
      </c>
      <c r="B3372" s="9" t="s">
        <v>2824</v>
      </c>
      <c r="C3372" s="3" t="s">
        <v>6934</v>
      </c>
      <c r="D3372" s="5">
        <v>650</v>
      </c>
      <c r="E3372" s="7">
        <v>760</v>
      </c>
      <c r="F3372" s="11">
        <f t="shared" si="212"/>
        <v>117</v>
      </c>
      <c r="G3372" t="s">
        <v>8218</v>
      </c>
      <c r="H3372" t="s">
        <v>8223</v>
      </c>
      <c r="I3372" t="s">
        <v>8245</v>
      </c>
      <c r="J3372">
        <v>1434159780</v>
      </c>
      <c r="K3372">
        <v>1431412196</v>
      </c>
      <c r="L3372" t="b">
        <v>0</v>
      </c>
      <c r="M3372">
        <v>15</v>
      </c>
      <c r="N3372" t="b">
        <v>1</v>
      </c>
      <c r="O3372" s="12" t="s">
        <v>8280</v>
      </c>
      <c r="P3372" s="12" t="s">
        <v>8281</v>
      </c>
      <c r="Q3372">
        <v>50.67</v>
      </c>
      <c r="R3372" s="18">
        <f t="shared" si="213"/>
        <v>42168.071527777778</v>
      </c>
      <c r="S3372" s="18">
        <f t="shared" si="214"/>
        <v>42136.270787037036</v>
      </c>
      <c r="T3372">
        <f t="shared" si="211"/>
        <v>2015</v>
      </c>
    </row>
    <row r="3373" spans="1:20" ht="45" x14ac:dyDescent="0.25">
      <c r="A3373">
        <v>3021</v>
      </c>
      <c r="B3373" s="9" t="s">
        <v>3021</v>
      </c>
      <c r="C3373" s="3" t="s">
        <v>7131</v>
      </c>
      <c r="D3373" s="5">
        <v>4500</v>
      </c>
      <c r="E3373" s="7">
        <v>5221</v>
      </c>
      <c r="F3373" s="11">
        <f t="shared" si="212"/>
        <v>116</v>
      </c>
      <c r="G3373" t="s">
        <v>8218</v>
      </c>
      <c r="H3373" t="s">
        <v>8223</v>
      </c>
      <c r="I3373" t="s">
        <v>8245</v>
      </c>
      <c r="J3373">
        <v>1479794340</v>
      </c>
      <c r="K3373">
        <v>1476715869</v>
      </c>
      <c r="L3373" t="b">
        <v>0</v>
      </c>
      <c r="M3373">
        <v>103</v>
      </c>
      <c r="N3373" t="b">
        <v>1</v>
      </c>
      <c r="O3373" s="12" t="s">
        <v>8280</v>
      </c>
      <c r="P3373" s="12" t="s">
        <v>8282</v>
      </c>
      <c r="Q3373">
        <v>50.69</v>
      </c>
      <c r="R3373" s="18">
        <f t="shared" si="213"/>
        <v>42696.249305555553</v>
      </c>
      <c r="S3373" s="18">
        <f t="shared" si="214"/>
        <v>42660.618854166663</v>
      </c>
      <c r="T3373">
        <f t="shared" si="211"/>
        <v>2016</v>
      </c>
    </row>
    <row r="3374" spans="1:20" ht="60" x14ac:dyDescent="0.25">
      <c r="A3374">
        <v>2961</v>
      </c>
      <c r="B3374" s="9" t="s">
        <v>2961</v>
      </c>
      <c r="C3374" s="3" t="s">
        <v>7071</v>
      </c>
      <c r="D3374" s="5">
        <v>5000</v>
      </c>
      <c r="E3374" s="7">
        <v>5481</v>
      </c>
      <c r="F3374" s="11">
        <f t="shared" si="212"/>
        <v>110</v>
      </c>
      <c r="G3374" t="s">
        <v>8218</v>
      </c>
      <c r="H3374" t="s">
        <v>8223</v>
      </c>
      <c r="I3374" t="s">
        <v>8245</v>
      </c>
      <c r="J3374">
        <v>1427342400</v>
      </c>
      <c r="K3374">
        <v>1424927159</v>
      </c>
      <c r="L3374" t="b">
        <v>0</v>
      </c>
      <c r="M3374">
        <v>108</v>
      </c>
      <c r="N3374" t="b">
        <v>1</v>
      </c>
      <c r="O3374" s="12" t="s">
        <v>8280</v>
      </c>
      <c r="P3374" s="12" t="s">
        <v>8281</v>
      </c>
      <c r="Q3374">
        <v>50.75</v>
      </c>
      <c r="R3374" s="18">
        <f t="shared" si="213"/>
        <v>42089.166666666672</v>
      </c>
      <c r="S3374" s="18">
        <f t="shared" si="214"/>
        <v>42061.212488425925</v>
      </c>
      <c r="T3374">
        <f t="shared" si="211"/>
        <v>2015</v>
      </c>
    </row>
    <row r="3375" spans="1:20" ht="60" x14ac:dyDescent="0.25">
      <c r="A3375">
        <v>3014</v>
      </c>
      <c r="B3375" s="9" t="s">
        <v>3014</v>
      </c>
      <c r="C3375" s="3" t="s">
        <v>7124</v>
      </c>
      <c r="D3375" s="5">
        <v>25000</v>
      </c>
      <c r="E3375" s="7">
        <v>28276</v>
      </c>
      <c r="F3375" s="11">
        <f t="shared" si="212"/>
        <v>113</v>
      </c>
      <c r="G3375" t="s">
        <v>8218</v>
      </c>
      <c r="H3375" t="s">
        <v>8223</v>
      </c>
      <c r="I3375" t="s">
        <v>8245</v>
      </c>
      <c r="J3375">
        <v>1415163600</v>
      </c>
      <c r="K3375">
        <v>1412737080</v>
      </c>
      <c r="L3375" t="b">
        <v>0</v>
      </c>
      <c r="M3375">
        <v>557</v>
      </c>
      <c r="N3375" t="b">
        <v>1</v>
      </c>
      <c r="O3375" s="12" t="s">
        <v>8280</v>
      </c>
      <c r="P3375" s="12" t="s">
        <v>8282</v>
      </c>
      <c r="Q3375">
        <v>50.76</v>
      </c>
      <c r="R3375" s="18">
        <f t="shared" si="213"/>
        <v>41948.208333333336</v>
      </c>
      <c r="S3375" s="18">
        <f t="shared" si="214"/>
        <v>41920.123611111114</v>
      </c>
      <c r="T3375">
        <f t="shared" si="211"/>
        <v>2014</v>
      </c>
    </row>
    <row r="3376" spans="1:20" ht="60" x14ac:dyDescent="0.25">
      <c r="A3376">
        <v>3032</v>
      </c>
      <c r="B3376" s="9" t="s">
        <v>3032</v>
      </c>
      <c r="C3376" s="3" t="s">
        <v>7142</v>
      </c>
      <c r="D3376" s="5">
        <v>1000</v>
      </c>
      <c r="E3376" s="7">
        <v>1272</v>
      </c>
      <c r="F3376" s="11">
        <f t="shared" si="212"/>
        <v>127</v>
      </c>
      <c r="G3376" t="s">
        <v>8218</v>
      </c>
      <c r="H3376" t="s">
        <v>8223</v>
      </c>
      <c r="I3376" t="s">
        <v>8245</v>
      </c>
      <c r="J3376">
        <v>1441933459</v>
      </c>
      <c r="K3376">
        <v>1439341459</v>
      </c>
      <c r="L3376" t="b">
        <v>0</v>
      </c>
      <c r="M3376">
        <v>25</v>
      </c>
      <c r="N3376" t="b">
        <v>1</v>
      </c>
      <c r="O3376" s="12" t="s">
        <v>8280</v>
      </c>
      <c r="P3376" s="12" t="s">
        <v>8282</v>
      </c>
      <c r="Q3376">
        <v>50.88</v>
      </c>
      <c r="R3376" s="18">
        <f t="shared" si="213"/>
        <v>42258.044664351852</v>
      </c>
      <c r="S3376" s="18">
        <f t="shared" si="214"/>
        <v>42228.044664351852</v>
      </c>
      <c r="T3376">
        <f t="shared" si="211"/>
        <v>2015</v>
      </c>
    </row>
    <row r="3377" spans="1:20" ht="60" x14ac:dyDescent="0.25">
      <c r="A3377">
        <v>3898</v>
      </c>
      <c r="B3377" s="9" t="s">
        <v>3895</v>
      </c>
      <c r="C3377" s="3" t="s">
        <v>8006</v>
      </c>
      <c r="D3377" s="5">
        <v>2500</v>
      </c>
      <c r="E3377" s="7">
        <v>814</v>
      </c>
      <c r="F3377" s="11">
        <f t="shared" si="212"/>
        <v>33</v>
      </c>
      <c r="G3377" t="s">
        <v>8220</v>
      </c>
      <c r="H3377" t="s">
        <v>8224</v>
      </c>
      <c r="I3377" t="s">
        <v>8246</v>
      </c>
      <c r="J3377">
        <v>1439827200</v>
      </c>
      <c r="K3377">
        <v>1436355270</v>
      </c>
      <c r="L3377" t="b">
        <v>0</v>
      </c>
      <c r="M3377">
        <v>16</v>
      </c>
      <c r="N3377" t="b">
        <v>0</v>
      </c>
      <c r="O3377" s="12" t="s">
        <v>8280</v>
      </c>
      <c r="P3377" s="12" t="s">
        <v>8281</v>
      </c>
      <c r="Q3377">
        <v>50.88</v>
      </c>
      <c r="R3377" s="18">
        <f t="shared" si="213"/>
        <v>42233.666666666672</v>
      </c>
      <c r="S3377" s="18">
        <f t="shared" si="214"/>
        <v>42193.482291666667</v>
      </c>
      <c r="T3377">
        <f t="shared" si="211"/>
        <v>2015</v>
      </c>
    </row>
    <row r="3378" spans="1:20" ht="45" x14ac:dyDescent="0.25">
      <c r="A3378">
        <v>3168</v>
      </c>
      <c r="B3378" s="9" t="s">
        <v>3168</v>
      </c>
      <c r="C3378" s="3" t="s">
        <v>7278</v>
      </c>
      <c r="D3378" s="5">
        <v>2500</v>
      </c>
      <c r="E3378" s="7">
        <v>3105</v>
      </c>
      <c r="F3378" s="11">
        <f t="shared" si="212"/>
        <v>124</v>
      </c>
      <c r="G3378" t="s">
        <v>8218</v>
      </c>
      <c r="H3378" t="s">
        <v>8223</v>
      </c>
      <c r="I3378" t="s">
        <v>8245</v>
      </c>
      <c r="J3378">
        <v>1402696800</v>
      </c>
      <c r="K3378">
        <v>1399948353</v>
      </c>
      <c r="L3378" t="b">
        <v>1</v>
      </c>
      <c r="M3378">
        <v>61</v>
      </c>
      <c r="N3378" t="b">
        <v>1</v>
      </c>
      <c r="O3378" s="12" t="s">
        <v>8280</v>
      </c>
      <c r="P3378" s="12" t="s">
        <v>8281</v>
      </c>
      <c r="Q3378">
        <v>50.9</v>
      </c>
      <c r="R3378" s="18">
        <f t="shared" si="213"/>
        <v>41803.916666666664</v>
      </c>
      <c r="S3378" s="18">
        <f t="shared" si="214"/>
        <v>41772.105937500004</v>
      </c>
      <c r="T3378">
        <f t="shared" si="211"/>
        <v>2014</v>
      </c>
    </row>
    <row r="3379" spans="1:20" ht="30" x14ac:dyDescent="0.25">
      <c r="A3379">
        <v>3457</v>
      </c>
      <c r="B3379" s="9" t="s">
        <v>3456</v>
      </c>
      <c r="C3379" s="3" t="s">
        <v>7567</v>
      </c>
      <c r="D3379" s="5">
        <v>2000</v>
      </c>
      <c r="E3379" s="7">
        <v>2804</v>
      </c>
      <c r="F3379" s="11">
        <f t="shared" si="212"/>
        <v>140</v>
      </c>
      <c r="G3379" t="s">
        <v>8218</v>
      </c>
      <c r="H3379" t="s">
        <v>8223</v>
      </c>
      <c r="I3379" t="s">
        <v>8245</v>
      </c>
      <c r="J3379">
        <v>1423720740</v>
      </c>
      <c r="K3379">
        <v>1421081857</v>
      </c>
      <c r="L3379" t="b">
        <v>0</v>
      </c>
      <c r="M3379">
        <v>55</v>
      </c>
      <c r="N3379" t="b">
        <v>1</v>
      </c>
      <c r="O3379" s="12" t="s">
        <v>8280</v>
      </c>
      <c r="P3379" s="12" t="s">
        <v>8281</v>
      </c>
      <c r="Q3379">
        <v>50.98</v>
      </c>
      <c r="R3379" s="18">
        <f t="shared" si="213"/>
        <v>42047.249305555553</v>
      </c>
      <c r="S3379" s="18">
        <f t="shared" si="214"/>
        <v>42016.706678240742</v>
      </c>
      <c r="T3379">
        <f t="shared" si="211"/>
        <v>2015</v>
      </c>
    </row>
    <row r="3380" spans="1:20" ht="60" x14ac:dyDescent="0.25">
      <c r="A3380">
        <v>3665</v>
      </c>
      <c r="B3380" s="9" t="s">
        <v>3662</v>
      </c>
      <c r="C3380" s="3" t="s">
        <v>7775</v>
      </c>
      <c r="D3380" s="5">
        <v>620</v>
      </c>
      <c r="E3380" s="7">
        <v>714</v>
      </c>
      <c r="F3380" s="11">
        <f t="shared" si="212"/>
        <v>115</v>
      </c>
      <c r="G3380" t="s">
        <v>8218</v>
      </c>
      <c r="H3380" t="s">
        <v>8229</v>
      </c>
      <c r="I3380" t="s">
        <v>8248</v>
      </c>
      <c r="J3380">
        <v>1446062040</v>
      </c>
      <c r="K3380">
        <v>1445109822</v>
      </c>
      <c r="L3380" t="b">
        <v>0</v>
      </c>
      <c r="M3380">
        <v>14</v>
      </c>
      <c r="N3380" t="b">
        <v>1</v>
      </c>
      <c r="O3380" s="12" t="s">
        <v>8280</v>
      </c>
      <c r="P3380" s="12" t="s">
        <v>8281</v>
      </c>
      <c r="Q3380">
        <v>51</v>
      </c>
      <c r="R3380" s="18">
        <f t="shared" si="213"/>
        <v>42305.829166666663</v>
      </c>
      <c r="S3380" s="18">
        <f t="shared" si="214"/>
        <v>42294.808124999996</v>
      </c>
      <c r="T3380">
        <f t="shared" si="211"/>
        <v>2015</v>
      </c>
    </row>
    <row r="3381" spans="1:20" ht="45" x14ac:dyDescent="0.25">
      <c r="A3381">
        <v>4028</v>
      </c>
      <c r="B3381" s="9" t="s">
        <v>4024</v>
      </c>
      <c r="C3381" s="3" t="s">
        <v>8133</v>
      </c>
      <c r="D3381" s="5">
        <v>2000</v>
      </c>
      <c r="E3381" s="7">
        <v>561</v>
      </c>
      <c r="F3381" s="11">
        <f t="shared" si="212"/>
        <v>28</v>
      </c>
      <c r="G3381" t="s">
        <v>8220</v>
      </c>
      <c r="H3381" t="s">
        <v>8223</v>
      </c>
      <c r="I3381" t="s">
        <v>8245</v>
      </c>
      <c r="J3381">
        <v>1402007500</v>
      </c>
      <c r="K3381">
        <v>1399415500</v>
      </c>
      <c r="L3381" t="b">
        <v>0</v>
      </c>
      <c r="M3381">
        <v>11</v>
      </c>
      <c r="N3381" t="b">
        <v>0</v>
      </c>
      <c r="O3381" s="12" t="s">
        <v>8280</v>
      </c>
      <c r="P3381" s="12" t="s">
        <v>8281</v>
      </c>
      <c r="Q3381">
        <v>51</v>
      </c>
      <c r="R3381" s="18">
        <f t="shared" si="213"/>
        <v>41795.938657407409</v>
      </c>
      <c r="S3381" s="18">
        <f t="shared" si="214"/>
        <v>41765.938657407409</v>
      </c>
      <c r="T3381">
        <f t="shared" si="211"/>
        <v>2014</v>
      </c>
    </row>
    <row r="3382" spans="1:20" ht="60" x14ac:dyDescent="0.25">
      <c r="A3382">
        <v>3386</v>
      </c>
      <c r="B3382" s="9" t="s">
        <v>3385</v>
      </c>
      <c r="C3382" s="3" t="s">
        <v>7496</v>
      </c>
      <c r="D3382" s="5">
        <v>2000</v>
      </c>
      <c r="E3382" s="7">
        <v>2100</v>
      </c>
      <c r="F3382" s="11">
        <f t="shared" si="212"/>
        <v>105</v>
      </c>
      <c r="G3382" t="s">
        <v>8218</v>
      </c>
      <c r="H3382" t="s">
        <v>8223</v>
      </c>
      <c r="I3382" t="s">
        <v>8245</v>
      </c>
      <c r="J3382">
        <v>1417620506</v>
      </c>
      <c r="K3382">
        <v>1415028506</v>
      </c>
      <c r="L3382" t="b">
        <v>0</v>
      </c>
      <c r="M3382">
        <v>41</v>
      </c>
      <c r="N3382" t="b">
        <v>1</v>
      </c>
      <c r="O3382" s="12" t="s">
        <v>8280</v>
      </c>
      <c r="P3382" s="12" t="s">
        <v>8281</v>
      </c>
      <c r="Q3382">
        <v>51.22</v>
      </c>
      <c r="R3382" s="18">
        <f t="shared" si="213"/>
        <v>41976.644745370373</v>
      </c>
      <c r="S3382" s="18">
        <f t="shared" si="214"/>
        <v>41946.644745370373</v>
      </c>
      <c r="T3382">
        <f t="shared" si="211"/>
        <v>2014</v>
      </c>
    </row>
    <row r="3383" spans="1:20" ht="45" x14ac:dyDescent="0.25">
      <c r="A3383">
        <v>3448</v>
      </c>
      <c r="B3383" s="9" t="s">
        <v>3447</v>
      </c>
      <c r="C3383" s="3" t="s">
        <v>7558</v>
      </c>
      <c r="D3383" s="5">
        <v>2100</v>
      </c>
      <c r="E3383" s="7">
        <v>2305</v>
      </c>
      <c r="F3383" s="11">
        <f t="shared" si="212"/>
        <v>110</v>
      </c>
      <c r="G3383" t="s">
        <v>8218</v>
      </c>
      <c r="H3383" t="s">
        <v>8223</v>
      </c>
      <c r="I3383" t="s">
        <v>8245</v>
      </c>
      <c r="J3383">
        <v>1418784689</v>
      </c>
      <c r="K3383">
        <v>1416192689</v>
      </c>
      <c r="L3383" t="b">
        <v>0</v>
      </c>
      <c r="M3383">
        <v>45</v>
      </c>
      <c r="N3383" t="b">
        <v>1</v>
      </c>
      <c r="O3383" s="12" t="s">
        <v>8280</v>
      </c>
      <c r="P3383" s="12" t="s">
        <v>8281</v>
      </c>
      <c r="Q3383">
        <v>51.22</v>
      </c>
      <c r="R3383" s="18">
        <f t="shared" si="213"/>
        <v>41990.119085648148</v>
      </c>
      <c r="S3383" s="18">
        <f t="shared" si="214"/>
        <v>41960.119085648148</v>
      </c>
      <c r="T3383">
        <f t="shared" si="211"/>
        <v>2014</v>
      </c>
    </row>
    <row r="3384" spans="1:20" ht="45" x14ac:dyDescent="0.25">
      <c r="A3384">
        <v>2801</v>
      </c>
      <c r="B3384" s="9" t="s">
        <v>2801</v>
      </c>
      <c r="C3384" s="3" t="s">
        <v>6911</v>
      </c>
      <c r="D3384" s="5">
        <v>500</v>
      </c>
      <c r="E3384" s="7">
        <v>666</v>
      </c>
      <c r="F3384" s="11">
        <f t="shared" si="212"/>
        <v>133</v>
      </c>
      <c r="G3384" t="s">
        <v>8218</v>
      </c>
      <c r="H3384" t="s">
        <v>8225</v>
      </c>
      <c r="I3384" t="s">
        <v>8247</v>
      </c>
      <c r="J3384">
        <v>1412938800</v>
      </c>
      <c r="K3384">
        <v>1411019409</v>
      </c>
      <c r="L3384" t="b">
        <v>0</v>
      </c>
      <c r="M3384">
        <v>13</v>
      </c>
      <c r="N3384" t="b">
        <v>1</v>
      </c>
      <c r="O3384" s="12" t="s">
        <v>8280</v>
      </c>
      <c r="P3384" s="12" t="s">
        <v>8281</v>
      </c>
      <c r="Q3384">
        <v>51.23</v>
      </c>
      <c r="R3384" s="18">
        <f t="shared" si="213"/>
        <v>41922.458333333336</v>
      </c>
      <c r="S3384" s="18">
        <f t="shared" si="214"/>
        <v>41900.243159722224</v>
      </c>
      <c r="T3384">
        <f t="shared" si="211"/>
        <v>2014</v>
      </c>
    </row>
    <row r="3385" spans="1:20" ht="60" x14ac:dyDescent="0.25">
      <c r="A3385">
        <v>3026</v>
      </c>
      <c r="B3385" s="9" t="s">
        <v>3026</v>
      </c>
      <c r="C3385" s="3" t="s">
        <v>7136</v>
      </c>
      <c r="D3385" s="5">
        <v>900</v>
      </c>
      <c r="E3385" s="7">
        <v>1290</v>
      </c>
      <c r="F3385" s="11">
        <f t="shared" si="212"/>
        <v>143</v>
      </c>
      <c r="G3385" t="s">
        <v>8218</v>
      </c>
      <c r="H3385" t="s">
        <v>8224</v>
      </c>
      <c r="I3385" t="s">
        <v>8246</v>
      </c>
      <c r="J3385">
        <v>1488538892</v>
      </c>
      <c r="K3385">
        <v>1487329292</v>
      </c>
      <c r="L3385" t="b">
        <v>0</v>
      </c>
      <c r="M3385">
        <v>25</v>
      </c>
      <c r="N3385" t="b">
        <v>1</v>
      </c>
      <c r="O3385" s="12" t="s">
        <v>8280</v>
      </c>
      <c r="P3385" s="12" t="s">
        <v>8282</v>
      </c>
      <c r="Q3385">
        <v>51.6</v>
      </c>
      <c r="R3385" s="18">
        <f t="shared" si="213"/>
        <v>42797.459398148145</v>
      </c>
      <c r="S3385" s="18">
        <f t="shared" si="214"/>
        <v>42783.459398148145</v>
      </c>
      <c r="T3385">
        <f t="shared" si="211"/>
        <v>2017</v>
      </c>
    </row>
    <row r="3386" spans="1:20" ht="60" x14ac:dyDescent="0.25">
      <c r="A3386">
        <v>2920</v>
      </c>
      <c r="B3386" s="9" t="s">
        <v>2920</v>
      </c>
      <c r="C3386" s="3" t="s">
        <v>7030</v>
      </c>
      <c r="D3386" s="5">
        <v>2500</v>
      </c>
      <c r="E3386" s="7">
        <v>671</v>
      </c>
      <c r="F3386" s="11">
        <f t="shared" si="212"/>
        <v>27</v>
      </c>
      <c r="G3386" t="s">
        <v>8220</v>
      </c>
      <c r="H3386" t="s">
        <v>8228</v>
      </c>
      <c r="I3386" t="s">
        <v>8250</v>
      </c>
      <c r="J3386">
        <v>1427306470</v>
      </c>
      <c r="K3386">
        <v>1424718070</v>
      </c>
      <c r="L3386" t="b">
        <v>0</v>
      </c>
      <c r="M3386">
        <v>13</v>
      </c>
      <c r="N3386" t="b">
        <v>0</v>
      </c>
      <c r="O3386" s="12" t="s">
        <v>8280</v>
      </c>
      <c r="P3386" s="12" t="s">
        <v>8281</v>
      </c>
      <c r="Q3386">
        <v>51.62</v>
      </c>
      <c r="R3386" s="18">
        <f t="shared" si="213"/>
        <v>42088.750810185185</v>
      </c>
      <c r="S3386" s="18">
        <f t="shared" si="214"/>
        <v>42058.792476851857</v>
      </c>
      <c r="T3386">
        <f t="shared" si="211"/>
        <v>2015</v>
      </c>
    </row>
    <row r="3387" spans="1:20" ht="60" x14ac:dyDescent="0.25">
      <c r="A3387">
        <v>3731</v>
      </c>
      <c r="B3387" s="9" t="s">
        <v>3728</v>
      </c>
      <c r="C3387" s="3" t="s">
        <v>7841</v>
      </c>
      <c r="D3387" s="5">
        <v>5500</v>
      </c>
      <c r="E3387" s="7">
        <v>620</v>
      </c>
      <c r="F3387" s="11">
        <f t="shared" si="212"/>
        <v>11</v>
      </c>
      <c r="G3387" t="s">
        <v>8220</v>
      </c>
      <c r="H3387" t="s">
        <v>8223</v>
      </c>
      <c r="I3387" t="s">
        <v>8245</v>
      </c>
      <c r="J3387">
        <v>1420860180</v>
      </c>
      <c r="K3387">
        <v>1418234646</v>
      </c>
      <c r="L3387" t="b">
        <v>0</v>
      </c>
      <c r="M3387">
        <v>12</v>
      </c>
      <c r="N3387" t="b">
        <v>0</v>
      </c>
      <c r="O3387" s="12" t="s">
        <v>8280</v>
      </c>
      <c r="P3387" s="12" t="s">
        <v>8281</v>
      </c>
      <c r="Q3387">
        <v>51.67</v>
      </c>
      <c r="R3387" s="18">
        <f t="shared" si="213"/>
        <v>42014.140972222223</v>
      </c>
      <c r="S3387" s="18">
        <f t="shared" si="214"/>
        <v>41983.752847222218</v>
      </c>
      <c r="T3387">
        <f t="shared" si="211"/>
        <v>2014</v>
      </c>
    </row>
    <row r="3388" spans="1:20" ht="75" x14ac:dyDescent="0.25">
      <c r="A3388">
        <v>3031</v>
      </c>
      <c r="B3388" s="9" t="s">
        <v>3031</v>
      </c>
      <c r="C3388" s="3" t="s">
        <v>7141</v>
      </c>
      <c r="D3388" s="5">
        <v>1500</v>
      </c>
      <c r="E3388" s="7">
        <v>1500</v>
      </c>
      <c r="F3388" s="11">
        <f t="shared" si="212"/>
        <v>100</v>
      </c>
      <c r="G3388" t="s">
        <v>8218</v>
      </c>
      <c r="H3388" t="s">
        <v>8223</v>
      </c>
      <c r="I3388" t="s">
        <v>8245</v>
      </c>
      <c r="J3388">
        <v>1476479447</v>
      </c>
      <c r="K3388">
        <v>1471295447</v>
      </c>
      <c r="L3388" t="b">
        <v>0</v>
      </c>
      <c r="M3388">
        <v>29</v>
      </c>
      <c r="N3388" t="b">
        <v>1</v>
      </c>
      <c r="O3388" s="12" t="s">
        <v>8280</v>
      </c>
      <c r="P3388" s="12" t="s">
        <v>8282</v>
      </c>
      <c r="Q3388">
        <v>51.72</v>
      </c>
      <c r="R3388" s="18">
        <f t="shared" si="213"/>
        <v>42657.882488425923</v>
      </c>
      <c r="S3388" s="18">
        <f t="shared" si="214"/>
        <v>42597.882488425923</v>
      </c>
      <c r="T3388">
        <f t="shared" si="211"/>
        <v>2016</v>
      </c>
    </row>
    <row r="3389" spans="1:20" ht="60" x14ac:dyDescent="0.25">
      <c r="A3389">
        <v>3427</v>
      </c>
      <c r="B3389" s="9" t="s">
        <v>3426</v>
      </c>
      <c r="C3389" s="3" t="s">
        <v>7537</v>
      </c>
      <c r="D3389" s="5">
        <v>1500</v>
      </c>
      <c r="E3389" s="7">
        <v>1500</v>
      </c>
      <c r="F3389" s="11">
        <f t="shared" si="212"/>
        <v>100</v>
      </c>
      <c r="G3389" t="s">
        <v>8218</v>
      </c>
      <c r="H3389" t="s">
        <v>8224</v>
      </c>
      <c r="I3389" t="s">
        <v>8246</v>
      </c>
      <c r="J3389">
        <v>1404314952</v>
      </c>
      <c r="K3389">
        <v>1401722952</v>
      </c>
      <c r="L3389" t="b">
        <v>0</v>
      </c>
      <c r="M3389">
        <v>29</v>
      </c>
      <c r="N3389" t="b">
        <v>1</v>
      </c>
      <c r="O3389" s="12" t="s">
        <v>8280</v>
      </c>
      <c r="P3389" s="12" t="s">
        <v>8281</v>
      </c>
      <c r="Q3389">
        <v>51.72</v>
      </c>
      <c r="R3389" s="18">
        <f t="shared" si="213"/>
        <v>41822.645277777774</v>
      </c>
      <c r="S3389" s="18">
        <f t="shared" si="214"/>
        <v>41792.645277777774</v>
      </c>
      <c r="T3389">
        <f t="shared" si="211"/>
        <v>2014</v>
      </c>
    </row>
    <row r="3390" spans="1:20" ht="60" x14ac:dyDescent="0.25">
      <c r="A3390">
        <v>3493</v>
      </c>
      <c r="B3390" s="9" t="s">
        <v>3492</v>
      </c>
      <c r="C3390" s="3" t="s">
        <v>7603</v>
      </c>
      <c r="D3390" s="5">
        <v>1500</v>
      </c>
      <c r="E3390" s="7">
        <v>1500</v>
      </c>
      <c r="F3390" s="11">
        <f t="shared" si="212"/>
        <v>100</v>
      </c>
      <c r="G3390" t="s">
        <v>8218</v>
      </c>
      <c r="H3390" t="s">
        <v>8223</v>
      </c>
      <c r="I3390" t="s">
        <v>8245</v>
      </c>
      <c r="J3390">
        <v>1408252260</v>
      </c>
      <c r="K3390">
        <v>1406580436</v>
      </c>
      <c r="L3390" t="b">
        <v>0</v>
      </c>
      <c r="M3390">
        <v>29</v>
      </c>
      <c r="N3390" t="b">
        <v>1</v>
      </c>
      <c r="O3390" s="12" t="s">
        <v>8280</v>
      </c>
      <c r="P3390" s="12" t="s">
        <v>8281</v>
      </c>
      <c r="Q3390">
        <v>51.72</v>
      </c>
      <c r="R3390" s="18">
        <f t="shared" si="213"/>
        <v>41868.21597222222</v>
      </c>
      <c r="S3390" s="18">
        <f t="shared" si="214"/>
        <v>41848.866157407407</v>
      </c>
      <c r="T3390">
        <f t="shared" si="211"/>
        <v>2014</v>
      </c>
    </row>
    <row r="3391" spans="1:20" ht="60" x14ac:dyDescent="0.25">
      <c r="A3391">
        <v>3474</v>
      </c>
      <c r="B3391" s="9" t="s">
        <v>3473</v>
      </c>
      <c r="C3391" s="3" t="s">
        <v>7584</v>
      </c>
      <c r="D3391" s="5">
        <v>2000</v>
      </c>
      <c r="E3391" s="7">
        <v>2020</v>
      </c>
      <c r="F3391" s="11">
        <f t="shared" si="212"/>
        <v>101</v>
      </c>
      <c r="G3391" t="s">
        <v>8218</v>
      </c>
      <c r="H3391" t="s">
        <v>8224</v>
      </c>
      <c r="I3391" t="s">
        <v>8246</v>
      </c>
      <c r="J3391">
        <v>1469016131</v>
      </c>
      <c r="K3391">
        <v>1466424131</v>
      </c>
      <c r="L3391" t="b">
        <v>0</v>
      </c>
      <c r="M3391">
        <v>39</v>
      </c>
      <c r="N3391" t="b">
        <v>1</v>
      </c>
      <c r="O3391" s="12" t="s">
        <v>8280</v>
      </c>
      <c r="P3391" s="12" t="s">
        <v>8281</v>
      </c>
      <c r="Q3391">
        <v>51.79</v>
      </c>
      <c r="R3391" s="18">
        <f t="shared" si="213"/>
        <v>42571.501516203702</v>
      </c>
      <c r="S3391" s="18">
        <f t="shared" si="214"/>
        <v>42541.501516203702</v>
      </c>
      <c r="T3391">
        <f t="shared" si="211"/>
        <v>2016</v>
      </c>
    </row>
    <row r="3392" spans="1:20" ht="60" x14ac:dyDescent="0.25">
      <c r="A3392">
        <v>3257</v>
      </c>
      <c r="B3392" s="9" t="s">
        <v>3257</v>
      </c>
      <c r="C3392" s="3" t="s">
        <v>7367</v>
      </c>
      <c r="D3392" s="5">
        <v>2000</v>
      </c>
      <c r="E3392" s="7">
        <v>2125.9899999999998</v>
      </c>
      <c r="F3392" s="11">
        <f t="shared" si="212"/>
        <v>106</v>
      </c>
      <c r="G3392" t="s">
        <v>8218</v>
      </c>
      <c r="H3392" t="s">
        <v>8224</v>
      </c>
      <c r="I3392" t="s">
        <v>8246</v>
      </c>
      <c r="J3392">
        <v>1487769952</v>
      </c>
      <c r="K3392">
        <v>1485177952</v>
      </c>
      <c r="L3392" t="b">
        <v>0</v>
      </c>
      <c r="M3392">
        <v>41</v>
      </c>
      <c r="N3392" t="b">
        <v>1</v>
      </c>
      <c r="O3392" s="12" t="s">
        <v>8280</v>
      </c>
      <c r="P3392" s="12" t="s">
        <v>8281</v>
      </c>
      <c r="Q3392">
        <v>51.85</v>
      </c>
      <c r="R3392" s="18">
        <f t="shared" si="213"/>
        <v>42788.559629629628</v>
      </c>
      <c r="S3392" s="18">
        <f t="shared" si="214"/>
        <v>42758.559629629628</v>
      </c>
      <c r="T3392">
        <f t="shared" si="211"/>
        <v>2017</v>
      </c>
    </row>
    <row r="3393" spans="1:20" ht="45" x14ac:dyDescent="0.25">
      <c r="A3393">
        <v>3482</v>
      </c>
      <c r="B3393" s="9" t="s">
        <v>3481</v>
      </c>
      <c r="C3393" s="3" t="s">
        <v>7592</v>
      </c>
      <c r="D3393" s="5">
        <v>3000</v>
      </c>
      <c r="E3393" s="7">
        <v>4150</v>
      </c>
      <c r="F3393" s="11">
        <f t="shared" si="212"/>
        <v>138</v>
      </c>
      <c r="G3393" t="s">
        <v>8218</v>
      </c>
      <c r="H3393" t="s">
        <v>8224</v>
      </c>
      <c r="I3393" t="s">
        <v>8246</v>
      </c>
      <c r="J3393">
        <v>1404671466</v>
      </c>
      <c r="K3393">
        <v>1402079466</v>
      </c>
      <c r="L3393" t="b">
        <v>0</v>
      </c>
      <c r="M3393">
        <v>80</v>
      </c>
      <c r="N3393" t="b">
        <v>1</v>
      </c>
      <c r="O3393" s="12" t="s">
        <v>8280</v>
      </c>
      <c r="P3393" s="12" t="s">
        <v>8281</v>
      </c>
      <c r="Q3393">
        <v>51.88</v>
      </c>
      <c r="R3393" s="18">
        <f t="shared" si="213"/>
        <v>41826.771597222221</v>
      </c>
      <c r="S3393" s="18">
        <f t="shared" si="214"/>
        <v>41796.771597222221</v>
      </c>
      <c r="T3393">
        <f t="shared" si="211"/>
        <v>2014</v>
      </c>
    </row>
    <row r="3394" spans="1:20" ht="60" x14ac:dyDescent="0.25">
      <c r="A3394">
        <v>3042</v>
      </c>
      <c r="B3394" s="9" t="s">
        <v>3042</v>
      </c>
      <c r="C3394" s="3" t="s">
        <v>7152</v>
      </c>
      <c r="D3394" s="5">
        <v>1500</v>
      </c>
      <c r="E3394" s="7">
        <v>1920</v>
      </c>
      <c r="F3394" s="11">
        <f t="shared" si="212"/>
        <v>128</v>
      </c>
      <c r="G3394" t="s">
        <v>8218</v>
      </c>
      <c r="H3394" t="s">
        <v>8224</v>
      </c>
      <c r="I3394" t="s">
        <v>8246</v>
      </c>
      <c r="J3394">
        <v>1444149047</v>
      </c>
      <c r="K3394">
        <v>1441557047</v>
      </c>
      <c r="L3394" t="b">
        <v>0</v>
      </c>
      <c r="M3394">
        <v>37</v>
      </c>
      <c r="N3394" t="b">
        <v>1</v>
      </c>
      <c r="O3394" s="12" t="s">
        <v>8280</v>
      </c>
      <c r="P3394" s="12" t="s">
        <v>8282</v>
      </c>
      <c r="Q3394">
        <v>51.89</v>
      </c>
      <c r="R3394" s="18">
        <f t="shared" si="213"/>
        <v>42283.688043981485</v>
      </c>
      <c r="S3394" s="18">
        <f t="shared" si="214"/>
        <v>42253.688043981485</v>
      </c>
      <c r="T3394">
        <f t="shared" si="211"/>
        <v>2015</v>
      </c>
    </row>
    <row r="3395" spans="1:20" ht="45" x14ac:dyDescent="0.25">
      <c r="A3395">
        <v>3716</v>
      </c>
      <c r="B3395" s="9" t="s">
        <v>3713</v>
      </c>
      <c r="C3395" s="3" t="s">
        <v>7826</v>
      </c>
      <c r="D3395" s="5">
        <v>800</v>
      </c>
      <c r="E3395" s="7">
        <v>1246</v>
      </c>
      <c r="F3395" s="11">
        <f t="shared" si="212"/>
        <v>156</v>
      </c>
      <c r="G3395" t="s">
        <v>8218</v>
      </c>
      <c r="H3395" t="s">
        <v>8223</v>
      </c>
      <c r="I3395" t="s">
        <v>8245</v>
      </c>
      <c r="J3395">
        <v>1453411109</v>
      </c>
      <c r="K3395">
        <v>1450819109</v>
      </c>
      <c r="L3395" t="b">
        <v>0</v>
      </c>
      <c r="M3395">
        <v>24</v>
      </c>
      <c r="N3395" t="b">
        <v>1</v>
      </c>
      <c r="O3395" s="12" t="s">
        <v>8280</v>
      </c>
      <c r="P3395" s="12" t="s">
        <v>8281</v>
      </c>
      <c r="Q3395">
        <v>51.92</v>
      </c>
      <c r="R3395" s="18">
        <f t="shared" si="213"/>
        <v>42390.887835648144</v>
      </c>
      <c r="S3395" s="18">
        <f t="shared" si="214"/>
        <v>42360.887835648144</v>
      </c>
      <c r="T3395">
        <f t="shared" ref="T3395:T3458" si="215">YEAR(S3395)</f>
        <v>2015</v>
      </c>
    </row>
    <row r="3396" spans="1:20" ht="60" x14ac:dyDescent="0.25">
      <c r="A3396">
        <v>3149</v>
      </c>
      <c r="B3396" s="9" t="s">
        <v>3149</v>
      </c>
      <c r="C3396" s="3" t="s">
        <v>7259</v>
      </c>
      <c r="D3396" s="5">
        <v>1250</v>
      </c>
      <c r="E3396" s="7">
        <v>1300</v>
      </c>
      <c r="F3396" s="11">
        <f t="shared" si="212"/>
        <v>104</v>
      </c>
      <c r="G3396" t="s">
        <v>8218</v>
      </c>
      <c r="H3396" t="s">
        <v>8223</v>
      </c>
      <c r="I3396" t="s">
        <v>8245</v>
      </c>
      <c r="J3396">
        <v>1354845600</v>
      </c>
      <c r="K3396">
        <v>1352766300</v>
      </c>
      <c r="L3396" t="b">
        <v>1</v>
      </c>
      <c r="M3396">
        <v>25</v>
      </c>
      <c r="N3396" t="b">
        <v>1</v>
      </c>
      <c r="O3396" s="12" t="s">
        <v>8280</v>
      </c>
      <c r="P3396" s="12" t="s">
        <v>8281</v>
      </c>
      <c r="Q3396">
        <v>52</v>
      </c>
      <c r="R3396" s="18">
        <f t="shared" si="213"/>
        <v>41250.083333333336</v>
      </c>
      <c r="S3396" s="18">
        <f t="shared" si="214"/>
        <v>41226.017361111109</v>
      </c>
      <c r="T3396">
        <f t="shared" si="215"/>
        <v>2012</v>
      </c>
    </row>
    <row r="3397" spans="1:20" ht="60" x14ac:dyDescent="0.25">
      <c r="A3397">
        <v>3476</v>
      </c>
      <c r="B3397" s="9" t="s">
        <v>3475</v>
      </c>
      <c r="C3397" s="3" t="s">
        <v>7586</v>
      </c>
      <c r="D3397" s="5">
        <v>300</v>
      </c>
      <c r="E3397" s="7">
        <v>312</v>
      </c>
      <c r="F3397" s="11">
        <f t="shared" si="212"/>
        <v>104</v>
      </c>
      <c r="G3397" t="s">
        <v>8218</v>
      </c>
      <c r="H3397" t="s">
        <v>8223</v>
      </c>
      <c r="I3397" t="s">
        <v>8245</v>
      </c>
      <c r="J3397">
        <v>1414378800</v>
      </c>
      <c r="K3397">
        <v>1412836990</v>
      </c>
      <c r="L3397" t="b">
        <v>0</v>
      </c>
      <c r="M3397">
        <v>6</v>
      </c>
      <c r="N3397" t="b">
        <v>1</v>
      </c>
      <c r="O3397" s="12" t="s">
        <v>8280</v>
      </c>
      <c r="P3397" s="12" t="s">
        <v>8281</v>
      </c>
      <c r="Q3397">
        <v>52</v>
      </c>
      <c r="R3397" s="18">
        <f t="shared" si="213"/>
        <v>41939.125</v>
      </c>
      <c r="S3397" s="18">
        <f t="shared" si="214"/>
        <v>41921.279976851853</v>
      </c>
      <c r="T3397">
        <f t="shared" si="215"/>
        <v>2014</v>
      </c>
    </row>
    <row r="3398" spans="1:20" ht="45" x14ac:dyDescent="0.25">
      <c r="A3398">
        <v>2896</v>
      </c>
      <c r="B3398" s="9" t="s">
        <v>2896</v>
      </c>
      <c r="C3398" s="3" t="s">
        <v>7006</v>
      </c>
      <c r="D3398" s="5">
        <v>3000</v>
      </c>
      <c r="E3398" s="7">
        <v>625</v>
      </c>
      <c r="F3398" s="11">
        <f t="shared" si="212"/>
        <v>21</v>
      </c>
      <c r="G3398" t="s">
        <v>8220</v>
      </c>
      <c r="H3398" t="s">
        <v>8223</v>
      </c>
      <c r="I3398" t="s">
        <v>8245</v>
      </c>
      <c r="J3398">
        <v>1481522400</v>
      </c>
      <c r="K3398">
        <v>1480283321</v>
      </c>
      <c r="L3398" t="b">
        <v>0</v>
      </c>
      <c r="M3398">
        <v>12</v>
      </c>
      <c r="N3398" t="b">
        <v>0</v>
      </c>
      <c r="O3398" s="12" t="s">
        <v>8280</v>
      </c>
      <c r="P3398" s="12" t="s">
        <v>8281</v>
      </c>
      <c r="Q3398">
        <v>52.08</v>
      </c>
      <c r="R3398" s="18">
        <f t="shared" si="213"/>
        <v>42716.25</v>
      </c>
      <c r="S3398" s="18">
        <f t="shared" si="214"/>
        <v>42701.908807870372</v>
      </c>
      <c r="T3398">
        <f t="shared" si="215"/>
        <v>2016</v>
      </c>
    </row>
    <row r="3399" spans="1:20" ht="45" x14ac:dyDescent="0.25">
      <c r="A3399">
        <v>3025</v>
      </c>
      <c r="B3399" s="9" t="s">
        <v>3025</v>
      </c>
      <c r="C3399" s="3" t="s">
        <v>7135</v>
      </c>
      <c r="D3399" s="5">
        <v>2500</v>
      </c>
      <c r="E3399" s="7">
        <v>7555</v>
      </c>
      <c r="F3399" s="11">
        <f t="shared" si="212"/>
        <v>302</v>
      </c>
      <c r="G3399" t="s">
        <v>8218</v>
      </c>
      <c r="H3399" t="s">
        <v>8224</v>
      </c>
      <c r="I3399" t="s">
        <v>8246</v>
      </c>
      <c r="J3399">
        <v>1401465600</v>
      </c>
      <c r="K3399">
        <v>1399032813</v>
      </c>
      <c r="L3399" t="b">
        <v>0</v>
      </c>
      <c r="M3399">
        <v>145</v>
      </c>
      <c r="N3399" t="b">
        <v>1</v>
      </c>
      <c r="O3399" s="12" t="s">
        <v>8280</v>
      </c>
      <c r="P3399" s="12" t="s">
        <v>8282</v>
      </c>
      <c r="Q3399">
        <v>52.1</v>
      </c>
      <c r="R3399" s="18">
        <f t="shared" si="213"/>
        <v>41789.666666666664</v>
      </c>
      <c r="S3399" s="18">
        <f t="shared" si="214"/>
        <v>41761.509409722225</v>
      </c>
      <c r="T3399">
        <f t="shared" si="215"/>
        <v>2014</v>
      </c>
    </row>
    <row r="3400" spans="1:20" ht="60" x14ac:dyDescent="0.25">
      <c r="A3400">
        <v>1296</v>
      </c>
      <c r="B3400" s="9" t="s">
        <v>1297</v>
      </c>
      <c r="C3400" s="3" t="s">
        <v>5406</v>
      </c>
      <c r="D3400" s="5">
        <v>850</v>
      </c>
      <c r="E3400" s="7">
        <v>1200</v>
      </c>
      <c r="F3400" s="11">
        <f t="shared" si="212"/>
        <v>141</v>
      </c>
      <c r="G3400" t="s">
        <v>8218</v>
      </c>
      <c r="H3400" t="s">
        <v>8224</v>
      </c>
      <c r="I3400" t="s">
        <v>8246</v>
      </c>
      <c r="J3400">
        <v>1457914373</v>
      </c>
      <c r="K3400">
        <v>1456189973</v>
      </c>
      <c r="L3400" t="b">
        <v>0</v>
      </c>
      <c r="M3400">
        <v>23</v>
      </c>
      <c r="N3400" t="b">
        <v>1</v>
      </c>
      <c r="O3400" s="12" t="s">
        <v>8280</v>
      </c>
      <c r="P3400" s="12" t="s">
        <v>8281</v>
      </c>
      <c r="Q3400">
        <v>52.17</v>
      </c>
      <c r="R3400" s="18">
        <f t="shared" si="213"/>
        <v>42443.008946759262</v>
      </c>
      <c r="S3400" s="18">
        <f t="shared" si="214"/>
        <v>42423.050613425927</v>
      </c>
      <c r="T3400">
        <f t="shared" si="215"/>
        <v>2016</v>
      </c>
    </row>
    <row r="3401" spans="1:20" ht="45" x14ac:dyDescent="0.25">
      <c r="A3401">
        <v>3343</v>
      </c>
      <c r="B3401" s="9" t="s">
        <v>3343</v>
      </c>
      <c r="C3401" s="3" t="s">
        <v>7453</v>
      </c>
      <c r="D3401" s="5">
        <v>700</v>
      </c>
      <c r="E3401" s="7">
        <v>1200</v>
      </c>
      <c r="F3401" s="11">
        <f t="shared" si="212"/>
        <v>171</v>
      </c>
      <c r="G3401" t="s">
        <v>8218</v>
      </c>
      <c r="H3401" t="s">
        <v>8224</v>
      </c>
      <c r="I3401" t="s">
        <v>8246</v>
      </c>
      <c r="J3401">
        <v>1460553480</v>
      </c>
      <c r="K3401">
        <v>1458770384</v>
      </c>
      <c r="L3401" t="b">
        <v>0</v>
      </c>
      <c r="M3401">
        <v>23</v>
      </c>
      <c r="N3401" t="b">
        <v>1</v>
      </c>
      <c r="O3401" s="12" t="s">
        <v>8280</v>
      </c>
      <c r="P3401" s="12" t="s">
        <v>8281</v>
      </c>
      <c r="Q3401">
        <v>52.17</v>
      </c>
      <c r="R3401" s="18">
        <f t="shared" si="213"/>
        <v>42473.554166666669</v>
      </c>
      <c r="S3401" s="18">
        <f t="shared" si="214"/>
        <v>42452.916481481487</v>
      </c>
      <c r="T3401">
        <f t="shared" si="215"/>
        <v>2016</v>
      </c>
    </row>
    <row r="3402" spans="1:20" ht="45" x14ac:dyDescent="0.25">
      <c r="A3402">
        <v>3432</v>
      </c>
      <c r="B3402" s="9" t="s">
        <v>3431</v>
      </c>
      <c r="C3402" s="3" t="s">
        <v>7542</v>
      </c>
      <c r="D3402" s="5">
        <v>2000</v>
      </c>
      <c r="E3402" s="7">
        <v>2193</v>
      </c>
      <c r="F3402" s="11">
        <f t="shared" si="212"/>
        <v>110</v>
      </c>
      <c r="G3402" t="s">
        <v>8218</v>
      </c>
      <c r="H3402" t="s">
        <v>8223</v>
      </c>
      <c r="I3402" t="s">
        <v>8245</v>
      </c>
      <c r="J3402">
        <v>1454709600</v>
      </c>
      <c r="K3402">
        <v>1452520614</v>
      </c>
      <c r="L3402" t="b">
        <v>0</v>
      </c>
      <c r="M3402">
        <v>42</v>
      </c>
      <c r="N3402" t="b">
        <v>1</v>
      </c>
      <c r="O3402" s="12" t="s">
        <v>8280</v>
      </c>
      <c r="P3402" s="12" t="s">
        <v>8281</v>
      </c>
      <c r="Q3402">
        <v>52.21</v>
      </c>
      <c r="R3402" s="18">
        <f t="shared" si="213"/>
        <v>42405.916666666672</v>
      </c>
      <c r="S3402" s="18">
        <f t="shared" si="214"/>
        <v>42380.581180555557</v>
      </c>
      <c r="T3402">
        <f t="shared" si="215"/>
        <v>2016</v>
      </c>
    </row>
    <row r="3403" spans="1:20" ht="45" x14ac:dyDescent="0.25">
      <c r="A3403">
        <v>3610</v>
      </c>
      <c r="B3403" s="9" t="s">
        <v>3609</v>
      </c>
      <c r="C3403" s="3" t="s">
        <v>7720</v>
      </c>
      <c r="D3403" s="5">
        <v>1000</v>
      </c>
      <c r="E3403" s="7">
        <v>1623</v>
      </c>
      <c r="F3403" s="11">
        <f t="shared" si="212"/>
        <v>162</v>
      </c>
      <c r="G3403" t="s">
        <v>8218</v>
      </c>
      <c r="H3403" t="s">
        <v>8224</v>
      </c>
      <c r="I3403" t="s">
        <v>8246</v>
      </c>
      <c r="J3403">
        <v>1439806936</v>
      </c>
      <c r="K3403">
        <v>1437214936</v>
      </c>
      <c r="L3403" t="b">
        <v>0</v>
      </c>
      <c r="M3403">
        <v>31</v>
      </c>
      <c r="N3403" t="b">
        <v>1</v>
      </c>
      <c r="O3403" s="12" t="s">
        <v>8280</v>
      </c>
      <c r="P3403" s="12" t="s">
        <v>8281</v>
      </c>
      <c r="Q3403">
        <v>52.35</v>
      </c>
      <c r="R3403" s="18">
        <f t="shared" si="213"/>
        <v>42233.432129629626</v>
      </c>
      <c r="S3403" s="18">
        <f t="shared" si="214"/>
        <v>42203.432129629626</v>
      </c>
      <c r="T3403">
        <f t="shared" si="215"/>
        <v>2015</v>
      </c>
    </row>
    <row r="3404" spans="1:20" ht="45" x14ac:dyDescent="0.25">
      <c r="A3404">
        <v>3225</v>
      </c>
      <c r="B3404" s="9" t="s">
        <v>3225</v>
      </c>
      <c r="C3404" s="3" t="s">
        <v>7335</v>
      </c>
      <c r="D3404" s="5">
        <v>2000</v>
      </c>
      <c r="E3404" s="7">
        <v>2047</v>
      </c>
      <c r="F3404" s="11">
        <f t="shared" si="212"/>
        <v>102</v>
      </c>
      <c r="G3404" t="s">
        <v>8218</v>
      </c>
      <c r="H3404" t="s">
        <v>8223</v>
      </c>
      <c r="I3404" t="s">
        <v>8245</v>
      </c>
      <c r="J3404">
        <v>1464987600</v>
      </c>
      <c r="K3404">
        <v>1463145938</v>
      </c>
      <c r="L3404" t="b">
        <v>1</v>
      </c>
      <c r="M3404">
        <v>39</v>
      </c>
      <c r="N3404" t="b">
        <v>1</v>
      </c>
      <c r="O3404" s="12" t="s">
        <v>8280</v>
      </c>
      <c r="P3404" s="12" t="s">
        <v>8281</v>
      </c>
      <c r="Q3404">
        <v>52.49</v>
      </c>
      <c r="R3404" s="18">
        <f t="shared" si="213"/>
        <v>42524.875</v>
      </c>
      <c r="S3404" s="18">
        <f t="shared" si="214"/>
        <v>42503.559467592597</v>
      </c>
      <c r="T3404">
        <f t="shared" si="215"/>
        <v>2016</v>
      </c>
    </row>
    <row r="3405" spans="1:20" ht="60" x14ac:dyDescent="0.25">
      <c r="A3405">
        <v>3077</v>
      </c>
      <c r="B3405" s="9" t="s">
        <v>3077</v>
      </c>
      <c r="C3405" s="3" t="s">
        <v>7187</v>
      </c>
      <c r="D3405" s="5">
        <v>22000</v>
      </c>
      <c r="E3405" s="7">
        <v>105</v>
      </c>
      <c r="F3405" s="11">
        <f t="shared" si="212"/>
        <v>0</v>
      </c>
      <c r="G3405" t="s">
        <v>8220</v>
      </c>
      <c r="H3405" t="s">
        <v>8228</v>
      </c>
      <c r="I3405" t="s">
        <v>8250</v>
      </c>
      <c r="J3405">
        <v>1488495478</v>
      </c>
      <c r="K3405">
        <v>1485903478</v>
      </c>
      <c r="L3405" t="b">
        <v>0</v>
      </c>
      <c r="M3405">
        <v>2</v>
      </c>
      <c r="N3405" t="b">
        <v>0</v>
      </c>
      <c r="O3405" s="12" t="s">
        <v>8280</v>
      </c>
      <c r="P3405" s="12" t="s">
        <v>8282</v>
      </c>
      <c r="Q3405">
        <v>52.5</v>
      </c>
      <c r="R3405" s="18">
        <f t="shared" si="213"/>
        <v>42796.956921296296</v>
      </c>
      <c r="S3405" s="18">
        <f t="shared" si="214"/>
        <v>42766.956921296296</v>
      </c>
      <c r="T3405">
        <f t="shared" si="215"/>
        <v>2017</v>
      </c>
    </row>
    <row r="3406" spans="1:20" ht="60" x14ac:dyDescent="0.25">
      <c r="A3406">
        <v>4017</v>
      </c>
      <c r="B3406" s="9" t="s">
        <v>4013</v>
      </c>
      <c r="C3406" s="3" t="s">
        <v>8122</v>
      </c>
      <c r="D3406" s="5">
        <v>10000</v>
      </c>
      <c r="E3406" s="7">
        <v>105</v>
      </c>
      <c r="F3406" s="11">
        <f t="shared" si="212"/>
        <v>1</v>
      </c>
      <c r="G3406" t="s">
        <v>8220</v>
      </c>
      <c r="H3406" t="s">
        <v>8223</v>
      </c>
      <c r="I3406" t="s">
        <v>8245</v>
      </c>
      <c r="J3406">
        <v>1409846874</v>
      </c>
      <c r="K3406">
        <v>1407254874</v>
      </c>
      <c r="L3406" t="b">
        <v>0</v>
      </c>
      <c r="M3406">
        <v>2</v>
      </c>
      <c r="N3406" t="b">
        <v>0</v>
      </c>
      <c r="O3406" s="12" t="s">
        <v>8280</v>
      </c>
      <c r="P3406" s="12" t="s">
        <v>8281</v>
      </c>
      <c r="Q3406">
        <v>52.5</v>
      </c>
      <c r="R3406" s="18">
        <f t="shared" si="213"/>
        <v>41886.672152777777</v>
      </c>
      <c r="S3406" s="18">
        <f t="shared" si="214"/>
        <v>41856.672152777777</v>
      </c>
      <c r="T3406">
        <f t="shared" si="215"/>
        <v>2014</v>
      </c>
    </row>
    <row r="3407" spans="1:20" ht="45" x14ac:dyDescent="0.25">
      <c r="A3407">
        <v>3264</v>
      </c>
      <c r="B3407" s="9" t="s">
        <v>3264</v>
      </c>
      <c r="C3407" s="3" t="s">
        <v>7374</v>
      </c>
      <c r="D3407" s="5">
        <v>2500</v>
      </c>
      <c r="E3407" s="7">
        <v>2575</v>
      </c>
      <c r="F3407" s="11">
        <f t="shared" si="212"/>
        <v>103</v>
      </c>
      <c r="G3407" t="s">
        <v>8218</v>
      </c>
      <c r="H3407" t="s">
        <v>8223</v>
      </c>
      <c r="I3407" t="s">
        <v>8245</v>
      </c>
      <c r="J3407">
        <v>1422482400</v>
      </c>
      <c r="K3407">
        <v>1421089938</v>
      </c>
      <c r="L3407" t="b">
        <v>1</v>
      </c>
      <c r="M3407">
        <v>49</v>
      </c>
      <c r="N3407" t="b">
        <v>1</v>
      </c>
      <c r="O3407" s="12" t="s">
        <v>8280</v>
      </c>
      <c r="P3407" s="12" t="s">
        <v>8281</v>
      </c>
      <c r="Q3407">
        <v>52.55</v>
      </c>
      <c r="R3407" s="18">
        <f t="shared" si="213"/>
        <v>42032.916666666672</v>
      </c>
      <c r="S3407" s="18">
        <f t="shared" si="214"/>
        <v>42016.800208333334</v>
      </c>
      <c r="T3407">
        <f t="shared" si="215"/>
        <v>2015</v>
      </c>
    </row>
    <row r="3408" spans="1:20" ht="60" x14ac:dyDescent="0.25">
      <c r="A3408">
        <v>3276</v>
      </c>
      <c r="B3408" s="9" t="s">
        <v>3276</v>
      </c>
      <c r="C3408" s="3" t="s">
        <v>7386</v>
      </c>
      <c r="D3408" s="5">
        <v>4500</v>
      </c>
      <c r="E3408" s="7">
        <v>5258</v>
      </c>
      <c r="F3408" s="11">
        <f t="shared" si="212"/>
        <v>117</v>
      </c>
      <c r="G3408" t="s">
        <v>8218</v>
      </c>
      <c r="H3408" t="s">
        <v>8228</v>
      </c>
      <c r="I3408" t="s">
        <v>8250</v>
      </c>
      <c r="J3408">
        <v>1459483140</v>
      </c>
      <c r="K3408">
        <v>1456526879</v>
      </c>
      <c r="L3408" t="b">
        <v>1</v>
      </c>
      <c r="M3408">
        <v>100</v>
      </c>
      <c r="N3408" t="b">
        <v>1</v>
      </c>
      <c r="O3408" s="12" t="s">
        <v>8280</v>
      </c>
      <c r="P3408" s="12" t="s">
        <v>8281</v>
      </c>
      <c r="Q3408">
        <v>52.58</v>
      </c>
      <c r="R3408" s="18">
        <f t="shared" si="213"/>
        <v>42461.165972222225</v>
      </c>
      <c r="S3408" s="18">
        <f t="shared" si="214"/>
        <v>42426.949988425928</v>
      </c>
      <c r="T3408">
        <f t="shared" si="215"/>
        <v>2016</v>
      </c>
    </row>
    <row r="3409" spans="1:20" ht="60" x14ac:dyDescent="0.25">
      <c r="A3409">
        <v>2908</v>
      </c>
      <c r="B3409" s="9" t="s">
        <v>2908</v>
      </c>
      <c r="C3409" s="3" t="s">
        <v>7018</v>
      </c>
      <c r="D3409" s="5">
        <v>9600</v>
      </c>
      <c r="E3409" s="7">
        <v>264</v>
      </c>
      <c r="F3409" s="11">
        <f t="shared" si="212"/>
        <v>3</v>
      </c>
      <c r="G3409" t="s">
        <v>8220</v>
      </c>
      <c r="H3409" t="s">
        <v>8223</v>
      </c>
      <c r="I3409" t="s">
        <v>8245</v>
      </c>
      <c r="J3409">
        <v>1465407219</v>
      </c>
      <c r="K3409">
        <v>1462815219</v>
      </c>
      <c r="L3409" t="b">
        <v>0</v>
      </c>
      <c r="M3409">
        <v>5</v>
      </c>
      <c r="N3409" t="b">
        <v>0</v>
      </c>
      <c r="O3409" s="12" t="s">
        <v>8280</v>
      </c>
      <c r="P3409" s="12" t="s">
        <v>8281</v>
      </c>
      <c r="Q3409">
        <v>52.8</v>
      </c>
      <c r="R3409" s="18">
        <f t="shared" si="213"/>
        <v>42529.731701388882</v>
      </c>
      <c r="S3409" s="18">
        <f t="shared" si="214"/>
        <v>42499.731701388882</v>
      </c>
      <c r="T3409">
        <f t="shared" si="215"/>
        <v>2016</v>
      </c>
    </row>
    <row r="3410" spans="1:20" ht="45" x14ac:dyDescent="0.25">
      <c r="A3410">
        <v>3757</v>
      </c>
      <c r="B3410" s="9" t="s">
        <v>3754</v>
      </c>
      <c r="C3410" s="3" t="s">
        <v>7867</v>
      </c>
      <c r="D3410" s="5">
        <v>3500</v>
      </c>
      <c r="E3410" s="7">
        <v>3798</v>
      </c>
      <c r="F3410" s="11">
        <f t="shared" ref="F3410:F3473" si="216">ROUND(E3410/D3410*100,0)</f>
        <v>109</v>
      </c>
      <c r="G3410" t="s">
        <v>8218</v>
      </c>
      <c r="H3410" t="s">
        <v>8223</v>
      </c>
      <c r="I3410" t="s">
        <v>8245</v>
      </c>
      <c r="J3410">
        <v>1417465515</v>
      </c>
      <c r="K3410">
        <v>1415737515</v>
      </c>
      <c r="L3410" t="b">
        <v>0</v>
      </c>
      <c r="M3410">
        <v>50</v>
      </c>
      <c r="N3410" t="b">
        <v>1</v>
      </c>
      <c r="O3410" s="12" t="s">
        <v>8280</v>
      </c>
      <c r="P3410" s="12" t="s">
        <v>8305</v>
      </c>
      <c r="Q3410">
        <v>75.959999999999994</v>
      </c>
      <c r="R3410" s="18">
        <f t="shared" ref="R3410:R3473" si="217">(((J3410/60)/60)/24)+DATE(1970,1,1)</f>
        <v>41974.850868055553</v>
      </c>
      <c r="S3410" s="18">
        <f t="shared" ref="S3410:S3473" si="218">(((K3410/60)/60)/24)+DATE(1970,1,1)</f>
        <v>41954.850868055553</v>
      </c>
      <c r="T3410">
        <f t="shared" si="215"/>
        <v>2014</v>
      </c>
    </row>
    <row r="3411" spans="1:20" ht="60" x14ac:dyDescent="0.25">
      <c r="A3411">
        <v>3955</v>
      </c>
      <c r="B3411" s="9" t="s">
        <v>3952</v>
      </c>
      <c r="C3411" s="3" t="s">
        <v>8062</v>
      </c>
      <c r="D3411" s="5">
        <v>1750</v>
      </c>
      <c r="E3411" s="7">
        <v>425</v>
      </c>
      <c r="F3411" s="11">
        <f t="shared" si="216"/>
        <v>24</v>
      </c>
      <c r="G3411" t="s">
        <v>8220</v>
      </c>
      <c r="H3411" t="s">
        <v>8223</v>
      </c>
      <c r="I3411" t="s">
        <v>8245</v>
      </c>
      <c r="J3411">
        <v>1448745741</v>
      </c>
      <c r="K3411">
        <v>1446150141</v>
      </c>
      <c r="L3411" t="b">
        <v>0</v>
      </c>
      <c r="M3411">
        <v>8</v>
      </c>
      <c r="N3411" t="b">
        <v>0</v>
      </c>
      <c r="O3411" s="12" t="s">
        <v>8280</v>
      </c>
      <c r="P3411" s="12" t="s">
        <v>8281</v>
      </c>
      <c r="Q3411">
        <v>53.13</v>
      </c>
      <c r="R3411" s="18">
        <f t="shared" si="217"/>
        <v>42336.890520833331</v>
      </c>
      <c r="S3411" s="18">
        <f t="shared" si="218"/>
        <v>42306.848854166667</v>
      </c>
      <c r="T3411">
        <f t="shared" si="215"/>
        <v>2015</v>
      </c>
    </row>
    <row r="3412" spans="1:20" ht="60" x14ac:dyDescent="0.25">
      <c r="A3412">
        <v>2981</v>
      </c>
      <c r="B3412" s="9" t="s">
        <v>2981</v>
      </c>
      <c r="C3412" s="3" t="s">
        <v>7091</v>
      </c>
      <c r="D3412" s="5">
        <v>4000</v>
      </c>
      <c r="E3412" s="7">
        <v>5157</v>
      </c>
      <c r="F3412" s="11">
        <f t="shared" si="216"/>
        <v>129</v>
      </c>
      <c r="G3412" t="s">
        <v>8218</v>
      </c>
      <c r="H3412" t="s">
        <v>8240</v>
      </c>
      <c r="I3412" t="s">
        <v>8248</v>
      </c>
      <c r="J3412">
        <v>1443014756</v>
      </c>
      <c r="K3412">
        <v>1439126756</v>
      </c>
      <c r="L3412" t="b">
        <v>1</v>
      </c>
      <c r="M3412">
        <v>97</v>
      </c>
      <c r="N3412" t="b">
        <v>1</v>
      </c>
      <c r="O3412" s="12" t="s">
        <v>8280</v>
      </c>
      <c r="P3412" s="12" t="s">
        <v>8282</v>
      </c>
      <c r="Q3412">
        <v>53.16</v>
      </c>
      <c r="R3412" s="18">
        <f t="shared" si="217"/>
        <v>42270.559675925921</v>
      </c>
      <c r="S3412" s="18">
        <f t="shared" si="218"/>
        <v>42225.559675925921</v>
      </c>
      <c r="T3412">
        <f t="shared" si="215"/>
        <v>2015</v>
      </c>
    </row>
    <row r="3413" spans="1:20" ht="60" x14ac:dyDescent="0.25">
      <c r="A3413">
        <v>3267</v>
      </c>
      <c r="B3413" s="9" t="s">
        <v>3267</v>
      </c>
      <c r="C3413" s="3" t="s">
        <v>7377</v>
      </c>
      <c r="D3413" s="5">
        <v>15000</v>
      </c>
      <c r="E3413" s="7">
        <v>15315</v>
      </c>
      <c r="F3413" s="11">
        <f t="shared" si="216"/>
        <v>102</v>
      </c>
      <c r="G3413" t="s">
        <v>8218</v>
      </c>
      <c r="H3413" t="s">
        <v>8223</v>
      </c>
      <c r="I3413" t="s">
        <v>8245</v>
      </c>
      <c r="J3413">
        <v>1437156660</v>
      </c>
      <c r="K3413">
        <v>1434564660</v>
      </c>
      <c r="L3413" t="b">
        <v>1</v>
      </c>
      <c r="M3413">
        <v>288</v>
      </c>
      <c r="N3413" t="b">
        <v>1</v>
      </c>
      <c r="O3413" s="12" t="s">
        <v>8280</v>
      </c>
      <c r="P3413" s="12" t="s">
        <v>8281</v>
      </c>
      <c r="Q3413">
        <v>53.18</v>
      </c>
      <c r="R3413" s="18">
        <f t="shared" si="217"/>
        <v>42202.757638888885</v>
      </c>
      <c r="S3413" s="18">
        <f t="shared" si="218"/>
        <v>42172.757638888885</v>
      </c>
      <c r="T3413">
        <f t="shared" si="215"/>
        <v>2015</v>
      </c>
    </row>
    <row r="3414" spans="1:20" ht="45" x14ac:dyDescent="0.25">
      <c r="A3414">
        <v>3477</v>
      </c>
      <c r="B3414" s="9" t="s">
        <v>3476</v>
      </c>
      <c r="C3414" s="3" t="s">
        <v>7587</v>
      </c>
      <c r="D3414" s="5">
        <v>1800</v>
      </c>
      <c r="E3414" s="7">
        <v>2076</v>
      </c>
      <c r="F3414" s="11">
        <f t="shared" si="216"/>
        <v>115</v>
      </c>
      <c r="G3414" t="s">
        <v>8218</v>
      </c>
      <c r="H3414" t="s">
        <v>8223</v>
      </c>
      <c r="I3414" t="s">
        <v>8245</v>
      </c>
      <c r="J3414">
        <v>1431831600</v>
      </c>
      <c r="K3414">
        <v>1430761243</v>
      </c>
      <c r="L3414" t="b">
        <v>0</v>
      </c>
      <c r="M3414">
        <v>39</v>
      </c>
      <c r="N3414" t="b">
        <v>1</v>
      </c>
      <c r="O3414" s="12" t="s">
        <v>8280</v>
      </c>
      <c r="P3414" s="12" t="s">
        <v>8281</v>
      </c>
      <c r="Q3414">
        <v>53.23</v>
      </c>
      <c r="R3414" s="18">
        <f t="shared" si="217"/>
        <v>42141.125</v>
      </c>
      <c r="S3414" s="18">
        <f t="shared" si="218"/>
        <v>42128.736608796295</v>
      </c>
      <c r="T3414">
        <f t="shared" si="215"/>
        <v>2015</v>
      </c>
    </row>
    <row r="3415" spans="1:20" ht="60" x14ac:dyDescent="0.25">
      <c r="A3415">
        <v>3809</v>
      </c>
      <c r="B3415" s="9" t="s">
        <v>3806</v>
      </c>
      <c r="C3415" s="3" t="s">
        <v>7919</v>
      </c>
      <c r="D3415" s="5">
        <v>2000</v>
      </c>
      <c r="E3415" s="7">
        <v>2025</v>
      </c>
      <c r="F3415" s="11">
        <f t="shared" si="216"/>
        <v>101</v>
      </c>
      <c r="G3415" t="s">
        <v>8218</v>
      </c>
      <c r="H3415" t="s">
        <v>8224</v>
      </c>
      <c r="I3415" t="s">
        <v>8246</v>
      </c>
      <c r="J3415">
        <v>1406761200</v>
      </c>
      <c r="K3415">
        <v>1402403907</v>
      </c>
      <c r="L3415" t="b">
        <v>0</v>
      </c>
      <c r="M3415">
        <v>38</v>
      </c>
      <c r="N3415" t="b">
        <v>1</v>
      </c>
      <c r="O3415" s="12" t="s">
        <v>8280</v>
      </c>
      <c r="P3415" s="12" t="s">
        <v>8281</v>
      </c>
      <c r="Q3415">
        <v>53.29</v>
      </c>
      <c r="R3415" s="18">
        <f t="shared" si="217"/>
        <v>41850.958333333336</v>
      </c>
      <c r="S3415" s="18">
        <f t="shared" si="218"/>
        <v>41800.526701388888</v>
      </c>
      <c r="T3415">
        <f t="shared" si="215"/>
        <v>2014</v>
      </c>
    </row>
    <row r="3416" spans="1:20" ht="60" x14ac:dyDescent="0.25">
      <c r="A3416">
        <v>3307</v>
      </c>
      <c r="B3416" s="9" t="s">
        <v>3307</v>
      </c>
      <c r="C3416" s="3" t="s">
        <v>7417</v>
      </c>
      <c r="D3416" s="5">
        <v>1000</v>
      </c>
      <c r="E3416" s="7">
        <v>1066.8</v>
      </c>
      <c r="F3416" s="11">
        <f t="shared" si="216"/>
        <v>107</v>
      </c>
      <c r="G3416" t="s">
        <v>8218</v>
      </c>
      <c r="H3416" t="s">
        <v>8223</v>
      </c>
      <c r="I3416" t="s">
        <v>8245</v>
      </c>
      <c r="J3416">
        <v>1463275339</v>
      </c>
      <c r="K3416">
        <v>1460683339</v>
      </c>
      <c r="L3416" t="b">
        <v>0</v>
      </c>
      <c r="M3416">
        <v>20</v>
      </c>
      <c r="N3416" t="b">
        <v>1</v>
      </c>
      <c r="O3416" s="12" t="s">
        <v>8280</v>
      </c>
      <c r="P3416" s="12" t="s">
        <v>8281</v>
      </c>
      <c r="Q3416">
        <v>53.34</v>
      </c>
      <c r="R3416" s="18">
        <f t="shared" si="217"/>
        <v>42505.057164351849</v>
      </c>
      <c r="S3416" s="18">
        <f t="shared" si="218"/>
        <v>42475.057164351849</v>
      </c>
      <c r="T3416">
        <f t="shared" si="215"/>
        <v>2016</v>
      </c>
    </row>
    <row r="3417" spans="1:20" ht="60" x14ac:dyDescent="0.25">
      <c r="A3417">
        <v>3667</v>
      </c>
      <c r="B3417" s="9" t="s">
        <v>3664</v>
      </c>
      <c r="C3417" s="3" t="s">
        <v>7777</v>
      </c>
      <c r="D3417" s="5">
        <v>3000</v>
      </c>
      <c r="E3417" s="7">
        <v>3095.11</v>
      </c>
      <c r="F3417" s="11">
        <f t="shared" si="216"/>
        <v>103</v>
      </c>
      <c r="G3417" t="s">
        <v>8218</v>
      </c>
      <c r="H3417" t="s">
        <v>8224</v>
      </c>
      <c r="I3417" t="s">
        <v>8246</v>
      </c>
      <c r="J3417">
        <v>1437261419</v>
      </c>
      <c r="K3417">
        <v>1434669419</v>
      </c>
      <c r="L3417" t="b">
        <v>0</v>
      </c>
      <c r="M3417">
        <v>58</v>
      </c>
      <c r="N3417" t="b">
        <v>1</v>
      </c>
      <c r="O3417" s="12" t="s">
        <v>8280</v>
      </c>
      <c r="P3417" s="12" t="s">
        <v>8281</v>
      </c>
      <c r="Q3417">
        <v>53.36</v>
      </c>
      <c r="R3417" s="18">
        <f t="shared" si="217"/>
        <v>42203.970127314817</v>
      </c>
      <c r="S3417" s="18">
        <f t="shared" si="218"/>
        <v>42173.970127314817</v>
      </c>
      <c r="T3417">
        <f t="shared" si="215"/>
        <v>2015</v>
      </c>
    </row>
    <row r="3418" spans="1:20" ht="60" x14ac:dyDescent="0.25">
      <c r="A3418">
        <v>3672</v>
      </c>
      <c r="B3418" s="9" t="s">
        <v>3669</v>
      </c>
      <c r="C3418" s="3" t="s">
        <v>7782</v>
      </c>
      <c r="D3418" s="5">
        <v>3000</v>
      </c>
      <c r="E3418" s="7">
        <v>3046</v>
      </c>
      <c r="F3418" s="11">
        <f t="shared" si="216"/>
        <v>102</v>
      </c>
      <c r="G3418" t="s">
        <v>8218</v>
      </c>
      <c r="H3418" t="s">
        <v>8224</v>
      </c>
      <c r="I3418" t="s">
        <v>8246</v>
      </c>
      <c r="J3418">
        <v>1411771384</v>
      </c>
      <c r="K3418">
        <v>1409179384</v>
      </c>
      <c r="L3418" t="b">
        <v>0</v>
      </c>
      <c r="M3418">
        <v>57</v>
      </c>
      <c r="N3418" t="b">
        <v>1</v>
      </c>
      <c r="O3418" s="12" t="s">
        <v>8280</v>
      </c>
      <c r="P3418" s="12" t="s">
        <v>8281</v>
      </c>
      <c r="Q3418">
        <v>53.44</v>
      </c>
      <c r="R3418" s="18">
        <f t="shared" si="217"/>
        <v>41908.946574074071</v>
      </c>
      <c r="S3418" s="18">
        <f t="shared" si="218"/>
        <v>41878.946574074071</v>
      </c>
      <c r="T3418">
        <f t="shared" si="215"/>
        <v>2014</v>
      </c>
    </row>
    <row r="3419" spans="1:20" ht="60" x14ac:dyDescent="0.25">
      <c r="A3419">
        <v>3093</v>
      </c>
      <c r="B3419" s="9" t="s">
        <v>3093</v>
      </c>
      <c r="C3419" s="3" t="s">
        <v>7203</v>
      </c>
      <c r="D3419" s="5">
        <v>4000</v>
      </c>
      <c r="E3419" s="7">
        <v>910</v>
      </c>
      <c r="F3419" s="11">
        <f t="shared" si="216"/>
        <v>23</v>
      </c>
      <c r="G3419" t="s">
        <v>8220</v>
      </c>
      <c r="H3419" t="s">
        <v>8228</v>
      </c>
      <c r="I3419" t="s">
        <v>8250</v>
      </c>
      <c r="J3419">
        <v>1401595140</v>
      </c>
      <c r="K3419">
        <v>1398980941</v>
      </c>
      <c r="L3419" t="b">
        <v>0</v>
      </c>
      <c r="M3419">
        <v>17</v>
      </c>
      <c r="N3419" t="b">
        <v>0</v>
      </c>
      <c r="O3419" s="12" t="s">
        <v>8280</v>
      </c>
      <c r="P3419" s="12" t="s">
        <v>8282</v>
      </c>
      <c r="Q3419">
        <v>53.53</v>
      </c>
      <c r="R3419" s="18">
        <f t="shared" si="217"/>
        <v>41791.165972222225</v>
      </c>
      <c r="S3419" s="18">
        <f t="shared" si="218"/>
        <v>41760.909039351849</v>
      </c>
      <c r="T3419">
        <f t="shared" si="215"/>
        <v>2014</v>
      </c>
    </row>
    <row r="3420" spans="1:20" ht="60" x14ac:dyDescent="0.25">
      <c r="A3420">
        <v>3080</v>
      </c>
      <c r="B3420" s="9" t="s">
        <v>3080</v>
      </c>
      <c r="C3420" s="3" t="s">
        <v>7190</v>
      </c>
      <c r="D3420" s="5">
        <v>2000000</v>
      </c>
      <c r="E3420" s="7">
        <v>376</v>
      </c>
      <c r="F3420" s="11">
        <f t="shared" si="216"/>
        <v>0</v>
      </c>
      <c r="G3420" t="s">
        <v>8220</v>
      </c>
      <c r="H3420" t="s">
        <v>8223</v>
      </c>
      <c r="I3420" t="s">
        <v>8245</v>
      </c>
      <c r="J3420">
        <v>1419644444</v>
      </c>
      <c r="K3420">
        <v>1414456844</v>
      </c>
      <c r="L3420" t="b">
        <v>0</v>
      </c>
      <c r="M3420">
        <v>7</v>
      </c>
      <c r="N3420" t="b">
        <v>0</v>
      </c>
      <c r="O3420" s="12" t="s">
        <v>8280</v>
      </c>
      <c r="P3420" s="12" t="s">
        <v>8282</v>
      </c>
      <c r="Q3420">
        <v>53.71</v>
      </c>
      <c r="R3420" s="18">
        <f t="shared" si="217"/>
        <v>42000.0699537037</v>
      </c>
      <c r="S3420" s="18">
        <f t="shared" si="218"/>
        <v>41940.028287037036</v>
      </c>
      <c r="T3420">
        <f t="shared" si="215"/>
        <v>2014</v>
      </c>
    </row>
    <row r="3421" spans="1:20" ht="30" x14ac:dyDescent="0.25">
      <c r="A3421">
        <v>3212</v>
      </c>
      <c r="B3421" s="9" t="s">
        <v>3212</v>
      </c>
      <c r="C3421" s="3" t="s">
        <v>7322</v>
      </c>
      <c r="D3421" s="5">
        <v>4000</v>
      </c>
      <c r="E3421" s="7">
        <v>5050</v>
      </c>
      <c r="F3421" s="11">
        <f t="shared" si="216"/>
        <v>126</v>
      </c>
      <c r="G3421" t="s">
        <v>8218</v>
      </c>
      <c r="H3421" t="s">
        <v>8223</v>
      </c>
      <c r="I3421" t="s">
        <v>8245</v>
      </c>
      <c r="J3421">
        <v>1407524751</v>
      </c>
      <c r="K3421">
        <v>1404932751</v>
      </c>
      <c r="L3421" t="b">
        <v>1</v>
      </c>
      <c r="M3421">
        <v>94</v>
      </c>
      <c r="N3421" t="b">
        <v>1</v>
      </c>
      <c r="O3421" s="12" t="s">
        <v>8280</v>
      </c>
      <c r="P3421" s="12" t="s">
        <v>8281</v>
      </c>
      <c r="Q3421">
        <v>53.72</v>
      </c>
      <c r="R3421" s="18">
        <f t="shared" si="217"/>
        <v>41859.795729166668</v>
      </c>
      <c r="S3421" s="18">
        <f t="shared" si="218"/>
        <v>41829.795729166668</v>
      </c>
      <c r="T3421">
        <f t="shared" si="215"/>
        <v>2014</v>
      </c>
    </row>
    <row r="3422" spans="1:20" ht="30" x14ac:dyDescent="0.25">
      <c r="A3422">
        <v>3131</v>
      </c>
      <c r="B3422" s="9" t="s">
        <v>3131</v>
      </c>
      <c r="C3422" s="3" t="s">
        <v>7241</v>
      </c>
      <c r="D3422" s="5">
        <v>4100</v>
      </c>
      <c r="E3422" s="7">
        <v>645</v>
      </c>
      <c r="F3422" s="11">
        <f t="shared" si="216"/>
        <v>16</v>
      </c>
      <c r="G3422" t="s">
        <v>8221</v>
      </c>
      <c r="H3422" t="s">
        <v>8223</v>
      </c>
      <c r="I3422" t="s">
        <v>8245</v>
      </c>
      <c r="J3422">
        <v>1491656045</v>
      </c>
      <c r="K3422">
        <v>1489067645</v>
      </c>
      <c r="L3422" t="b">
        <v>0</v>
      </c>
      <c r="M3422">
        <v>12</v>
      </c>
      <c r="N3422" t="b">
        <v>0</v>
      </c>
      <c r="O3422" s="12" t="s">
        <v>8280</v>
      </c>
      <c r="P3422" s="12" t="s">
        <v>8281</v>
      </c>
      <c r="Q3422">
        <v>53.75</v>
      </c>
      <c r="R3422" s="18">
        <f t="shared" si="217"/>
        <v>42833.537557870368</v>
      </c>
      <c r="S3422" s="18">
        <f t="shared" si="218"/>
        <v>42803.579224537039</v>
      </c>
      <c r="T3422">
        <f t="shared" si="215"/>
        <v>2017</v>
      </c>
    </row>
    <row r="3423" spans="1:20" ht="60" x14ac:dyDescent="0.25">
      <c r="A3423">
        <v>3708</v>
      </c>
      <c r="B3423" s="9" t="s">
        <v>3705</v>
      </c>
      <c r="C3423" s="3" t="s">
        <v>7818</v>
      </c>
      <c r="D3423" s="5">
        <v>700</v>
      </c>
      <c r="E3423" s="7">
        <v>2100</v>
      </c>
      <c r="F3423" s="11">
        <f t="shared" si="216"/>
        <v>300</v>
      </c>
      <c r="G3423" t="s">
        <v>8218</v>
      </c>
      <c r="H3423" t="s">
        <v>8223</v>
      </c>
      <c r="I3423" t="s">
        <v>8245</v>
      </c>
      <c r="J3423">
        <v>1404444286</v>
      </c>
      <c r="K3423">
        <v>1403234686</v>
      </c>
      <c r="L3423" t="b">
        <v>0</v>
      </c>
      <c r="M3423">
        <v>39</v>
      </c>
      <c r="N3423" t="b">
        <v>1</v>
      </c>
      <c r="O3423" s="12" t="s">
        <v>8280</v>
      </c>
      <c r="P3423" s="12" t="s">
        <v>8281</v>
      </c>
      <c r="Q3423">
        <v>53.85</v>
      </c>
      <c r="R3423" s="18">
        <f t="shared" si="217"/>
        <v>41824.142199074071</v>
      </c>
      <c r="S3423" s="18">
        <f t="shared" si="218"/>
        <v>41810.142199074071</v>
      </c>
      <c r="T3423">
        <f t="shared" si="215"/>
        <v>2014</v>
      </c>
    </row>
    <row r="3424" spans="1:20" ht="60" x14ac:dyDescent="0.25">
      <c r="A3424">
        <v>2711</v>
      </c>
      <c r="B3424" s="9" t="s">
        <v>2711</v>
      </c>
      <c r="C3424" s="3" t="s">
        <v>6821</v>
      </c>
      <c r="D3424" s="5">
        <v>3910</v>
      </c>
      <c r="E3424" s="7">
        <v>3938</v>
      </c>
      <c r="F3424" s="11">
        <f t="shared" si="216"/>
        <v>101</v>
      </c>
      <c r="G3424" t="s">
        <v>8218</v>
      </c>
      <c r="H3424" t="s">
        <v>8224</v>
      </c>
      <c r="I3424" t="s">
        <v>8246</v>
      </c>
      <c r="J3424">
        <v>1403301660</v>
      </c>
      <c r="K3424">
        <v>1400694790</v>
      </c>
      <c r="L3424" t="b">
        <v>1</v>
      </c>
      <c r="M3424">
        <v>73</v>
      </c>
      <c r="N3424" t="b">
        <v>1</v>
      </c>
      <c r="O3424" s="12" t="s">
        <v>8280</v>
      </c>
      <c r="P3424" s="12" t="s">
        <v>8282</v>
      </c>
      <c r="Q3424">
        <v>53.95</v>
      </c>
      <c r="R3424" s="18">
        <f t="shared" si="217"/>
        <v>41810.917361111111</v>
      </c>
      <c r="S3424" s="18">
        <f t="shared" si="218"/>
        <v>41780.745254629634</v>
      </c>
      <c r="T3424">
        <f t="shared" si="215"/>
        <v>2014</v>
      </c>
    </row>
    <row r="3425" spans="1:20" ht="30" x14ac:dyDescent="0.25">
      <c r="A3425">
        <v>3007</v>
      </c>
      <c r="B3425" s="9" t="s">
        <v>3007</v>
      </c>
      <c r="C3425" s="3" t="s">
        <v>7117</v>
      </c>
      <c r="D3425" s="5">
        <v>600</v>
      </c>
      <c r="E3425" s="7">
        <v>1080</v>
      </c>
      <c r="F3425" s="11">
        <f t="shared" si="216"/>
        <v>180</v>
      </c>
      <c r="G3425" t="s">
        <v>8218</v>
      </c>
      <c r="H3425" t="s">
        <v>8223</v>
      </c>
      <c r="I3425" t="s">
        <v>8245</v>
      </c>
      <c r="J3425">
        <v>1429938683</v>
      </c>
      <c r="K3425">
        <v>1428124283</v>
      </c>
      <c r="L3425" t="b">
        <v>0</v>
      </c>
      <c r="M3425">
        <v>20</v>
      </c>
      <c r="N3425" t="b">
        <v>1</v>
      </c>
      <c r="O3425" s="12" t="s">
        <v>8280</v>
      </c>
      <c r="P3425" s="12" t="s">
        <v>8282</v>
      </c>
      <c r="Q3425">
        <v>54</v>
      </c>
      <c r="R3425" s="18">
        <f t="shared" si="217"/>
        <v>42119.216238425928</v>
      </c>
      <c r="S3425" s="18">
        <f t="shared" si="218"/>
        <v>42098.216238425928</v>
      </c>
      <c r="T3425">
        <f t="shared" si="215"/>
        <v>2015</v>
      </c>
    </row>
    <row r="3426" spans="1:20" ht="45" x14ac:dyDescent="0.25">
      <c r="A3426">
        <v>3543</v>
      </c>
      <c r="B3426" s="9" t="s">
        <v>3542</v>
      </c>
      <c r="C3426" s="3" t="s">
        <v>7653</v>
      </c>
      <c r="D3426" s="5">
        <v>1500</v>
      </c>
      <c r="E3426" s="7">
        <v>1570</v>
      </c>
      <c r="F3426" s="11">
        <f t="shared" si="216"/>
        <v>105</v>
      </c>
      <c r="G3426" t="s">
        <v>8218</v>
      </c>
      <c r="H3426" t="s">
        <v>8235</v>
      </c>
      <c r="I3426" t="s">
        <v>8248</v>
      </c>
      <c r="J3426">
        <v>1435255659</v>
      </c>
      <c r="K3426">
        <v>1432663659</v>
      </c>
      <c r="L3426" t="b">
        <v>0</v>
      </c>
      <c r="M3426">
        <v>29</v>
      </c>
      <c r="N3426" t="b">
        <v>1</v>
      </c>
      <c r="O3426" s="12" t="s">
        <v>8280</v>
      </c>
      <c r="P3426" s="12" t="s">
        <v>8281</v>
      </c>
      <c r="Q3426">
        <v>54.14</v>
      </c>
      <c r="R3426" s="18">
        <f t="shared" si="217"/>
        <v>42180.755312499998</v>
      </c>
      <c r="S3426" s="18">
        <f t="shared" si="218"/>
        <v>42150.755312499998</v>
      </c>
      <c r="T3426">
        <f t="shared" si="215"/>
        <v>2015</v>
      </c>
    </row>
    <row r="3427" spans="1:20" ht="60" x14ac:dyDescent="0.25">
      <c r="A3427">
        <v>3277</v>
      </c>
      <c r="B3427" s="9" t="s">
        <v>3277</v>
      </c>
      <c r="C3427" s="3" t="s">
        <v>7387</v>
      </c>
      <c r="D3427" s="5">
        <v>5000</v>
      </c>
      <c r="E3427" s="7">
        <v>5430</v>
      </c>
      <c r="F3427" s="11">
        <f t="shared" si="216"/>
        <v>109</v>
      </c>
      <c r="G3427" t="s">
        <v>8218</v>
      </c>
      <c r="H3427" t="s">
        <v>8224</v>
      </c>
      <c r="I3427" t="s">
        <v>8246</v>
      </c>
      <c r="J3427">
        <v>1416331406</v>
      </c>
      <c r="K3427">
        <v>1413735806</v>
      </c>
      <c r="L3427" t="b">
        <v>1</v>
      </c>
      <c r="M3427">
        <v>100</v>
      </c>
      <c r="N3427" t="b">
        <v>1</v>
      </c>
      <c r="O3427" s="12" t="s">
        <v>8280</v>
      </c>
      <c r="P3427" s="12" t="s">
        <v>8281</v>
      </c>
      <c r="Q3427">
        <v>54.3</v>
      </c>
      <c r="R3427" s="18">
        <f t="shared" si="217"/>
        <v>41961.724606481483</v>
      </c>
      <c r="S3427" s="18">
        <f t="shared" si="218"/>
        <v>41931.682939814818</v>
      </c>
      <c r="T3427">
        <f t="shared" si="215"/>
        <v>2014</v>
      </c>
    </row>
    <row r="3428" spans="1:20" ht="45" x14ac:dyDescent="0.25">
      <c r="A3428">
        <v>3362</v>
      </c>
      <c r="B3428" s="9" t="s">
        <v>3361</v>
      </c>
      <c r="C3428" s="3" t="s">
        <v>7472</v>
      </c>
      <c r="D3428" s="5">
        <v>500</v>
      </c>
      <c r="E3428" s="7">
        <v>1090</v>
      </c>
      <c r="F3428" s="11">
        <f t="shared" si="216"/>
        <v>218</v>
      </c>
      <c r="G3428" t="s">
        <v>8218</v>
      </c>
      <c r="H3428" t="s">
        <v>8223</v>
      </c>
      <c r="I3428" t="s">
        <v>8245</v>
      </c>
      <c r="J3428">
        <v>1425704100</v>
      </c>
      <c r="K3428">
        <v>1424484717</v>
      </c>
      <c r="L3428" t="b">
        <v>0</v>
      </c>
      <c r="M3428">
        <v>20</v>
      </c>
      <c r="N3428" t="b">
        <v>1</v>
      </c>
      <c r="O3428" s="12" t="s">
        <v>8280</v>
      </c>
      <c r="P3428" s="12" t="s">
        <v>8281</v>
      </c>
      <c r="Q3428">
        <v>54.5</v>
      </c>
      <c r="R3428" s="18">
        <f t="shared" si="217"/>
        <v>42070.204861111109</v>
      </c>
      <c r="S3428" s="18">
        <f t="shared" si="218"/>
        <v>42056.091631944444</v>
      </c>
      <c r="T3428">
        <f t="shared" si="215"/>
        <v>2015</v>
      </c>
    </row>
    <row r="3429" spans="1:20" ht="60" x14ac:dyDescent="0.25">
      <c r="A3429">
        <v>3379</v>
      </c>
      <c r="B3429" s="9" t="s">
        <v>3378</v>
      </c>
      <c r="C3429" s="3" t="s">
        <v>7489</v>
      </c>
      <c r="D3429" s="5">
        <v>2000</v>
      </c>
      <c r="E3429" s="7">
        <v>2073</v>
      </c>
      <c r="F3429" s="11">
        <f t="shared" si="216"/>
        <v>104</v>
      </c>
      <c r="G3429" t="s">
        <v>8218</v>
      </c>
      <c r="H3429" t="s">
        <v>8224</v>
      </c>
      <c r="I3429" t="s">
        <v>8246</v>
      </c>
      <c r="J3429">
        <v>1440630000</v>
      </c>
      <c r="K3429">
        <v>1439122800</v>
      </c>
      <c r="L3429" t="b">
        <v>0</v>
      </c>
      <c r="M3429">
        <v>38</v>
      </c>
      <c r="N3429" t="b">
        <v>1</v>
      </c>
      <c r="O3429" s="12" t="s">
        <v>8280</v>
      </c>
      <c r="P3429" s="12" t="s">
        <v>8281</v>
      </c>
      <c r="Q3429">
        <v>54.55</v>
      </c>
      <c r="R3429" s="18">
        <f t="shared" si="217"/>
        <v>42242.958333333328</v>
      </c>
      <c r="S3429" s="18">
        <f t="shared" si="218"/>
        <v>42225.513888888891</v>
      </c>
      <c r="T3429">
        <f t="shared" si="215"/>
        <v>2015</v>
      </c>
    </row>
    <row r="3430" spans="1:20" ht="45" x14ac:dyDescent="0.25">
      <c r="A3430">
        <v>3274</v>
      </c>
      <c r="B3430" s="9" t="s">
        <v>3274</v>
      </c>
      <c r="C3430" s="3" t="s">
        <v>7384</v>
      </c>
      <c r="D3430" s="5">
        <v>15500</v>
      </c>
      <c r="E3430" s="7">
        <v>15705</v>
      </c>
      <c r="F3430" s="11">
        <f t="shared" si="216"/>
        <v>101</v>
      </c>
      <c r="G3430" t="s">
        <v>8218</v>
      </c>
      <c r="H3430" t="s">
        <v>8223</v>
      </c>
      <c r="I3430" t="s">
        <v>8245</v>
      </c>
      <c r="J3430">
        <v>1458075600</v>
      </c>
      <c r="K3430">
        <v>1454259272</v>
      </c>
      <c r="L3430" t="b">
        <v>1</v>
      </c>
      <c r="M3430">
        <v>286</v>
      </c>
      <c r="N3430" t="b">
        <v>1</v>
      </c>
      <c r="O3430" s="12" t="s">
        <v>8280</v>
      </c>
      <c r="P3430" s="12" t="s">
        <v>8281</v>
      </c>
      <c r="Q3430">
        <v>54.91</v>
      </c>
      <c r="R3430" s="18">
        <f t="shared" si="217"/>
        <v>42444.875</v>
      </c>
      <c r="S3430" s="18">
        <f t="shared" si="218"/>
        <v>42400.704537037032</v>
      </c>
      <c r="T3430">
        <f t="shared" si="215"/>
        <v>2016</v>
      </c>
    </row>
    <row r="3431" spans="1:20" ht="45" x14ac:dyDescent="0.25">
      <c r="A3431">
        <v>3514</v>
      </c>
      <c r="B3431" s="9" t="s">
        <v>3513</v>
      </c>
      <c r="C3431" s="3" t="s">
        <v>7624</v>
      </c>
      <c r="D3431" s="5">
        <v>500</v>
      </c>
      <c r="E3431" s="7">
        <v>550</v>
      </c>
      <c r="F3431" s="11">
        <f t="shared" si="216"/>
        <v>110</v>
      </c>
      <c r="G3431" t="s">
        <v>8218</v>
      </c>
      <c r="H3431" t="s">
        <v>8223</v>
      </c>
      <c r="I3431" t="s">
        <v>8245</v>
      </c>
      <c r="J3431">
        <v>1422853140</v>
      </c>
      <c r="K3431">
        <v>1421439552</v>
      </c>
      <c r="L3431" t="b">
        <v>0</v>
      </c>
      <c r="M3431">
        <v>10</v>
      </c>
      <c r="N3431" t="b">
        <v>1</v>
      </c>
      <c r="O3431" s="12" t="s">
        <v>8280</v>
      </c>
      <c r="P3431" s="12" t="s">
        <v>8281</v>
      </c>
      <c r="Q3431">
        <v>55</v>
      </c>
      <c r="R3431" s="18">
        <f t="shared" si="217"/>
        <v>42037.207638888889</v>
      </c>
      <c r="S3431" s="18">
        <f t="shared" si="218"/>
        <v>42020.846666666665</v>
      </c>
      <c r="T3431">
        <f t="shared" si="215"/>
        <v>2015</v>
      </c>
    </row>
    <row r="3432" spans="1:20" ht="60" x14ac:dyDescent="0.25">
      <c r="A3432">
        <v>4053</v>
      </c>
      <c r="B3432" s="9" t="s">
        <v>4049</v>
      </c>
      <c r="C3432" s="3" t="s">
        <v>8157</v>
      </c>
      <c r="D3432" s="5">
        <v>500</v>
      </c>
      <c r="E3432" s="7">
        <v>110</v>
      </c>
      <c r="F3432" s="11">
        <f t="shared" si="216"/>
        <v>22</v>
      </c>
      <c r="G3432" t="s">
        <v>8220</v>
      </c>
      <c r="H3432" t="s">
        <v>8224</v>
      </c>
      <c r="I3432" t="s">
        <v>8246</v>
      </c>
      <c r="J3432">
        <v>1416081600</v>
      </c>
      <c r="K3432">
        <v>1413477228</v>
      </c>
      <c r="L3432" t="b">
        <v>0</v>
      </c>
      <c r="M3432">
        <v>2</v>
      </c>
      <c r="N3432" t="b">
        <v>0</v>
      </c>
      <c r="O3432" s="12" t="s">
        <v>8280</v>
      </c>
      <c r="P3432" s="12" t="s">
        <v>8281</v>
      </c>
      <c r="Q3432">
        <v>55</v>
      </c>
      <c r="R3432" s="18">
        <f t="shared" si="217"/>
        <v>41958.833333333328</v>
      </c>
      <c r="S3432" s="18">
        <f t="shared" si="218"/>
        <v>41928.690138888887</v>
      </c>
      <c r="T3432">
        <f t="shared" si="215"/>
        <v>2014</v>
      </c>
    </row>
    <row r="3433" spans="1:20" ht="60" x14ac:dyDescent="0.25">
      <c r="A3433">
        <v>3464</v>
      </c>
      <c r="B3433" s="9" t="s">
        <v>3463</v>
      </c>
      <c r="C3433" s="3" t="s">
        <v>7574</v>
      </c>
      <c r="D3433" s="5">
        <v>5000</v>
      </c>
      <c r="E3433" s="7">
        <v>5116.18</v>
      </c>
      <c r="F3433" s="11">
        <f t="shared" si="216"/>
        <v>102</v>
      </c>
      <c r="G3433" t="s">
        <v>8218</v>
      </c>
      <c r="H3433" t="s">
        <v>8223</v>
      </c>
      <c r="I3433" t="s">
        <v>8245</v>
      </c>
      <c r="J3433">
        <v>1471921637</v>
      </c>
      <c r="K3433">
        <v>1469329637</v>
      </c>
      <c r="L3433" t="b">
        <v>0</v>
      </c>
      <c r="M3433">
        <v>93</v>
      </c>
      <c r="N3433" t="b">
        <v>1</v>
      </c>
      <c r="O3433" s="12" t="s">
        <v>8280</v>
      </c>
      <c r="P3433" s="12" t="s">
        <v>8281</v>
      </c>
      <c r="Q3433">
        <v>55.01</v>
      </c>
      <c r="R3433" s="18">
        <f t="shared" si="217"/>
        <v>42605.130057870367</v>
      </c>
      <c r="S3433" s="18">
        <f t="shared" si="218"/>
        <v>42575.130057870367</v>
      </c>
      <c r="T3433">
        <f t="shared" si="215"/>
        <v>2016</v>
      </c>
    </row>
    <row r="3434" spans="1:20" ht="30" x14ac:dyDescent="0.25">
      <c r="A3434">
        <v>3758</v>
      </c>
      <c r="B3434" s="9" t="s">
        <v>3755</v>
      </c>
      <c r="C3434" s="3" t="s">
        <v>7868</v>
      </c>
      <c r="D3434" s="5">
        <v>1500</v>
      </c>
      <c r="E3434" s="7">
        <v>1535</v>
      </c>
      <c r="F3434" s="11">
        <f t="shared" si="216"/>
        <v>102</v>
      </c>
      <c r="G3434" t="s">
        <v>8218</v>
      </c>
      <c r="H3434" t="s">
        <v>8223</v>
      </c>
      <c r="I3434" t="s">
        <v>8245</v>
      </c>
      <c r="J3434">
        <v>1400475600</v>
      </c>
      <c r="K3434">
        <v>1397819938</v>
      </c>
      <c r="L3434" t="b">
        <v>0</v>
      </c>
      <c r="M3434">
        <v>26</v>
      </c>
      <c r="N3434" t="b">
        <v>1</v>
      </c>
      <c r="O3434" s="12" t="s">
        <v>8280</v>
      </c>
      <c r="P3434" s="12" t="s">
        <v>8305</v>
      </c>
      <c r="Q3434">
        <v>59.04</v>
      </c>
      <c r="R3434" s="18">
        <f t="shared" si="217"/>
        <v>41778.208333333336</v>
      </c>
      <c r="S3434" s="18">
        <f t="shared" si="218"/>
        <v>41747.471504629626</v>
      </c>
      <c r="T3434">
        <f t="shared" si="215"/>
        <v>2014</v>
      </c>
    </row>
    <row r="3435" spans="1:20" ht="60" x14ac:dyDescent="0.25">
      <c r="A3435">
        <v>3566</v>
      </c>
      <c r="B3435" s="9" t="s">
        <v>3565</v>
      </c>
      <c r="C3435" s="3" t="s">
        <v>7676</v>
      </c>
      <c r="D3435" s="5">
        <v>2000</v>
      </c>
      <c r="E3435" s="7">
        <v>2095</v>
      </c>
      <c r="F3435" s="11">
        <f t="shared" si="216"/>
        <v>105</v>
      </c>
      <c r="G3435" t="s">
        <v>8218</v>
      </c>
      <c r="H3435" t="s">
        <v>8224</v>
      </c>
      <c r="I3435" t="s">
        <v>8246</v>
      </c>
      <c r="J3435">
        <v>1422015083</v>
      </c>
      <c r="K3435">
        <v>1419423083</v>
      </c>
      <c r="L3435" t="b">
        <v>0</v>
      </c>
      <c r="M3435">
        <v>38</v>
      </c>
      <c r="N3435" t="b">
        <v>1</v>
      </c>
      <c r="O3435" s="12" t="s">
        <v>8280</v>
      </c>
      <c r="P3435" s="12" t="s">
        <v>8281</v>
      </c>
      <c r="Q3435">
        <v>55.13</v>
      </c>
      <c r="R3435" s="18">
        <f t="shared" si="217"/>
        <v>42027.507905092592</v>
      </c>
      <c r="S3435" s="18">
        <f t="shared" si="218"/>
        <v>41997.507905092592</v>
      </c>
      <c r="T3435">
        <f t="shared" si="215"/>
        <v>2014</v>
      </c>
    </row>
    <row r="3436" spans="1:20" ht="60" x14ac:dyDescent="0.25">
      <c r="A3436">
        <v>3539</v>
      </c>
      <c r="B3436" s="9" t="s">
        <v>3538</v>
      </c>
      <c r="C3436" s="3" t="s">
        <v>7649</v>
      </c>
      <c r="D3436" s="5">
        <v>600</v>
      </c>
      <c r="E3436" s="7">
        <v>718</v>
      </c>
      <c r="F3436" s="11">
        <f t="shared" si="216"/>
        <v>120</v>
      </c>
      <c r="G3436" t="s">
        <v>8218</v>
      </c>
      <c r="H3436" t="s">
        <v>8223</v>
      </c>
      <c r="I3436" t="s">
        <v>8245</v>
      </c>
      <c r="J3436">
        <v>1473358122</v>
      </c>
      <c r="K3436">
        <v>1471543722</v>
      </c>
      <c r="L3436" t="b">
        <v>0</v>
      </c>
      <c r="M3436">
        <v>13</v>
      </c>
      <c r="N3436" t="b">
        <v>1</v>
      </c>
      <c r="O3436" s="12" t="s">
        <v>8280</v>
      </c>
      <c r="P3436" s="12" t="s">
        <v>8281</v>
      </c>
      <c r="Q3436">
        <v>55.23</v>
      </c>
      <c r="R3436" s="18">
        <f t="shared" si="217"/>
        <v>42621.756041666667</v>
      </c>
      <c r="S3436" s="18">
        <f t="shared" si="218"/>
        <v>42600.756041666667</v>
      </c>
      <c r="T3436">
        <f t="shared" si="215"/>
        <v>2016</v>
      </c>
    </row>
    <row r="3437" spans="1:20" ht="60" x14ac:dyDescent="0.25">
      <c r="A3437">
        <v>3299</v>
      </c>
      <c r="B3437" s="9" t="s">
        <v>3299</v>
      </c>
      <c r="C3437" s="3" t="s">
        <v>7409</v>
      </c>
      <c r="D3437" s="5">
        <v>3000</v>
      </c>
      <c r="E3437" s="7">
        <v>3486</v>
      </c>
      <c r="F3437" s="11">
        <f t="shared" si="216"/>
        <v>116</v>
      </c>
      <c r="G3437" t="s">
        <v>8218</v>
      </c>
      <c r="H3437" t="s">
        <v>8223</v>
      </c>
      <c r="I3437" t="s">
        <v>8245</v>
      </c>
      <c r="J3437">
        <v>1444860063</v>
      </c>
      <c r="K3437">
        <v>1442268063</v>
      </c>
      <c r="L3437" t="b">
        <v>0</v>
      </c>
      <c r="M3437">
        <v>63</v>
      </c>
      <c r="N3437" t="b">
        <v>1</v>
      </c>
      <c r="O3437" s="12" t="s">
        <v>8280</v>
      </c>
      <c r="P3437" s="12" t="s">
        <v>8281</v>
      </c>
      <c r="Q3437">
        <v>55.33</v>
      </c>
      <c r="R3437" s="18">
        <f t="shared" si="217"/>
        <v>42291.917395833334</v>
      </c>
      <c r="S3437" s="18">
        <f t="shared" si="218"/>
        <v>42261.917395833334</v>
      </c>
      <c r="T3437">
        <f t="shared" si="215"/>
        <v>2015</v>
      </c>
    </row>
    <row r="3438" spans="1:20" ht="60" x14ac:dyDescent="0.25">
      <c r="A3438">
        <v>3485</v>
      </c>
      <c r="B3438" s="9" t="s">
        <v>3484</v>
      </c>
      <c r="C3438" s="3" t="s">
        <v>7595</v>
      </c>
      <c r="D3438" s="5">
        <v>1650</v>
      </c>
      <c r="E3438" s="7">
        <v>1660</v>
      </c>
      <c r="F3438" s="11">
        <f t="shared" si="216"/>
        <v>101</v>
      </c>
      <c r="G3438" t="s">
        <v>8218</v>
      </c>
      <c r="H3438" t="s">
        <v>8223</v>
      </c>
      <c r="I3438" t="s">
        <v>8245</v>
      </c>
      <c r="J3438">
        <v>1454431080</v>
      </c>
      <c r="K3438">
        <v>1451839080</v>
      </c>
      <c r="L3438" t="b">
        <v>0</v>
      </c>
      <c r="M3438">
        <v>30</v>
      </c>
      <c r="N3438" t="b">
        <v>1</v>
      </c>
      <c r="O3438" s="12" t="s">
        <v>8280</v>
      </c>
      <c r="P3438" s="12" t="s">
        <v>8281</v>
      </c>
      <c r="Q3438">
        <v>55.33</v>
      </c>
      <c r="R3438" s="18">
        <f t="shared" si="217"/>
        <v>42402.693055555559</v>
      </c>
      <c r="S3438" s="18">
        <f t="shared" si="218"/>
        <v>42372.693055555559</v>
      </c>
      <c r="T3438">
        <f t="shared" si="215"/>
        <v>2016</v>
      </c>
    </row>
    <row r="3439" spans="1:20" ht="30" x14ac:dyDescent="0.25">
      <c r="A3439">
        <v>3759</v>
      </c>
      <c r="B3439" s="9" t="s">
        <v>3756</v>
      </c>
      <c r="C3439" s="3" t="s">
        <v>7869</v>
      </c>
      <c r="D3439" s="5">
        <v>4000</v>
      </c>
      <c r="E3439" s="7">
        <v>4409.7700000000004</v>
      </c>
      <c r="F3439" s="11">
        <f t="shared" si="216"/>
        <v>110</v>
      </c>
      <c r="G3439" t="s">
        <v>8218</v>
      </c>
      <c r="H3439" t="s">
        <v>8223</v>
      </c>
      <c r="I3439" t="s">
        <v>8245</v>
      </c>
      <c r="J3439">
        <v>1440556553</v>
      </c>
      <c r="K3439">
        <v>1435372553</v>
      </c>
      <c r="L3439" t="b">
        <v>0</v>
      </c>
      <c r="M3439">
        <v>88</v>
      </c>
      <c r="N3439" t="b">
        <v>1</v>
      </c>
      <c r="O3439" s="12" t="s">
        <v>8280</v>
      </c>
      <c r="P3439" s="12" t="s">
        <v>8305</v>
      </c>
      <c r="Q3439">
        <v>50.11</v>
      </c>
      <c r="R3439" s="18">
        <f t="shared" si="217"/>
        <v>42242.108252314814</v>
      </c>
      <c r="S3439" s="18">
        <f t="shared" si="218"/>
        <v>42182.108252314814</v>
      </c>
      <c r="T3439">
        <f t="shared" si="215"/>
        <v>2015</v>
      </c>
    </row>
    <row r="3440" spans="1:20" ht="30" x14ac:dyDescent="0.25">
      <c r="A3440">
        <v>3572</v>
      </c>
      <c r="B3440" s="9" t="s">
        <v>3571</v>
      </c>
      <c r="C3440" s="3" t="s">
        <v>7682</v>
      </c>
      <c r="D3440" s="5">
        <v>500</v>
      </c>
      <c r="E3440" s="7">
        <v>500</v>
      </c>
      <c r="F3440" s="11">
        <f t="shared" si="216"/>
        <v>100</v>
      </c>
      <c r="G3440" t="s">
        <v>8218</v>
      </c>
      <c r="H3440" t="s">
        <v>8224</v>
      </c>
      <c r="I3440" t="s">
        <v>8246</v>
      </c>
      <c r="J3440">
        <v>1434894082</v>
      </c>
      <c r="K3440">
        <v>1432302082</v>
      </c>
      <c r="L3440" t="b">
        <v>0</v>
      </c>
      <c r="M3440">
        <v>9</v>
      </c>
      <c r="N3440" t="b">
        <v>1</v>
      </c>
      <c r="O3440" s="12" t="s">
        <v>8280</v>
      </c>
      <c r="P3440" s="12" t="s">
        <v>8281</v>
      </c>
      <c r="Q3440">
        <v>55.56</v>
      </c>
      <c r="R3440" s="18">
        <f t="shared" si="217"/>
        <v>42176.570393518516</v>
      </c>
      <c r="S3440" s="18">
        <f t="shared" si="218"/>
        <v>42146.570393518516</v>
      </c>
      <c r="T3440">
        <f t="shared" si="215"/>
        <v>2015</v>
      </c>
    </row>
    <row r="3441" spans="1:20" ht="60" x14ac:dyDescent="0.25">
      <c r="A3441">
        <v>3760</v>
      </c>
      <c r="B3441" s="9" t="s">
        <v>3757</v>
      </c>
      <c r="C3441" s="3" t="s">
        <v>7870</v>
      </c>
      <c r="D3441" s="5">
        <v>5000</v>
      </c>
      <c r="E3441" s="7">
        <v>5050.7700000000004</v>
      </c>
      <c r="F3441" s="11">
        <f t="shared" si="216"/>
        <v>101</v>
      </c>
      <c r="G3441" t="s">
        <v>8218</v>
      </c>
      <c r="H3441" t="s">
        <v>8223</v>
      </c>
      <c r="I3441" t="s">
        <v>8245</v>
      </c>
      <c r="J3441">
        <v>1399293386</v>
      </c>
      <c r="K3441">
        <v>1397133386</v>
      </c>
      <c r="L3441" t="b">
        <v>0</v>
      </c>
      <c r="M3441">
        <v>91</v>
      </c>
      <c r="N3441" t="b">
        <v>1</v>
      </c>
      <c r="O3441" s="12" t="s">
        <v>8280</v>
      </c>
      <c r="P3441" s="12" t="s">
        <v>8305</v>
      </c>
      <c r="Q3441">
        <v>55.5</v>
      </c>
      <c r="R3441" s="18">
        <f t="shared" si="217"/>
        <v>41764.525300925925</v>
      </c>
      <c r="S3441" s="18">
        <f t="shared" si="218"/>
        <v>41739.525300925925</v>
      </c>
      <c r="T3441">
        <f t="shared" si="215"/>
        <v>2014</v>
      </c>
    </row>
    <row r="3442" spans="1:20" ht="60" x14ac:dyDescent="0.25">
      <c r="A3442">
        <v>3099</v>
      </c>
      <c r="B3442" s="9" t="s">
        <v>3099</v>
      </c>
      <c r="C3442" s="3" t="s">
        <v>7209</v>
      </c>
      <c r="D3442" s="5">
        <v>2000</v>
      </c>
      <c r="E3442" s="7">
        <v>278</v>
      </c>
      <c r="F3442" s="11">
        <f t="shared" si="216"/>
        <v>14</v>
      </c>
      <c r="G3442" t="s">
        <v>8220</v>
      </c>
      <c r="H3442" t="s">
        <v>8223</v>
      </c>
      <c r="I3442" t="s">
        <v>8245</v>
      </c>
      <c r="J3442">
        <v>1455251591</v>
      </c>
      <c r="K3442">
        <v>1452659591</v>
      </c>
      <c r="L3442" t="b">
        <v>0</v>
      </c>
      <c r="M3442">
        <v>5</v>
      </c>
      <c r="N3442" t="b">
        <v>0</v>
      </c>
      <c r="O3442" s="12" t="s">
        <v>8280</v>
      </c>
      <c r="P3442" s="12" t="s">
        <v>8282</v>
      </c>
      <c r="Q3442">
        <v>55.6</v>
      </c>
      <c r="R3442" s="18">
        <f t="shared" si="217"/>
        <v>42412.189710648148</v>
      </c>
      <c r="S3442" s="18">
        <f t="shared" si="218"/>
        <v>42382.189710648148</v>
      </c>
      <c r="T3442">
        <f t="shared" si="215"/>
        <v>2016</v>
      </c>
    </row>
    <row r="3443" spans="1:20" ht="45" x14ac:dyDescent="0.25">
      <c r="A3443">
        <v>3354</v>
      </c>
      <c r="B3443" s="9" t="s">
        <v>3353</v>
      </c>
      <c r="C3443" s="3" t="s">
        <v>7464</v>
      </c>
      <c r="D3443" s="5">
        <v>3000</v>
      </c>
      <c r="E3443" s="7">
        <v>3058</v>
      </c>
      <c r="F3443" s="11">
        <f t="shared" si="216"/>
        <v>102</v>
      </c>
      <c r="G3443" t="s">
        <v>8218</v>
      </c>
      <c r="H3443" t="s">
        <v>8223</v>
      </c>
      <c r="I3443" t="s">
        <v>8245</v>
      </c>
      <c r="J3443">
        <v>1446091260</v>
      </c>
      <c r="K3443">
        <v>1443029206</v>
      </c>
      <c r="L3443" t="b">
        <v>0</v>
      </c>
      <c r="M3443">
        <v>55</v>
      </c>
      <c r="N3443" t="b">
        <v>1</v>
      </c>
      <c r="O3443" s="12" t="s">
        <v>8280</v>
      </c>
      <c r="P3443" s="12" t="s">
        <v>8281</v>
      </c>
      <c r="Q3443">
        <v>55.6</v>
      </c>
      <c r="R3443" s="18">
        <f t="shared" si="217"/>
        <v>42306.167361111111</v>
      </c>
      <c r="S3443" s="18">
        <f t="shared" si="218"/>
        <v>42270.7269212963</v>
      </c>
      <c r="T3443">
        <f t="shared" si="215"/>
        <v>2015</v>
      </c>
    </row>
    <row r="3444" spans="1:20" ht="45" x14ac:dyDescent="0.25">
      <c r="A3444">
        <v>3060</v>
      </c>
      <c r="B3444" s="9" t="s">
        <v>3060</v>
      </c>
      <c r="C3444" s="3" t="s">
        <v>7170</v>
      </c>
      <c r="D3444" s="5">
        <v>220000</v>
      </c>
      <c r="E3444" s="7">
        <v>335</v>
      </c>
      <c r="F3444" s="11">
        <f t="shared" si="216"/>
        <v>0</v>
      </c>
      <c r="G3444" t="s">
        <v>8220</v>
      </c>
      <c r="H3444" t="s">
        <v>8223</v>
      </c>
      <c r="I3444" t="s">
        <v>8245</v>
      </c>
      <c r="J3444">
        <v>1443422134</v>
      </c>
      <c r="K3444">
        <v>1440830134</v>
      </c>
      <c r="L3444" t="b">
        <v>0</v>
      </c>
      <c r="M3444">
        <v>6</v>
      </c>
      <c r="N3444" t="b">
        <v>0</v>
      </c>
      <c r="O3444" s="12" t="s">
        <v>8280</v>
      </c>
      <c r="P3444" s="12" t="s">
        <v>8282</v>
      </c>
      <c r="Q3444">
        <v>55.83</v>
      </c>
      <c r="R3444" s="18">
        <f t="shared" si="217"/>
        <v>42275.274699074071</v>
      </c>
      <c r="S3444" s="18">
        <f t="shared" si="218"/>
        <v>42245.274699074071</v>
      </c>
      <c r="T3444">
        <f t="shared" si="215"/>
        <v>2015</v>
      </c>
    </row>
    <row r="3445" spans="1:20" ht="45" x14ac:dyDescent="0.25">
      <c r="A3445">
        <v>3396</v>
      </c>
      <c r="B3445" s="9" t="s">
        <v>3395</v>
      </c>
      <c r="C3445" s="3" t="s">
        <v>7506</v>
      </c>
      <c r="D3445" s="5">
        <v>1500</v>
      </c>
      <c r="E3445" s="7">
        <v>1565</v>
      </c>
      <c r="F3445" s="11">
        <f t="shared" si="216"/>
        <v>104</v>
      </c>
      <c r="G3445" t="s">
        <v>8218</v>
      </c>
      <c r="H3445" t="s">
        <v>8223</v>
      </c>
      <c r="I3445" t="s">
        <v>8245</v>
      </c>
      <c r="J3445">
        <v>1401595140</v>
      </c>
      <c r="K3445">
        <v>1399286589</v>
      </c>
      <c r="L3445" t="b">
        <v>0</v>
      </c>
      <c r="M3445">
        <v>28</v>
      </c>
      <c r="N3445" t="b">
        <v>1</v>
      </c>
      <c r="O3445" s="12" t="s">
        <v>8280</v>
      </c>
      <c r="P3445" s="12" t="s">
        <v>8281</v>
      </c>
      <c r="Q3445">
        <v>55.89</v>
      </c>
      <c r="R3445" s="18">
        <f t="shared" si="217"/>
        <v>41791.165972222225</v>
      </c>
      <c r="S3445" s="18">
        <f t="shared" si="218"/>
        <v>41764.44663194444</v>
      </c>
      <c r="T3445">
        <f t="shared" si="215"/>
        <v>2014</v>
      </c>
    </row>
    <row r="3446" spans="1:20" ht="60" x14ac:dyDescent="0.25">
      <c r="A3446">
        <v>3594</v>
      </c>
      <c r="B3446" s="9" t="s">
        <v>3593</v>
      </c>
      <c r="C3446" s="3" t="s">
        <v>7704</v>
      </c>
      <c r="D3446" s="5">
        <v>1600</v>
      </c>
      <c r="E3446" s="7">
        <v>2015</v>
      </c>
      <c r="F3446" s="11">
        <f t="shared" si="216"/>
        <v>126</v>
      </c>
      <c r="G3446" t="s">
        <v>8218</v>
      </c>
      <c r="H3446" t="s">
        <v>8223</v>
      </c>
      <c r="I3446" t="s">
        <v>8245</v>
      </c>
      <c r="J3446">
        <v>1472952982</v>
      </c>
      <c r="K3446">
        <v>1470792982</v>
      </c>
      <c r="L3446" t="b">
        <v>0</v>
      </c>
      <c r="M3446">
        <v>36</v>
      </c>
      <c r="N3446" t="b">
        <v>1</v>
      </c>
      <c r="O3446" s="12" t="s">
        <v>8280</v>
      </c>
      <c r="P3446" s="12" t="s">
        <v>8281</v>
      </c>
      <c r="Q3446">
        <v>55.97</v>
      </c>
      <c r="R3446" s="18">
        <f t="shared" si="217"/>
        <v>42617.066921296297</v>
      </c>
      <c r="S3446" s="18">
        <f t="shared" si="218"/>
        <v>42592.066921296297</v>
      </c>
      <c r="T3446">
        <f t="shared" si="215"/>
        <v>2016</v>
      </c>
    </row>
    <row r="3447" spans="1:20" ht="60" x14ac:dyDescent="0.25">
      <c r="A3447">
        <v>3843</v>
      </c>
      <c r="B3447" s="9" t="s">
        <v>3840</v>
      </c>
      <c r="C3447" s="3" t="s">
        <v>7952</v>
      </c>
      <c r="D3447" s="5">
        <v>5000</v>
      </c>
      <c r="E3447" s="7">
        <v>1065</v>
      </c>
      <c r="F3447" s="11">
        <f t="shared" si="216"/>
        <v>21</v>
      </c>
      <c r="G3447" t="s">
        <v>8220</v>
      </c>
      <c r="H3447" t="s">
        <v>8223</v>
      </c>
      <c r="I3447" t="s">
        <v>8245</v>
      </c>
      <c r="J3447">
        <v>1401587064</v>
      </c>
      <c r="K3447">
        <v>1399427064</v>
      </c>
      <c r="L3447" t="b">
        <v>1</v>
      </c>
      <c r="M3447">
        <v>19</v>
      </c>
      <c r="N3447" t="b">
        <v>0</v>
      </c>
      <c r="O3447" s="12" t="s">
        <v>8280</v>
      </c>
      <c r="P3447" s="12" t="s">
        <v>8281</v>
      </c>
      <c r="Q3447">
        <v>56.05</v>
      </c>
      <c r="R3447" s="18">
        <f t="shared" si="217"/>
        <v>41791.072500000002</v>
      </c>
      <c r="S3447" s="18">
        <f t="shared" si="218"/>
        <v>41766.072500000002</v>
      </c>
      <c r="T3447">
        <f t="shared" si="215"/>
        <v>2014</v>
      </c>
    </row>
    <row r="3448" spans="1:20" ht="60" x14ac:dyDescent="0.25">
      <c r="A3448">
        <v>3620</v>
      </c>
      <c r="B3448" s="9" t="s">
        <v>3618</v>
      </c>
      <c r="C3448" s="3" t="s">
        <v>7730</v>
      </c>
      <c r="D3448" s="5">
        <v>10500</v>
      </c>
      <c r="E3448" s="7">
        <v>11045</v>
      </c>
      <c r="F3448" s="11">
        <f t="shared" si="216"/>
        <v>105</v>
      </c>
      <c r="G3448" t="s">
        <v>8218</v>
      </c>
      <c r="H3448" t="s">
        <v>8223</v>
      </c>
      <c r="I3448" t="s">
        <v>8245</v>
      </c>
      <c r="J3448">
        <v>1425528000</v>
      </c>
      <c r="K3448">
        <v>1422916261</v>
      </c>
      <c r="L3448" t="b">
        <v>0</v>
      </c>
      <c r="M3448">
        <v>197</v>
      </c>
      <c r="N3448" t="b">
        <v>1</v>
      </c>
      <c r="O3448" s="12" t="s">
        <v>8280</v>
      </c>
      <c r="P3448" s="12" t="s">
        <v>8281</v>
      </c>
      <c r="Q3448">
        <v>56.07</v>
      </c>
      <c r="R3448" s="18">
        <f t="shared" si="217"/>
        <v>42068.166666666672</v>
      </c>
      <c r="S3448" s="18">
        <f t="shared" si="218"/>
        <v>42037.938206018516</v>
      </c>
      <c r="T3448">
        <f t="shared" si="215"/>
        <v>2015</v>
      </c>
    </row>
    <row r="3449" spans="1:20" ht="60" x14ac:dyDescent="0.25">
      <c r="A3449">
        <v>3553</v>
      </c>
      <c r="B3449" s="9" t="s">
        <v>3552</v>
      </c>
      <c r="C3449" s="3" t="s">
        <v>7663</v>
      </c>
      <c r="D3449" s="5">
        <v>5500</v>
      </c>
      <c r="E3449" s="7">
        <v>5845</v>
      </c>
      <c r="F3449" s="11">
        <f t="shared" si="216"/>
        <v>106</v>
      </c>
      <c r="G3449" t="s">
        <v>8218</v>
      </c>
      <c r="H3449" t="s">
        <v>8223</v>
      </c>
      <c r="I3449" t="s">
        <v>8245</v>
      </c>
      <c r="J3449">
        <v>1439337600</v>
      </c>
      <c r="K3449">
        <v>1436575280</v>
      </c>
      <c r="L3449" t="b">
        <v>0</v>
      </c>
      <c r="M3449">
        <v>104</v>
      </c>
      <c r="N3449" t="b">
        <v>1</v>
      </c>
      <c r="O3449" s="12" t="s">
        <v>8280</v>
      </c>
      <c r="P3449" s="12" t="s">
        <v>8281</v>
      </c>
      <c r="Q3449">
        <v>56.2</v>
      </c>
      <c r="R3449" s="18">
        <f t="shared" si="217"/>
        <v>42228</v>
      </c>
      <c r="S3449" s="18">
        <f t="shared" si="218"/>
        <v>42196.028703703705</v>
      </c>
      <c r="T3449">
        <f t="shared" si="215"/>
        <v>2015</v>
      </c>
    </row>
    <row r="3450" spans="1:20" ht="60" x14ac:dyDescent="0.25">
      <c r="A3450">
        <v>4044</v>
      </c>
      <c r="B3450" s="9" t="s">
        <v>4040</v>
      </c>
      <c r="C3450" s="3" t="s">
        <v>8148</v>
      </c>
      <c r="D3450" s="5">
        <v>600</v>
      </c>
      <c r="E3450" s="7">
        <v>225</v>
      </c>
      <c r="F3450" s="11">
        <f t="shared" si="216"/>
        <v>38</v>
      </c>
      <c r="G3450" t="s">
        <v>8220</v>
      </c>
      <c r="H3450" t="s">
        <v>8223</v>
      </c>
      <c r="I3450" t="s">
        <v>8245</v>
      </c>
      <c r="J3450">
        <v>1428642000</v>
      </c>
      <c r="K3450">
        <v>1426050982</v>
      </c>
      <c r="L3450" t="b">
        <v>0</v>
      </c>
      <c r="M3450">
        <v>4</v>
      </c>
      <c r="N3450" t="b">
        <v>0</v>
      </c>
      <c r="O3450" s="12" t="s">
        <v>8280</v>
      </c>
      <c r="P3450" s="12" t="s">
        <v>8281</v>
      </c>
      <c r="Q3450">
        <v>56.25</v>
      </c>
      <c r="R3450" s="18">
        <f t="shared" si="217"/>
        <v>42104.208333333328</v>
      </c>
      <c r="S3450" s="18">
        <f t="shared" si="218"/>
        <v>42074.219699074078</v>
      </c>
      <c r="T3450">
        <f t="shared" si="215"/>
        <v>2015</v>
      </c>
    </row>
    <row r="3451" spans="1:20" ht="60" x14ac:dyDescent="0.25">
      <c r="A3451">
        <v>3356</v>
      </c>
      <c r="B3451" s="9" t="s">
        <v>3355</v>
      </c>
      <c r="C3451" s="3" t="s">
        <v>7466</v>
      </c>
      <c r="D3451" s="5">
        <v>1500</v>
      </c>
      <c r="E3451" s="7">
        <v>1521</v>
      </c>
      <c r="F3451" s="11">
        <f t="shared" si="216"/>
        <v>101</v>
      </c>
      <c r="G3451" t="s">
        <v>8218</v>
      </c>
      <c r="H3451" t="s">
        <v>8224</v>
      </c>
      <c r="I3451" t="s">
        <v>8246</v>
      </c>
      <c r="J3451">
        <v>1468611272</v>
      </c>
      <c r="K3451">
        <v>1466019272</v>
      </c>
      <c r="L3451" t="b">
        <v>0</v>
      </c>
      <c r="M3451">
        <v>27</v>
      </c>
      <c r="N3451" t="b">
        <v>1</v>
      </c>
      <c r="O3451" s="12" t="s">
        <v>8280</v>
      </c>
      <c r="P3451" s="12" t="s">
        <v>8281</v>
      </c>
      <c r="Q3451">
        <v>56.33</v>
      </c>
      <c r="R3451" s="18">
        <f t="shared" si="217"/>
        <v>42566.815648148149</v>
      </c>
      <c r="S3451" s="18">
        <f t="shared" si="218"/>
        <v>42536.815648148149</v>
      </c>
      <c r="T3451">
        <f t="shared" si="215"/>
        <v>2016</v>
      </c>
    </row>
    <row r="3452" spans="1:20" ht="45" x14ac:dyDescent="0.25">
      <c r="A3452">
        <v>3092</v>
      </c>
      <c r="B3452" s="9" t="s">
        <v>3092</v>
      </c>
      <c r="C3452" s="3" t="s">
        <v>7202</v>
      </c>
      <c r="D3452" s="5">
        <v>100000</v>
      </c>
      <c r="E3452" s="7">
        <v>1183.19</v>
      </c>
      <c r="F3452" s="11">
        <f t="shared" si="216"/>
        <v>1</v>
      </c>
      <c r="G3452" t="s">
        <v>8220</v>
      </c>
      <c r="H3452" t="s">
        <v>8223</v>
      </c>
      <c r="I3452" t="s">
        <v>8245</v>
      </c>
      <c r="J3452">
        <v>1444946400</v>
      </c>
      <c r="K3452">
        <v>1441723912</v>
      </c>
      <c r="L3452" t="b">
        <v>0</v>
      </c>
      <c r="M3452">
        <v>21</v>
      </c>
      <c r="N3452" t="b">
        <v>0</v>
      </c>
      <c r="O3452" s="12" t="s">
        <v>8280</v>
      </c>
      <c r="P3452" s="12" t="s">
        <v>8282</v>
      </c>
      <c r="Q3452">
        <v>56.34</v>
      </c>
      <c r="R3452" s="18">
        <f t="shared" si="217"/>
        <v>42292.916666666672</v>
      </c>
      <c r="S3452" s="18">
        <f t="shared" si="218"/>
        <v>42255.619351851856</v>
      </c>
      <c r="T3452">
        <f t="shared" si="215"/>
        <v>2015</v>
      </c>
    </row>
    <row r="3453" spans="1:20" ht="45" x14ac:dyDescent="0.25">
      <c r="A3453">
        <v>3096</v>
      </c>
      <c r="B3453" s="9" t="s">
        <v>3096</v>
      </c>
      <c r="C3453" s="3" t="s">
        <v>7206</v>
      </c>
      <c r="D3453" s="5">
        <v>20000</v>
      </c>
      <c r="E3453" s="7">
        <v>795</v>
      </c>
      <c r="F3453" s="11">
        <f t="shared" si="216"/>
        <v>4</v>
      </c>
      <c r="G3453" t="s">
        <v>8220</v>
      </c>
      <c r="H3453" t="s">
        <v>8223</v>
      </c>
      <c r="I3453" t="s">
        <v>8245</v>
      </c>
      <c r="J3453">
        <v>1432151326</v>
      </c>
      <c r="K3453">
        <v>1429559326</v>
      </c>
      <c r="L3453" t="b">
        <v>0</v>
      </c>
      <c r="M3453">
        <v>14</v>
      </c>
      <c r="N3453" t="b">
        <v>0</v>
      </c>
      <c r="O3453" s="12" t="s">
        <v>8280</v>
      </c>
      <c r="P3453" s="12" t="s">
        <v>8282</v>
      </c>
      <c r="Q3453">
        <v>56.79</v>
      </c>
      <c r="R3453" s="18">
        <f t="shared" si="217"/>
        <v>42144.825532407413</v>
      </c>
      <c r="S3453" s="18">
        <f t="shared" si="218"/>
        <v>42114.825532407413</v>
      </c>
      <c r="T3453">
        <f t="shared" si="215"/>
        <v>2015</v>
      </c>
    </row>
    <row r="3454" spans="1:20" ht="45" x14ac:dyDescent="0.25">
      <c r="A3454">
        <v>3523</v>
      </c>
      <c r="B3454" s="9" t="s">
        <v>3522</v>
      </c>
      <c r="C3454" s="3" t="s">
        <v>7633</v>
      </c>
      <c r="D3454" s="5">
        <v>4000</v>
      </c>
      <c r="E3454" s="7">
        <v>4546</v>
      </c>
      <c r="F3454" s="11">
        <f t="shared" si="216"/>
        <v>114</v>
      </c>
      <c r="G3454" t="s">
        <v>8218</v>
      </c>
      <c r="H3454" t="s">
        <v>8224</v>
      </c>
      <c r="I3454" t="s">
        <v>8246</v>
      </c>
      <c r="J3454">
        <v>1474844400</v>
      </c>
      <c r="K3454">
        <v>1469871148</v>
      </c>
      <c r="L3454" t="b">
        <v>0</v>
      </c>
      <c r="M3454">
        <v>80</v>
      </c>
      <c r="N3454" t="b">
        <v>1</v>
      </c>
      <c r="O3454" s="12" t="s">
        <v>8280</v>
      </c>
      <c r="P3454" s="12" t="s">
        <v>8281</v>
      </c>
      <c r="Q3454">
        <v>56.83</v>
      </c>
      <c r="R3454" s="18">
        <f t="shared" si="217"/>
        <v>42638.958333333328</v>
      </c>
      <c r="S3454" s="18">
        <f t="shared" si="218"/>
        <v>42581.397546296299</v>
      </c>
      <c r="T3454">
        <f t="shared" si="215"/>
        <v>2016</v>
      </c>
    </row>
    <row r="3455" spans="1:20" ht="60" x14ac:dyDescent="0.25">
      <c r="A3455">
        <v>3761</v>
      </c>
      <c r="B3455" s="9" t="s">
        <v>3758</v>
      </c>
      <c r="C3455" s="3" t="s">
        <v>7871</v>
      </c>
      <c r="D3455" s="5">
        <v>500</v>
      </c>
      <c r="E3455" s="7">
        <v>500</v>
      </c>
      <c r="F3455" s="11">
        <f t="shared" si="216"/>
        <v>100</v>
      </c>
      <c r="G3455" t="s">
        <v>8218</v>
      </c>
      <c r="H3455" t="s">
        <v>8224</v>
      </c>
      <c r="I3455" t="s">
        <v>8246</v>
      </c>
      <c r="J3455">
        <v>1439247600</v>
      </c>
      <c r="K3455">
        <v>1434625937</v>
      </c>
      <c r="L3455" t="b">
        <v>0</v>
      </c>
      <c r="M3455">
        <v>3</v>
      </c>
      <c r="N3455" t="b">
        <v>1</v>
      </c>
      <c r="O3455" s="12" t="s">
        <v>8280</v>
      </c>
      <c r="P3455" s="12" t="s">
        <v>8305</v>
      </c>
      <c r="Q3455">
        <v>166.67</v>
      </c>
      <c r="R3455" s="18">
        <f t="shared" si="217"/>
        <v>42226.958333333328</v>
      </c>
      <c r="S3455" s="18">
        <f t="shared" si="218"/>
        <v>42173.466863425929</v>
      </c>
      <c r="T3455">
        <f t="shared" si="215"/>
        <v>2015</v>
      </c>
    </row>
    <row r="3456" spans="1:20" ht="45" x14ac:dyDescent="0.25">
      <c r="A3456">
        <v>3818</v>
      </c>
      <c r="B3456" s="9" t="s">
        <v>3815</v>
      </c>
      <c r="C3456" s="3" t="s">
        <v>7928</v>
      </c>
      <c r="D3456" s="5">
        <v>250</v>
      </c>
      <c r="E3456" s="7">
        <v>570</v>
      </c>
      <c r="F3456" s="11">
        <f t="shared" si="216"/>
        <v>228</v>
      </c>
      <c r="G3456" t="s">
        <v>8218</v>
      </c>
      <c r="H3456" t="s">
        <v>8223</v>
      </c>
      <c r="I3456" t="s">
        <v>8245</v>
      </c>
      <c r="J3456">
        <v>1426187582</v>
      </c>
      <c r="K3456">
        <v>1423599182</v>
      </c>
      <c r="L3456" t="b">
        <v>0</v>
      </c>
      <c r="M3456">
        <v>10</v>
      </c>
      <c r="N3456" t="b">
        <v>1</v>
      </c>
      <c r="O3456" s="12" t="s">
        <v>8280</v>
      </c>
      <c r="P3456" s="12" t="s">
        <v>8281</v>
      </c>
      <c r="Q3456">
        <v>57</v>
      </c>
      <c r="R3456" s="18">
        <f t="shared" si="217"/>
        <v>42075.800717592589</v>
      </c>
      <c r="S3456" s="18">
        <f t="shared" si="218"/>
        <v>42045.84238425926</v>
      </c>
      <c r="T3456">
        <f t="shared" si="215"/>
        <v>2015</v>
      </c>
    </row>
    <row r="3457" spans="1:20" ht="60" x14ac:dyDescent="0.25">
      <c r="A3457">
        <v>4060</v>
      </c>
      <c r="B3457" s="9" t="s">
        <v>4056</v>
      </c>
      <c r="C3457" s="3" t="s">
        <v>8164</v>
      </c>
      <c r="D3457" s="5">
        <v>10000</v>
      </c>
      <c r="E3457" s="7">
        <v>285</v>
      </c>
      <c r="F3457" s="11">
        <f t="shared" si="216"/>
        <v>3</v>
      </c>
      <c r="G3457" t="s">
        <v>8220</v>
      </c>
      <c r="H3457" t="s">
        <v>8228</v>
      </c>
      <c r="I3457" t="s">
        <v>8250</v>
      </c>
      <c r="J3457">
        <v>1403539200</v>
      </c>
      <c r="K3457">
        <v>1400604056</v>
      </c>
      <c r="L3457" t="b">
        <v>0</v>
      </c>
      <c r="M3457">
        <v>5</v>
      </c>
      <c r="N3457" t="b">
        <v>0</v>
      </c>
      <c r="O3457" s="12" t="s">
        <v>8280</v>
      </c>
      <c r="P3457" s="12" t="s">
        <v>8281</v>
      </c>
      <c r="Q3457">
        <v>57</v>
      </c>
      <c r="R3457" s="18">
        <f t="shared" si="217"/>
        <v>41813.666666666664</v>
      </c>
      <c r="S3457" s="18">
        <f t="shared" si="218"/>
        <v>41779.695092592592</v>
      </c>
      <c r="T3457">
        <f t="shared" si="215"/>
        <v>2014</v>
      </c>
    </row>
    <row r="3458" spans="1:20" ht="60" x14ac:dyDescent="0.25">
      <c r="A3458">
        <v>3216</v>
      </c>
      <c r="B3458" s="9" t="s">
        <v>3216</v>
      </c>
      <c r="C3458" s="3" t="s">
        <v>7326</v>
      </c>
      <c r="D3458" s="5">
        <v>2000</v>
      </c>
      <c r="E3458" s="7">
        <v>2001</v>
      </c>
      <c r="F3458" s="11">
        <f t="shared" si="216"/>
        <v>100</v>
      </c>
      <c r="G3458" t="s">
        <v>8218</v>
      </c>
      <c r="H3458" t="s">
        <v>8224</v>
      </c>
      <c r="I3458" t="s">
        <v>8246</v>
      </c>
      <c r="J3458">
        <v>1436625000</v>
      </c>
      <c r="K3458">
        <v>1433934371</v>
      </c>
      <c r="L3458" t="b">
        <v>1</v>
      </c>
      <c r="M3458">
        <v>35</v>
      </c>
      <c r="N3458" t="b">
        <v>1</v>
      </c>
      <c r="O3458" s="12" t="s">
        <v>8280</v>
      </c>
      <c r="P3458" s="12" t="s">
        <v>8281</v>
      </c>
      <c r="Q3458">
        <v>57.17</v>
      </c>
      <c r="R3458" s="18">
        <f t="shared" si="217"/>
        <v>42196.604166666672</v>
      </c>
      <c r="S3458" s="18">
        <f t="shared" si="218"/>
        <v>42165.462627314817</v>
      </c>
      <c r="T3458">
        <f t="shared" si="215"/>
        <v>2015</v>
      </c>
    </row>
    <row r="3459" spans="1:20" ht="60" x14ac:dyDescent="0.25">
      <c r="A3459">
        <v>3935</v>
      </c>
      <c r="B3459" s="9" t="s">
        <v>3932</v>
      </c>
      <c r="C3459" s="3" t="s">
        <v>8043</v>
      </c>
      <c r="D3459" s="5">
        <v>3000</v>
      </c>
      <c r="E3459" s="7">
        <v>1315</v>
      </c>
      <c r="F3459" s="11">
        <f t="shared" si="216"/>
        <v>44</v>
      </c>
      <c r="G3459" t="s">
        <v>8220</v>
      </c>
      <c r="H3459" t="s">
        <v>8224</v>
      </c>
      <c r="I3459" t="s">
        <v>8246</v>
      </c>
      <c r="J3459">
        <v>1443973546</v>
      </c>
      <c r="K3459">
        <v>1438789546</v>
      </c>
      <c r="L3459" t="b">
        <v>0</v>
      </c>
      <c r="M3459">
        <v>23</v>
      </c>
      <c r="N3459" t="b">
        <v>0</v>
      </c>
      <c r="O3459" s="12" t="s">
        <v>8280</v>
      </c>
      <c r="P3459" s="12" t="s">
        <v>8281</v>
      </c>
      <c r="Q3459">
        <v>57.17</v>
      </c>
      <c r="R3459" s="18">
        <f t="shared" si="217"/>
        <v>42281.656782407401</v>
      </c>
      <c r="S3459" s="18">
        <f t="shared" si="218"/>
        <v>42221.656782407401</v>
      </c>
      <c r="T3459">
        <f t="shared" ref="T3459:T3522" si="219">YEAR(S3459)</f>
        <v>2015</v>
      </c>
    </row>
    <row r="3460" spans="1:20" ht="60" x14ac:dyDescent="0.25">
      <c r="A3460">
        <v>3301</v>
      </c>
      <c r="B3460" s="9" t="s">
        <v>3301</v>
      </c>
      <c r="C3460" s="3" t="s">
        <v>7411</v>
      </c>
      <c r="D3460" s="5">
        <v>3000</v>
      </c>
      <c r="E3460" s="7">
        <v>4004</v>
      </c>
      <c r="F3460" s="11">
        <f t="shared" si="216"/>
        <v>133</v>
      </c>
      <c r="G3460" t="s">
        <v>8218</v>
      </c>
      <c r="H3460" t="s">
        <v>8223</v>
      </c>
      <c r="I3460" t="s">
        <v>8245</v>
      </c>
      <c r="J3460">
        <v>1470034740</v>
      </c>
      <c r="K3460">
        <v>1466185176</v>
      </c>
      <c r="L3460" t="b">
        <v>0</v>
      </c>
      <c r="M3460">
        <v>70</v>
      </c>
      <c r="N3460" t="b">
        <v>1</v>
      </c>
      <c r="O3460" s="12" t="s">
        <v>8280</v>
      </c>
      <c r="P3460" s="12" t="s">
        <v>8281</v>
      </c>
      <c r="Q3460">
        <v>57.2</v>
      </c>
      <c r="R3460" s="18">
        <f t="shared" si="217"/>
        <v>42583.290972222225</v>
      </c>
      <c r="S3460" s="18">
        <f t="shared" si="218"/>
        <v>42538.73583333334</v>
      </c>
      <c r="T3460">
        <f t="shared" si="219"/>
        <v>2016</v>
      </c>
    </row>
    <row r="3461" spans="1:20" ht="45" x14ac:dyDescent="0.25">
      <c r="A3461">
        <v>3465</v>
      </c>
      <c r="B3461" s="9" t="s">
        <v>3464</v>
      </c>
      <c r="C3461" s="3" t="s">
        <v>7575</v>
      </c>
      <c r="D3461" s="5">
        <v>2000</v>
      </c>
      <c r="E3461" s="7">
        <v>2060</v>
      </c>
      <c r="F3461" s="11">
        <f t="shared" si="216"/>
        <v>103</v>
      </c>
      <c r="G3461" t="s">
        <v>8218</v>
      </c>
      <c r="H3461" t="s">
        <v>8224</v>
      </c>
      <c r="I3461" t="s">
        <v>8246</v>
      </c>
      <c r="J3461">
        <v>1439136000</v>
      </c>
      <c r="K3461">
        <v>1436972472</v>
      </c>
      <c r="L3461" t="b">
        <v>0</v>
      </c>
      <c r="M3461">
        <v>36</v>
      </c>
      <c r="N3461" t="b">
        <v>1</v>
      </c>
      <c r="O3461" s="12" t="s">
        <v>8280</v>
      </c>
      <c r="P3461" s="12" t="s">
        <v>8281</v>
      </c>
      <c r="Q3461">
        <v>57.22</v>
      </c>
      <c r="R3461" s="18">
        <f t="shared" si="217"/>
        <v>42225.666666666672</v>
      </c>
      <c r="S3461" s="18">
        <f t="shared" si="218"/>
        <v>42200.625833333332</v>
      </c>
      <c r="T3461">
        <f t="shared" si="219"/>
        <v>2015</v>
      </c>
    </row>
    <row r="3462" spans="1:20" ht="45" x14ac:dyDescent="0.25">
      <c r="A3462">
        <v>3924</v>
      </c>
      <c r="B3462" s="9" t="s">
        <v>3921</v>
      </c>
      <c r="C3462" s="3" t="s">
        <v>8032</v>
      </c>
      <c r="D3462" s="5">
        <v>15000</v>
      </c>
      <c r="E3462" s="7">
        <v>2290</v>
      </c>
      <c r="F3462" s="11">
        <f t="shared" si="216"/>
        <v>15</v>
      </c>
      <c r="G3462" t="s">
        <v>8220</v>
      </c>
      <c r="H3462" t="s">
        <v>8223</v>
      </c>
      <c r="I3462" t="s">
        <v>8245</v>
      </c>
      <c r="J3462">
        <v>1403823722</v>
      </c>
      <c r="K3462">
        <v>1401231722</v>
      </c>
      <c r="L3462" t="b">
        <v>0</v>
      </c>
      <c r="M3462">
        <v>40</v>
      </c>
      <c r="N3462" t="b">
        <v>0</v>
      </c>
      <c r="O3462" s="12" t="s">
        <v>8280</v>
      </c>
      <c r="P3462" s="12" t="s">
        <v>8281</v>
      </c>
      <c r="Q3462">
        <v>57.25</v>
      </c>
      <c r="R3462" s="18">
        <f t="shared" si="217"/>
        <v>41816.959745370368</v>
      </c>
      <c r="S3462" s="18">
        <f t="shared" si="218"/>
        <v>41786.959745370368</v>
      </c>
      <c r="T3462">
        <f t="shared" si="219"/>
        <v>2014</v>
      </c>
    </row>
    <row r="3463" spans="1:20" ht="60" x14ac:dyDescent="0.25">
      <c r="A3463">
        <v>3689</v>
      </c>
      <c r="B3463" s="9" t="s">
        <v>3686</v>
      </c>
      <c r="C3463" s="3" t="s">
        <v>7799</v>
      </c>
      <c r="D3463" s="5">
        <v>3000</v>
      </c>
      <c r="E3463" s="7">
        <v>3550</v>
      </c>
      <c r="F3463" s="11">
        <f t="shared" si="216"/>
        <v>118</v>
      </c>
      <c r="G3463" t="s">
        <v>8218</v>
      </c>
      <c r="H3463" t="s">
        <v>8223</v>
      </c>
      <c r="I3463" t="s">
        <v>8245</v>
      </c>
      <c r="J3463">
        <v>1434925500</v>
      </c>
      <c r="K3463">
        <v>1432410639</v>
      </c>
      <c r="L3463" t="b">
        <v>0</v>
      </c>
      <c r="M3463">
        <v>62</v>
      </c>
      <c r="N3463" t="b">
        <v>1</v>
      </c>
      <c r="O3463" s="12" t="s">
        <v>8280</v>
      </c>
      <c r="P3463" s="12" t="s">
        <v>8281</v>
      </c>
      <c r="Q3463">
        <v>57.26</v>
      </c>
      <c r="R3463" s="18">
        <f t="shared" si="217"/>
        <v>42176.934027777781</v>
      </c>
      <c r="S3463" s="18">
        <f t="shared" si="218"/>
        <v>42147.826840277776</v>
      </c>
      <c r="T3463">
        <f t="shared" si="219"/>
        <v>2015</v>
      </c>
    </row>
    <row r="3464" spans="1:20" ht="60" x14ac:dyDescent="0.25">
      <c r="A3464">
        <v>3834</v>
      </c>
      <c r="B3464" s="9" t="s">
        <v>3831</v>
      </c>
      <c r="C3464" s="3" t="s">
        <v>7943</v>
      </c>
      <c r="D3464" s="5">
        <v>3000</v>
      </c>
      <c r="E3464" s="7">
        <v>3271</v>
      </c>
      <c r="F3464" s="11">
        <f t="shared" si="216"/>
        <v>109</v>
      </c>
      <c r="G3464" t="s">
        <v>8218</v>
      </c>
      <c r="H3464" t="s">
        <v>8224</v>
      </c>
      <c r="I3464" t="s">
        <v>8246</v>
      </c>
      <c r="J3464">
        <v>1434624067</v>
      </c>
      <c r="K3464">
        <v>1432032067</v>
      </c>
      <c r="L3464" t="b">
        <v>0</v>
      </c>
      <c r="M3464">
        <v>57</v>
      </c>
      <c r="N3464" t="b">
        <v>1</v>
      </c>
      <c r="O3464" s="12" t="s">
        <v>8280</v>
      </c>
      <c r="P3464" s="12" t="s">
        <v>8281</v>
      </c>
      <c r="Q3464">
        <v>57.39</v>
      </c>
      <c r="R3464" s="18">
        <f t="shared" si="217"/>
        <v>42173.445219907408</v>
      </c>
      <c r="S3464" s="18">
        <f t="shared" si="218"/>
        <v>42143.445219907408</v>
      </c>
      <c r="T3464">
        <f t="shared" si="219"/>
        <v>2015</v>
      </c>
    </row>
    <row r="3465" spans="1:20" ht="45" x14ac:dyDescent="0.25">
      <c r="A3465">
        <v>3231</v>
      </c>
      <c r="B3465" s="9" t="s">
        <v>3231</v>
      </c>
      <c r="C3465" s="3" t="s">
        <v>7341</v>
      </c>
      <c r="D3465" s="5">
        <v>1000</v>
      </c>
      <c r="E3465" s="7">
        <v>1610</v>
      </c>
      <c r="F3465" s="11">
        <f t="shared" si="216"/>
        <v>161</v>
      </c>
      <c r="G3465" t="s">
        <v>8218</v>
      </c>
      <c r="H3465" t="s">
        <v>8223</v>
      </c>
      <c r="I3465" t="s">
        <v>8245</v>
      </c>
      <c r="J3465">
        <v>1460846347</v>
      </c>
      <c r="K3465">
        <v>1458254347</v>
      </c>
      <c r="L3465" t="b">
        <v>0</v>
      </c>
      <c r="M3465">
        <v>28</v>
      </c>
      <c r="N3465" t="b">
        <v>1</v>
      </c>
      <c r="O3465" s="12" t="s">
        <v>8280</v>
      </c>
      <c r="P3465" s="12" t="s">
        <v>8281</v>
      </c>
      <c r="Q3465">
        <v>57.5</v>
      </c>
      <c r="R3465" s="18">
        <f t="shared" si="217"/>
        <v>42476.943831018521</v>
      </c>
      <c r="S3465" s="18">
        <f t="shared" si="218"/>
        <v>42446.943831018521</v>
      </c>
      <c r="T3465">
        <f t="shared" si="219"/>
        <v>2016</v>
      </c>
    </row>
    <row r="3466" spans="1:20" ht="45" x14ac:dyDescent="0.25">
      <c r="A3466">
        <v>3252</v>
      </c>
      <c r="B3466" s="9" t="s">
        <v>3252</v>
      </c>
      <c r="C3466" s="3" t="s">
        <v>7362</v>
      </c>
      <c r="D3466" s="5">
        <v>2250</v>
      </c>
      <c r="E3466" s="7">
        <v>2876</v>
      </c>
      <c r="F3466" s="11">
        <f t="shared" si="216"/>
        <v>128</v>
      </c>
      <c r="G3466" t="s">
        <v>8218</v>
      </c>
      <c r="H3466" t="s">
        <v>8224</v>
      </c>
      <c r="I3466" t="s">
        <v>8246</v>
      </c>
      <c r="J3466">
        <v>1473247240</v>
      </c>
      <c r="K3466">
        <v>1470655240</v>
      </c>
      <c r="L3466" t="b">
        <v>1</v>
      </c>
      <c r="M3466">
        <v>50</v>
      </c>
      <c r="N3466" t="b">
        <v>1</v>
      </c>
      <c r="O3466" s="12" t="s">
        <v>8280</v>
      </c>
      <c r="P3466" s="12" t="s">
        <v>8281</v>
      </c>
      <c r="Q3466">
        <v>57.52</v>
      </c>
      <c r="R3466" s="18">
        <f t="shared" si="217"/>
        <v>42620.472685185188</v>
      </c>
      <c r="S3466" s="18">
        <f t="shared" si="218"/>
        <v>42590.472685185188</v>
      </c>
      <c r="T3466">
        <f t="shared" si="219"/>
        <v>2016</v>
      </c>
    </row>
    <row r="3467" spans="1:20" ht="45" x14ac:dyDescent="0.25">
      <c r="A3467">
        <v>3177</v>
      </c>
      <c r="B3467" s="9" t="s">
        <v>3177</v>
      </c>
      <c r="C3467" s="3" t="s">
        <v>7287</v>
      </c>
      <c r="D3467" s="5">
        <v>2500</v>
      </c>
      <c r="E3467" s="7">
        <v>2935</v>
      </c>
      <c r="F3467" s="11">
        <f t="shared" si="216"/>
        <v>117</v>
      </c>
      <c r="G3467" t="s">
        <v>8218</v>
      </c>
      <c r="H3467" t="s">
        <v>8223</v>
      </c>
      <c r="I3467" t="s">
        <v>8245</v>
      </c>
      <c r="J3467">
        <v>1403366409</v>
      </c>
      <c r="K3467">
        <v>1400774409</v>
      </c>
      <c r="L3467" t="b">
        <v>1</v>
      </c>
      <c r="M3467">
        <v>51</v>
      </c>
      <c r="N3467" t="b">
        <v>1</v>
      </c>
      <c r="O3467" s="12" t="s">
        <v>8280</v>
      </c>
      <c r="P3467" s="12" t="s">
        <v>8281</v>
      </c>
      <c r="Q3467">
        <v>57.55</v>
      </c>
      <c r="R3467" s="18">
        <f t="shared" si="217"/>
        <v>41811.666770833333</v>
      </c>
      <c r="S3467" s="18">
        <f t="shared" si="218"/>
        <v>41781.666770833333</v>
      </c>
      <c r="T3467">
        <f t="shared" si="219"/>
        <v>2014</v>
      </c>
    </row>
    <row r="3468" spans="1:20" ht="60" x14ac:dyDescent="0.25">
      <c r="A3468">
        <v>2715</v>
      </c>
      <c r="B3468" s="9" t="s">
        <v>2715</v>
      </c>
      <c r="C3468" s="3" t="s">
        <v>6825</v>
      </c>
      <c r="D3468" s="5">
        <v>12000</v>
      </c>
      <c r="E3468" s="7">
        <v>31754.69</v>
      </c>
      <c r="F3468" s="11">
        <f t="shared" si="216"/>
        <v>265</v>
      </c>
      <c r="G3468" t="s">
        <v>8218</v>
      </c>
      <c r="H3468" t="s">
        <v>8223</v>
      </c>
      <c r="I3468" t="s">
        <v>8245</v>
      </c>
      <c r="J3468">
        <v>1456047228</v>
      </c>
      <c r="K3468">
        <v>1453109628</v>
      </c>
      <c r="L3468" t="b">
        <v>1</v>
      </c>
      <c r="M3468">
        <v>551</v>
      </c>
      <c r="N3468" t="b">
        <v>1</v>
      </c>
      <c r="O3468" s="12" t="s">
        <v>8280</v>
      </c>
      <c r="P3468" s="12" t="s">
        <v>8282</v>
      </c>
      <c r="Q3468">
        <v>57.63</v>
      </c>
      <c r="R3468" s="18">
        <f t="shared" si="217"/>
        <v>42421.398472222223</v>
      </c>
      <c r="S3468" s="18">
        <f t="shared" si="218"/>
        <v>42387.398472222223</v>
      </c>
      <c r="T3468">
        <f t="shared" si="219"/>
        <v>2016</v>
      </c>
    </row>
    <row r="3469" spans="1:20" ht="45" x14ac:dyDescent="0.25">
      <c r="A3469">
        <v>3246</v>
      </c>
      <c r="B3469" s="9" t="s">
        <v>3246</v>
      </c>
      <c r="C3469" s="3" t="s">
        <v>7356</v>
      </c>
      <c r="D3469" s="5">
        <v>10000</v>
      </c>
      <c r="E3469" s="7">
        <v>11122</v>
      </c>
      <c r="F3469" s="11">
        <f t="shared" si="216"/>
        <v>111</v>
      </c>
      <c r="G3469" t="s">
        <v>8218</v>
      </c>
      <c r="H3469" t="s">
        <v>8223</v>
      </c>
      <c r="I3469" t="s">
        <v>8245</v>
      </c>
      <c r="J3469">
        <v>1442030340</v>
      </c>
      <c r="K3469">
        <v>1439551200</v>
      </c>
      <c r="L3469" t="b">
        <v>1</v>
      </c>
      <c r="M3469">
        <v>193</v>
      </c>
      <c r="N3469" t="b">
        <v>1</v>
      </c>
      <c r="O3469" s="12" t="s">
        <v>8280</v>
      </c>
      <c r="P3469" s="12" t="s">
        <v>8281</v>
      </c>
      <c r="Q3469">
        <v>57.63</v>
      </c>
      <c r="R3469" s="18">
        <f t="shared" si="217"/>
        <v>42259.165972222225</v>
      </c>
      <c r="S3469" s="18">
        <f t="shared" si="218"/>
        <v>42230.472222222219</v>
      </c>
      <c r="T3469">
        <f t="shared" si="219"/>
        <v>2015</v>
      </c>
    </row>
    <row r="3470" spans="1:20" ht="45" x14ac:dyDescent="0.25">
      <c r="A3470">
        <v>3762</v>
      </c>
      <c r="B3470" s="9" t="s">
        <v>3759</v>
      </c>
      <c r="C3470" s="3" t="s">
        <v>7872</v>
      </c>
      <c r="D3470" s="5">
        <v>1250</v>
      </c>
      <c r="E3470" s="7">
        <v>1328</v>
      </c>
      <c r="F3470" s="11">
        <f t="shared" si="216"/>
        <v>106</v>
      </c>
      <c r="G3470" t="s">
        <v>8218</v>
      </c>
      <c r="H3470" t="s">
        <v>8224</v>
      </c>
      <c r="I3470" t="s">
        <v>8246</v>
      </c>
      <c r="J3470">
        <v>1438543889</v>
      </c>
      <c r="K3470">
        <v>1436383889</v>
      </c>
      <c r="L3470" t="b">
        <v>0</v>
      </c>
      <c r="M3470">
        <v>28</v>
      </c>
      <c r="N3470" t="b">
        <v>1</v>
      </c>
      <c r="O3470" s="12" t="s">
        <v>8280</v>
      </c>
      <c r="P3470" s="12" t="s">
        <v>8305</v>
      </c>
      <c r="Q3470">
        <v>47.43</v>
      </c>
      <c r="R3470" s="18">
        <f t="shared" si="217"/>
        <v>42218.813530092593</v>
      </c>
      <c r="S3470" s="18">
        <f t="shared" si="218"/>
        <v>42193.813530092593</v>
      </c>
      <c r="T3470">
        <f t="shared" si="219"/>
        <v>2015</v>
      </c>
    </row>
    <row r="3471" spans="1:20" ht="45" x14ac:dyDescent="0.25">
      <c r="A3471">
        <v>3651</v>
      </c>
      <c r="B3471" s="9" t="s">
        <v>3649</v>
      </c>
      <c r="C3471" s="3" t="s">
        <v>7761</v>
      </c>
      <c r="D3471" s="5">
        <v>500</v>
      </c>
      <c r="E3471" s="7">
        <v>520</v>
      </c>
      <c r="F3471" s="11">
        <f t="shared" si="216"/>
        <v>104</v>
      </c>
      <c r="G3471" t="s">
        <v>8218</v>
      </c>
      <c r="H3471" t="s">
        <v>8223</v>
      </c>
      <c r="I3471" t="s">
        <v>8245</v>
      </c>
      <c r="J3471">
        <v>1407686340</v>
      </c>
      <c r="K3471">
        <v>1404833442</v>
      </c>
      <c r="L3471" t="b">
        <v>0</v>
      </c>
      <c r="M3471">
        <v>9</v>
      </c>
      <c r="N3471" t="b">
        <v>1</v>
      </c>
      <c r="O3471" s="12" t="s">
        <v>8280</v>
      </c>
      <c r="P3471" s="12" t="s">
        <v>8281</v>
      </c>
      <c r="Q3471">
        <v>57.78</v>
      </c>
      <c r="R3471" s="18">
        <f t="shared" si="217"/>
        <v>41861.665972222225</v>
      </c>
      <c r="S3471" s="18">
        <f t="shared" si="218"/>
        <v>41828.646319444444</v>
      </c>
      <c r="T3471">
        <f t="shared" si="219"/>
        <v>2014</v>
      </c>
    </row>
    <row r="3472" spans="1:20" ht="60" x14ac:dyDescent="0.25">
      <c r="A3472">
        <v>3112</v>
      </c>
      <c r="B3472" s="9" t="s">
        <v>3112</v>
      </c>
      <c r="C3472" s="3" t="s">
        <v>7222</v>
      </c>
      <c r="D3472" s="5">
        <v>11000</v>
      </c>
      <c r="E3472" s="7">
        <v>521</v>
      </c>
      <c r="F3472" s="11">
        <f t="shared" si="216"/>
        <v>5</v>
      </c>
      <c r="G3472" t="s">
        <v>8220</v>
      </c>
      <c r="H3472" t="s">
        <v>8223</v>
      </c>
      <c r="I3472" t="s">
        <v>8245</v>
      </c>
      <c r="J3472">
        <v>1477968934</v>
      </c>
      <c r="K3472">
        <v>1472784934</v>
      </c>
      <c r="L3472" t="b">
        <v>0</v>
      </c>
      <c r="M3472">
        <v>9</v>
      </c>
      <c r="N3472" t="b">
        <v>0</v>
      </c>
      <c r="O3472" s="12" t="s">
        <v>8280</v>
      </c>
      <c r="P3472" s="12" t="s">
        <v>8282</v>
      </c>
      <c r="Q3472">
        <v>57.89</v>
      </c>
      <c r="R3472" s="18">
        <f t="shared" si="217"/>
        <v>42675.121921296297</v>
      </c>
      <c r="S3472" s="18">
        <f t="shared" si="218"/>
        <v>42615.121921296297</v>
      </c>
      <c r="T3472">
        <f t="shared" si="219"/>
        <v>2016</v>
      </c>
    </row>
    <row r="3473" spans="1:20" ht="60" x14ac:dyDescent="0.25">
      <c r="A3473">
        <v>3461</v>
      </c>
      <c r="B3473" s="9" t="s">
        <v>3460</v>
      </c>
      <c r="C3473" s="3" t="s">
        <v>7571</v>
      </c>
      <c r="D3473" s="5">
        <v>500</v>
      </c>
      <c r="E3473" s="7">
        <v>695</v>
      </c>
      <c r="F3473" s="11">
        <f t="shared" si="216"/>
        <v>139</v>
      </c>
      <c r="G3473" t="s">
        <v>8218</v>
      </c>
      <c r="H3473" t="s">
        <v>8223</v>
      </c>
      <c r="I3473" t="s">
        <v>8245</v>
      </c>
      <c r="J3473">
        <v>1477710000</v>
      </c>
      <c r="K3473">
        <v>1475248279</v>
      </c>
      <c r="L3473" t="b">
        <v>0</v>
      </c>
      <c r="M3473">
        <v>12</v>
      </c>
      <c r="N3473" t="b">
        <v>1</v>
      </c>
      <c r="O3473" s="12" t="s">
        <v>8280</v>
      </c>
      <c r="P3473" s="12" t="s">
        <v>8281</v>
      </c>
      <c r="Q3473">
        <v>57.92</v>
      </c>
      <c r="R3473" s="18">
        <f t="shared" si="217"/>
        <v>42672.125</v>
      </c>
      <c r="S3473" s="18">
        <f t="shared" si="218"/>
        <v>42643.632858796293</v>
      </c>
      <c r="T3473">
        <f t="shared" si="219"/>
        <v>2016</v>
      </c>
    </row>
    <row r="3474" spans="1:20" x14ac:dyDescent="0.25">
      <c r="A3474">
        <v>3122</v>
      </c>
      <c r="B3474" s="9" t="s">
        <v>3122</v>
      </c>
      <c r="C3474" s="3" t="s">
        <v>7232</v>
      </c>
      <c r="D3474" s="5">
        <v>199</v>
      </c>
      <c r="E3474" s="7">
        <v>116</v>
      </c>
      <c r="F3474" s="11">
        <f t="shared" ref="F3474:F3537" si="220">ROUND(E3474/D3474*100,0)</f>
        <v>58</v>
      </c>
      <c r="G3474" t="s">
        <v>8219</v>
      </c>
      <c r="H3474" t="s">
        <v>8223</v>
      </c>
      <c r="I3474" t="s">
        <v>8245</v>
      </c>
      <c r="J3474">
        <v>1478733732</v>
      </c>
      <c r="K3474">
        <v>1478298132</v>
      </c>
      <c r="L3474" t="b">
        <v>0</v>
      </c>
      <c r="M3474">
        <v>2</v>
      </c>
      <c r="N3474" t="b">
        <v>0</v>
      </c>
      <c r="O3474" s="12" t="s">
        <v>8280</v>
      </c>
      <c r="P3474" s="12" t="s">
        <v>8282</v>
      </c>
      <c r="Q3474">
        <v>58</v>
      </c>
      <c r="R3474" s="18">
        <f t="shared" ref="R3474:R3537" si="221">(((J3474/60)/60)/24)+DATE(1970,1,1)</f>
        <v>42683.973750000005</v>
      </c>
      <c r="S3474" s="18">
        <f t="shared" ref="S3474:S3537" si="222">(((K3474/60)/60)/24)+DATE(1970,1,1)</f>
        <v>42678.932083333333</v>
      </c>
      <c r="T3474">
        <f t="shared" si="219"/>
        <v>2016</v>
      </c>
    </row>
    <row r="3475" spans="1:20" ht="60" x14ac:dyDescent="0.25">
      <c r="A3475">
        <v>3690</v>
      </c>
      <c r="B3475" s="9" t="s">
        <v>3687</v>
      </c>
      <c r="C3475" s="3" t="s">
        <v>7800</v>
      </c>
      <c r="D3475" s="5">
        <v>1500</v>
      </c>
      <c r="E3475" s="7">
        <v>1800</v>
      </c>
      <c r="F3475" s="11">
        <f t="shared" si="220"/>
        <v>120</v>
      </c>
      <c r="G3475" t="s">
        <v>8218</v>
      </c>
      <c r="H3475" t="s">
        <v>8223</v>
      </c>
      <c r="I3475" t="s">
        <v>8245</v>
      </c>
      <c r="J3475">
        <v>1417101683</v>
      </c>
      <c r="K3475">
        <v>1414506083</v>
      </c>
      <c r="L3475" t="b">
        <v>0</v>
      </c>
      <c r="M3475">
        <v>31</v>
      </c>
      <c r="N3475" t="b">
        <v>1</v>
      </c>
      <c r="O3475" s="12" t="s">
        <v>8280</v>
      </c>
      <c r="P3475" s="12" t="s">
        <v>8281</v>
      </c>
      <c r="Q3475">
        <v>58.06</v>
      </c>
      <c r="R3475" s="18">
        <f t="shared" si="221"/>
        <v>41970.639849537038</v>
      </c>
      <c r="S3475" s="18">
        <f t="shared" si="222"/>
        <v>41940.598182870373</v>
      </c>
      <c r="T3475">
        <f t="shared" si="219"/>
        <v>2014</v>
      </c>
    </row>
    <row r="3476" spans="1:20" ht="60" x14ac:dyDescent="0.25">
      <c r="A3476">
        <v>3165</v>
      </c>
      <c r="B3476" s="9" t="s">
        <v>3165</v>
      </c>
      <c r="C3476" s="3" t="s">
        <v>7275</v>
      </c>
      <c r="D3476" s="5">
        <v>750</v>
      </c>
      <c r="E3476" s="7">
        <v>1220</v>
      </c>
      <c r="F3476" s="11">
        <f t="shared" si="220"/>
        <v>163</v>
      </c>
      <c r="G3476" t="s">
        <v>8218</v>
      </c>
      <c r="H3476" t="s">
        <v>8223</v>
      </c>
      <c r="I3476" t="s">
        <v>8245</v>
      </c>
      <c r="J3476">
        <v>1304395140</v>
      </c>
      <c r="K3476">
        <v>1302493760</v>
      </c>
      <c r="L3476" t="b">
        <v>1</v>
      </c>
      <c r="M3476">
        <v>21</v>
      </c>
      <c r="N3476" t="b">
        <v>1</v>
      </c>
      <c r="O3476" s="12" t="s">
        <v>8280</v>
      </c>
      <c r="P3476" s="12" t="s">
        <v>8281</v>
      </c>
      <c r="Q3476">
        <v>58.1</v>
      </c>
      <c r="R3476" s="18">
        <f t="shared" si="221"/>
        <v>40666.165972222225</v>
      </c>
      <c r="S3476" s="18">
        <f t="shared" si="222"/>
        <v>40644.159259259257</v>
      </c>
      <c r="T3476">
        <f t="shared" si="219"/>
        <v>2011</v>
      </c>
    </row>
    <row r="3477" spans="1:20" ht="60" x14ac:dyDescent="0.25">
      <c r="A3477">
        <v>3109</v>
      </c>
      <c r="B3477" s="9" t="s">
        <v>3109</v>
      </c>
      <c r="C3477" s="3" t="s">
        <v>7219</v>
      </c>
      <c r="D3477" s="5">
        <v>26500</v>
      </c>
      <c r="E3477" s="7">
        <v>6633</v>
      </c>
      <c r="F3477" s="11">
        <f t="shared" si="220"/>
        <v>25</v>
      </c>
      <c r="G3477" t="s">
        <v>8220</v>
      </c>
      <c r="H3477" t="s">
        <v>8223</v>
      </c>
      <c r="I3477" t="s">
        <v>8245</v>
      </c>
      <c r="J3477">
        <v>1409194810</v>
      </c>
      <c r="K3477">
        <v>1406170810</v>
      </c>
      <c r="L3477" t="b">
        <v>0</v>
      </c>
      <c r="M3477">
        <v>114</v>
      </c>
      <c r="N3477" t="b">
        <v>0</v>
      </c>
      <c r="O3477" s="12" t="s">
        <v>8280</v>
      </c>
      <c r="P3477" s="12" t="s">
        <v>8282</v>
      </c>
      <c r="Q3477">
        <v>58.18</v>
      </c>
      <c r="R3477" s="18">
        <f t="shared" si="221"/>
        <v>41879.125115740739</v>
      </c>
      <c r="S3477" s="18">
        <f t="shared" si="222"/>
        <v>41844.125115740739</v>
      </c>
      <c r="T3477">
        <f t="shared" si="219"/>
        <v>2014</v>
      </c>
    </row>
    <row r="3478" spans="1:20" ht="45" x14ac:dyDescent="0.25">
      <c r="A3478">
        <v>3568</v>
      </c>
      <c r="B3478" s="9" t="s">
        <v>3567</v>
      </c>
      <c r="C3478" s="3" t="s">
        <v>7678</v>
      </c>
      <c r="D3478" s="5">
        <v>1000</v>
      </c>
      <c r="E3478" s="7">
        <v>1110</v>
      </c>
      <c r="F3478" s="11">
        <f t="shared" si="220"/>
        <v>111</v>
      </c>
      <c r="G3478" t="s">
        <v>8218</v>
      </c>
      <c r="H3478" t="s">
        <v>8223</v>
      </c>
      <c r="I3478" t="s">
        <v>8245</v>
      </c>
      <c r="J3478">
        <v>1410975994</v>
      </c>
      <c r="K3478">
        <v>1408383994</v>
      </c>
      <c r="L3478" t="b">
        <v>0</v>
      </c>
      <c r="M3478">
        <v>19</v>
      </c>
      <c r="N3478" t="b">
        <v>1</v>
      </c>
      <c r="O3478" s="12" t="s">
        <v>8280</v>
      </c>
      <c r="P3478" s="12" t="s">
        <v>8281</v>
      </c>
      <c r="Q3478">
        <v>58.42</v>
      </c>
      <c r="R3478" s="18">
        <f t="shared" si="221"/>
        <v>41899.740671296298</v>
      </c>
      <c r="S3478" s="18">
        <f t="shared" si="222"/>
        <v>41869.740671296298</v>
      </c>
      <c r="T3478">
        <f t="shared" si="219"/>
        <v>2014</v>
      </c>
    </row>
    <row r="3479" spans="1:20" ht="45" x14ac:dyDescent="0.25">
      <c r="A3479">
        <v>3582</v>
      </c>
      <c r="B3479" s="9" t="s">
        <v>3581</v>
      </c>
      <c r="C3479" s="3" t="s">
        <v>7692</v>
      </c>
      <c r="D3479" s="5">
        <v>1000</v>
      </c>
      <c r="E3479" s="7">
        <v>2870</v>
      </c>
      <c r="F3479" s="11">
        <f t="shared" si="220"/>
        <v>287</v>
      </c>
      <c r="G3479" t="s">
        <v>8218</v>
      </c>
      <c r="H3479" t="s">
        <v>8223</v>
      </c>
      <c r="I3479" t="s">
        <v>8245</v>
      </c>
      <c r="J3479">
        <v>1459822682</v>
      </c>
      <c r="K3479">
        <v>1458613082</v>
      </c>
      <c r="L3479" t="b">
        <v>0</v>
      </c>
      <c r="M3479">
        <v>49</v>
      </c>
      <c r="N3479" t="b">
        <v>1</v>
      </c>
      <c r="O3479" s="12" t="s">
        <v>8280</v>
      </c>
      <c r="P3479" s="12" t="s">
        <v>8281</v>
      </c>
      <c r="Q3479">
        <v>58.57</v>
      </c>
      <c r="R3479" s="18">
        <f t="shared" si="221"/>
        <v>42465.095856481479</v>
      </c>
      <c r="S3479" s="18">
        <f t="shared" si="222"/>
        <v>42451.095856481479</v>
      </c>
      <c r="T3479">
        <f t="shared" si="219"/>
        <v>2016</v>
      </c>
    </row>
    <row r="3480" spans="1:20" ht="45" x14ac:dyDescent="0.25">
      <c r="A3480">
        <v>3408</v>
      </c>
      <c r="B3480" s="9" t="s">
        <v>3407</v>
      </c>
      <c r="C3480" s="3" t="s">
        <v>7518</v>
      </c>
      <c r="D3480" s="5">
        <v>500</v>
      </c>
      <c r="E3480" s="7">
        <v>1055</v>
      </c>
      <c r="F3480" s="11">
        <f t="shared" si="220"/>
        <v>211</v>
      </c>
      <c r="G3480" t="s">
        <v>8218</v>
      </c>
      <c r="H3480" t="s">
        <v>8223</v>
      </c>
      <c r="I3480" t="s">
        <v>8245</v>
      </c>
      <c r="J3480">
        <v>1405727304</v>
      </c>
      <c r="K3480">
        <v>1403135304</v>
      </c>
      <c r="L3480" t="b">
        <v>0</v>
      </c>
      <c r="M3480">
        <v>18</v>
      </c>
      <c r="N3480" t="b">
        <v>1</v>
      </c>
      <c r="O3480" s="12" t="s">
        <v>8280</v>
      </c>
      <c r="P3480" s="12" t="s">
        <v>8281</v>
      </c>
      <c r="Q3480">
        <v>58.61</v>
      </c>
      <c r="R3480" s="18">
        <f t="shared" si="221"/>
        <v>41838.991944444446</v>
      </c>
      <c r="S3480" s="18">
        <f t="shared" si="222"/>
        <v>41808.991944444446</v>
      </c>
      <c r="T3480">
        <f t="shared" si="219"/>
        <v>2014</v>
      </c>
    </row>
    <row r="3481" spans="1:20" ht="60" x14ac:dyDescent="0.25">
      <c r="A3481">
        <v>2974</v>
      </c>
      <c r="B3481" s="9" t="s">
        <v>2974</v>
      </c>
      <c r="C3481" s="3" t="s">
        <v>7084</v>
      </c>
      <c r="D3481" s="5">
        <v>5000</v>
      </c>
      <c r="E3481" s="7">
        <v>5100</v>
      </c>
      <c r="F3481" s="11">
        <f t="shared" si="220"/>
        <v>102</v>
      </c>
      <c r="G3481" t="s">
        <v>8218</v>
      </c>
      <c r="H3481" t="s">
        <v>8223</v>
      </c>
      <c r="I3481" t="s">
        <v>8245</v>
      </c>
      <c r="J3481">
        <v>1411695300</v>
      </c>
      <c r="K3481">
        <v>1409275671</v>
      </c>
      <c r="L3481" t="b">
        <v>0</v>
      </c>
      <c r="M3481">
        <v>87</v>
      </c>
      <c r="N3481" t="b">
        <v>1</v>
      </c>
      <c r="O3481" s="12" t="s">
        <v>8280</v>
      </c>
      <c r="P3481" s="12" t="s">
        <v>8281</v>
      </c>
      <c r="Q3481">
        <v>58.62</v>
      </c>
      <c r="R3481" s="18">
        <f t="shared" si="221"/>
        <v>41908.065972222219</v>
      </c>
      <c r="S3481" s="18">
        <f t="shared" si="222"/>
        <v>41880.061006944445</v>
      </c>
      <c r="T3481">
        <f t="shared" si="219"/>
        <v>2014</v>
      </c>
    </row>
    <row r="3482" spans="1:20" ht="60" x14ac:dyDescent="0.25">
      <c r="A3482">
        <v>3241</v>
      </c>
      <c r="B3482" s="9" t="s">
        <v>3241</v>
      </c>
      <c r="C3482" s="3" t="s">
        <v>7351</v>
      </c>
      <c r="D3482" s="5">
        <v>8500</v>
      </c>
      <c r="E3482" s="7">
        <v>9801</v>
      </c>
      <c r="F3482" s="11">
        <f t="shared" si="220"/>
        <v>115</v>
      </c>
      <c r="G3482" t="s">
        <v>8218</v>
      </c>
      <c r="H3482" t="s">
        <v>8223</v>
      </c>
      <c r="I3482" t="s">
        <v>8245</v>
      </c>
      <c r="J3482">
        <v>1413269940</v>
      </c>
      <c r="K3482">
        <v>1410421670</v>
      </c>
      <c r="L3482" t="b">
        <v>1</v>
      </c>
      <c r="M3482">
        <v>167</v>
      </c>
      <c r="N3482" t="b">
        <v>1</v>
      </c>
      <c r="O3482" s="12" t="s">
        <v>8280</v>
      </c>
      <c r="P3482" s="12" t="s">
        <v>8281</v>
      </c>
      <c r="Q3482">
        <v>58.69</v>
      </c>
      <c r="R3482" s="18">
        <f t="shared" si="221"/>
        <v>41926.290972222225</v>
      </c>
      <c r="S3482" s="18">
        <f t="shared" si="222"/>
        <v>41893.324884259258</v>
      </c>
      <c r="T3482">
        <f t="shared" si="219"/>
        <v>2014</v>
      </c>
    </row>
    <row r="3483" spans="1:20" ht="45" x14ac:dyDescent="0.25">
      <c r="A3483">
        <v>3683</v>
      </c>
      <c r="B3483" s="9" t="s">
        <v>3680</v>
      </c>
      <c r="C3483" s="3" t="s">
        <v>7793</v>
      </c>
      <c r="D3483" s="5">
        <v>3500</v>
      </c>
      <c r="E3483" s="7">
        <v>3880</v>
      </c>
      <c r="F3483" s="11">
        <f t="shared" si="220"/>
        <v>111</v>
      </c>
      <c r="G3483" t="s">
        <v>8218</v>
      </c>
      <c r="H3483" t="s">
        <v>8223</v>
      </c>
      <c r="I3483" t="s">
        <v>8245</v>
      </c>
      <c r="J3483">
        <v>1476931696</v>
      </c>
      <c r="K3483">
        <v>1474339696</v>
      </c>
      <c r="L3483" t="b">
        <v>0</v>
      </c>
      <c r="M3483">
        <v>66</v>
      </c>
      <c r="N3483" t="b">
        <v>1</v>
      </c>
      <c r="O3483" s="12" t="s">
        <v>8280</v>
      </c>
      <c r="P3483" s="12" t="s">
        <v>8281</v>
      </c>
      <c r="Q3483">
        <v>58.79</v>
      </c>
      <c r="R3483" s="18">
        <f t="shared" si="221"/>
        <v>42663.116851851853</v>
      </c>
      <c r="S3483" s="18">
        <f t="shared" si="222"/>
        <v>42633.116851851853</v>
      </c>
      <c r="T3483">
        <f t="shared" si="219"/>
        <v>2016</v>
      </c>
    </row>
    <row r="3484" spans="1:20" ht="60" x14ac:dyDescent="0.25">
      <c r="A3484">
        <v>3512</v>
      </c>
      <c r="B3484" s="9" t="s">
        <v>3511</v>
      </c>
      <c r="C3484" s="3" t="s">
        <v>7622</v>
      </c>
      <c r="D3484" s="5">
        <v>1000</v>
      </c>
      <c r="E3484" s="7">
        <v>1000</v>
      </c>
      <c r="F3484" s="11">
        <f t="shared" si="220"/>
        <v>100</v>
      </c>
      <c r="G3484" t="s">
        <v>8218</v>
      </c>
      <c r="H3484" t="s">
        <v>8224</v>
      </c>
      <c r="I3484" t="s">
        <v>8246</v>
      </c>
      <c r="J3484">
        <v>1429789992</v>
      </c>
      <c r="K3484">
        <v>1424609592</v>
      </c>
      <c r="L3484" t="b">
        <v>0</v>
      </c>
      <c r="M3484">
        <v>17</v>
      </c>
      <c r="N3484" t="b">
        <v>1</v>
      </c>
      <c r="O3484" s="12" t="s">
        <v>8280</v>
      </c>
      <c r="P3484" s="12" t="s">
        <v>8281</v>
      </c>
      <c r="Q3484">
        <v>58.82</v>
      </c>
      <c r="R3484" s="18">
        <f t="shared" si="221"/>
        <v>42117.49527777778</v>
      </c>
      <c r="S3484" s="18">
        <f t="shared" si="222"/>
        <v>42057.536944444444</v>
      </c>
      <c r="T3484">
        <f t="shared" si="219"/>
        <v>2015</v>
      </c>
    </row>
    <row r="3485" spans="1:20" ht="60" x14ac:dyDescent="0.25">
      <c r="A3485">
        <v>3831</v>
      </c>
      <c r="B3485" s="9" t="s">
        <v>3828</v>
      </c>
      <c r="C3485" s="3" t="s">
        <v>7940</v>
      </c>
      <c r="D3485" s="5">
        <v>500</v>
      </c>
      <c r="E3485" s="7">
        <v>530.11</v>
      </c>
      <c r="F3485" s="11">
        <f t="shared" si="220"/>
        <v>106</v>
      </c>
      <c r="G3485" t="s">
        <v>8218</v>
      </c>
      <c r="H3485" t="s">
        <v>8223</v>
      </c>
      <c r="I3485" t="s">
        <v>8245</v>
      </c>
      <c r="J3485">
        <v>1415222545</v>
      </c>
      <c r="K3485">
        <v>1413404545</v>
      </c>
      <c r="L3485" t="b">
        <v>0</v>
      </c>
      <c r="M3485">
        <v>9</v>
      </c>
      <c r="N3485" t="b">
        <v>1</v>
      </c>
      <c r="O3485" s="12" t="s">
        <v>8280</v>
      </c>
      <c r="P3485" s="12" t="s">
        <v>8281</v>
      </c>
      <c r="Q3485">
        <v>58.9</v>
      </c>
      <c r="R3485" s="18">
        <f t="shared" si="221"/>
        <v>41948.890567129631</v>
      </c>
      <c r="S3485" s="18">
        <f t="shared" si="222"/>
        <v>41927.848900462966</v>
      </c>
      <c r="T3485">
        <f t="shared" si="219"/>
        <v>2014</v>
      </c>
    </row>
    <row r="3486" spans="1:20" ht="60" x14ac:dyDescent="0.25">
      <c r="A3486">
        <v>3435</v>
      </c>
      <c r="B3486" s="9" t="s">
        <v>3434</v>
      </c>
      <c r="C3486" s="3" t="s">
        <v>7545</v>
      </c>
      <c r="D3486" s="5">
        <v>1000</v>
      </c>
      <c r="E3486" s="7">
        <v>1120</v>
      </c>
      <c r="F3486" s="11">
        <f t="shared" si="220"/>
        <v>112</v>
      </c>
      <c r="G3486" t="s">
        <v>8218</v>
      </c>
      <c r="H3486" t="s">
        <v>8223</v>
      </c>
      <c r="I3486" t="s">
        <v>8245</v>
      </c>
      <c r="J3486">
        <v>1470538800</v>
      </c>
      <c r="K3486">
        <v>1469112493</v>
      </c>
      <c r="L3486" t="b">
        <v>0</v>
      </c>
      <c r="M3486">
        <v>19</v>
      </c>
      <c r="N3486" t="b">
        <v>1</v>
      </c>
      <c r="O3486" s="12" t="s">
        <v>8280</v>
      </c>
      <c r="P3486" s="12" t="s">
        <v>8281</v>
      </c>
      <c r="Q3486">
        <v>58.95</v>
      </c>
      <c r="R3486" s="18">
        <f t="shared" si="221"/>
        <v>42589.125</v>
      </c>
      <c r="S3486" s="18">
        <f t="shared" si="222"/>
        <v>42572.61681712963</v>
      </c>
      <c r="T3486">
        <f t="shared" si="219"/>
        <v>2016</v>
      </c>
    </row>
    <row r="3487" spans="1:20" ht="30" x14ac:dyDescent="0.25">
      <c r="A3487">
        <v>3763</v>
      </c>
      <c r="B3487" s="9" t="s">
        <v>3760</v>
      </c>
      <c r="C3487" s="3" t="s">
        <v>7873</v>
      </c>
      <c r="D3487" s="5">
        <v>5000</v>
      </c>
      <c r="E3487" s="7">
        <v>5000</v>
      </c>
      <c r="F3487" s="11">
        <f t="shared" si="220"/>
        <v>100</v>
      </c>
      <c r="G3487" t="s">
        <v>8218</v>
      </c>
      <c r="H3487" t="s">
        <v>8223</v>
      </c>
      <c r="I3487" t="s">
        <v>8245</v>
      </c>
      <c r="J3487">
        <v>1427907626</v>
      </c>
      <c r="K3487">
        <v>1425319226</v>
      </c>
      <c r="L3487" t="b">
        <v>0</v>
      </c>
      <c r="M3487">
        <v>77</v>
      </c>
      <c r="N3487" t="b">
        <v>1</v>
      </c>
      <c r="O3487" s="12" t="s">
        <v>8280</v>
      </c>
      <c r="P3487" s="12" t="s">
        <v>8305</v>
      </c>
      <c r="Q3487">
        <v>64.94</v>
      </c>
      <c r="R3487" s="18">
        <f t="shared" si="221"/>
        <v>42095.708634259259</v>
      </c>
      <c r="S3487" s="18">
        <f t="shared" si="222"/>
        <v>42065.750300925924</v>
      </c>
      <c r="T3487">
        <f t="shared" si="219"/>
        <v>2015</v>
      </c>
    </row>
    <row r="3488" spans="1:20" ht="60" x14ac:dyDescent="0.25">
      <c r="A3488">
        <v>4032</v>
      </c>
      <c r="B3488" s="9" t="s">
        <v>4028</v>
      </c>
      <c r="C3488" s="3" t="s">
        <v>8137</v>
      </c>
      <c r="D3488" s="5">
        <v>6048</v>
      </c>
      <c r="E3488" s="7">
        <v>413</v>
      </c>
      <c r="F3488" s="11">
        <f t="shared" si="220"/>
        <v>7</v>
      </c>
      <c r="G3488" t="s">
        <v>8220</v>
      </c>
      <c r="H3488" t="s">
        <v>8223</v>
      </c>
      <c r="I3488" t="s">
        <v>8245</v>
      </c>
      <c r="J3488">
        <v>1450211116</v>
      </c>
      <c r="K3488">
        <v>1445023516</v>
      </c>
      <c r="L3488" t="b">
        <v>0</v>
      </c>
      <c r="M3488">
        <v>7</v>
      </c>
      <c r="N3488" t="b">
        <v>0</v>
      </c>
      <c r="O3488" s="12" t="s">
        <v>8280</v>
      </c>
      <c r="P3488" s="12" t="s">
        <v>8281</v>
      </c>
      <c r="Q3488">
        <v>59</v>
      </c>
      <c r="R3488" s="18">
        <f t="shared" si="221"/>
        <v>42353.85087962963</v>
      </c>
      <c r="S3488" s="18">
        <f t="shared" si="222"/>
        <v>42293.809212962966</v>
      </c>
      <c r="T3488">
        <f t="shared" si="219"/>
        <v>2015</v>
      </c>
    </row>
    <row r="3489" spans="1:20" ht="45" x14ac:dyDescent="0.25">
      <c r="A3489">
        <v>4108</v>
      </c>
      <c r="B3489" s="9" t="s">
        <v>4104</v>
      </c>
      <c r="C3489" s="3" t="s">
        <v>8211</v>
      </c>
      <c r="D3489" s="5">
        <v>3000</v>
      </c>
      <c r="E3489" s="7">
        <v>59</v>
      </c>
      <c r="F3489" s="11">
        <f t="shared" si="220"/>
        <v>2</v>
      </c>
      <c r="G3489" t="s">
        <v>8220</v>
      </c>
      <c r="H3489" t="s">
        <v>8223</v>
      </c>
      <c r="I3489" t="s">
        <v>8245</v>
      </c>
      <c r="J3489">
        <v>1488517200</v>
      </c>
      <c r="K3489">
        <v>1485909937</v>
      </c>
      <c r="L3489" t="b">
        <v>0</v>
      </c>
      <c r="M3489">
        <v>1</v>
      </c>
      <c r="N3489" t="b">
        <v>0</v>
      </c>
      <c r="O3489" s="12" t="s">
        <v>8280</v>
      </c>
      <c r="P3489" s="12" t="s">
        <v>8281</v>
      </c>
      <c r="Q3489">
        <v>59</v>
      </c>
      <c r="R3489" s="18">
        <f t="shared" si="221"/>
        <v>42797.208333333328</v>
      </c>
      <c r="S3489" s="18">
        <f t="shared" si="222"/>
        <v>42767.031678240746</v>
      </c>
      <c r="T3489">
        <f t="shared" si="219"/>
        <v>2017</v>
      </c>
    </row>
    <row r="3490" spans="1:20" ht="45" x14ac:dyDescent="0.25">
      <c r="A3490">
        <v>3764</v>
      </c>
      <c r="B3490" s="9" t="s">
        <v>3761</v>
      </c>
      <c r="C3490" s="3" t="s">
        <v>7874</v>
      </c>
      <c r="D3490" s="5">
        <v>1500</v>
      </c>
      <c r="E3490" s="7">
        <v>1500</v>
      </c>
      <c r="F3490" s="11">
        <f t="shared" si="220"/>
        <v>100</v>
      </c>
      <c r="G3490" t="s">
        <v>8218</v>
      </c>
      <c r="H3490" t="s">
        <v>8223</v>
      </c>
      <c r="I3490" t="s">
        <v>8245</v>
      </c>
      <c r="J3490">
        <v>1464482160</v>
      </c>
      <c r="K3490">
        <v>1462824832</v>
      </c>
      <c r="L3490" t="b">
        <v>0</v>
      </c>
      <c r="M3490">
        <v>27</v>
      </c>
      <c r="N3490" t="b">
        <v>1</v>
      </c>
      <c r="O3490" s="12" t="s">
        <v>8280</v>
      </c>
      <c r="P3490" s="12" t="s">
        <v>8305</v>
      </c>
      <c r="Q3490">
        <v>55.56</v>
      </c>
      <c r="R3490" s="18">
        <f t="shared" si="221"/>
        <v>42519.024999999994</v>
      </c>
      <c r="S3490" s="18">
        <f t="shared" si="222"/>
        <v>42499.842962962968</v>
      </c>
      <c r="T3490">
        <f t="shared" si="219"/>
        <v>2016</v>
      </c>
    </row>
    <row r="3491" spans="1:20" ht="45" x14ac:dyDescent="0.25">
      <c r="A3491">
        <v>3564</v>
      </c>
      <c r="B3491" s="9" t="s">
        <v>3563</v>
      </c>
      <c r="C3491" s="3" t="s">
        <v>7674</v>
      </c>
      <c r="D3491" s="5">
        <v>1000</v>
      </c>
      <c r="E3491" s="7">
        <v>1005</v>
      </c>
      <c r="F3491" s="11">
        <f t="shared" si="220"/>
        <v>101</v>
      </c>
      <c r="G3491" t="s">
        <v>8218</v>
      </c>
      <c r="H3491" t="s">
        <v>8224</v>
      </c>
      <c r="I3491" t="s">
        <v>8246</v>
      </c>
      <c r="J3491">
        <v>1444060800</v>
      </c>
      <c r="K3491">
        <v>1440082649</v>
      </c>
      <c r="L3491" t="b">
        <v>0</v>
      </c>
      <c r="M3491">
        <v>17</v>
      </c>
      <c r="N3491" t="b">
        <v>1</v>
      </c>
      <c r="O3491" s="12" t="s">
        <v>8280</v>
      </c>
      <c r="P3491" s="12" t="s">
        <v>8281</v>
      </c>
      <c r="Q3491">
        <v>59.12</v>
      </c>
      <c r="R3491" s="18">
        <f t="shared" si="221"/>
        <v>42282.666666666672</v>
      </c>
      <c r="S3491" s="18">
        <f t="shared" si="222"/>
        <v>42236.623252314821</v>
      </c>
      <c r="T3491">
        <f t="shared" si="219"/>
        <v>2015</v>
      </c>
    </row>
    <row r="3492" spans="1:20" ht="45" x14ac:dyDescent="0.25">
      <c r="A3492">
        <v>3686</v>
      </c>
      <c r="B3492" s="9" t="s">
        <v>3683</v>
      </c>
      <c r="C3492" s="3" t="s">
        <v>7796</v>
      </c>
      <c r="D3492" s="5">
        <v>350</v>
      </c>
      <c r="E3492" s="7">
        <v>355</v>
      </c>
      <c r="F3492" s="11">
        <f t="shared" si="220"/>
        <v>101</v>
      </c>
      <c r="G3492" t="s">
        <v>8218</v>
      </c>
      <c r="H3492" t="s">
        <v>8223</v>
      </c>
      <c r="I3492" t="s">
        <v>8245</v>
      </c>
      <c r="J3492">
        <v>1440820740</v>
      </c>
      <c r="K3492">
        <v>1439567660</v>
      </c>
      <c r="L3492" t="b">
        <v>0</v>
      </c>
      <c r="M3492">
        <v>6</v>
      </c>
      <c r="N3492" t="b">
        <v>1</v>
      </c>
      <c r="O3492" s="12" t="s">
        <v>8280</v>
      </c>
      <c r="P3492" s="12" t="s">
        <v>8281</v>
      </c>
      <c r="Q3492">
        <v>59.17</v>
      </c>
      <c r="R3492" s="18">
        <f t="shared" si="221"/>
        <v>42245.165972222225</v>
      </c>
      <c r="S3492" s="18">
        <f t="shared" si="222"/>
        <v>42230.662731481483</v>
      </c>
      <c r="T3492">
        <f t="shared" si="219"/>
        <v>2015</v>
      </c>
    </row>
    <row r="3493" spans="1:20" ht="60" x14ac:dyDescent="0.25">
      <c r="A3493">
        <v>3546</v>
      </c>
      <c r="B3493" s="9" t="s">
        <v>3545</v>
      </c>
      <c r="C3493" s="3" t="s">
        <v>7656</v>
      </c>
      <c r="D3493" s="5">
        <v>1100</v>
      </c>
      <c r="E3493" s="7">
        <v>1125</v>
      </c>
      <c r="F3493" s="11">
        <f t="shared" si="220"/>
        <v>102</v>
      </c>
      <c r="G3493" t="s">
        <v>8218</v>
      </c>
      <c r="H3493" t="s">
        <v>8223</v>
      </c>
      <c r="I3493" t="s">
        <v>8245</v>
      </c>
      <c r="J3493">
        <v>1427860740</v>
      </c>
      <c r="K3493">
        <v>1426002684</v>
      </c>
      <c r="L3493" t="b">
        <v>0</v>
      </c>
      <c r="M3493">
        <v>19</v>
      </c>
      <c r="N3493" t="b">
        <v>1</v>
      </c>
      <c r="O3493" s="12" t="s">
        <v>8280</v>
      </c>
      <c r="P3493" s="12" t="s">
        <v>8281</v>
      </c>
      <c r="Q3493">
        <v>59.21</v>
      </c>
      <c r="R3493" s="18">
        <f t="shared" si="221"/>
        <v>42095.165972222225</v>
      </c>
      <c r="S3493" s="18">
        <f t="shared" si="222"/>
        <v>42073.660694444443</v>
      </c>
      <c r="T3493">
        <f t="shared" si="219"/>
        <v>2015</v>
      </c>
    </row>
    <row r="3494" spans="1:20" ht="45" x14ac:dyDescent="0.25">
      <c r="A3494">
        <v>3599</v>
      </c>
      <c r="B3494" s="9" t="s">
        <v>3598</v>
      </c>
      <c r="C3494" s="3" t="s">
        <v>7709</v>
      </c>
      <c r="D3494" s="5">
        <v>500</v>
      </c>
      <c r="E3494" s="7">
        <v>1010</v>
      </c>
      <c r="F3494" s="11">
        <f t="shared" si="220"/>
        <v>202</v>
      </c>
      <c r="G3494" t="s">
        <v>8218</v>
      </c>
      <c r="H3494" t="s">
        <v>8223</v>
      </c>
      <c r="I3494" t="s">
        <v>8245</v>
      </c>
      <c r="J3494">
        <v>1440892800</v>
      </c>
      <c r="K3494">
        <v>1438715077</v>
      </c>
      <c r="L3494" t="b">
        <v>0</v>
      </c>
      <c r="M3494">
        <v>17</v>
      </c>
      <c r="N3494" t="b">
        <v>1</v>
      </c>
      <c r="O3494" s="12" t="s">
        <v>8280</v>
      </c>
      <c r="P3494" s="12" t="s">
        <v>8281</v>
      </c>
      <c r="Q3494">
        <v>59.41</v>
      </c>
      <c r="R3494" s="18">
        <f t="shared" si="221"/>
        <v>42246</v>
      </c>
      <c r="S3494" s="18">
        <f t="shared" si="222"/>
        <v>42220.79487268519</v>
      </c>
      <c r="T3494">
        <f t="shared" si="219"/>
        <v>2015</v>
      </c>
    </row>
    <row r="3495" spans="1:20" ht="45" x14ac:dyDescent="0.25">
      <c r="A3495">
        <v>3226</v>
      </c>
      <c r="B3495" s="9" t="s">
        <v>3226</v>
      </c>
      <c r="C3495" s="3" t="s">
        <v>7336</v>
      </c>
      <c r="D3495" s="5">
        <v>1200</v>
      </c>
      <c r="E3495" s="7">
        <v>1250</v>
      </c>
      <c r="F3495" s="11">
        <f t="shared" si="220"/>
        <v>104</v>
      </c>
      <c r="G3495" t="s">
        <v>8218</v>
      </c>
      <c r="H3495" t="s">
        <v>8224</v>
      </c>
      <c r="I3495" t="s">
        <v>8246</v>
      </c>
      <c r="J3495">
        <v>1446213612</v>
      </c>
      <c r="K3495">
        <v>1443621612</v>
      </c>
      <c r="L3495" t="b">
        <v>1</v>
      </c>
      <c r="M3495">
        <v>21</v>
      </c>
      <c r="N3495" t="b">
        <v>1</v>
      </c>
      <c r="O3495" s="12" t="s">
        <v>8280</v>
      </c>
      <c r="P3495" s="12" t="s">
        <v>8281</v>
      </c>
      <c r="Q3495">
        <v>59.52</v>
      </c>
      <c r="R3495" s="18">
        <f t="shared" si="221"/>
        <v>42307.583472222221</v>
      </c>
      <c r="S3495" s="18">
        <f t="shared" si="222"/>
        <v>42277.583472222221</v>
      </c>
      <c r="T3495">
        <f t="shared" si="219"/>
        <v>2015</v>
      </c>
    </row>
    <row r="3496" spans="1:20" ht="45" x14ac:dyDescent="0.25">
      <c r="A3496">
        <v>3998</v>
      </c>
      <c r="B3496" s="9" t="s">
        <v>3994</v>
      </c>
      <c r="C3496" s="3" t="s">
        <v>8104</v>
      </c>
      <c r="D3496" s="5">
        <v>1250</v>
      </c>
      <c r="E3496" s="7">
        <v>715</v>
      </c>
      <c r="F3496" s="11">
        <f t="shared" si="220"/>
        <v>57</v>
      </c>
      <c r="G3496" t="s">
        <v>8220</v>
      </c>
      <c r="H3496" t="s">
        <v>8223</v>
      </c>
      <c r="I3496" t="s">
        <v>8245</v>
      </c>
      <c r="J3496">
        <v>1427580426</v>
      </c>
      <c r="K3496">
        <v>1424992026</v>
      </c>
      <c r="L3496" t="b">
        <v>0</v>
      </c>
      <c r="M3496">
        <v>12</v>
      </c>
      <c r="N3496" t="b">
        <v>0</v>
      </c>
      <c r="O3496" s="12" t="s">
        <v>8280</v>
      </c>
      <c r="P3496" s="12" t="s">
        <v>8281</v>
      </c>
      <c r="Q3496">
        <v>59.58</v>
      </c>
      <c r="R3496" s="18">
        <f t="shared" si="221"/>
        <v>42091.921597222223</v>
      </c>
      <c r="S3496" s="18">
        <f t="shared" si="222"/>
        <v>42061.963263888887</v>
      </c>
      <c r="T3496">
        <f t="shared" si="219"/>
        <v>2015</v>
      </c>
    </row>
    <row r="3497" spans="1:20" ht="60" x14ac:dyDescent="0.25">
      <c r="A3497">
        <v>3303</v>
      </c>
      <c r="B3497" s="9" t="s">
        <v>3303</v>
      </c>
      <c r="C3497" s="3" t="s">
        <v>7413</v>
      </c>
      <c r="D3497" s="5">
        <v>1800</v>
      </c>
      <c r="E3497" s="7">
        <v>2086</v>
      </c>
      <c r="F3497" s="11">
        <f t="shared" si="220"/>
        <v>116</v>
      </c>
      <c r="G3497" t="s">
        <v>8218</v>
      </c>
      <c r="H3497" t="s">
        <v>8223</v>
      </c>
      <c r="I3497" t="s">
        <v>8245</v>
      </c>
      <c r="J3497">
        <v>1427553484</v>
      </c>
      <c r="K3497">
        <v>1424533084</v>
      </c>
      <c r="L3497" t="b">
        <v>0</v>
      </c>
      <c r="M3497">
        <v>35</v>
      </c>
      <c r="N3497" t="b">
        <v>1</v>
      </c>
      <c r="O3497" s="12" t="s">
        <v>8280</v>
      </c>
      <c r="P3497" s="12" t="s">
        <v>8281</v>
      </c>
      <c r="Q3497">
        <v>59.6</v>
      </c>
      <c r="R3497" s="18">
        <f t="shared" si="221"/>
        <v>42091.609768518523</v>
      </c>
      <c r="S3497" s="18">
        <f t="shared" si="222"/>
        <v>42056.65143518518</v>
      </c>
      <c r="T3497">
        <f t="shared" si="219"/>
        <v>2015</v>
      </c>
    </row>
    <row r="3498" spans="1:20" ht="60" x14ac:dyDescent="0.25">
      <c r="A3498">
        <v>3441</v>
      </c>
      <c r="B3498" s="9" t="s">
        <v>3440</v>
      </c>
      <c r="C3498" s="3" t="s">
        <v>7551</v>
      </c>
      <c r="D3498" s="5">
        <v>2500</v>
      </c>
      <c r="E3498" s="7">
        <v>2565</v>
      </c>
      <c r="F3498" s="11">
        <f t="shared" si="220"/>
        <v>103</v>
      </c>
      <c r="G3498" t="s">
        <v>8218</v>
      </c>
      <c r="H3498" t="s">
        <v>8223</v>
      </c>
      <c r="I3498" t="s">
        <v>8245</v>
      </c>
      <c r="J3498">
        <v>1447445820</v>
      </c>
      <c r="K3498">
        <v>1445077121</v>
      </c>
      <c r="L3498" t="b">
        <v>0</v>
      </c>
      <c r="M3498">
        <v>43</v>
      </c>
      <c r="N3498" t="b">
        <v>1</v>
      </c>
      <c r="O3498" s="12" t="s">
        <v>8280</v>
      </c>
      <c r="P3498" s="12" t="s">
        <v>8281</v>
      </c>
      <c r="Q3498">
        <v>59.65</v>
      </c>
      <c r="R3498" s="18">
        <f t="shared" si="221"/>
        <v>42321.845138888893</v>
      </c>
      <c r="S3498" s="18">
        <f t="shared" si="222"/>
        <v>42294.429641203707</v>
      </c>
      <c r="T3498">
        <f t="shared" si="219"/>
        <v>2015</v>
      </c>
    </row>
    <row r="3499" spans="1:20" ht="60" x14ac:dyDescent="0.25">
      <c r="A3499">
        <v>3239</v>
      </c>
      <c r="B3499" s="9" t="s">
        <v>3239</v>
      </c>
      <c r="C3499" s="3" t="s">
        <v>7349</v>
      </c>
      <c r="D3499" s="5">
        <v>5862</v>
      </c>
      <c r="E3499" s="7">
        <v>6208.98</v>
      </c>
      <c r="F3499" s="11">
        <f t="shared" si="220"/>
        <v>106</v>
      </c>
      <c r="G3499" t="s">
        <v>8218</v>
      </c>
      <c r="H3499" t="s">
        <v>8224</v>
      </c>
      <c r="I3499" t="s">
        <v>8246</v>
      </c>
      <c r="J3499">
        <v>1445817540</v>
      </c>
      <c r="K3499">
        <v>1443665293</v>
      </c>
      <c r="L3499" t="b">
        <v>1</v>
      </c>
      <c r="M3499">
        <v>104</v>
      </c>
      <c r="N3499" t="b">
        <v>1</v>
      </c>
      <c r="O3499" s="12" t="s">
        <v>8280</v>
      </c>
      <c r="P3499" s="12" t="s">
        <v>8281</v>
      </c>
      <c r="Q3499">
        <v>59.7</v>
      </c>
      <c r="R3499" s="18">
        <f t="shared" si="221"/>
        <v>42302.999305555553</v>
      </c>
      <c r="S3499" s="18">
        <f t="shared" si="222"/>
        <v>42278.089039351849</v>
      </c>
      <c r="T3499">
        <f t="shared" si="219"/>
        <v>2015</v>
      </c>
    </row>
    <row r="3500" spans="1:20" ht="60" x14ac:dyDescent="0.25">
      <c r="A3500">
        <v>2855</v>
      </c>
      <c r="B3500" s="9" t="s">
        <v>2855</v>
      </c>
      <c r="C3500" s="3" t="s">
        <v>6965</v>
      </c>
      <c r="D3500" s="5">
        <v>600</v>
      </c>
      <c r="E3500" s="7">
        <v>300</v>
      </c>
      <c r="F3500" s="11">
        <f t="shared" si="220"/>
        <v>50</v>
      </c>
      <c r="G3500" t="s">
        <v>8220</v>
      </c>
      <c r="H3500" t="s">
        <v>8223</v>
      </c>
      <c r="I3500" t="s">
        <v>8245</v>
      </c>
      <c r="J3500">
        <v>1454110440</v>
      </c>
      <c r="K3500">
        <v>1451607071</v>
      </c>
      <c r="L3500" t="b">
        <v>0</v>
      </c>
      <c r="M3500">
        <v>5</v>
      </c>
      <c r="N3500" t="b">
        <v>0</v>
      </c>
      <c r="O3500" s="12" t="s">
        <v>8280</v>
      </c>
      <c r="P3500" s="12" t="s">
        <v>8281</v>
      </c>
      <c r="Q3500">
        <v>60</v>
      </c>
      <c r="R3500" s="18">
        <f t="shared" si="221"/>
        <v>42398.981944444444</v>
      </c>
      <c r="S3500" s="18">
        <f t="shared" si="222"/>
        <v>42370.007766203707</v>
      </c>
      <c r="T3500">
        <f t="shared" si="219"/>
        <v>2016</v>
      </c>
    </row>
    <row r="3501" spans="1:20" ht="45" x14ac:dyDescent="0.25">
      <c r="A3501">
        <v>4039</v>
      </c>
      <c r="B3501" s="9" t="s">
        <v>4035</v>
      </c>
      <c r="C3501" s="3" t="s">
        <v>8143</v>
      </c>
      <c r="D3501" s="5">
        <v>500</v>
      </c>
      <c r="E3501" s="7">
        <v>300</v>
      </c>
      <c r="F3501" s="11">
        <f t="shared" si="220"/>
        <v>60</v>
      </c>
      <c r="G3501" t="s">
        <v>8220</v>
      </c>
      <c r="H3501" t="s">
        <v>8223</v>
      </c>
      <c r="I3501" t="s">
        <v>8245</v>
      </c>
      <c r="J3501">
        <v>1448949540</v>
      </c>
      <c r="K3501">
        <v>1446048367</v>
      </c>
      <c r="L3501" t="b">
        <v>0</v>
      </c>
      <c r="M3501">
        <v>5</v>
      </c>
      <c r="N3501" t="b">
        <v>0</v>
      </c>
      <c r="O3501" s="12" t="s">
        <v>8280</v>
      </c>
      <c r="P3501" s="12" t="s">
        <v>8281</v>
      </c>
      <c r="Q3501">
        <v>60</v>
      </c>
      <c r="R3501" s="18">
        <f t="shared" si="221"/>
        <v>42339.249305555553</v>
      </c>
      <c r="S3501" s="18">
        <f t="shared" si="222"/>
        <v>42305.670914351853</v>
      </c>
      <c r="T3501">
        <f t="shared" si="219"/>
        <v>2015</v>
      </c>
    </row>
    <row r="3502" spans="1:20" ht="45" x14ac:dyDescent="0.25">
      <c r="A3502">
        <v>3728</v>
      </c>
      <c r="B3502" s="9" t="s">
        <v>3725</v>
      </c>
      <c r="C3502" s="3" t="s">
        <v>7838</v>
      </c>
      <c r="D3502" s="5">
        <v>20000</v>
      </c>
      <c r="E3502" s="7">
        <v>1862</v>
      </c>
      <c r="F3502" s="11">
        <f t="shared" si="220"/>
        <v>9</v>
      </c>
      <c r="G3502" t="s">
        <v>8220</v>
      </c>
      <c r="H3502" t="s">
        <v>8223</v>
      </c>
      <c r="I3502" t="s">
        <v>8245</v>
      </c>
      <c r="J3502">
        <v>1439957176</v>
      </c>
      <c r="K3502">
        <v>1437365176</v>
      </c>
      <c r="L3502" t="b">
        <v>0</v>
      </c>
      <c r="M3502">
        <v>31</v>
      </c>
      <c r="N3502" t="b">
        <v>0</v>
      </c>
      <c r="O3502" s="12" t="s">
        <v>8280</v>
      </c>
      <c r="P3502" s="12" t="s">
        <v>8281</v>
      </c>
      <c r="Q3502">
        <v>60.06</v>
      </c>
      <c r="R3502" s="18">
        <f t="shared" si="221"/>
        <v>42235.171018518522</v>
      </c>
      <c r="S3502" s="18">
        <f t="shared" si="222"/>
        <v>42205.171018518522</v>
      </c>
      <c r="T3502">
        <f t="shared" si="219"/>
        <v>2015</v>
      </c>
    </row>
    <row r="3503" spans="1:20" ht="45" x14ac:dyDescent="0.25">
      <c r="A3503">
        <v>3992</v>
      </c>
      <c r="B3503" s="9" t="s">
        <v>3988</v>
      </c>
      <c r="C3503" s="3" t="s">
        <v>8098</v>
      </c>
      <c r="D3503" s="5">
        <v>10000</v>
      </c>
      <c r="E3503" s="7">
        <v>541</v>
      </c>
      <c r="F3503" s="11">
        <f t="shared" si="220"/>
        <v>5</v>
      </c>
      <c r="G3503" t="s">
        <v>8220</v>
      </c>
      <c r="H3503" t="s">
        <v>8223</v>
      </c>
      <c r="I3503" t="s">
        <v>8245</v>
      </c>
      <c r="J3503">
        <v>1449876859</v>
      </c>
      <c r="K3503">
        <v>1444689259</v>
      </c>
      <c r="L3503" t="b">
        <v>0</v>
      </c>
      <c r="M3503">
        <v>9</v>
      </c>
      <c r="N3503" t="b">
        <v>0</v>
      </c>
      <c r="O3503" s="12" t="s">
        <v>8280</v>
      </c>
      <c r="P3503" s="12" t="s">
        <v>8281</v>
      </c>
      <c r="Q3503">
        <v>60.11</v>
      </c>
      <c r="R3503" s="18">
        <f t="shared" si="221"/>
        <v>42349.982164351852</v>
      </c>
      <c r="S3503" s="18">
        <f t="shared" si="222"/>
        <v>42289.94049768518</v>
      </c>
      <c r="T3503">
        <f t="shared" si="219"/>
        <v>2015</v>
      </c>
    </row>
    <row r="3504" spans="1:20" ht="60" x14ac:dyDescent="0.25">
      <c r="A3504">
        <v>3765</v>
      </c>
      <c r="B3504" s="9" t="s">
        <v>3762</v>
      </c>
      <c r="C3504" s="3" t="s">
        <v>7875</v>
      </c>
      <c r="D3504" s="5">
        <v>7000</v>
      </c>
      <c r="E3504" s="7">
        <v>7942</v>
      </c>
      <c r="F3504" s="11">
        <f t="shared" si="220"/>
        <v>113</v>
      </c>
      <c r="G3504" t="s">
        <v>8218</v>
      </c>
      <c r="H3504" t="s">
        <v>8223</v>
      </c>
      <c r="I3504" t="s">
        <v>8245</v>
      </c>
      <c r="J3504">
        <v>1406745482</v>
      </c>
      <c r="K3504">
        <v>1404153482</v>
      </c>
      <c r="L3504" t="b">
        <v>0</v>
      </c>
      <c r="M3504">
        <v>107</v>
      </c>
      <c r="N3504" t="b">
        <v>1</v>
      </c>
      <c r="O3504" s="12" t="s">
        <v>8280</v>
      </c>
      <c r="P3504" s="12" t="s">
        <v>8305</v>
      </c>
      <c r="Q3504">
        <v>74.22</v>
      </c>
      <c r="R3504" s="18">
        <f t="shared" si="221"/>
        <v>41850.776412037041</v>
      </c>
      <c r="S3504" s="18">
        <f t="shared" si="222"/>
        <v>41820.776412037041</v>
      </c>
      <c r="T3504">
        <f t="shared" si="219"/>
        <v>2014</v>
      </c>
    </row>
    <row r="3505" spans="1:20" ht="60" x14ac:dyDescent="0.25">
      <c r="A3505">
        <v>3499</v>
      </c>
      <c r="B3505" s="9" t="s">
        <v>3498</v>
      </c>
      <c r="C3505" s="3" t="s">
        <v>7609</v>
      </c>
      <c r="D3505" s="5">
        <v>2000</v>
      </c>
      <c r="E3505" s="7">
        <v>2110</v>
      </c>
      <c r="F3505" s="11">
        <f t="shared" si="220"/>
        <v>106</v>
      </c>
      <c r="G3505" t="s">
        <v>8218</v>
      </c>
      <c r="H3505" t="s">
        <v>8223</v>
      </c>
      <c r="I3505" t="s">
        <v>8245</v>
      </c>
      <c r="J3505">
        <v>1435733940</v>
      </c>
      <c r="K3505">
        <v>1431046325</v>
      </c>
      <c r="L3505" t="b">
        <v>0</v>
      </c>
      <c r="M3505">
        <v>35</v>
      </c>
      <c r="N3505" t="b">
        <v>1</v>
      </c>
      <c r="O3505" s="12" t="s">
        <v>8280</v>
      </c>
      <c r="P3505" s="12" t="s">
        <v>8281</v>
      </c>
      <c r="Q3505">
        <v>60.29</v>
      </c>
      <c r="R3505" s="18">
        <f t="shared" si="221"/>
        <v>42186.290972222225</v>
      </c>
      <c r="S3505" s="18">
        <f t="shared" si="222"/>
        <v>42132.036168981482</v>
      </c>
      <c r="T3505">
        <f t="shared" si="219"/>
        <v>2015</v>
      </c>
    </row>
    <row r="3506" spans="1:20" ht="60" x14ac:dyDescent="0.25">
      <c r="A3506">
        <v>3166</v>
      </c>
      <c r="B3506" s="9" t="s">
        <v>3166</v>
      </c>
      <c r="C3506" s="3" t="s">
        <v>7276</v>
      </c>
      <c r="D3506" s="5">
        <v>35000</v>
      </c>
      <c r="E3506" s="7">
        <v>56079.83</v>
      </c>
      <c r="F3506" s="11">
        <f t="shared" si="220"/>
        <v>160</v>
      </c>
      <c r="G3506" t="s">
        <v>8218</v>
      </c>
      <c r="H3506" t="s">
        <v>8223</v>
      </c>
      <c r="I3506" t="s">
        <v>8245</v>
      </c>
      <c r="J3506">
        <v>1416988740</v>
      </c>
      <c r="K3506">
        <v>1414514153</v>
      </c>
      <c r="L3506" t="b">
        <v>1</v>
      </c>
      <c r="M3506">
        <v>930</v>
      </c>
      <c r="N3506" t="b">
        <v>1</v>
      </c>
      <c r="O3506" s="12" t="s">
        <v>8280</v>
      </c>
      <c r="P3506" s="12" t="s">
        <v>8281</v>
      </c>
      <c r="Q3506">
        <v>60.3</v>
      </c>
      <c r="R3506" s="18">
        <f t="shared" si="221"/>
        <v>41969.332638888889</v>
      </c>
      <c r="S3506" s="18">
        <f t="shared" si="222"/>
        <v>41940.69158564815</v>
      </c>
      <c r="T3506">
        <f t="shared" si="219"/>
        <v>2014</v>
      </c>
    </row>
    <row r="3507" spans="1:20" ht="60" x14ac:dyDescent="0.25">
      <c r="A3507">
        <v>3510</v>
      </c>
      <c r="B3507" s="9" t="s">
        <v>3509</v>
      </c>
      <c r="C3507" s="3" t="s">
        <v>7620</v>
      </c>
      <c r="D3507" s="5">
        <v>900</v>
      </c>
      <c r="E3507" s="7">
        <v>905</v>
      </c>
      <c r="F3507" s="11">
        <f t="shared" si="220"/>
        <v>101</v>
      </c>
      <c r="G3507" t="s">
        <v>8218</v>
      </c>
      <c r="H3507" t="s">
        <v>8223</v>
      </c>
      <c r="I3507" t="s">
        <v>8245</v>
      </c>
      <c r="J3507">
        <v>1404312846</v>
      </c>
      <c r="K3507">
        <v>1402584846</v>
      </c>
      <c r="L3507" t="b">
        <v>0</v>
      </c>
      <c r="M3507">
        <v>15</v>
      </c>
      <c r="N3507" t="b">
        <v>1</v>
      </c>
      <c r="O3507" s="12" t="s">
        <v>8280</v>
      </c>
      <c r="P3507" s="12" t="s">
        <v>8281</v>
      </c>
      <c r="Q3507">
        <v>60.33</v>
      </c>
      <c r="R3507" s="18">
        <f t="shared" si="221"/>
        <v>41822.62090277778</v>
      </c>
      <c r="S3507" s="18">
        <f t="shared" si="222"/>
        <v>41802.62090277778</v>
      </c>
      <c r="T3507">
        <f t="shared" si="219"/>
        <v>2014</v>
      </c>
    </row>
    <row r="3508" spans="1:20" ht="30" x14ac:dyDescent="0.25">
      <c r="A3508">
        <v>3248</v>
      </c>
      <c r="B3508" s="9" t="s">
        <v>3248</v>
      </c>
      <c r="C3508" s="3" t="s">
        <v>7358</v>
      </c>
      <c r="D3508" s="5">
        <v>12000</v>
      </c>
      <c r="E3508" s="7">
        <v>12095</v>
      </c>
      <c r="F3508" s="11">
        <f t="shared" si="220"/>
        <v>101</v>
      </c>
      <c r="G3508" t="s">
        <v>8218</v>
      </c>
      <c r="H3508" t="s">
        <v>8223</v>
      </c>
      <c r="I3508" t="s">
        <v>8245</v>
      </c>
      <c r="J3508">
        <v>1428178757</v>
      </c>
      <c r="K3508">
        <v>1425590357</v>
      </c>
      <c r="L3508" t="b">
        <v>1</v>
      </c>
      <c r="M3508">
        <v>200</v>
      </c>
      <c r="N3508" t="b">
        <v>1</v>
      </c>
      <c r="O3508" s="12" t="s">
        <v>8280</v>
      </c>
      <c r="P3508" s="12" t="s">
        <v>8281</v>
      </c>
      <c r="Q3508">
        <v>60.48</v>
      </c>
      <c r="R3508" s="18">
        <f t="shared" si="221"/>
        <v>42098.846724537041</v>
      </c>
      <c r="S3508" s="18">
        <f t="shared" si="222"/>
        <v>42068.888391203705</v>
      </c>
      <c r="T3508">
        <f t="shared" si="219"/>
        <v>2015</v>
      </c>
    </row>
    <row r="3509" spans="1:20" ht="45" x14ac:dyDescent="0.25">
      <c r="A3509">
        <v>2845</v>
      </c>
      <c r="B3509" s="9" t="s">
        <v>2845</v>
      </c>
      <c r="C3509" s="3" t="s">
        <v>6955</v>
      </c>
      <c r="D3509" s="5">
        <v>7500</v>
      </c>
      <c r="E3509" s="7">
        <v>2366</v>
      </c>
      <c r="F3509" s="11">
        <f t="shared" si="220"/>
        <v>32</v>
      </c>
      <c r="G3509" t="s">
        <v>8220</v>
      </c>
      <c r="H3509" t="s">
        <v>8223</v>
      </c>
      <c r="I3509" t="s">
        <v>8245</v>
      </c>
      <c r="J3509">
        <v>1433723033</v>
      </c>
      <c r="K3509">
        <v>1428539033</v>
      </c>
      <c r="L3509" t="b">
        <v>0</v>
      </c>
      <c r="M3509">
        <v>39</v>
      </c>
      <c r="N3509" t="b">
        <v>0</v>
      </c>
      <c r="O3509" s="12" t="s">
        <v>8280</v>
      </c>
      <c r="P3509" s="12" t="s">
        <v>8281</v>
      </c>
      <c r="Q3509">
        <v>60.67</v>
      </c>
      <c r="R3509" s="18">
        <f t="shared" si="221"/>
        <v>42163.016585648147</v>
      </c>
      <c r="S3509" s="18">
        <f t="shared" si="222"/>
        <v>42103.016585648147</v>
      </c>
      <c r="T3509">
        <f t="shared" si="219"/>
        <v>2015</v>
      </c>
    </row>
    <row r="3510" spans="1:20" ht="60" x14ac:dyDescent="0.25">
      <c r="A3510">
        <v>2978</v>
      </c>
      <c r="B3510" s="9" t="s">
        <v>2978</v>
      </c>
      <c r="C3510" s="3" t="s">
        <v>7088</v>
      </c>
      <c r="D3510" s="5">
        <v>750</v>
      </c>
      <c r="E3510" s="7">
        <v>971</v>
      </c>
      <c r="F3510" s="11">
        <f t="shared" si="220"/>
        <v>129</v>
      </c>
      <c r="G3510" t="s">
        <v>8218</v>
      </c>
      <c r="H3510" t="s">
        <v>8223</v>
      </c>
      <c r="I3510" t="s">
        <v>8245</v>
      </c>
      <c r="J3510">
        <v>1413784740</v>
      </c>
      <c r="K3510">
        <v>1412954547</v>
      </c>
      <c r="L3510" t="b">
        <v>0</v>
      </c>
      <c r="M3510">
        <v>16</v>
      </c>
      <c r="N3510" t="b">
        <v>1</v>
      </c>
      <c r="O3510" s="12" t="s">
        <v>8280</v>
      </c>
      <c r="P3510" s="12" t="s">
        <v>8281</v>
      </c>
      <c r="Q3510">
        <v>60.69</v>
      </c>
      <c r="R3510" s="18">
        <f t="shared" si="221"/>
        <v>41932.249305555553</v>
      </c>
      <c r="S3510" s="18">
        <f t="shared" si="222"/>
        <v>41922.640590277777</v>
      </c>
      <c r="T3510">
        <f t="shared" si="219"/>
        <v>2014</v>
      </c>
    </row>
    <row r="3511" spans="1:20" ht="60" x14ac:dyDescent="0.25">
      <c r="A3511">
        <v>2825</v>
      </c>
      <c r="B3511" s="9" t="s">
        <v>2825</v>
      </c>
      <c r="C3511" s="3" t="s">
        <v>6935</v>
      </c>
      <c r="D3511" s="5">
        <v>3000</v>
      </c>
      <c r="E3511" s="7">
        <v>3100</v>
      </c>
      <c r="F3511" s="11">
        <f t="shared" si="220"/>
        <v>103</v>
      </c>
      <c r="G3511" t="s">
        <v>8218</v>
      </c>
      <c r="H3511" t="s">
        <v>8224</v>
      </c>
      <c r="I3511" t="s">
        <v>8246</v>
      </c>
      <c r="J3511">
        <v>1449255686</v>
      </c>
      <c r="K3511">
        <v>1446663686</v>
      </c>
      <c r="L3511" t="b">
        <v>0</v>
      </c>
      <c r="M3511">
        <v>51</v>
      </c>
      <c r="N3511" t="b">
        <v>1</v>
      </c>
      <c r="O3511" s="12" t="s">
        <v>8280</v>
      </c>
      <c r="P3511" s="12" t="s">
        <v>8281</v>
      </c>
      <c r="Q3511">
        <v>60.78</v>
      </c>
      <c r="R3511" s="18">
        <f t="shared" si="221"/>
        <v>42342.792662037042</v>
      </c>
      <c r="S3511" s="18">
        <f t="shared" si="222"/>
        <v>42312.792662037042</v>
      </c>
      <c r="T3511">
        <f t="shared" si="219"/>
        <v>2015</v>
      </c>
    </row>
    <row r="3512" spans="1:20" ht="60" x14ac:dyDescent="0.25">
      <c r="A3512">
        <v>2962</v>
      </c>
      <c r="B3512" s="9" t="s">
        <v>2962</v>
      </c>
      <c r="C3512" s="3" t="s">
        <v>7072</v>
      </c>
      <c r="D3512" s="5">
        <v>1000</v>
      </c>
      <c r="E3512" s="7">
        <v>1218</v>
      </c>
      <c r="F3512" s="11">
        <f t="shared" si="220"/>
        <v>122</v>
      </c>
      <c r="G3512" t="s">
        <v>8218</v>
      </c>
      <c r="H3512" t="s">
        <v>8223</v>
      </c>
      <c r="I3512" t="s">
        <v>8245</v>
      </c>
      <c r="J3512">
        <v>1425193140</v>
      </c>
      <c r="K3512">
        <v>1422769906</v>
      </c>
      <c r="L3512" t="b">
        <v>0</v>
      </c>
      <c r="M3512">
        <v>20</v>
      </c>
      <c r="N3512" t="b">
        <v>1</v>
      </c>
      <c r="O3512" s="12" t="s">
        <v>8280</v>
      </c>
      <c r="P3512" s="12" t="s">
        <v>8281</v>
      </c>
      <c r="Q3512">
        <v>60.9</v>
      </c>
      <c r="R3512" s="18">
        <f t="shared" si="221"/>
        <v>42064.290972222225</v>
      </c>
      <c r="S3512" s="18">
        <f t="shared" si="222"/>
        <v>42036.24428240741</v>
      </c>
      <c r="T3512">
        <f t="shared" si="219"/>
        <v>2015</v>
      </c>
    </row>
    <row r="3513" spans="1:20" ht="60" x14ac:dyDescent="0.25">
      <c r="A3513">
        <v>3653</v>
      </c>
      <c r="B3513" s="9" t="s">
        <v>3650</v>
      </c>
      <c r="C3513" s="3" t="s">
        <v>7763</v>
      </c>
      <c r="D3513" s="5">
        <v>2000</v>
      </c>
      <c r="E3513" s="7">
        <v>2010</v>
      </c>
      <c r="F3513" s="11">
        <f t="shared" si="220"/>
        <v>101</v>
      </c>
      <c r="G3513" t="s">
        <v>8218</v>
      </c>
      <c r="H3513" t="s">
        <v>8224</v>
      </c>
      <c r="I3513" t="s">
        <v>8246</v>
      </c>
      <c r="J3513">
        <v>1438764207</v>
      </c>
      <c r="K3513">
        <v>1436172207</v>
      </c>
      <c r="L3513" t="b">
        <v>0</v>
      </c>
      <c r="M3513">
        <v>33</v>
      </c>
      <c r="N3513" t="b">
        <v>1</v>
      </c>
      <c r="O3513" s="12" t="s">
        <v>8280</v>
      </c>
      <c r="P3513" s="12" t="s">
        <v>8281</v>
      </c>
      <c r="Q3513">
        <v>60.91</v>
      </c>
      <c r="R3513" s="18">
        <f t="shared" si="221"/>
        <v>42221.363506944443</v>
      </c>
      <c r="S3513" s="18">
        <f t="shared" si="222"/>
        <v>42191.363506944443</v>
      </c>
      <c r="T3513">
        <f t="shared" si="219"/>
        <v>2015</v>
      </c>
    </row>
    <row r="3514" spans="1:20" ht="45" x14ac:dyDescent="0.25">
      <c r="A3514">
        <v>3268</v>
      </c>
      <c r="B3514" s="9" t="s">
        <v>3268</v>
      </c>
      <c r="C3514" s="3" t="s">
        <v>7378</v>
      </c>
      <c r="D3514" s="5">
        <v>2000</v>
      </c>
      <c r="E3514" s="7">
        <v>2560</v>
      </c>
      <c r="F3514" s="11">
        <f t="shared" si="220"/>
        <v>128</v>
      </c>
      <c r="G3514" t="s">
        <v>8218</v>
      </c>
      <c r="H3514" t="s">
        <v>8223</v>
      </c>
      <c r="I3514" t="s">
        <v>8245</v>
      </c>
      <c r="J3514">
        <v>1472074928</v>
      </c>
      <c r="K3514">
        <v>1470692528</v>
      </c>
      <c r="L3514" t="b">
        <v>1</v>
      </c>
      <c r="M3514">
        <v>42</v>
      </c>
      <c r="N3514" t="b">
        <v>1</v>
      </c>
      <c r="O3514" s="12" t="s">
        <v>8280</v>
      </c>
      <c r="P3514" s="12" t="s">
        <v>8281</v>
      </c>
      <c r="Q3514">
        <v>60.95</v>
      </c>
      <c r="R3514" s="18">
        <f t="shared" si="221"/>
        <v>42606.90425925926</v>
      </c>
      <c r="S3514" s="18">
        <f t="shared" si="222"/>
        <v>42590.90425925926</v>
      </c>
      <c r="T3514">
        <f t="shared" si="219"/>
        <v>2016</v>
      </c>
    </row>
    <row r="3515" spans="1:20" ht="60" x14ac:dyDescent="0.25">
      <c r="A3515">
        <v>3270</v>
      </c>
      <c r="B3515" s="9" t="s">
        <v>3270</v>
      </c>
      <c r="C3515" s="3" t="s">
        <v>7380</v>
      </c>
      <c r="D3515" s="5">
        <v>1800</v>
      </c>
      <c r="E3515" s="7">
        <v>1830</v>
      </c>
      <c r="F3515" s="11">
        <f t="shared" si="220"/>
        <v>102</v>
      </c>
      <c r="G3515" t="s">
        <v>8218</v>
      </c>
      <c r="H3515" t="s">
        <v>8224</v>
      </c>
      <c r="I3515" t="s">
        <v>8246</v>
      </c>
      <c r="J3515">
        <v>1436705265</v>
      </c>
      <c r="K3515">
        <v>1434113265</v>
      </c>
      <c r="L3515" t="b">
        <v>1</v>
      </c>
      <c r="M3515">
        <v>30</v>
      </c>
      <c r="N3515" t="b">
        <v>1</v>
      </c>
      <c r="O3515" s="12" t="s">
        <v>8280</v>
      </c>
      <c r="P3515" s="12" t="s">
        <v>8281</v>
      </c>
      <c r="Q3515">
        <v>61</v>
      </c>
      <c r="R3515" s="18">
        <f t="shared" si="221"/>
        <v>42197.533159722225</v>
      </c>
      <c r="S3515" s="18">
        <f t="shared" si="222"/>
        <v>42167.533159722225</v>
      </c>
      <c r="T3515">
        <f t="shared" si="219"/>
        <v>2015</v>
      </c>
    </row>
    <row r="3516" spans="1:20" ht="60" x14ac:dyDescent="0.25">
      <c r="A3516">
        <v>3312</v>
      </c>
      <c r="B3516" s="9" t="s">
        <v>3312</v>
      </c>
      <c r="C3516" s="3" t="s">
        <v>7422</v>
      </c>
      <c r="D3516" s="5">
        <v>2500</v>
      </c>
      <c r="E3516" s="7">
        <v>2501</v>
      </c>
      <c r="F3516" s="11">
        <f t="shared" si="220"/>
        <v>100</v>
      </c>
      <c r="G3516" t="s">
        <v>8218</v>
      </c>
      <c r="H3516" t="s">
        <v>8223</v>
      </c>
      <c r="I3516" t="s">
        <v>8245</v>
      </c>
      <c r="J3516">
        <v>1478901600</v>
      </c>
      <c r="K3516">
        <v>1477077946</v>
      </c>
      <c r="L3516" t="b">
        <v>0</v>
      </c>
      <c r="M3516">
        <v>41</v>
      </c>
      <c r="N3516" t="b">
        <v>1</v>
      </c>
      <c r="O3516" s="12" t="s">
        <v>8280</v>
      </c>
      <c r="P3516" s="12" t="s">
        <v>8281</v>
      </c>
      <c r="Q3516">
        <v>61</v>
      </c>
      <c r="R3516" s="18">
        <f t="shared" si="221"/>
        <v>42685.916666666672</v>
      </c>
      <c r="S3516" s="18">
        <f t="shared" si="222"/>
        <v>42664.809560185182</v>
      </c>
      <c r="T3516">
        <f t="shared" si="219"/>
        <v>2016</v>
      </c>
    </row>
    <row r="3517" spans="1:20" ht="60" x14ac:dyDescent="0.25">
      <c r="A3517">
        <v>3734</v>
      </c>
      <c r="B3517" s="9" t="s">
        <v>3731</v>
      </c>
      <c r="C3517" s="3" t="s">
        <v>7844</v>
      </c>
      <c r="D3517" s="5">
        <v>1500</v>
      </c>
      <c r="E3517" s="7">
        <v>427</v>
      </c>
      <c r="F3517" s="11">
        <f t="shared" si="220"/>
        <v>28</v>
      </c>
      <c r="G3517" t="s">
        <v>8220</v>
      </c>
      <c r="H3517" t="s">
        <v>8223</v>
      </c>
      <c r="I3517" t="s">
        <v>8245</v>
      </c>
      <c r="J3517">
        <v>1432589896</v>
      </c>
      <c r="K3517">
        <v>1427405896</v>
      </c>
      <c r="L3517" t="b">
        <v>0</v>
      </c>
      <c r="M3517">
        <v>7</v>
      </c>
      <c r="N3517" t="b">
        <v>0</v>
      </c>
      <c r="O3517" s="12" t="s">
        <v>8280</v>
      </c>
      <c r="P3517" s="12" t="s">
        <v>8281</v>
      </c>
      <c r="Q3517">
        <v>61</v>
      </c>
      <c r="R3517" s="18">
        <f t="shared" si="221"/>
        <v>42149.901574074072</v>
      </c>
      <c r="S3517" s="18">
        <f t="shared" si="222"/>
        <v>42089.901574074072</v>
      </c>
      <c r="T3517">
        <f t="shared" si="219"/>
        <v>2015</v>
      </c>
    </row>
    <row r="3518" spans="1:20" ht="45" x14ac:dyDescent="0.25">
      <c r="A3518">
        <v>3311</v>
      </c>
      <c r="B3518" s="9" t="s">
        <v>3311</v>
      </c>
      <c r="C3518" s="3" t="s">
        <v>7421</v>
      </c>
      <c r="D3518" s="5">
        <v>2500</v>
      </c>
      <c r="E3518" s="7">
        <v>2746</v>
      </c>
      <c r="F3518" s="11">
        <f t="shared" si="220"/>
        <v>110</v>
      </c>
      <c r="G3518" t="s">
        <v>8218</v>
      </c>
      <c r="H3518" t="s">
        <v>8223</v>
      </c>
      <c r="I3518" t="s">
        <v>8245</v>
      </c>
      <c r="J3518">
        <v>1445065210</v>
      </c>
      <c r="K3518">
        <v>1442473210</v>
      </c>
      <c r="L3518" t="b">
        <v>0</v>
      </c>
      <c r="M3518">
        <v>45</v>
      </c>
      <c r="N3518" t="b">
        <v>1</v>
      </c>
      <c r="O3518" s="12" t="s">
        <v>8280</v>
      </c>
      <c r="P3518" s="12" t="s">
        <v>8281</v>
      </c>
      <c r="Q3518">
        <v>61.02</v>
      </c>
      <c r="R3518" s="18">
        <f t="shared" si="221"/>
        <v>42294.29178240741</v>
      </c>
      <c r="S3518" s="18">
        <f t="shared" si="222"/>
        <v>42264.29178240741</v>
      </c>
      <c r="T3518">
        <f t="shared" si="219"/>
        <v>2015</v>
      </c>
    </row>
    <row r="3519" spans="1:20" ht="60" x14ac:dyDescent="0.25">
      <c r="A3519">
        <v>3606</v>
      </c>
      <c r="B3519" s="9" t="s">
        <v>3605</v>
      </c>
      <c r="C3519" s="3" t="s">
        <v>7716</v>
      </c>
      <c r="D3519" s="5">
        <v>3000</v>
      </c>
      <c r="E3519" s="7">
        <v>3908</v>
      </c>
      <c r="F3519" s="11">
        <f t="shared" si="220"/>
        <v>130</v>
      </c>
      <c r="G3519" t="s">
        <v>8218</v>
      </c>
      <c r="H3519" t="s">
        <v>8224</v>
      </c>
      <c r="I3519" t="s">
        <v>8246</v>
      </c>
      <c r="J3519">
        <v>1471185057</v>
      </c>
      <c r="K3519">
        <v>1468593057</v>
      </c>
      <c r="L3519" t="b">
        <v>0</v>
      </c>
      <c r="M3519">
        <v>64</v>
      </c>
      <c r="N3519" t="b">
        <v>1</v>
      </c>
      <c r="O3519" s="12" t="s">
        <v>8280</v>
      </c>
      <c r="P3519" s="12" t="s">
        <v>8281</v>
      </c>
      <c r="Q3519">
        <v>61.06</v>
      </c>
      <c r="R3519" s="18">
        <f t="shared" si="221"/>
        <v>42596.604826388888</v>
      </c>
      <c r="S3519" s="18">
        <f t="shared" si="222"/>
        <v>42566.604826388888</v>
      </c>
      <c r="T3519">
        <f t="shared" si="219"/>
        <v>2016</v>
      </c>
    </row>
    <row r="3520" spans="1:20" ht="45" x14ac:dyDescent="0.25">
      <c r="A3520">
        <v>3727</v>
      </c>
      <c r="B3520" s="9" t="s">
        <v>3724</v>
      </c>
      <c r="C3520" s="3" t="s">
        <v>7837</v>
      </c>
      <c r="D3520" s="5">
        <v>2000</v>
      </c>
      <c r="E3520" s="7">
        <v>2015</v>
      </c>
      <c r="F3520" s="11">
        <f t="shared" si="220"/>
        <v>101</v>
      </c>
      <c r="G3520" t="s">
        <v>8218</v>
      </c>
      <c r="H3520" t="s">
        <v>8223</v>
      </c>
      <c r="I3520" t="s">
        <v>8245</v>
      </c>
      <c r="J3520">
        <v>1476939300</v>
      </c>
      <c r="K3520">
        <v>1474273294</v>
      </c>
      <c r="L3520" t="b">
        <v>0</v>
      </c>
      <c r="M3520">
        <v>33</v>
      </c>
      <c r="N3520" t="b">
        <v>1</v>
      </c>
      <c r="O3520" s="12" t="s">
        <v>8280</v>
      </c>
      <c r="P3520" s="12" t="s">
        <v>8281</v>
      </c>
      <c r="Q3520">
        <v>61.06</v>
      </c>
      <c r="R3520" s="18">
        <f t="shared" si="221"/>
        <v>42663.204861111109</v>
      </c>
      <c r="S3520" s="18">
        <f t="shared" si="222"/>
        <v>42632.348310185189</v>
      </c>
      <c r="T3520">
        <f t="shared" si="219"/>
        <v>2016</v>
      </c>
    </row>
    <row r="3521" spans="1:20" ht="60" x14ac:dyDescent="0.25">
      <c r="A3521">
        <v>3551</v>
      </c>
      <c r="B3521" s="9" t="s">
        <v>3550</v>
      </c>
      <c r="C3521" s="3" t="s">
        <v>7661</v>
      </c>
      <c r="D3521" s="5">
        <v>1500</v>
      </c>
      <c r="E3521" s="7">
        <v>1527.5</v>
      </c>
      <c r="F3521" s="11">
        <f t="shared" si="220"/>
        <v>102</v>
      </c>
      <c r="G3521" t="s">
        <v>8218</v>
      </c>
      <c r="H3521" t="s">
        <v>8223</v>
      </c>
      <c r="I3521" t="s">
        <v>8245</v>
      </c>
      <c r="J3521">
        <v>1400796420</v>
      </c>
      <c r="K3521">
        <v>1398342170</v>
      </c>
      <c r="L3521" t="b">
        <v>0</v>
      </c>
      <c r="M3521">
        <v>25</v>
      </c>
      <c r="N3521" t="b">
        <v>1</v>
      </c>
      <c r="O3521" s="12" t="s">
        <v>8280</v>
      </c>
      <c r="P3521" s="12" t="s">
        <v>8281</v>
      </c>
      <c r="Q3521">
        <v>61.1</v>
      </c>
      <c r="R3521" s="18">
        <f t="shared" si="221"/>
        <v>41781.921527777777</v>
      </c>
      <c r="S3521" s="18">
        <f t="shared" si="222"/>
        <v>41753.515856481477</v>
      </c>
      <c r="T3521">
        <f t="shared" si="219"/>
        <v>2014</v>
      </c>
    </row>
    <row r="3522" spans="1:20" ht="90" x14ac:dyDescent="0.25">
      <c r="A3522">
        <v>3126</v>
      </c>
      <c r="B3522" s="9" t="s">
        <v>3126</v>
      </c>
      <c r="C3522" s="3" t="s">
        <v>7236</v>
      </c>
      <c r="D3522" s="5">
        <v>25000</v>
      </c>
      <c r="E3522" s="7">
        <v>1040</v>
      </c>
      <c r="F3522" s="11">
        <f t="shared" si="220"/>
        <v>4</v>
      </c>
      <c r="G3522" t="s">
        <v>8219</v>
      </c>
      <c r="H3522" t="s">
        <v>8223</v>
      </c>
      <c r="I3522" t="s">
        <v>8245</v>
      </c>
      <c r="J3522">
        <v>1459121162</v>
      </c>
      <c r="K3522">
        <v>1456532762</v>
      </c>
      <c r="L3522" t="b">
        <v>0</v>
      </c>
      <c r="M3522">
        <v>17</v>
      </c>
      <c r="N3522" t="b">
        <v>0</v>
      </c>
      <c r="O3522" s="12" t="s">
        <v>8280</v>
      </c>
      <c r="P3522" s="12" t="s">
        <v>8282</v>
      </c>
      <c r="Q3522">
        <v>61.18</v>
      </c>
      <c r="R3522" s="18">
        <f t="shared" si="221"/>
        <v>42456.976412037038</v>
      </c>
      <c r="S3522" s="18">
        <f t="shared" si="222"/>
        <v>42427.01807870371</v>
      </c>
      <c r="T3522">
        <f t="shared" si="219"/>
        <v>2016</v>
      </c>
    </row>
    <row r="3523" spans="1:20" ht="45" x14ac:dyDescent="0.25">
      <c r="A3523">
        <v>3071</v>
      </c>
      <c r="B3523" s="9" t="s">
        <v>3071</v>
      </c>
      <c r="C3523" s="3" t="s">
        <v>7181</v>
      </c>
      <c r="D3523" s="5">
        <v>12000</v>
      </c>
      <c r="E3523" s="7">
        <v>7173</v>
      </c>
      <c r="F3523" s="11">
        <f t="shared" si="220"/>
        <v>60</v>
      </c>
      <c r="G3523" t="s">
        <v>8220</v>
      </c>
      <c r="H3523" t="s">
        <v>8223</v>
      </c>
      <c r="I3523" t="s">
        <v>8245</v>
      </c>
      <c r="J3523">
        <v>1429595940</v>
      </c>
      <c r="K3523">
        <v>1428082481</v>
      </c>
      <c r="L3523" t="b">
        <v>0</v>
      </c>
      <c r="M3523">
        <v>117</v>
      </c>
      <c r="N3523" t="b">
        <v>0</v>
      </c>
      <c r="O3523" s="12" t="s">
        <v>8280</v>
      </c>
      <c r="P3523" s="12" t="s">
        <v>8282</v>
      </c>
      <c r="Q3523">
        <v>61.31</v>
      </c>
      <c r="R3523" s="18">
        <f t="shared" si="221"/>
        <v>42115.249305555553</v>
      </c>
      <c r="S3523" s="18">
        <f t="shared" si="222"/>
        <v>42097.732418981483</v>
      </c>
      <c r="T3523">
        <f t="shared" ref="T3523:T3586" si="223">YEAR(S3523)</f>
        <v>2015</v>
      </c>
    </row>
    <row r="3524" spans="1:20" ht="45" x14ac:dyDescent="0.25">
      <c r="A3524">
        <v>3366</v>
      </c>
      <c r="B3524" s="9" t="s">
        <v>3365</v>
      </c>
      <c r="C3524" s="3" t="s">
        <v>7476</v>
      </c>
      <c r="D3524" s="5">
        <v>500</v>
      </c>
      <c r="E3524" s="7">
        <v>1105</v>
      </c>
      <c r="F3524" s="11">
        <f t="shared" si="220"/>
        <v>221</v>
      </c>
      <c r="G3524" t="s">
        <v>8218</v>
      </c>
      <c r="H3524" t="s">
        <v>8223</v>
      </c>
      <c r="I3524" t="s">
        <v>8245</v>
      </c>
      <c r="J3524">
        <v>1431481037</v>
      </c>
      <c r="K3524">
        <v>1428889037</v>
      </c>
      <c r="L3524" t="b">
        <v>0</v>
      </c>
      <c r="M3524">
        <v>18</v>
      </c>
      <c r="N3524" t="b">
        <v>1</v>
      </c>
      <c r="O3524" s="12" t="s">
        <v>8280</v>
      </c>
      <c r="P3524" s="12" t="s">
        <v>8281</v>
      </c>
      <c r="Q3524">
        <v>61.39</v>
      </c>
      <c r="R3524" s="18">
        <f t="shared" si="221"/>
        <v>42137.067557870367</v>
      </c>
      <c r="S3524" s="18">
        <f t="shared" si="222"/>
        <v>42107.067557870367</v>
      </c>
      <c r="T3524">
        <f t="shared" si="223"/>
        <v>2015</v>
      </c>
    </row>
    <row r="3525" spans="1:20" ht="45" x14ac:dyDescent="0.25">
      <c r="A3525">
        <v>3910</v>
      </c>
      <c r="B3525" s="9" t="s">
        <v>3907</v>
      </c>
      <c r="C3525" s="3" t="s">
        <v>8018</v>
      </c>
      <c r="D3525" s="5">
        <v>6000</v>
      </c>
      <c r="E3525" s="7">
        <v>185</v>
      </c>
      <c r="F3525" s="11">
        <f t="shared" si="220"/>
        <v>3</v>
      </c>
      <c r="G3525" t="s">
        <v>8220</v>
      </c>
      <c r="H3525" t="s">
        <v>8223</v>
      </c>
      <c r="I3525" t="s">
        <v>8245</v>
      </c>
      <c r="J3525">
        <v>1441649397</v>
      </c>
      <c r="K3525">
        <v>1439057397</v>
      </c>
      <c r="L3525" t="b">
        <v>0</v>
      </c>
      <c r="M3525">
        <v>3</v>
      </c>
      <c r="N3525" t="b">
        <v>0</v>
      </c>
      <c r="O3525" s="12" t="s">
        <v>8280</v>
      </c>
      <c r="P3525" s="12" t="s">
        <v>8281</v>
      </c>
      <c r="Q3525">
        <v>61.67</v>
      </c>
      <c r="R3525" s="18">
        <f t="shared" si="221"/>
        <v>42254.756909722222</v>
      </c>
      <c r="S3525" s="18">
        <f t="shared" si="222"/>
        <v>42224.756909722222</v>
      </c>
      <c r="T3525">
        <f t="shared" si="223"/>
        <v>2015</v>
      </c>
    </row>
    <row r="3526" spans="1:20" ht="60" x14ac:dyDescent="0.25">
      <c r="A3526">
        <v>3814</v>
      </c>
      <c r="B3526" s="9" t="s">
        <v>3811</v>
      </c>
      <c r="C3526" s="3" t="s">
        <v>7924</v>
      </c>
      <c r="D3526" s="5">
        <v>1500</v>
      </c>
      <c r="E3526" s="7">
        <v>2102</v>
      </c>
      <c r="F3526" s="11">
        <f t="shared" si="220"/>
        <v>140</v>
      </c>
      <c r="G3526" t="s">
        <v>8218</v>
      </c>
      <c r="H3526" t="s">
        <v>8223</v>
      </c>
      <c r="I3526" t="s">
        <v>8245</v>
      </c>
      <c r="J3526">
        <v>1427860740</v>
      </c>
      <c r="K3526">
        <v>1424727712</v>
      </c>
      <c r="L3526" t="b">
        <v>0</v>
      </c>
      <c r="M3526">
        <v>34</v>
      </c>
      <c r="N3526" t="b">
        <v>1</v>
      </c>
      <c r="O3526" s="12" t="s">
        <v>8280</v>
      </c>
      <c r="P3526" s="12" t="s">
        <v>8281</v>
      </c>
      <c r="Q3526">
        <v>61.82</v>
      </c>
      <c r="R3526" s="18">
        <f t="shared" si="221"/>
        <v>42095.165972222225</v>
      </c>
      <c r="S3526" s="18">
        <f t="shared" si="222"/>
        <v>42058.904074074075</v>
      </c>
      <c r="T3526">
        <f t="shared" si="223"/>
        <v>2015</v>
      </c>
    </row>
    <row r="3527" spans="1:20" ht="45" x14ac:dyDescent="0.25">
      <c r="A3527">
        <v>3317</v>
      </c>
      <c r="B3527" s="9" t="s">
        <v>3317</v>
      </c>
      <c r="C3527" s="3" t="s">
        <v>7427</v>
      </c>
      <c r="D3527" s="5">
        <v>1050</v>
      </c>
      <c r="E3527" s="7">
        <v>1115</v>
      </c>
      <c r="F3527" s="11">
        <f t="shared" si="220"/>
        <v>106</v>
      </c>
      <c r="G3527" t="s">
        <v>8218</v>
      </c>
      <c r="H3527" t="s">
        <v>8223</v>
      </c>
      <c r="I3527" t="s">
        <v>8245</v>
      </c>
      <c r="J3527">
        <v>1465347424</v>
      </c>
      <c r="K3527">
        <v>1462755424</v>
      </c>
      <c r="L3527" t="b">
        <v>0</v>
      </c>
      <c r="M3527">
        <v>18</v>
      </c>
      <c r="N3527" t="b">
        <v>1</v>
      </c>
      <c r="O3527" s="12" t="s">
        <v>8280</v>
      </c>
      <c r="P3527" s="12" t="s">
        <v>8281</v>
      </c>
      <c r="Q3527">
        <v>61.94</v>
      </c>
      <c r="R3527" s="18">
        <f t="shared" si="221"/>
        <v>42529.039629629624</v>
      </c>
      <c r="S3527" s="18">
        <f t="shared" si="222"/>
        <v>42499.039629629624</v>
      </c>
      <c r="T3527">
        <f t="shared" si="223"/>
        <v>2016</v>
      </c>
    </row>
    <row r="3528" spans="1:20" ht="60" x14ac:dyDescent="0.25">
      <c r="A3528">
        <v>3391</v>
      </c>
      <c r="B3528" s="9" t="s">
        <v>3390</v>
      </c>
      <c r="C3528" s="3" t="s">
        <v>7501</v>
      </c>
      <c r="D3528" s="5">
        <v>500</v>
      </c>
      <c r="E3528" s="7">
        <v>1115</v>
      </c>
      <c r="F3528" s="11">
        <f t="shared" si="220"/>
        <v>223</v>
      </c>
      <c r="G3528" t="s">
        <v>8218</v>
      </c>
      <c r="H3528" t="s">
        <v>8223</v>
      </c>
      <c r="I3528" t="s">
        <v>8245</v>
      </c>
      <c r="J3528">
        <v>1407536880</v>
      </c>
      <c r="K3528">
        <v>1404997548</v>
      </c>
      <c r="L3528" t="b">
        <v>0</v>
      </c>
      <c r="M3528">
        <v>18</v>
      </c>
      <c r="N3528" t="b">
        <v>1</v>
      </c>
      <c r="O3528" s="12" t="s">
        <v>8280</v>
      </c>
      <c r="P3528" s="12" t="s">
        <v>8281</v>
      </c>
      <c r="Q3528">
        <v>61.94</v>
      </c>
      <c r="R3528" s="18">
        <f t="shared" si="221"/>
        <v>41859.936111111114</v>
      </c>
      <c r="S3528" s="18">
        <f t="shared" si="222"/>
        <v>41830.545694444445</v>
      </c>
      <c r="T3528">
        <f t="shared" si="223"/>
        <v>2014</v>
      </c>
    </row>
    <row r="3529" spans="1:20" ht="60" x14ac:dyDescent="0.25">
      <c r="A3529">
        <v>3976</v>
      </c>
      <c r="B3529" s="9" t="s">
        <v>3973</v>
      </c>
      <c r="C3529" s="3" t="s">
        <v>8083</v>
      </c>
      <c r="D3529" s="5">
        <v>1300</v>
      </c>
      <c r="E3529" s="7">
        <v>620</v>
      </c>
      <c r="F3529" s="11">
        <f t="shared" si="220"/>
        <v>48</v>
      </c>
      <c r="G3529" t="s">
        <v>8220</v>
      </c>
      <c r="H3529" t="s">
        <v>8223</v>
      </c>
      <c r="I3529" t="s">
        <v>8245</v>
      </c>
      <c r="J3529">
        <v>1406876400</v>
      </c>
      <c r="K3529">
        <v>1405024561</v>
      </c>
      <c r="L3529" t="b">
        <v>0</v>
      </c>
      <c r="M3529">
        <v>10</v>
      </c>
      <c r="N3529" t="b">
        <v>0</v>
      </c>
      <c r="O3529" s="12" t="s">
        <v>8280</v>
      </c>
      <c r="P3529" s="12" t="s">
        <v>8281</v>
      </c>
      <c r="Q3529">
        <v>62</v>
      </c>
      <c r="R3529" s="18">
        <f t="shared" si="221"/>
        <v>41852.291666666664</v>
      </c>
      <c r="S3529" s="18">
        <f t="shared" si="222"/>
        <v>41830.858344907407</v>
      </c>
      <c r="T3529">
        <f t="shared" si="223"/>
        <v>2014</v>
      </c>
    </row>
    <row r="3530" spans="1:20" ht="45" x14ac:dyDescent="0.25">
      <c r="A3530">
        <v>3677</v>
      </c>
      <c r="B3530" s="9" t="s">
        <v>3674</v>
      </c>
      <c r="C3530" s="3" t="s">
        <v>7787</v>
      </c>
      <c r="D3530" s="5">
        <v>12000</v>
      </c>
      <c r="E3530" s="7">
        <v>12348.5</v>
      </c>
      <c r="F3530" s="11">
        <f t="shared" si="220"/>
        <v>103</v>
      </c>
      <c r="G3530" t="s">
        <v>8218</v>
      </c>
      <c r="H3530" t="s">
        <v>8223</v>
      </c>
      <c r="I3530" t="s">
        <v>8245</v>
      </c>
      <c r="J3530">
        <v>1404359940</v>
      </c>
      <c r="K3530">
        <v>1402580818</v>
      </c>
      <c r="L3530" t="b">
        <v>0</v>
      </c>
      <c r="M3530">
        <v>199</v>
      </c>
      <c r="N3530" t="b">
        <v>1</v>
      </c>
      <c r="O3530" s="12" t="s">
        <v>8280</v>
      </c>
      <c r="P3530" s="12" t="s">
        <v>8281</v>
      </c>
      <c r="Q3530">
        <v>62.05</v>
      </c>
      <c r="R3530" s="18">
        <f t="shared" si="221"/>
        <v>41823.165972222225</v>
      </c>
      <c r="S3530" s="18">
        <f t="shared" si="222"/>
        <v>41802.574282407404</v>
      </c>
      <c r="T3530">
        <f t="shared" si="223"/>
        <v>2014</v>
      </c>
    </row>
    <row r="3531" spans="1:20" ht="60" x14ac:dyDescent="0.25">
      <c r="A3531">
        <v>3681</v>
      </c>
      <c r="B3531" s="9" t="s">
        <v>3678</v>
      </c>
      <c r="C3531" s="3" t="s">
        <v>7791</v>
      </c>
      <c r="D3531" s="5">
        <v>1000</v>
      </c>
      <c r="E3531" s="7">
        <v>1119</v>
      </c>
      <c r="F3531" s="11">
        <f t="shared" si="220"/>
        <v>112</v>
      </c>
      <c r="G3531" t="s">
        <v>8218</v>
      </c>
      <c r="H3531" t="s">
        <v>8223</v>
      </c>
      <c r="I3531" t="s">
        <v>8245</v>
      </c>
      <c r="J3531">
        <v>1452872290</v>
      </c>
      <c r="K3531">
        <v>1452008290</v>
      </c>
      <c r="L3531" t="b">
        <v>0</v>
      </c>
      <c r="M3531">
        <v>18</v>
      </c>
      <c r="N3531" t="b">
        <v>1</v>
      </c>
      <c r="O3531" s="12" t="s">
        <v>8280</v>
      </c>
      <c r="P3531" s="12" t="s">
        <v>8281</v>
      </c>
      <c r="Q3531">
        <v>62.17</v>
      </c>
      <c r="R3531" s="18">
        <f t="shared" si="221"/>
        <v>42384.651504629626</v>
      </c>
      <c r="S3531" s="18">
        <f t="shared" si="222"/>
        <v>42374.651504629626</v>
      </c>
      <c r="T3531">
        <f t="shared" si="223"/>
        <v>2016</v>
      </c>
    </row>
    <row r="3532" spans="1:20" ht="45" x14ac:dyDescent="0.25">
      <c r="A3532">
        <v>3682</v>
      </c>
      <c r="B3532" s="9" t="s">
        <v>3679</v>
      </c>
      <c r="C3532" s="3" t="s">
        <v>7792</v>
      </c>
      <c r="D3532" s="5">
        <v>3000</v>
      </c>
      <c r="E3532" s="7">
        <v>4176</v>
      </c>
      <c r="F3532" s="11">
        <f t="shared" si="220"/>
        <v>139</v>
      </c>
      <c r="G3532" t="s">
        <v>8218</v>
      </c>
      <c r="H3532" t="s">
        <v>8223</v>
      </c>
      <c r="I3532" t="s">
        <v>8245</v>
      </c>
      <c r="J3532">
        <v>1402901940</v>
      </c>
      <c r="K3532">
        <v>1399998418</v>
      </c>
      <c r="L3532" t="b">
        <v>0</v>
      </c>
      <c r="M3532">
        <v>67</v>
      </c>
      <c r="N3532" t="b">
        <v>1</v>
      </c>
      <c r="O3532" s="12" t="s">
        <v>8280</v>
      </c>
      <c r="P3532" s="12" t="s">
        <v>8281</v>
      </c>
      <c r="Q3532">
        <v>62.33</v>
      </c>
      <c r="R3532" s="18">
        <f t="shared" si="221"/>
        <v>41806.290972222225</v>
      </c>
      <c r="S3532" s="18">
        <f t="shared" si="222"/>
        <v>41772.685393518521</v>
      </c>
      <c r="T3532">
        <f t="shared" si="223"/>
        <v>2014</v>
      </c>
    </row>
    <row r="3533" spans="1:20" ht="60" x14ac:dyDescent="0.25">
      <c r="A3533">
        <v>3000</v>
      </c>
      <c r="B3533" s="9" t="s">
        <v>3000</v>
      </c>
      <c r="C3533" s="3" t="s">
        <v>7110</v>
      </c>
      <c r="D3533" s="5">
        <v>500</v>
      </c>
      <c r="E3533" s="7">
        <v>500</v>
      </c>
      <c r="F3533" s="11">
        <f t="shared" si="220"/>
        <v>100</v>
      </c>
      <c r="G3533" t="s">
        <v>8218</v>
      </c>
      <c r="H3533" t="s">
        <v>8223</v>
      </c>
      <c r="I3533" t="s">
        <v>8245</v>
      </c>
      <c r="J3533">
        <v>1485885600</v>
      </c>
      <c r="K3533">
        <v>1484682670</v>
      </c>
      <c r="L3533" t="b">
        <v>0</v>
      </c>
      <c r="M3533">
        <v>8</v>
      </c>
      <c r="N3533" t="b">
        <v>1</v>
      </c>
      <c r="O3533" s="12" t="s">
        <v>8280</v>
      </c>
      <c r="P3533" s="12" t="s">
        <v>8282</v>
      </c>
      <c r="Q3533">
        <v>62.5</v>
      </c>
      <c r="R3533" s="18">
        <f t="shared" si="221"/>
        <v>42766.75</v>
      </c>
      <c r="S3533" s="18">
        <f t="shared" si="222"/>
        <v>42752.827199074076</v>
      </c>
      <c r="T3533">
        <f t="shared" si="223"/>
        <v>2017</v>
      </c>
    </row>
    <row r="3534" spans="1:20" ht="60" x14ac:dyDescent="0.25">
      <c r="A3534">
        <v>3087</v>
      </c>
      <c r="B3534" s="9" t="s">
        <v>3087</v>
      </c>
      <c r="C3534" s="3" t="s">
        <v>7197</v>
      </c>
      <c r="D3534" s="5">
        <v>20000</v>
      </c>
      <c r="E3534" s="7">
        <v>125</v>
      </c>
      <c r="F3534" s="11">
        <f t="shared" si="220"/>
        <v>1</v>
      </c>
      <c r="G3534" t="s">
        <v>8220</v>
      </c>
      <c r="H3534" t="s">
        <v>8223</v>
      </c>
      <c r="I3534" t="s">
        <v>8245</v>
      </c>
      <c r="J3534">
        <v>1482294990</v>
      </c>
      <c r="K3534">
        <v>1477107390</v>
      </c>
      <c r="L3534" t="b">
        <v>0</v>
      </c>
      <c r="M3534">
        <v>2</v>
      </c>
      <c r="N3534" t="b">
        <v>0</v>
      </c>
      <c r="O3534" s="12" t="s">
        <v>8280</v>
      </c>
      <c r="P3534" s="12" t="s">
        <v>8282</v>
      </c>
      <c r="Q3534">
        <v>62.5</v>
      </c>
      <c r="R3534" s="18">
        <f t="shared" si="221"/>
        <v>42725.192013888889</v>
      </c>
      <c r="S3534" s="18">
        <f t="shared" si="222"/>
        <v>42665.150347222225</v>
      </c>
      <c r="T3534">
        <f t="shared" si="223"/>
        <v>2016</v>
      </c>
    </row>
    <row r="3535" spans="1:20" ht="45" x14ac:dyDescent="0.25">
      <c r="A3535">
        <v>3613</v>
      </c>
      <c r="B3535" s="9" t="s">
        <v>3612</v>
      </c>
      <c r="C3535" s="3" t="s">
        <v>7723</v>
      </c>
      <c r="D3535" s="5">
        <v>1250</v>
      </c>
      <c r="E3535" s="7">
        <v>1250</v>
      </c>
      <c r="F3535" s="11">
        <f t="shared" si="220"/>
        <v>100</v>
      </c>
      <c r="G3535" t="s">
        <v>8218</v>
      </c>
      <c r="H3535" t="s">
        <v>8223</v>
      </c>
      <c r="I3535" t="s">
        <v>8245</v>
      </c>
      <c r="J3535">
        <v>1403964574</v>
      </c>
      <c r="K3535">
        <v>1401372574</v>
      </c>
      <c r="L3535" t="b">
        <v>0</v>
      </c>
      <c r="M3535">
        <v>20</v>
      </c>
      <c r="N3535" t="b">
        <v>1</v>
      </c>
      <c r="O3535" s="12" t="s">
        <v>8280</v>
      </c>
      <c r="P3535" s="12" t="s">
        <v>8281</v>
      </c>
      <c r="Q3535">
        <v>62.5</v>
      </c>
      <c r="R3535" s="18">
        <f t="shared" si="221"/>
        <v>41818.58997685185</v>
      </c>
      <c r="S3535" s="18">
        <f t="shared" si="222"/>
        <v>41788.58997685185</v>
      </c>
      <c r="T3535">
        <f t="shared" si="223"/>
        <v>2014</v>
      </c>
    </row>
    <row r="3536" spans="1:20" ht="45" x14ac:dyDescent="0.25">
      <c r="A3536">
        <v>3899</v>
      </c>
      <c r="B3536" s="9" t="s">
        <v>3896</v>
      </c>
      <c r="C3536" s="3" t="s">
        <v>8007</v>
      </c>
      <c r="D3536" s="5">
        <v>10000</v>
      </c>
      <c r="E3536" s="7">
        <v>125</v>
      </c>
      <c r="F3536" s="11">
        <f t="shared" si="220"/>
        <v>1</v>
      </c>
      <c r="G3536" t="s">
        <v>8220</v>
      </c>
      <c r="H3536" t="s">
        <v>8223</v>
      </c>
      <c r="I3536" t="s">
        <v>8245</v>
      </c>
      <c r="J3536">
        <v>1407868561</v>
      </c>
      <c r="K3536">
        <v>1406140561</v>
      </c>
      <c r="L3536" t="b">
        <v>0</v>
      </c>
      <c r="M3536">
        <v>2</v>
      </c>
      <c r="N3536" t="b">
        <v>0</v>
      </c>
      <c r="O3536" s="12" t="s">
        <v>8280</v>
      </c>
      <c r="P3536" s="12" t="s">
        <v>8281</v>
      </c>
      <c r="Q3536">
        <v>62.5</v>
      </c>
      <c r="R3536" s="18">
        <f t="shared" si="221"/>
        <v>41863.775011574071</v>
      </c>
      <c r="S3536" s="18">
        <f t="shared" si="222"/>
        <v>41843.775011574071</v>
      </c>
      <c r="T3536">
        <f t="shared" si="223"/>
        <v>2014</v>
      </c>
    </row>
    <row r="3537" spans="1:20" ht="45" x14ac:dyDescent="0.25">
      <c r="A3537">
        <v>4021</v>
      </c>
      <c r="B3537" s="9" t="s">
        <v>4017</v>
      </c>
      <c r="C3537" s="3" t="s">
        <v>8126</v>
      </c>
      <c r="D3537" s="5">
        <v>15000</v>
      </c>
      <c r="E3537" s="7">
        <v>125</v>
      </c>
      <c r="F3537" s="11">
        <f t="shared" si="220"/>
        <v>1</v>
      </c>
      <c r="G3537" t="s">
        <v>8220</v>
      </c>
      <c r="H3537" t="s">
        <v>8223</v>
      </c>
      <c r="I3537" t="s">
        <v>8245</v>
      </c>
      <c r="J3537">
        <v>1414360358</v>
      </c>
      <c r="K3537">
        <v>1409176358</v>
      </c>
      <c r="L3537" t="b">
        <v>0</v>
      </c>
      <c r="M3537">
        <v>2</v>
      </c>
      <c r="N3537" t="b">
        <v>0</v>
      </c>
      <c r="O3537" s="12" t="s">
        <v>8280</v>
      </c>
      <c r="P3537" s="12" t="s">
        <v>8281</v>
      </c>
      <c r="Q3537">
        <v>62.5</v>
      </c>
      <c r="R3537" s="18">
        <f t="shared" si="221"/>
        <v>41938.911550925928</v>
      </c>
      <c r="S3537" s="18">
        <f t="shared" si="222"/>
        <v>41878.911550925928</v>
      </c>
      <c r="T3537">
        <f t="shared" si="223"/>
        <v>2014</v>
      </c>
    </row>
    <row r="3538" spans="1:20" ht="60" x14ac:dyDescent="0.25">
      <c r="A3538">
        <v>4025</v>
      </c>
      <c r="B3538" s="9" t="s">
        <v>4021</v>
      </c>
      <c r="C3538" s="3" t="s">
        <v>8130</v>
      </c>
      <c r="D3538" s="5">
        <v>5000</v>
      </c>
      <c r="E3538" s="7">
        <v>250</v>
      </c>
      <c r="F3538" s="11">
        <f t="shared" ref="F3538:F3601" si="224">ROUND(E3538/D3538*100,0)</f>
        <v>5</v>
      </c>
      <c r="G3538" t="s">
        <v>8220</v>
      </c>
      <c r="H3538" t="s">
        <v>8229</v>
      </c>
      <c r="I3538" t="s">
        <v>8248</v>
      </c>
      <c r="J3538">
        <v>1437889336</v>
      </c>
      <c r="K3538">
        <v>1432705336</v>
      </c>
      <c r="L3538" t="b">
        <v>0</v>
      </c>
      <c r="M3538">
        <v>4</v>
      </c>
      <c r="N3538" t="b">
        <v>0</v>
      </c>
      <c r="O3538" s="12" t="s">
        <v>8280</v>
      </c>
      <c r="P3538" s="12" t="s">
        <v>8281</v>
      </c>
      <c r="Q3538">
        <v>62.5</v>
      </c>
      <c r="R3538" s="18">
        <f t="shared" ref="R3538:R3601" si="225">(((J3538/60)/60)/24)+DATE(1970,1,1)</f>
        <v>42211.237685185188</v>
      </c>
      <c r="S3538" s="18">
        <f t="shared" ref="S3538:S3601" si="226">(((K3538/60)/60)/24)+DATE(1970,1,1)</f>
        <v>42151.237685185188</v>
      </c>
      <c r="T3538">
        <f t="shared" si="223"/>
        <v>2015</v>
      </c>
    </row>
    <row r="3539" spans="1:20" ht="45" x14ac:dyDescent="0.25">
      <c r="A3539">
        <v>3726</v>
      </c>
      <c r="B3539" s="9" t="s">
        <v>3723</v>
      </c>
      <c r="C3539" s="3" t="s">
        <v>7836</v>
      </c>
      <c r="D3539" s="5">
        <v>850</v>
      </c>
      <c r="E3539" s="7">
        <v>2879</v>
      </c>
      <c r="F3539" s="11">
        <f t="shared" si="224"/>
        <v>339</v>
      </c>
      <c r="G3539" t="s">
        <v>8218</v>
      </c>
      <c r="H3539" t="s">
        <v>8223</v>
      </c>
      <c r="I3539" t="s">
        <v>8245</v>
      </c>
      <c r="J3539">
        <v>1461963600</v>
      </c>
      <c r="K3539">
        <v>1459567371</v>
      </c>
      <c r="L3539" t="b">
        <v>0</v>
      </c>
      <c r="M3539">
        <v>46</v>
      </c>
      <c r="N3539" t="b">
        <v>1</v>
      </c>
      <c r="O3539" s="12" t="s">
        <v>8280</v>
      </c>
      <c r="P3539" s="12" t="s">
        <v>8281</v>
      </c>
      <c r="Q3539">
        <v>62.59</v>
      </c>
      <c r="R3539" s="18">
        <f t="shared" si="225"/>
        <v>42489.875</v>
      </c>
      <c r="S3539" s="18">
        <f t="shared" si="226"/>
        <v>42462.140868055561</v>
      </c>
      <c r="T3539">
        <f t="shared" si="223"/>
        <v>2016</v>
      </c>
    </row>
    <row r="3540" spans="1:20" ht="60" x14ac:dyDescent="0.25">
      <c r="A3540">
        <v>3829</v>
      </c>
      <c r="B3540" s="9" t="s">
        <v>3826</v>
      </c>
      <c r="C3540" s="3" t="s">
        <v>7938</v>
      </c>
      <c r="D3540" s="5">
        <v>500</v>
      </c>
      <c r="E3540" s="7">
        <v>501</v>
      </c>
      <c r="F3540" s="11">
        <f t="shared" si="224"/>
        <v>100</v>
      </c>
      <c r="G3540" t="s">
        <v>8218</v>
      </c>
      <c r="H3540" t="s">
        <v>8223</v>
      </c>
      <c r="I3540" t="s">
        <v>8245</v>
      </c>
      <c r="J3540">
        <v>1472676371</v>
      </c>
      <c r="K3540">
        <v>1470948371</v>
      </c>
      <c r="L3540" t="b">
        <v>0</v>
      </c>
      <c r="M3540">
        <v>8</v>
      </c>
      <c r="N3540" t="b">
        <v>1</v>
      </c>
      <c r="O3540" s="12" t="s">
        <v>8280</v>
      </c>
      <c r="P3540" s="12" t="s">
        <v>8281</v>
      </c>
      <c r="Q3540">
        <v>62.63</v>
      </c>
      <c r="R3540" s="18">
        <f t="shared" si="225"/>
        <v>42613.865405092598</v>
      </c>
      <c r="S3540" s="18">
        <f t="shared" si="226"/>
        <v>42593.865405092598</v>
      </c>
      <c r="T3540">
        <f t="shared" si="223"/>
        <v>2016</v>
      </c>
    </row>
    <row r="3541" spans="1:20" ht="60" x14ac:dyDescent="0.25">
      <c r="A3541">
        <v>3694</v>
      </c>
      <c r="B3541" s="9" t="s">
        <v>3691</v>
      </c>
      <c r="C3541" s="3" t="s">
        <v>7804</v>
      </c>
      <c r="D3541" s="5">
        <v>3500</v>
      </c>
      <c r="E3541" s="7">
        <v>3760</v>
      </c>
      <c r="F3541" s="11">
        <f t="shared" si="224"/>
        <v>107</v>
      </c>
      <c r="G3541" t="s">
        <v>8218</v>
      </c>
      <c r="H3541" t="s">
        <v>8223</v>
      </c>
      <c r="I3541" t="s">
        <v>8245</v>
      </c>
      <c r="J3541">
        <v>1465178400</v>
      </c>
      <c r="K3541">
        <v>1461985967</v>
      </c>
      <c r="L3541" t="b">
        <v>0</v>
      </c>
      <c r="M3541">
        <v>60</v>
      </c>
      <c r="N3541" t="b">
        <v>1</v>
      </c>
      <c r="O3541" s="12" t="s">
        <v>8280</v>
      </c>
      <c r="P3541" s="12" t="s">
        <v>8281</v>
      </c>
      <c r="Q3541">
        <v>62.67</v>
      </c>
      <c r="R3541" s="18">
        <f t="shared" si="225"/>
        <v>42527.083333333328</v>
      </c>
      <c r="S3541" s="18">
        <f t="shared" si="226"/>
        <v>42490.133877314816</v>
      </c>
      <c r="T3541">
        <f t="shared" si="223"/>
        <v>2016</v>
      </c>
    </row>
    <row r="3542" spans="1:20" ht="60" x14ac:dyDescent="0.25">
      <c r="A3542">
        <v>3434</v>
      </c>
      <c r="B3542" s="9" t="s">
        <v>3433</v>
      </c>
      <c r="C3542" s="3" t="s">
        <v>7544</v>
      </c>
      <c r="D3542" s="5">
        <v>10000</v>
      </c>
      <c r="E3542" s="7">
        <v>10555</v>
      </c>
      <c r="F3542" s="11">
        <f t="shared" si="224"/>
        <v>106</v>
      </c>
      <c r="G3542" t="s">
        <v>8218</v>
      </c>
      <c r="H3542" t="s">
        <v>8223</v>
      </c>
      <c r="I3542" t="s">
        <v>8245</v>
      </c>
      <c r="J3542">
        <v>1404983269</v>
      </c>
      <c r="K3542">
        <v>1402391269</v>
      </c>
      <c r="L3542" t="b">
        <v>0</v>
      </c>
      <c r="M3542">
        <v>168</v>
      </c>
      <c r="N3542" t="b">
        <v>1</v>
      </c>
      <c r="O3542" s="12" t="s">
        <v>8280</v>
      </c>
      <c r="P3542" s="12" t="s">
        <v>8281</v>
      </c>
      <c r="Q3542">
        <v>62.83</v>
      </c>
      <c r="R3542" s="18">
        <f t="shared" si="225"/>
        <v>41830.380428240744</v>
      </c>
      <c r="S3542" s="18">
        <f t="shared" si="226"/>
        <v>41800.380428240744</v>
      </c>
      <c r="T3542">
        <f t="shared" si="223"/>
        <v>2014</v>
      </c>
    </row>
    <row r="3543" spans="1:20" ht="60" x14ac:dyDescent="0.25">
      <c r="A3543">
        <v>3210</v>
      </c>
      <c r="B3543" s="9" t="s">
        <v>3210</v>
      </c>
      <c r="C3543" s="3" t="s">
        <v>7320</v>
      </c>
      <c r="D3543" s="5">
        <v>3000</v>
      </c>
      <c r="E3543" s="7">
        <v>3773</v>
      </c>
      <c r="F3543" s="11">
        <f t="shared" si="224"/>
        <v>126</v>
      </c>
      <c r="G3543" t="s">
        <v>8218</v>
      </c>
      <c r="H3543" t="s">
        <v>8223</v>
      </c>
      <c r="I3543" t="s">
        <v>8245</v>
      </c>
      <c r="J3543">
        <v>1338523140</v>
      </c>
      <c r="K3543">
        <v>1334442519</v>
      </c>
      <c r="L3543" t="b">
        <v>1</v>
      </c>
      <c r="M3543">
        <v>60</v>
      </c>
      <c r="N3543" t="b">
        <v>1</v>
      </c>
      <c r="O3543" s="12" t="s">
        <v>8280</v>
      </c>
      <c r="P3543" s="12" t="s">
        <v>8281</v>
      </c>
      <c r="Q3543">
        <v>62.88</v>
      </c>
      <c r="R3543" s="18">
        <f t="shared" si="225"/>
        <v>41061.165972222225</v>
      </c>
      <c r="S3543" s="18">
        <f t="shared" si="226"/>
        <v>41013.936562499999</v>
      </c>
      <c r="T3543">
        <f t="shared" si="223"/>
        <v>2012</v>
      </c>
    </row>
    <row r="3544" spans="1:20" ht="60" x14ac:dyDescent="0.25">
      <c r="A3544">
        <v>3156</v>
      </c>
      <c r="B3544" s="9" t="s">
        <v>3156</v>
      </c>
      <c r="C3544" s="3" t="s">
        <v>7266</v>
      </c>
      <c r="D3544" s="5">
        <v>5500</v>
      </c>
      <c r="E3544" s="7">
        <v>5600</v>
      </c>
      <c r="F3544" s="11">
        <f t="shared" si="224"/>
        <v>102</v>
      </c>
      <c r="G3544" t="s">
        <v>8218</v>
      </c>
      <c r="H3544" t="s">
        <v>8223</v>
      </c>
      <c r="I3544" t="s">
        <v>8245</v>
      </c>
      <c r="J3544">
        <v>1338591144</v>
      </c>
      <c r="K3544">
        <v>1335567144</v>
      </c>
      <c r="L3544" t="b">
        <v>1</v>
      </c>
      <c r="M3544">
        <v>89</v>
      </c>
      <c r="N3544" t="b">
        <v>1</v>
      </c>
      <c r="O3544" s="12" t="s">
        <v>8280</v>
      </c>
      <c r="P3544" s="12" t="s">
        <v>8281</v>
      </c>
      <c r="Q3544">
        <v>62.92</v>
      </c>
      <c r="R3544" s="18">
        <f t="shared" si="225"/>
        <v>41061.953055555554</v>
      </c>
      <c r="S3544" s="18">
        <f t="shared" si="226"/>
        <v>41026.953055555554</v>
      </c>
      <c r="T3544">
        <f t="shared" si="223"/>
        <v>2012</v>
      </c>
    </row>
    <row r="3545" spans="1:20" ht="60" x14ac:dyDescent="0.25">
      <c r="A3545">
        <v>2882</v>
      </c>
      <c r="B3545" s="9" t="s">
        <v>2882</v>
      </c>
      <c r="C3545" s="3" t="s">
        <v>6992</v>
      </c>
      <c r="D3545" s="5">
        <v>750</v>
      </c>
      <c r="E3545" s="7">
        <v>252</v>
      </c>
      <c r="F3545" s="11">
        <f t="shared" si="224"/>
        <v>34</v>
      </c>
      <c r="G3545" t="s">
        <v>8220</v>
      </c>
      <c r="H3545" t="s">
        <v>8223</v>
      </c>
      <c r="I3545" t="s">
        <v>8245</v>
      </c>
      <c r="J3545">
        <v>1462112318</v>
      </c>
      <c r="K3545">
        <v>1459520318</v>
      </c>
      <c r="L3545" t="b">
        <v>0</v>
      </c>
      <c r="M3545">
        <v>4</v>
      </c>
      <c r="N3545" t="b">
        <v>0</v>
      </c>
      <c r="O3545" s="12" t="s">
        <v>8280</v>
      </c>
      <c r="P3545" s="12" t="s">
        <v>8281</v>
      </c>
      <c r="Q3545">
        <v>63</v>
      </c>
      <c r="R3545" s="18">
        <f t="shared" si="225"/>
        <v>42491.596273148149</v>
      </c>
      <c r="S3545" s="18">
        <f t="shared" si="226"/>
        <v>42461.596273148149</v>
      </c>
      <c r="T3545">
        <f t="shared" si="223"/>
        <v>2016</v>
      </c>
    </row>
    <row r="3546" spans="1:20" ht="60" x14ac:dyDescent="0.25">
      <c r="A3546">
        <v>3699</v>
      </c>
      <c r="B3546" s="9" t="s">
        <v>3696</v>
      </c>
      <c r="C3546" s="3" t="s">
        <v>7809</v>
      </c>
      <c r="D3546" s="5">
        <v>2500</v>
      </c>
      <c r="E3546" s="7">
        <v>2520</v>
      </c>
      <c r="F3546" s="11">
        <f t="shared" si="224"/>
        <v>101</v>
      </c>
      <c r="G3546" t="s">
        <v>8218</v>
      </c>
      <c r="H3546" t="s">
        <v>8223</v>
      </c>
      <c r="I3546" t="s">
        <v>8245</v>
      </c>
      <c r="J3546">
        <v>1413383216</v>
      </c>
      <c r="K3546">
        <v>1410791216</v>
      </c>
      <c r="L3546" t="b">
        <v>0</v>
      </c>
      <c r="M3546">
        <v>40</v>
      </c>
      <c r="N3546" t="b">
        <v>1</v>
      </c>
      <c r="O3546" s="12" t="s">
        <v>8280</v>
      </c>
      <c r="P3546" s="12" t="s">
        <v>8281</v>
      </c>
      <c r="Q3546">
        <v>63</v>
      </c>
      <c r="R3546" s="18">
        <f t="shared" si="225"/>
        <v>41927.602037037039</v>
      </c>
      <c r="S3546" s="18">
        <f t="shared" si="226"/>
        <v>41897.602037037039</v>
      </c>
      <c r="T3546">
        <f t="shared" si="223"/>
        <v>2014</v>
      </c>
    </row>
    <row r="3547" spans="1:20" ht="45" x14ac:dyDescent="0.25">
      <c r="A3547">
        <v>3208</v>
      </c>
      <c r="B3547" s="9" t="s">
        <v>3208</v>
      </c>
      <c r="C3547" s="3" t="s">
        <v>7318</v>
      </c>
      <c r="D3547" s="5">
        <v>5000</v>
      </c>
      <c r="E3547" s="7">
        <v>5175</v>
      </c>
      <c r="F3547" s="11">
        <f t="shared" si="224"/>
        <v>104</v>
      </c>
      <c r="G3547" t="s">
        <v>8218</v>
      </c>
      <c r="H3547" t="s">
        <v>8223</v>
      </c>
      <c r="I3547" t="s">
        <v>8245</v>
      </c>
      <c r="J3547">
        <v>1406557877</v>
      </c>
      <c r="K3547">
        <v>1404743477</v>
      </c>
      <c r="L3547" t="b">
        <v>1</v>
      </c>
      <c r="M3547">
        <v>82</v>
      </c>
      <c r="N3547" t="b">
        <v>1</v>
      </c>
      <c r="O3547" s="12" t="s">
        <v>8280</v>
      </c>
      <c r="P3547" s="12" t="s">
        <v>8281</v>
      </c>
      <c r="Q3547">
        <v>63.11</v>
      </c>
      <c r="R3547" s="18">
        <f t="shared" si="225"/>
        <v>41848.605057870373</v>
      </c>
      <c r="S3547" s="18">
        <f t="shared" si="226"/>
        <v>41827.605057870373</v>
      </c>
      <c r="T3547">
        <f t="shared" si="223"/>
        <v>2014</v>
      </c>
    </row>
    <row r="3548" spans="1:20" ht="45" x14ac:dyDescent="0.25">
      <c r="A3548">
        <v>3906</v>
      </c>
      <c r="B3548" s="9" t="s">
        <v>3903</v>
      </c>
      <c r="C3548" s="3" t="s">
        <v>8014</v>
      </c>
      <c r="D3548" s="5">
        <v>1500</v>
      </c>
      <c r="E3548" s="7">
        <v>1010</v>
      </c>
      <c r="F3548" s="11">
        <f t="shared" si="224"/>
        <v>67</v>
      </c>
      <c r="G3548" t="s">
        <v>8220</v>
      </c>
      <c r="H3548" t="s">
        <v>8224</v>
      </c>
      <c r="I3548" t="s">
        <v>8246</v>
      </c>
      <c r="J3548">
        <v>1435325100</v>
      </c>
      <c r="K3548">
        <v>1432072893</v>
      </c>
      <c r="L3548" t="b">
        <v>0</v>
      </c>
      <c r="M3548">
        <v>16</v>
      </c>
      <c r="N3548" t="b">
        <v>0</v>
      </c>
      <c r="O3548" s="12" t="s">
        <v>8280</v>
      </c>
      <c r="P3548" s="12" t="s">
        <v>8281</v>
      </c>
      <c r="Q3548">
        <v>63.13</v>
      </c>
      <c r="R3548" s="18">
        <f t="shared" si="225"/>
        <v>42181.559027777781</v>
      </c>
      <c r="S3548" s="18">
        <f t="shared" si="226"/>
        <v>42143.917743055557</v>
      </c>
      <c r="T3548">
        <f t="shared" si="223"/>
        <v>2015</v>
      </c>
    </row>
    <row r="3549" spans="1:20" ht="60" x14ac:dyDescent="0.25">
      <c r="A3549">
        <v>2995</v>
      </c>
      <c r="B3549" s="9" t="s">
        <v>2995</v>
      </c>
      <c r="C3549" s="3" t="s">
        <v>7105</v>
      </c>
      <c r="D3549" s="5">
        <v>15000</v>
      </c>
      <c r="E3549" s="7">
        <v>15744</v>
      </c>
      <c r="F3549" s="11">
        <f t="shared" si="224"/>
        <v>105</v>
      </c>
      <c r="G3549" t="s">
        <v>8218</v>
      </c>
      <c r="H3549" t="s">
        <v>8223</v>
      </c>
      <c r="I3549" t="s">
        <v>8245</v>
      </c>
      <c r="J3549">
        <v>1484841471</v>
      </c>
      <c r="K3549">
        <v>1482249471</v>
      </c>
      <c r="L3549" t="b">
        <v>0</v>
      </c>
      <c r="M3549">
        <v>249</v>
      </c>
      <c r="N3549" t="b">
        <v>1</v>
      </c>
      <c r="O3549" s="12" t="s">
        <v>8280</v>
      </c>
      <c r="P3549" s="12" t="s">
        <v>8282</v>
      </c>
      <c r="Q3549">
        <v>63.23</v>
      </c>
      <c r="R3549" s="18">
        <f t="shared" si="225"/>
        <v>42754.665173611109</v>
      </c>
      <c r="S3549" s="18">
        <f t="shared" si="226"/>
        <v>42724.665173611109</v>
      </c>
      <c r="T3549">
        <f t="shared" si="223"/>
        <v>2016</v>
      </c>
    </row>
    <row r="3550" spans="1:20" ht="60" x14ac:dyDescent="0.25">
      <c r="A3550">
        <v>3839</v>
      </c>
      <c r="B3550" s="9" t="s">
        <v>3836</v>
      </c>
      <c r="C3550" s="3" t="s">
        <v>7948</v>
      </c>
      <c r="D3550" s="5">
        <v>2000</v>
      </c>
      <c r="E3550" s="7">
        <v>2025</v>
      </c>
      <c r="F3550" s="11">
        <f t="shared" si="224"/>
        <v>101</v>
      </c>
      <c r="G3550" t="s">
        <v>8218</v>
      </c>
      <c r="H3550" t="s">
        <v>8223</v>
      </c>
      <c r="I3550" t="s">
        <v>8245</v>
      </c>
      <c r="J3550">
        <v>1438226724</v>
      </c>
      <c r="K3550">
        <v>1433042724</v>
      </c>
      <c r="L3550" t="b">
        <v>0</v>
      </c>
      <c r="M3550">
        <v>32</v>
      </c>
      <c r="N3550" t="b">
        <v>1</v>
      </c>
      <c r="O3550" s="12" t="s">
        <v>8280</v>
      </c>
      <c r="P3550" s="12" t="s">
        <v>8281</v>
      </c>
      <c r="Q3550">
        <v>63.28</v>
      </c>
      <c r="R3550" s="18">
        <f t="shared" si="225"/>
        <v>42215.142638888887</v>
      </c>
      <c r="S3550" s="18">
        <f t="shared" si="226"/>
        <v>42155.142638888887</v>
      </c>
      <c r="T3550">
        <f t="shared" si="223"/>
        <v>2015</v>
      </c>
    </row>
    <row r="3551" spans="1:20" ht="30" x14ac:dyDescent="0.25">
      <c r="A3551">
        <v>3167</v>
      </c>
      <c r="B3551" s="9" t="s">
        <v>3167</v>
      </c>
      <c r="C3551" s="3" t="s">
        <v>7277</v>
      </c>
      <c r="D3551" s="5">
        <v>3000</v>
      </c>
      <c r="E3551" s="7">
        <v>3485</v>
      </c>
      <c r="F3551" s="11">
        <f t="shared" si="224"/>
        <v>116</v>
      </c>
      <c r="G3551" t="s">
        <v>8218</v>
      </c>
      <c r="H3551" t="s">
        <v>8223</v>
      </c>
      <c r="I3551" t="s">
        <v>8245</v>
      </c>
      <c r="J3551">
        <v>1406952781</v>
      </c>
      <c r="K3551">
        <v>1405743181</v>
      </c>
      <c r="L3551" t="b">
        <v>1</v>
      </c>
      <c r="M3551">
        <v>55</v>
      </c>
      <c r="N3551" t="b">
        <v>1</v>
      </c>
      <c r="O3551" s="12" t="s">
        <v>8280</v>
      </c>
      <c r="P3551" s="12" t="s">
        <v>8281</v>
      </c>
      <c r="Q3551">
        <v>63.36</v>
      </c>
      <c r="R3551" s="18">
        <f t="shared" si="225"/>
        <v>41853.175706018519</v>
      </c>
      <c r="S3551" s="18">
        <f t="shared" si="226"/>
        <v>41839.175706018519</v>
      </c>
      <c r="T3551">
        <f t="shared" si="223"/>
        <v>2014</v>
      </c>
    </row>
    <row r="3552" spans="1:20" ht="60" x14ac:dyDescent="0.25">
      <c r="A3552">
        <v>1298</v>
      </c>
      <c r="B3552" s="9" t="s">
        <v>1299</v>
      </c>
      <c r="C3552" s="3" t="s">
        <v>5408</v>
      </c>
      <c r="D3552" s="5">
        <v>2000</v>
      </c>
      <c r="E3552" s="7">
        <v>2093</v>
      </c>
      <c r="F3552" s="11">
        <f t="shared" si="224"/>
        <v>105</v>
      </c>
      <c r="G3552" t="s">
        <v>8218</v>
      </c>
      <c r="H3552" t="s">
        <v>8224</v>
      </c>
      <c r="I3552" t="s">
        <v>8246</v>
      </c>
      <c r="J3552">
        <v>1461860432</v>
      </c>
      <c r="K3552">
        <v>1459268432</v>
      </c>
      <c r="L3552" t="b">
        <v>0</v>
      </c>
      <c r="M3552">
        <v>33</v>
      </c>
      <c r="N3552" t="b">
        <v>1</v>
      </c>
      <c r="O3552" s="12" t="s">
        <v>8280</v>
      </c>
      <c r="P3552" s="12" t="s">
        <v>8281</v>
      </c>
      <c r="Q3552">
        <v>63.42</v>
      </c>
      <c r="R3552" s="18">
        <f t="shared" si="225"/>
        <v>42488.680925925932</v>
      </c>
      <c r="S3552" s="18">
        <f t="shared" si="226"/>
        <v>42458.680925925932</v>
      </c>
      <c r="T3552">
        <f t="shared" si="223"/>
        <v>2016</v>
      </c>
    </row>
    <row r="3553" spans="1:20" ht="30" x14ac:dyDescent="0.25">
      <c r="A3553">
        <v>4022</v>
      </c>
      <c r="B3553" s="9" t="s">
        <v>4018</v>
      </c>
      <c r="C3553" s="3" t="s">
        <v>8127</v>
      </c>
      <c r="D3553" s="5">
        <v>18000</v>
      </c>
      <c r="E3553" s="7">
        <v>12521</v>
      </c>
      <c r="F3553" s="11">
        <f t="shared" si="224"/>
        <v>70</v>
      </c>
      <c r="G3553" t="s">
        <v>8220</v>
      </c>
      <c r="H3553" t="s">
        <v>8223</v>
      </c>
      <c r="I3553" t="s">
        <v>8245</v>
      </c>
      <c r="J3553">
        <v>1422759240</v>
      </c>
      <c r="K3553">
        <v>1418824867</v>
      </c>
      <c r="L3553" t="b">
        <v>0</v>
      </c>
      <c r="M3553">
        <v>197</v>
      </c>
      <c r="N3553" t="b">
        <v>0</v>
      </c>
      <c r="O3553" s="12" t="s">
        <v>8280</v>
      </c>
      <c r="P3553" s="12" t="s">
        <v>8281</v>
      </c>
      <c r="Q3553">
        <v>63.56</v>
      </c>
      <c r="R3553" s="18">
        <f t="shared" si="225"/>
        <v>42036.120833333334</v>
      </c>
      <c r="S3553" s="18">
        <f t="shared" si="226"/>
        <v>41990.584108796291</v>
      </c>
      <c r="T3553">
        <f t="shared" si="223"/>
        <v>2014</v>
      </c>
    </row>
    <row r="3554" spans="1:20" ht="45" x14ac:dyDescent="0.25">
      <c r="A3554">
        <v>3358</v>
      </c>
      <c r="B3554" s="9" t="s">
        <v>3357</v>
      </c>
      <c r="C3554" s="3" t="s">
        <v>7468</v>
      </c>
      <c r="D3554" s="5">
        <v>10000</v>
      </c>
      <c r="E3554" s="7">
        <v>10299</v>
      </c>
      <c r="F3554" s="11">
        <f t="shared" si="224"/>
        <v>103</v>
      </c>
      <c r="G3554" t="s">
        <v>8218</v>
      </c>
      <c r="H3554" t="s">
        <v>8223</v>
      </c>
      <c r="I3554" t="s">
        <v>8245</v>
      </c>
      <c r="J3554">
        <v>1416385679</v>
      </c>
      <c r="K3554">
        <v>1413790079</v>
      </c>
      <c r="L3554" t="b">
        <v>0</v>
      </c>
      <c r="M3554">
        <v>162</v>
      </c>
      <c r="N3554" t="b">
        <v>1</v>
      </c>
      <c r="O3554" s="12" t="s">
        <v>8280</v>
      </c>
      <c r="P3554" s="12" t="s">
        <v>8281</v>
      </c>
      <c r="Q3554">
        <v>63.57</v>
      </c>
      <c r="R3554" s="18">
        <f t="shared" si="225"/>
        <v>41962.352766203709</v>
      </c>
      <c r="S3554" s="18">
        <f t="shared" si="226"/>
        <v>41932.311099537037</v>
      </c>
      <c r="T3554">
        <f t="shared" si="223"/>
        <v>2014</v>
      </c>
    </row>
    <row r="3555" spans="1:20" ht="60" x14ac:dyDescent="0.25">
      <c r="A3555">
        <v>3419</v>
      </c>
      <c r="B3555" s="9" t="s">
        <v>3418</v>
      </c>
      <c r="C3555" s="3" t="s">
        <v>7529</v>
      </c>
      <c r="D3555" s="5">
        <v>2750</v>
      </c>
      <c r="E3555" s="7">
        <v>2930</v>
      </c>
      <c r="F3555" s="11">
        <f t="shared" si="224"/>
        <v>107</v>
      </c>
      <c r="G3555" t="s">
        <v>8218</v>
      </c>
      <c r="H3555" t="s">
        <v>8240</v>
      </c>
      <c r="I3555" t="s">
        <v>8248</v>
      </c>
      <c r="J3555">
        <v>1459978200</v>
      </c>
      <c r="K3555">
        <v>1458416585</v>
      </c>
      <c r="L3555" t="b">
        <v>0</v>
      </c>
      <c r="M3555">
        <v>46</v>
      </c>
      <c r="N3555" t="b">
        <v>1</v>
      </c>
      <c r="O3555" s="12" t="s">
        <v>8280</v>
      </c>
      <c r="P3555" s="12" t="s">
        <v>8281</v>
      </c>
      <c r="Q3555">
        <v>63.7</v>
      </c>
      <c r="R3555" s="18">
        <f t="shared" si="225"/>
        <v>42466.895833333328</v>
      </c>
      <c r="S3555" s="18">
        <f t="shared" si="226"/>
        <v>42448.821585648147</v>
      </c>
      <c r="T3555">
        <f t="shared" si="223"/>
        <v>2016</v>
      </c>
    </row>
    <row r="3556" spans="1:20" ht="60" x14ac:dyDescent="0.25">
      <c r="A3556">
        <v>527</v>
      </c>
      <c r="B3556" s="9" t="s">
        <v>528</v>
      </c>
      <c r="C3556" s="3" t="s">
        <v>4637</v>
      </c>
      <c r="D3556" s="5">
        <v>10000</v>
      </c>
      <c r="E3556" s="7">
        <v>10085</v>
      </c>
      <c r="F3556" s="11">
        <f t="shared" si="224"/>
        <v>101</v>
      </c>
      <c r="G3556" t="s">
        <v>8218</v>
      </c>
      <c r="H3556" t="s">
        <v>8223</v>
      </c>
      <c r="I3556" t="s">
        <v>8245</v>
      </c>
      <c r="J3556">
        <v>1487347500</v>
      </c>
      <c r="K3556">
        <v>1484715366</v>
      </c>
      <c r="L3556" t="b">
        <v>0</v>
      </c>
      <c r="M3556">
        <v>158</v>
      </c>
      <c r="N3556" t="b">
        <v>1</v>
      </c>
      <c r="O3556" s="12" t="s">
        <v>8280</v>
      </c>
      <c r="P3556" s="12" t="s">
        <v>8281</v>
      </c>
      <c r="Q3556">
        <v>63.83</v>
      </c>
      <c r="R3556" s="18">
        <f t="shared" si="225"/>
        <v>42783.670138888891</v>
      </c>
      <c r="S3556" s="18">
        <f t="shared" si="226"/>
        <v>42753.205625000002</v>
      </c>
      <c r="T3556">
        <f t="shared" si="223"/>
        <v>2017</v>
      </c>
    </row>
    <row r="3557" spans="1:20" ht="60" x14ac:dyDescent="0.25">
      <c r="A3557">
        <v>2822</v>
      </c>
      <c r="B3557" s="9" t="s">
        <v>2822</v>
      </c>
      <c r="C3557" s="3" t="s">
        <v>6932</v>
      </c>
      <c r="D3557" s="5">
        <v>6000</v>
      </c>
      <c r="E3557" s="7">
        <v>6000</v>
      </c>
      <c r="F3557" s="11">
        <f t="shared" si="224"/>
        <v>100</v>
      </c>
      <c r="G3557" t="s">
        <v>8218</v>
      </c>
      <c r="H3557" t="s">
        <v>8223</v>
      </c>
      <c r="I3557" t="s">
        <v>8245</v>
      </c>
      <c r="J3557">
        <v>1427469892</v>
      </c>
      <c r="K3557">
        <v>1424881492</v>
      </c>
      <c r="L3557" t="b">
        <v>0</v>
      </c>
      <c r="M3557">
        <v>94</v>
      </c>
      <c r="N3557" t="b">
        <v>1</v>
      </c>
      <c r="O3557" s="12" t="s">
        <v>8280</v>
      </c>
      <c r="P3557" s="12" t="s">
        <v>8281</v>
      </c>
      <c r="Q3557">
        <v>63.83</v>
      </c>
      <c r="R3557" s="18">
        <f t="shared" si="225"/>
        <v>42090.642268518524</v>
      </c>
      <c r="S3557" s="18">
        <f t="shared" si="226"/>
        <v>42060.683935185181</v>
      </c>
      <c r="T3557">
        <f t="shared" si="223"/>
        <v>2015</v>
      </c>
    </row>
    <row r="3558" spans="1:20" ht="45" x14ac:dyDescent="0.25">
      <c r="A3558">
        <v>2831</v>
      </c>
      <c r="B3558" s="9" t="s">
        <v>2831</v>
      </c>
      <c r="C3558" s="3" t="s">
        <v>6941</v>
      </c>
      <c r="D3558" s="5">
        <v>3000</v>
      </c>
      <c r="E3558" s="7">
        <v>3320</v>
      </c>
      <c r="F3558" s="11">
        <f t="shared" si="224"/>
        <v>111</v>
      </c>
      <c r="G3558" t="s">
        <v>8218</v>
      </c>
      <c r="H3558" t="s">
        <v>8223</v>
      </c>
      <c r="I3558" t="s">
        <v>8245</v>
      </c>
      <c r="J3558">
        <v>1437076070</v>
      </c>
      <c r="K3558">
        <v>1434484070</v>
      </c>
      <c r="L3558" t="b">
        <v>0</v>
      </c>
      <c r="M3558">
        <v>52</v>
      </c>
      <c r="N3558" t="b">
        <v>1</v>
      </c>
      <c r="O3558" s="12" t="s">
        <v>8280</v>
      </c>
      <c r="P3558" s="12" t="s">
        <v>8281</v>
      </c>
      <c r="Q3558">
        <v>63.85</v>
      </c>
      <c r="R3558" s="18">
        <f t="shared" si="225"/>
        <v>42201.824884259258</v>
      </c>
      <c r="S3558" s="18">
        <f t="shared" si="226"/>
        <v>42171.824884259258</v>
      </c>
      <c r="T3558">
        <f t="shared" si="223"/>
        <v>2015</v>
      </c>
    </row>
    <row r="3559" spans="1:20" ht="75" x14ac:dyDescent="0.25">
      <c r="A3559">
        <v>2716</v>
      </c>
      <c r="B3559" s="9" t="s">
        <v>2716</v>
      </c>
      <c r="C3559" s="3" t="s">
        <v>6826</v>
      </c>
      <c r="D3559" s="5">
        <v>10000</v>
      </c>
      <c r="E3559" s="7">
        <v>11998.01</v>
      </c>
      <c r="F3559" s="11">
        <f t="shared" si="224"/>
        <v>120</v>
      </c>
      <c r="G3559" t="s">
        <v>8218</v>
      </c>
      <c r="H3559" t="s">
        <v>8235</v>
      </c>
      <c r="I3559" t="s">
        <v>8248</v>
      </c>
      <c r="J3559">
        <v>1444291193</v>
      </c>
      <c r="K3559">
        <v>1441699193</v>
      </c>
      <c r="L3559" t="b">
        <v>1</v>
      </c>
      <c r="M3559">
        <v>187</v>
      </c>
      <c r="N3559" t="b">
        <v>1</v>
      </c>
      <c r="O3559" s="12" t="s">
        <v>8280</v>
      </c>
      <c r="P3559" s="12" t="s">
        <v>8282</v>
      </c>
      <c r="Q3559">
        <v>64.16</v>
      </c>
      <c r="R3559" s="18">
        <f t="shared" si="225"/>
        <v>42285.333252314813</v>
      </c>
      <c r="S3559" s="18">
        <f t="shared" si="226"/>
        <v>42255.333252314813</v>
      </c>
      <c r="T3559">
        <f t="shared" si="223"/>
        <v>2015</v>
      </c>
    </row>
    <row r="3560" spans="1:20" ht="60" x14ac:dyDescent="0.25">
      <c r="A3560">
        <v>3440</v>
      </c>
      <c r="B3560" s="9" t="s">
        <v>3439</v>
      </c>
      <c r="C3560" s="3" t="s">
        <v>7550</v>
      </c>
      <c r="D3560" s="5">
        <v>5000</v>
      </c>
      <c r="E3560" s="7">
        <v>5260.92</v>
      </c>
      <c r="F3560" s="11">
        <f t="shared" si="224"/>
        <v>105</v>
      </c>
      <c r="G3560" t="s">
        <v>8218</v>
      </c>
      <c r="H3560" t="s">
        <v>8223</v>
      </c>
      <c r="I3560" t="s">
        <v>8245</v>
      </c>
      <c r="J3560">
        <v>1405095300</v>
      </c>
      <c r="K3560">
        <v>1403146628</v>
      </c>
      <c r="L3560" t="b">
        <v>0</v>
      </c>
      <c r="M3560">
        <v>82</v>
      </c>
      <c r="N3560" t="b">
        <v>1</v>
      </c>
      <c r="O3560" s="12" t="s">
        <v>8280</v>
      </c>
      <c r="P3560" s="12" t="s">
        <v>8281</v>
      </c>
      <c r="Q3560">
        <v>64.16</v>
      </c>
      <c r="R3560" s="18">
        <f t="shared" si="225"/>
        <v>41831.677083333336</v>
      </c>
      <c r="S3560" s="18">
        <f t="shared" si="226"/>
        <v>41809.12300925926</v>
      </c>
      <c r="T3560">
        <f t="shared" si="223"/>
        <v>2014</v>
      </c>
    </row>
    <row r="3561" spans="1:20" ht="60" x14ac:dyDescent="0.25">
      <c r="A3561">
        <v>4064</v>
      </c>
      <c r="B3561" s="9" t="s">
        <v>4060</v>
      </c>
      <c r="C3561" s="3" t="s">
        <v>8168</v>
      </c>
      <c r="D3561" s="5">
        <v>2000</v>
      </c>
      <c r="E3561" s="7">
        <v>385</v>
      </c>
      <c r="F3561" s="11">
        <f t="shared" si="224"/>
        <v>19</v>
      </c>
      <c r="G3561" t="s">
        <v>8220</v>
      </c>
      <c r="H3561" t="s">
        <v>8225</v>
      </c>
      <c r="I3561" t="s">
        <v>8247</v>
      </c>
      <c r="J3561">
        <v>1430316426</v>
      </c>
      <c r="K3561">
        <v>1427724426</v>
      </c>
      <c r="L3561" t="b">
        <v>0</v>
      </c>
      <c r="M3561">
        <v>6</v>
      </c>
      <c r="N3561" t="b">
        <v>0</v>
      </c>
      <c r="O3561" s="12" t="s">
        <v>8280</v>
      </c>
      <c r="P3561" s="12" t="s">
        <v>8281</v>
      </c>
      <c r="Q3561">
        <v>64.17</v>
      </c>
      <c r="R3561" s="18">
        <f t="shared" si="225"/>
        <v>42123.588263888887</v>
      </c>
      <c r="S3561" s="18">
        <f t="shared" si="226"/>
        <v>42093.588263888887</v>
      </c>
      <c r="T3561">
        <f t="shared" si="223"/>
        <v>2015</v>
      </c>
    </row>
    <row r="3562" spans="1:20" ht="60" x14ac:dyDescent="0.25">
      <c r="A3562">
        <v>3154</v>
      </c>
      <c r="B3562" s="9" t="s">
        <v>3154</v>
      </c>
      <c r="C3562" s="3" t="s">
        <v>7264</v>
      </c>
      <c r="D3562" s="5">
        <v>7000</v>
      </c>
      <c r="E3562" s="7">
        <v>7905</v>
      </c>
      <c r="F3562" s="11">
        <f t="shared" si="224"/>
        <v>113</v>
      </c>
      <c r="G3562" t="s">
        <v>8218</v>
      </c>
      <c r="H3562" t="s">
        <v>8223</v>
      </c>
      <c r="I3562" t="s">
        <v>8245</v>
      </c>
      <c r="J3562">
        <v>1333310458</v>
      </c>
      <c r="K3562">
        <v>1330722058</v>
      </c>
      <c r="L3562" t="b">
        <v>1</v>
      </c>
      <c r="M3562">
        <v>123</v>
      </c>
      <c r="N3562" t="b">
        <v>1</v>
      </c>
      <c r="O3562" s="12" t="s">
        <v>8280</v>
      </c>
      <c r="P3562" s="12" t="s">
        <v>8281</v>
      </c>
      <c r="Q3562">
        <v>64.27</v>
      </c>
      <c r="R3562" s="18">
        <f t="shared" si="225"/>
        <v>41000.834004629629</v>
      </c>
      <c r="S3562" s="18">
        <f t="shared" si="226"/>
        <v>40970.875671296293</v>
      </c>
      <c r="T3562">
        <f t="shared" si="223"/>
        <v>2012</v>
      </c>
    </row>
    <row r="3563" spans="1:20" ht="45" x14ac:dyDescent="0.25">
      <c r="A3563">
        <v>3836</v>
      </c>
      <c r="B3563" s="9" t="s">
        <v>3833</v>
      </c>
      <c r="C3563" s="3" t="s">
        <v>7945</v>
      </c>
      <c r="D3563" s="5">
        <v>800</v>
      </c>
      <c r="E3563" s="7">
        <v>900</v>
      </c>
      <c r="F3563" s="11">
        <f t="shared" si="224"/>
        <v>113</v>
      </c>
      <c r="G3563" t="s">
        <v>8218</v>
      </c>
      <c r="H3563" t="s">
        <v>8223</v>
      </c>
      <c r="I3563" t="s">
        <v>8245</v>
      </c>
      <c r="J3563">
        <v>1470197340</v>
      </c>
      <c r="K3563">
        <v>1467497652</v>
      </c>
      <c r="L3563" t="b">
        <v>0</v>
      </c>
      <c r="M3563">
        <v>14</v>
      </c>
      <c r="N3563" t="b">
        <v>1</v>
      </c>
      <c r="O3563" s="12" t="s">
        <v>8280</v>
      </c>
      <c r="P3563" s="12" t="s">
        <v>8281</v>
      </c>
      <c r="Q3563">
        <v>64.290000000000006</v>
      </c>
      <c r="R3563" s="18">
        <f t="shared" si="225"/>
        <v>42585.172916666663</v>
      </c>
      <c r="S3563" s="18">
        <f t="shared" si="226"/>
        <v>42553.926527777774</v>
      </c>
      <c r="T3563">
        <f t="shared" si="223"/>
        <v>2016</v>
      </c>
    </row>
    <row r="3564" spans="1:20" ht="60" x14ac:dyDescent="0.25">
      <c r="A3564">
        <v>3980</v>
      </c>
      <c r="B3564" s="9" t="s">
        <v>3977</v>
      </c>
      <c r="C3564" s="3" t="s">
        <v>8087</v>
      </c>
      <c r="D3564" s="5">
        <v>2500</v>
      </c>
      <c r="E3564" s="7">
        <v>450</v>
      </c>
      <c r="F3564" s="11">
        <f t="shared" si="224"/>
        <v>18</v>
      </c>
      <c r="G3564" t="s">
        <v>8220</v>
      </c>
      <c r="H3564" t="s">
        <v>8223</v>
      </c>
      <c r="I3564" t="s">
        <v>8245</v>
      </c>
      <c r="J3564">
        <v>1404570147</v>
      </c>
      <c r="K3564">
        <v>1401978147</v>
      </c>
      <c r="L3564" t="b">
        <v>0</v>
      </c>
      <c r="M3564">
        <v>7</v>
      </c>
      <c r="N3564" t="b">
        <v>0</v>
      </c>
      <c r="O3564" s="12" t="s">
        <v>8280</v>
      </c>
      <c r="P3564" s="12" t="s">
        <v>8281</v>
      </c>
      <c r="Q3564">
        <v>64.290000000000006</v>
      </c>
      <c r="R3564" s="18">
        <f t="shared" si="225"/>
        <v>41825.598923611113</v>
      </c>
      <c r="S3564" s="18">
        <f t="shared" si="226"/>
        <v>41795.598923611113</v>
      </c>
      <c r="T3564">
        <f t="shared" si="223"/>
        <v>2014</v>
      </c>
    </row>
    <row r="3565" spans="1:20" ht="60" x14ac:dyDescent="0.25">
      <c r="A3565">
        <v>3676</v>
      </c>
      <c r="B3565" s="9" t="s">
        <v>3673</v>
      </c>
      <c r="C3565" s="3" t="s">
        <v>7786</v>
      </c>
      <c r="D3565" s="5">
        <v>800</v>
      </c>
      <c r="E3565" s="7">
        <v>1030</v>
      </c>
      <c r="F3565" s="11">
        <f t="shared" si="224"/>
        <v>129</v>
      </c>
      <c r="G3565" t="s">
        <v>8218</v>
      </c>
      <c r="H3565" t="s">
        <v>8223</v>
      </c>
      <c r="I3565" t="s">
        <v>8245</v>
      </c>
      <c r="J3565">
        <v>1410550484</v>
      </c>
      <c r="K3565">
        <v>1408995284</v>
      </c>
      <c r="L3565" t="b">
        <v>0</v>
      </c>
      <c r="M3565">
        <v>16</v>
      </c>
      <c r="N3565" t="b">
        <v>1</v>
      </c>
      <c r="O3565" s="12" t="s">
        <v>8280</v>
      </c>
      <c r="P3565" s="12" t="s">
        <v>8281</v>
      </c>
      <c r="Q3565">
        <v>64.38</v>
      </c>
      <c r="R3565" s="18">
        <f t="shared" si="225"/>
        <v>41894.815787037034</v>
      </c>
      <c r="S3565" s="18">
        <f t="shared" si="226"/>
        <v>41876.815787037034</v>
      </c>
      <c r="T3565">
        <f t="shared" si="223"/>
        <v>2014</v>
      </c>
    </row>
    <row r="3566" spans="1:20" ht="45" x14ac:dyDescent="0.25">
      <c r="A3566">
        <v>3766</v>
      </c>
      <c r="B3566" s="9" t="s">
        <v>3763</v>
      </c>
      <c r="C3566" s="3" t="s">
        <v>7876</v>
      </c>
      <c r="D3566" s="5">
        <v>10000</v>
      </c>
      <c r="E3566" s="7">
        <v>10265.01</v>
      </c>
      <c r="F3566" s="11">
        <f t="shared" si="224"/>
        <v>103</v>
      </c>
      <c r="G3566" t="s">
        <v>8218</v>
      </c>
      <c r="H3566" t="s">
        <v>8223</v>
      </c>
      <c r="I3566" t="s">
        <v>8245</v>
      </c>
      <c r="J3566">
        <v>1404360045</v>
      </c>
      <c r="K3566">
        <v>1401336045</v>
      </c>
      <c r="L3566" t="b">
        <v>0</v>
      </c>
      <c r="M3566">
        <v>96</v>
      </c>
      <c r="N3566" t="b">
        <v>1</v>
      </c>
      <c r="O3566" s="12" t="s">
        <v>8280</v>
      </c>
      <c r="P3566" s="12" t="s">
        <v>8305</v>
      </c>
      <c r="Q3566">
        <v>106.93</v>
      </c>
      <c r="R3566" s="18">
        <f t="shared" si="225"/>
        <v>41823.167187500003</v>
      </c>
      <c r="S3566" s="18">
        <f t="shared" si="226"/>
        <v>41788.167187500003</v>
      </c>
      <c r="T3566">
        <f t="shared" si="223"/>
        <v>2014</v>
      </c>
    </row>
    <row r="3567" spans="1:20" x14ac:dyDescent="0.25">
      <c r="A3567">
        <v>3467</v>
      </c>
      <c r="B3567" s="9" t="s">
        <v>3466</v>
      </c>
      <c r="C3567" s="3" t="s">
        <v>7577</v>
      </c>
      <c r="D3567" s="5">
        <v>3000</v>
      </c>
      <c r="E3567" s="7">
        <v>3030</v>
      </c>
      <c r="F3567" s="11">
        <f t="shared" si="224"/>
        <v>101</v>
      </c>
      <c r="G3567" t="s">
        <v>8218</v>
      </c>
      <c r="H3567" t="s">
        <v>8223</v>
      </c>
      <c r="I3567" t="s">
        <v>8245</v>
      </c>
      <c r="J3567">
        <v>1426864032</v>
      </c>
      <c r="K3567">
        <v>1424275632</v>
      </c>
      <c r="L3567" t="b">
        <v>0</v>
      </c>
      <c r="M3567">
        <v>47</v>
      </c>
      <c r="N3567" t="b">
        <v>1</v>
      </c>
      <c r="O3567" s="12" t="s">
        <v>8280</v>
      </c>
      <c r="P3567" s="12" t="s">
        <v>8281</v>
      </c>
      <c r="Q3567">
        <v>64.47</v>
      </c>
      <c r="R3567" s="18">
        <f t="shared" si="225"/>
        <v>42083.630000000005</v>
      </c>
      <c r="S3567" s="18">
        <f t="shared" si="226"/>
        <v>42053.671666666662</v>
      </c>
      <c r="T3567">
        <f t="shared" si="223"/>
        <v>2015</v>
      </c>
    </row>
    <row r="3568" spans="1:20" ht="45" x14ac:dyDescent="0.25">
      <c r="A3568">
        <v>3445</v>
      </c>
      <c r="B3568" s="9" t="s">
        <v>3444</v>
      </c>
      <c r="C3568" s="3" t="s">
        <v>7555</v>
      </c>
      <c r="D3568" s="5">
        <v>2000</v>
      </c>
      <c r="E3568" s="7">
        <v>2000</v>
      </c>
      <c r="F3568" s="11">
        <f t="shared" si="224"/>
        <v>100</v>
      </c>
      <c r="G3568" t="s">
        <v>8218</v>
      </c>
      <c r="H3568" t="s">
        <v>8224</v>
      </c>
      <c r="I3568" t="s">
        <v>8246</v>
      </c>
      <c r="J3568">
        <v>1445604236</v>
      </c>
      <c r="K3568">
        <v>1443185036</v>
      </c>
      <c r="L3568" t="b">
        <v>0</v>
      </c>
      <c r="M3568">
        <v>31</v>
      </c>
      <c r="N3568" t="b">
        <v>1</v>
      </c>
      <c r="O3568" s="12" t="s">
        <v>8280</v>
      </c>
      <c r="P3568" s="12" t="s">
        <v>8281</v>
      </c>
      <c r="Q3568">
        <v>64.52</v>
      </c>
      <c r="R3568" s="18">
        <f t="shared" si="225"/>
        <v>42300.530509259261</v>
      </c>
      <c r="S3568" s="18">
        <f t="shared" si="226"/>
        <v>42272.530509259261</v>
      </c>
      <c r="T3568">
        <f t="shared" si="223"/>
        <v>2015</v>
      </c>
    </row>
    <row r="3569" spans="1:20" ht="60" x14ac:dyDescent="0.25">
      <c r="A3569">
        <v>3823</v>
      </c>
      <c r="B3569" s="9" t="s">
        <v>3820</v>
      </c>
      <c r="C3569" s="3" t="s">
        <v>7932</v>
      </c>
      <c r="D3569" s="5">
        <v>2500</v>
      </c>
      <c r="E3569" s="7">
        <v>2650</v>
      </c>
      <c r="F3569" s="11">
        <f t="shared" si="224"/>
        <v>106</v>
      </c>
      <c r="G3569" t="s">
        <v>8218</v>
      </c>
      <c r="H3569" t="s">
        <v>8223</v>
      </c>
      <c r="I3569" t="s">
        <v>8245</v>
      </c>
      <c r="J3569">
        <v>1437364740</v>
      </c>
      <c r="K3569">
        <v>1434405044</v>
      </c>
      <c r="L3569" t="b">
        <v>0</v>
      </c>
      <c r="M3569">
        <v>41</v>
      </c>
      <c r="N3569" t="b">
        <v>1</v>
      </c>
      <c r="O3569" s="12" t="s">
        <v>8280</v>
      </c>
      <c r="P3569" s="12" t="s">
        <v>8281</v>
      </c>
      <c r="Q3569">
        <v>64.63</v>
      </c>
      <c r="R3569" s="18">
        <f t="shared" si="225"/>
        <v>42205.165972222225</v>
      </c>
      <c r="S3569" s="18">
        <f t="shared" si="226"/>
        <v>42170.910231481481</v>
      </c>
      <c r="T3569">
        <f t="shared" si="223"/>
        <v>2015</v>
      </c>
    </row>
    <row r="3570" spans="1:20" ht="45" x14ac:dyDescent="0.25">
      <c r="A3570">
        <v>2834</v>
      </c>
      <c r="B3570" s="9" t="s">
        <v>2834</v>
      </c>
      <c r="C3570" s="3" t="s">
        <v>6944</v>
      </c>
      <c r="D3570" s="5">
        <v>800</v>
      </c>
      <c r="E3570" s="7">
        <v>1360</v>
      </c>
      <c r="F3570" s="11">
        <f t="shared" si="224"/>
        <v>170</v>
      </c>
      <c r="G3570" t="s">
        <v>8218</v>
      </c>
      <c r="H3570" t="s">
        <v>8224</v>
      </c>
      <c r="I3570" t="s">
        <v>8246</v>
      </c>
      <c r="J3570">
        <v>1422658930</v>
      </c>
      <c r="K3570">
        <v>1421362930</v>
      </c>
      <c r="L3570" t="b">
        <v>0</v>
      </c>
      <c r="M3570">
        <v>21</v>
      </c>
      <c r="N3570" t="b">
        <v>1</v>
      </c>
      <c r="O3570" s="12" t="s">
        <v>8280</v>
      </c>
      <c r="P3570" s="12" t="s">
        <v>8281</v>
      </c>
      <c r="Q3570">
        <v>64.760000000000005</v>
      </c>
      <c r="R3570" s="18">
        <f t="shared" si="225"/>
        <v>42034.959837962961</v>
      </c>
      <c r="S3570" s="18">
        <f t="shared" si="226"/>
        <v>42019.959837962961</v>
      </c>
      <c r="T3570">
        <f t="shared" si="223"/>
        <v>2015</v>
      </c>
    </row>
    <row r="3571" spans="1:20" ht="45" x14ac:dyDescent="0.25">
      <c r="A3571">
        <v>3075</v>
      </c>
      <c r="B3571" s="9" t="s">
        <v>3075</v>
      </c>
      <c r="C3571" s="3" t="s">
        <v>7185</v>
      </c>
      <c r="D3571" s="5">
        <v>15000</v>
      </c>
      <c r="E3571" s="7">
        <v>1296</v>
      </c>
      <c r="F3571" s="11">
        <f t="shared" si="224"/>
        <v>9</v>
      </c>
      <c r="G3571" t="s">
        <v>8220</v>
      </c>
      <c r="H3571" t="s">
        <v>8223</v>
      </c>
      <c r="I3571" t="s">
        <v>8245</v>
      </c>
      <c r="J3571">
        <v>1471573640</v>
      </c>
      <c r="K3571">
        <v>1467253640</v>
      </c>
      <c r="L3571" t="b">
        <v>0</v>
      </c>
      <c r="M3571">
        <v>20</v>
      </c>
      <c r="N3571" t="b">
        <v>0</v>
      </c>
      <c r="O3571" s="12" t="s">
        <v>8280</v>
      </c>
      <c r="P3571" s="12" t="s">
        <v>8282</v>
      </c>
      <c r="Q3571">
        <v>64.8</v>
      </c>
      <c r="R3571" s="18">
        <f t="shared" si="225"/>
        <v>42601.102314814809</v>
      </c>
      <c r="S3571" s="18">
        <f t="shared" si="226"/>
        <v>42551.102314814809</v>
      </c>
      <c r="T3571">
        <f t="shared" si="223"/>
        <v>2016</v>
      </c>
    </row>
    <row r="3572" spans="1:20" ht="60" x14ac:dyDescent="0.25">
      <c r="A3572">
        <v>3484</v>
      </c>
      <c r="B3572" s="9" t="s">
        <v>3483</v>
      </c>
      <c r="C3572" s="3" t="s">
        <v>7594</v>
      </c>
      <c r="D3572" s="5">
        <v>2500</v>
      </c>
      <c r="E3572" s="7">
        <v>2856</v>
      </c>
      <c r="F3572" s="11">
        <f t="shared" si="224"/>
        <v>114</v>
      </c>
      <c r="G3572" t="s">
        <v>8218</v>
      </c>
      <c r="H3572" t="s">
        <v>8223</v>
      </c>
      <c r="I3572" t="s">
        <v>8245</v>
      </c>
      <c r="J3572">
        <v>1466014499</v>
      </c>
      <c r="K3572">
        <v>1463422499</v>
      </c>
      <c r="L3572" t="b">
        <v>0</v>
      </c>
      <c r="M3572">
        <v>44</v>
      </c>
      <c r="N3572" t="b">
        <v>1</v>
      </c>
      <c r="O3572" s="12" t="s">
        <v>8280</v>
      </c>
      <c r="P3572" s="12" t="s">
        <v>8281</v>
      </c>
      <c r="Q3572">
        <v>64.91</v>
      </c>
      <c r="R3572" s="18">
        <f t="shared" si="225"/>
        <v>42536.760405092587</v>
      </c>
      <c r="S3572" s="18">
        <f t="shared" si="226"/>
        <v>42506.760405092587</v>
      </c>
      <c r="T3572">
        <f t="shared" si="223"/>
        <v>2016</v>
      </c>
    </row>
    <row r="3573" spans="1:20" ht="60" x14ac:dyDescent="0.25">
      <c r="A3573">
        <v>3767</v>
      </c>
      <c r="B3573" s="9" t="s">
        <v>3764</v>
      </c>
      <c r="C3573" s="3" t="s">
        <v>7877</v>
      </c>
      <c r="D3573" s="5">
        <v>2000</v>
      </c>
      <c r="E3573" s="7">
        <v>2335</v>
      </c>
      <c r="F3573" s="11">
        <f t="shared" si="224"/>
        <v>117</v>
      </c>
      <c r="G3573" t="s">
        <v>8218</v>
      </c>
      <c r="H3573" t="s">
        <v>8223</v>
      </c>
      <c r="I3573" t="s">
        <v>8245</v>
      </c>
      <c r="J3573">
        <v>1425185940</v>
      </c>
      <c r="K3573">
        <v>1423960097</v>
      </c>
      <c r="L3573" t="b">
        <v>0</v>
      </c>
      <c r="M3573">
        <v>56</v>
      </c>
      <c r="N3573" t="b">
        <v>1</v>
      </c>
      <c r="O3573" s="12" t="s">
        <v>8280</v>
      </c>
      <c r="P3573" s="12" t="s">
        <v>8305</v>
      </c>
      <c r="Q3573">
        <v>41.7</v>
      </c>
      <c r="R3573" s="18">
        <f t="shared" si="225"/>
        <v>42064.207638888889</v>
      </c>
      <c r="S3573" s="18">
        <f t="shared" si="226"/>
        <v>42050.019641203704</v>
      </c>
      <c r="T3573">
        <f t="shared" si="223"/>
        <v>2015</v>
      </c>
    </row>
    <row r="3574" spans="1:20" ht="45" x14ac:dyDescent="0.25">
      <c r="A3574">
        <v>2955</v>
      </c>
      <c r="B3574" s="9" t="s">
        <v>2955</v>
      </c>
      <c r="C3574" s="3" t="s">
        <v>7065</v>
      </c>
      <c r="D3574" s="5">
        <v>1200</v>
      </c>
      <c r="E3574" s="7">
        <v>715</v>
      </c>
      <c r="F3574" s="11">
        <f t="shared" si="224"/>
        <v>60</v>
      </c>
      <c r="G3574" t="s">
        <v>8219</v>
      </c>
      <c r="H3574" t="s">
        <v>8223</v>
      </c>
      <c r="I3574" t="s">
        <v>8245</v>
      </c>
      <c r="J3574">
        <v>1434476849</v>
      </c>
      <c r="K3574">
        <v>1431884849</v>
      </c>
      <c r="L3574" t="b">
        <v>0</v>
      </c>
      <c r="M3574">
        <v>11</v>
      </c>
      <c r="N3574" t="b">
        <v>0</v>
      </c>
      <c r="O3574" s="12" t="s">
        <v>8280</v>
      </c>
      <c r="P3574" s="12" t="s">
        <v>8282</v>
      </c>
      <c r="Q3574">
        <v>65</v>
      </c>
      <c r="R3574" s="18">
        <f t="shared" si="225"/>
        <v>42171.741307870368</v>
      </c>
      <c r="S3574" s="18">
        <f t="shared" si="226"/>
        <v>42141.741307870368</v>
      </c>
      <c r="T3574">
        <f t="shared" si="223"/>
        <v>2015</v>
      </c>
    </row>
    <row r="3575" spans="1:20" ht="60" x14ac:dyDescent="0.25">
      <c r="A3575">
        <v>3857</v>
      </c>
      <c r="B3575" s="9" t="s">
        <v>3854</v>
      </c>
      <c r="C3575" s="3" t="s">
        <v>7966</v>
      </c>
      <c r="D3575" s="5">
        <v>5000</v>
      </c>
      <c r="E3575" s="7">
        <v>260</v>
      </c>
      <c r="F3575" s="11">
        <f t="shared" si="224"/>
        <v>5</v>
      </c>
      <c r="G3575" t="s">
        <v>8220</v>
      </c>
      <c r="H3575" t="s">
        <v>8223</v>
      </c>
      <c r="I3575" t="s">
        <v>8245</v>
      </c>
      <c r="J3575">
        <v>1406913120</v>
      </c>
      <c r="K3575">
        <v>1404927690</v>
      </c>
      <c r="L3575" t="b">
        <v>0</v>
      </c>
      <c r="M3575">
        <v>4</v>
      </c>
      <c r="N3575" t="b">
        <v>0</v>
      </c>
      <c r="O3575" s="12" t="s">
        <v>8280</v>
      </c>
      <c r="P3575" s="12" t="s">
        <v>8281</v>
      </c>
      <c r="Q3575">
        <v>65</v>
      </c>
      <c r="R3575" s="18">
        <f t="shared" si="225"/>
        <v>41852.716666666667</v>
      </c>
      <c r="S3575" s="18">
        <f t="shared" si="226"/>
        <v>41829.73715277778</v>
      </c>
      <c r="T3575">
        <f t="shared" si="223"/>
        <v>2014</v>
      </c>
    </row>
    <row r="3576" spans="1:20" ht="60" x14ac:dyDescent="0.25">
      <c r="A3576">
        <v>3171</v>
      </c>
      <c r="B3576" s="9" t="s">
        <v>3171</v>
      </c>
      <c r="C3576" s="3" t="s">
        <v>7281</v>
      </c>
      <c r="D3576" s="5">
        <v>7000</v>
      </c>
      <c r="E3576" s="7">
        <v>7617</v>
      </c>
      <c r="F3576" s="11">
        <f t="shared" si="224"/>
        <v>109</v>
      </c>
      <c r="G3576" t="s">
        <v>8218</v>
      </c>
      <c r="H3576" t="s">
        <v>8224</v>
      </c>
      <c r="I3576" t="s">
        <v>8246</v>
      </c>
      <c r="J3576">
        <v>1462545358</v>
      </c>
      <c r="K3576">
        <v>1459953358</v>
      </c>
      <c r="L3576" t="b">
        <v>1</v>
      </c>
      <c r="M3576">
        <v>117</v>
      </c>
      <c r="N3576" t="b">
        <v>1</v>
      </c>
      <c r="O3576" s="12" t="s">
        <v>8280</v>
      </c>
      <c r="P3576" s="12" t="s">
        <v>8281</v>
      </c>
      <c r="Q3576">
        <v>65.099999999999994</v>
      </c>
      <c r="R3576" s="18">
        <f t="shared" si="225"/>
        <v>42496.608310185184</v>
      </c>
      <c r="S3576" s="18">
        <f t="shared" si="226"/>
        <v>42466.608310185184</v>
      </c>
      <c r="T3576">
        <f t="shared" si="223"/>
        <v>2016</v>
      </c>
    </row>
    <row r="3577" spans="1:20" ht="60" x14ac:dyDescent="0.25">
      <c r="A3577">
        <v>3098</v>
      </c>
      <c r="B3577" s="9" t="s">
        <v>3098</v>
      </c>
      <c r="C3577" s="3" t="s">
        <v>7208</v>
      </c>
      <c r="D3577" s="5">
        <v>48725</v>
      </c>
      <c r="E3577" s="7">
        <v>1758</v>
      </c>
      <c r="F3577" s="11">
        <f t="shared" si="224"/>
        <v>4</v>
      </c>
      <c r="G3577" t="s">
        <v>8220</v>
      </c>
      <c r="H3577" t="s">
        <v>8223</v>
      </c>
      <c r="I3577" t="s">
        <v>8245</v>
      </c>
      <c r="J3577">
        <v>1454890620</v>
      </c>
      <c r="K3577">
        <v>1450724449</v>
      </c>
      <c r="L3577" t="b">
        <v>0</v>
      </c>
      <c r="M3577">
        <v>27</v>
      </c>
      <c r="N3577" t="b">
        <v>0</v>
      </c>
      <c r="O3577" s="12" t="s">
        <v>8280</v>
      </c>
      <c r="P3577" s="12" t="s">
        <v>8282</v>
      </c>
      <c r="Q3577">
        <v>65.11</v>
      </c>
      <c r="R3577" s="18">
        <f t="shared" si="225"/>
        <v>42408.01180555555</v>
      </c>
      <c r="S3577" s="18">
        <f t="shared" si="226"/>
        <v>42359.792233796295</v>
      </c>
      <c r="T3577">
        <f t="shared" si="223"/>
        <v>2015</v>
      </c>
    </row>
    <row r="3578" spans="1:20" ht="60" x14ac:dyDescent="0.25">
      <c r="A3578">
        <v>1284</v>
      </c>
      <c r="B3578" s="9" t="s">
        <v>1285</v>
      </c>
      <c r="C3578" s="3" t="s">
        <v>5394</v>
      </c>
      <c r="D3578" s="5">
        <v>2000</v>
      </c>
      <c r="E3578" s="7">
        <v>2020</v>
      </c>
      <c r="F3578" s="11">
        <f t="shared" si="224"/>
        <v>101</v>
      </c>
      <c r="G3578" t="s">
        <v>8218</v>
      </c>
      <c r="H3578" t="s">
        <v>8223</v>
      </c>
      <c r="I3578" t="s">
        <v>8245</v>
      </c>
      <c r="J3578">
        <v>1483203540</v>
      </c>
      <c r="K3578">
        <v>1481175482</v>
      </c>
      <c r="L3578" t="b">
        <v>0</v>
      </c>
      <c r="M3578">
        <v>31</v>
      </c>
      <c r="N3578" t="b">
        <v>1</v>
      </c>
      <c r="O3578" s="12" t="s">
        <v>8280</v>
      </c>
      <c r="P3578" s="12" t="s">
        <v>8281</v>
      </c>
      <c r="Q3578">
        <v>65.16</v>
      </c>
      <c r="R3578" s="18">
        <f t="shared" si="225"/>
        <v>42735.707638888889</v>
      </c>
      <c r="S3578" s="18">
        <f t="shared" si="226"/>
        <v>42712.23474537037</v>
      </c>
      <c r="T3578">
        <f t="shared" si="223"/>
        <v>2016</v>
      </c>
    </row>
    <row r="3579" spans="1:20" ht="60" x14ac:dyDescent="0.25">
      <c r="A3579">
        <v>3383</v>
      </c>
      <c r="B3579" s="9" t="s">
        <v>3382</v>
      </c>
      <c r="C3579" s="3" t="s">
        <v>7493</v>
      </c>
      <c r="D3579" s="5">
        <v>1750</v>
      </c>
      <c r="E3579" s="7">
        <v>1955</v>
      </c>
      <c r="F3579" s="11">
        <f t="shared" si="224"/>
        <v>112</v>
      </c>
      <c r="G3579" t="s">
        <v>8218</v>
      </c>
      <c r="H3579" t="s">
        <v>8223</v>
      </c>
      <c r="I3579" t="s">
        <v>8245</v>
      </c>
      <c r="J3579">
        <v>1466707620</v>
      </c>
      <c r="K3579">
        <v>1464979620</v>
      </c>
      <c r="L3579" t="b">
        <v>0</v>
      </c>
      <c r="M3579">
        <v>30</v>
      </c>
      <c r="N3579" t="b">
        <v>1</v>
      </c>
      <c r="O3579" s="12" t="s">
        <v>8280</v>
      </c>
      <c r="P3579" s="12" t="s">
        <v>8281</v>
      </c>
      <c r="Q3579">
        <v>65.17</v>
      </c>
      <c r="R3579" s="18">
        <f t="shared" si="225"/>
        <v>42544.782638888893</v>
      </c>
      <c r="S3579" s="18">
        <f t="shared" si="226"/>
        <v>42524.782638888893</v>
      </c>
      <c r="T3579">
        <f t="shared" si="223"/>
        <v>2016</v>
      </c>
    </row>
    <row r="3580" spans="1:20" ht="45" x14ac:dyDescent="0.25">
      <c r="A3580">
        <v>4033</v>
      </c>
      <c r="B3580" s="9" t="s">
        <v>4029</v>
      </c>
      <c r="C3580" s="3" t="s">
        <v>8138</v>
      </c>
      <c r="D3580" s="5">
        <v>23900</v>
      </c>
      <c r="E3580" s="7">
        <v>6141.99</v>
      </c>
      <c r="F3580" s="11">
        <f t="shared" si="224"/>
        <v>26</v>
      </c>
      <c r="G3580" t="s">
        <v>8220</v>
      </c>
      <c r="H3580" t="s">
        <v>8224</v>
      </c>
      <c r="I3580" t="s">
        <v>8246</v>
      </c>
      <c r="J3580">
        <v>1475398800</v>
      </c>
      <c r="K3580">
        <v>1472711224</v>
      </c>
      <c r="L3580" t="b">
        <v>0</v>
      </c>
      <c r="M3580">
        <v>94</v>
      </c>
      <c r="N3580" t="b">
        <v>0</v>
      </c>
      <c r="O3580" s="12" t="s">
        <v>8280</v>
      </c>
      <c r="P3580" s="12" t="s">
        <v>8281</v>
      </c>
      <c r="Q3580">
        <v>65.34</v>
      </c>
      <c r="R3580" s="18">
        <f t="shared" si="225"/>
        <v>42645.375</v>
      </c>
      <c r="S3580" s="18">
        <f t="shared" si="226"/>
        <v>42614.268796296295</v>
      </c>
      <c r="T3580">
        <f t="shared" si="223"/>
        <v>2016</v>
      </c>
    </row>
    <row r="3581" spans="1:20" ht="60" x14ac:dyDescent="0.25">
      <c r="A3581">
        <v>2808</v>
      </c>
      <c r="B3581" s="9" t="s">
        <v>2808</v>
      </c>
      <c r="C3581" s="3" t="s">
        <v>6918</v>
      </c>
      <c r="D3581" s="5">
        <v>4500</v>
      </c>
      <c r="E3581" s="7">
        <v>4511</v>
      </c>
      <c r="F3581" s="11">
        <f t="shared" si="224"/>
        <v>100</v>
      </c>
      <c r="G3581" t="s">
        <v>8218</v>
      </c>
      <c r="H3581" t="s">
        <v>8223</v>
      </c>
      <c r="I3581" t="s">
        <v>8245</v>
      </c>
      <c r="J3581">
        <v>1440274735</v>
      </c>
      <c r="K3581">
        <v>1437682735</v>
      </c>
      <c r="L3581" t="b">
        <v>0</v>
      </c>
      <c r="M3581">
        <v>69</v>
      </c>
      <c r="N3581" t="b">
        <v>1</v>
      </c>
      <c r="O3581" s="12" t="s">
        <v>8280</v>
      </c>
      <c r="P3581" s="12" t="s">
        <v>8281</v>
      </c>
      <c r="Q3581">
        <v>65.38</v>
      </c>
      <c r="R3581" s="18">
        <f t="shared" si="225"/>
        <v>42238.84646990741</v>
      </c>
      <c r="S3581" s="18">
        <f t="shared" si="226"/>
        <v>42208.84646990741</v>
      </c>
      <c r="T3581">
        <f t="shared" si="223"/>
        <v>2015</v>
      </c>
    </row>
    <row r="3582" spans="1:20" ht="60" x14ac:dyDescent="0.25">
      <c r="A3582">
        <v>3249</v>
      </c>
      <c r="B3582" s="9" t="s">
        <v>3249</v>
      </c>
      <c r="C3582" s="3" t="s">
        <v>7359</v>
      </c>
      <c r="D3582" s="5">
        <v>5500</v>
      </c>
      <c r="E3582" s="7">
        <v>5771</v>
      </c>
      <c r="F3582" s="11">
        <f t="shared" si="224"/>
        <v>105</v>
      </c>
      <c r="G3582" t="s">
        <v>8218</v>
      </c>
      <c r="H3582" t="s">
        <v>8223</v>
      </c>
      <c r="I3582" t="s">
        <v>8245</v>
      </c>
      <c r="J3582">
        <v>1434822914</v>
      </c>
      <c r="K3582">
        <v>1432230914</v>
      </c>
      <c r="L3582" t="b">
        <v>1</v>
      </c>
      <c r="M3582">
        <v>88</v>
      </c>
      <c r="N3582" t="b">
        <v>1</v>
      </c>
      <c r="O3582" s="12" t="s">
        <v>8280</v>
      </c>
      <c r="P3582" s="12" t="s">
        <v>8281</v>
      </c>
      <c r="Q3582">
        <v>65.58</v>
      </c>
      <c r="R3582" s="18">
        <f t="shared" si="225"/>
        <v>42175.746689814812</v>
      </c>
      <c r="S3582" s="18">
        <f t="shared" si="226"/>
        <v>42145.746689814812</v>
      </c>
      <c r="T3582">
        <f t="shared" si="223"/>
        <v>2015</v>
      </c>
    </row>
    <row r="3583" spans="1:20" ht="60" x14ac:dyDescent="0.25">
      <c r="A3583">
        <v>1288</v>
      </c>
      <c r="B3583" s="9" t="s">
        <v>1289</v>
      </c>
      <c r="C3583" s="3" t="s">
        <v>5398</v>
      </c>
      <c r="D3583" s="5">
        <v>4000</v>
      </c>
      <c r="E3583" s="7">
        <v>4018</v>
      </c>
      <c r="F3583" s="11">
        <f t="shared" si="224"/>
        <v>100</v>
      </c>
      <c r="G3583" t="s">
        <v>8218</v>
      </c>
      <c r="H3583" t="s">
        <v>8223</v>
      </c>
      <c r="I3583" t="s">
        <v>8245</v>
      </c>
      <c r="J3583">
        <v>1470801600</v>
      </c>
      <c r="K3583">
        <v>1468122163</v>
      </c>
      <c r="L3583" t="b">
        <v>0</v>
      </c>
      <c r="M3583">
        <v>61</v>
      </c>
      <c r="N3583" t="b">
        <v>1</v>
      </c>
      <c r="O3583" s="12" t="s">
        <v>8280</v>
      </c>
      <c r="P3583" s="12" t="s">
        <v>8281</v>
      </c>
      <c r="Q3583">
        <v>65.87</v>
      </c>
      <c r="R3583" s="18">
        <f t="shared" si="225"/>
        <v>42592.166666666672</v>
      </c>
      <c r="S3583" s="18">
        <f t="shared" si="226"/>
        <v>42561.154664351852</v>
      </c>
      <c r="T3583">
        <f t="shared" si="223"/>
        <v>2016</v>
      </c>
    </row>
    <row r="3584" spans="1:20" ht="60" x14ac:dyDescent="0.25">
      <c r="A3584">
        <v>2956</v>
      </c>
      <c r="B3584" s="9" t="s">
        <v>2956</v>
      </c>
      <c r="C3584" s="3" t="s">
        <v>7066</v>
      </c>
      <c r="D3584" s="5">
        <v>7900</v>
      </c>
      <c r="E3584" s="7">
        <v>1322</v>
      </c>
      <c r="F3584" s="11">
        <f t="shared" si="224"/>
        <v>17</v>
      </c>
      <c r="G3584" t="s">
        <v>8219</v>
      </c>
      <c r="H3584" t="s">
        <v>8223</v>
      </c>
      <c r="I3584" t="s">
        <v>8245</v>
      </c>
      <c r="J3584">
        <v>1462402850</v>
      </c>
      <c r="K3584">
        <v>1459810850</v>
      </c>
      <c r="L3584" t="b">
        <v>0</v>
      </c>
      <c r="M3584">
        <v>20</v>
      </c>
      <c r="N3584" t="b">
        <v>0</v>
      </c>
      <c r="O3584" s="12" t="s">
        <v>8280</v>
      </c>
      <c r="P3584" s="12" t="s">
        <v>8282</v>
      </c>
      <c r="Q3584">
        <v>66.099999999999994</v>
      </c>
      <c r="R3584" s="18">
        <f t="shared" si="225"/>
        <v>42494.958912037036</v>
      </c>
      <c r="S3584" s="18">
        <f t="shared" si="226"/>
        <v>42464.958912037036</v>
      </c>
      <c r="T3584">
        <f t="shared" si="223"/>
        <v>2016</v>
      </c>
    </row>
    <row r="3585" spans="1:20" ht="45" x14ac:dyDescent="0.25">
      <c r="A3585">
        <v>2784</v>
      </c>
      <c r="B3585" s="9" t="s">
        <v>2784</v>
      </c>
      <c r="C3585" s="3" t="s">
        <v>6894</v>
      </c>
      <c r="D3585" s="5">
        <v>6000</v>
      </c>
      <c r="E3585" s="7">
        <v>7140</v>
      </c>
      <c r="F3585" s="11">
        <f t="shared" si="224"/>
        <v>119</v>
      </c>
      <c r="G3585" t="s">
        <v>8218</v>
      </c>
      <c r="H3585" t="s">
        <v>8223</v>
      </c>
      <c r="I3585" t="s">
        <v>8245</v>
      </c>
      <c r="J3585">
        <v>1414608843</v>
      </c>
      <c r="K3585">
        <v>1412794443</v>
      </c>
      <c r="L3585" t="b">
        <v>0</v>
      </c>
      <c r="M3585">
        <v>108</v>
      </c>
      <c r="N3585" t="b">
        <v>1</v>
      </c>
      <c r="O3585" s="12" t="s">
        <v>8280</v>
      </c>
      <c r="P3585" s="12" t="s">
        <v>8281</v>
      </c>
      <c r="Q3585">
        <v>66.11</v>
      </c>
      <c r="R3585" s="18">
        <f t="shared" si="225"/>
        <v>41941.787534722222</v>
      </c>
      <c r="S3585" s="18">
        <f t="shared" si="226"/>
        <v>41920.787534722222</v>
      </c>
      <c r="T3585">
        <f t="shared" si="223"/>
        <v>2014</v>
      </c>
    </row>
    <row r="3586" spans="1:20" ht="45" x14ac:dyDescent="0.25">
      <c r="A3586">
        <v>3678</v>
      </c>
      <c r="B3586" s="9" t="s">
        <v>3675</v>
      </c>
      <c r="C3586" s="3" t="s">
        <v>7788</v>
      </c>
      <c r="D3586" s="5">
        <v>2000</v>
      </c>
      <c r="E3586" s="7">
        <v>2050</v>
      </c>
      <c r="F3586" s="11">
        <f t="shared" si="224"/>
        <v>103</v>
      </c>
      <c r="G3586" t="s">
        <v>8218</v>
      </c>
      <c r="H3586" t="s">
        <v>8224</v>
      </c>
      <c r="I3586" t="s">
        <v>8246</v>
      </c>
      <c r="J3586">
        <v>1433076298</v>
      </c>
      <c r="K3586">
        <v>1430052298</v>
      </c>
      <c r="L3586" t="b">
        <v>0</v>
      </c>
      <c r="M3586">
        <v>31</v>
      </c>
      <c r="N3586" t="b">
        <v>1</v>
      </c>
      <c r="O3586" s="12" t="s">
        <v>8280</v>
      </c>
      <c r="P3586" s="12" t="s">
        <v>8281</v>
      </c>
      <c r="Q3586">
        <v>66.13</v>
      </c>
      <c r="R3586" s="18">
        <f t="shared" si="225"/>
        <v>42155.531226851846</v>
      </c>
      <c r="S3586" s="18">
        <f t="shared" si="226"/>
        <v>42120.531226851846</v>
      </c>
      <c r="T3586">
        <f t="shared" si="223"/>
        <v>2015</v>
      </c>
    </row>
    <row r="3587" spans="1:20" ht="60" x14ac:dyDescent="0.25">
      <c r="A3587">
        <v>3768</v>
      </c>
      <c r="B3587" s="9" t="s">
        <v>3765</v>
      </c>
      <c r="C3587" s="3" t="s">
        <v>7878</v>
      </c>
      <c r="D3587" s="5">
        <v>4000</v>
      </c>
      <c r="E3587" s="7">
        <v>4306.1099999999997</v>
      </c>
      <c r="F3587" s="11">
        <f t="shared" si="224"/>
        <v>108</v>
      </c>
      <c r="G3587" t="s">
        <v>8218</v>
      </c>
      <c r="H3587" t="s">
        <v>8223</v>
      </c>
      <c r="I3587" t="s">
        <v>8245</v>
      </c>
      <c r="J3587">
        <v>1402594090</v>
      </c>
      <c r="K3587">
        <v>1400002090</v>
      </c>
      <c r="L3587" t="b">
        <v>0</v>
      </c>
      <c r="M3587">
        <v>58</v>
      </c>
      <c r="N3587" t="b">
        <v>1</v>
      </c>
      <c r="O3587" s="12" t="s">
        <v>8280</v>
      </c>
      <c r="P3587" s="12" t="s">
        <v>8305</v>
      </c>
      <c r="Q3587">
        <v>74.239999999999995</v>
      </c>
      <c r="R3587" s="18">
        <f t="shared" si="225"/>
        <v>41802.727893518517</v>
      </c>
      <c r="S3587" s="18">
        <f t="shared" si="226"/>
        <v>41772.727893518517</v>
      </c>
      <c r="T3587">
        <f t="shared" ref="T3587:T3650" si="227">YEAR(S3587)</f>
        <v>2014</v>
      </c>
    </row>
    <row r="3588" spans="1:20" ht="60" x14ac:dyDescent="0.25">
      <c r="A3588">
        <v>3542</v>
      </c>
      <c r="B3588" s="9" t="s">
        <v>3541</v>
      </c>
      <c r="C3588" s="3" t="s">
        <v>7652</v>
      </c>
      <c r="D3588" s="5">
        <v>5500</v>
      </c>
      <c r="E3588" s="7">
        <v>5623</v>
      </c>
      <c r="F3588" s="11">
        <f t="shared" si="224"/>
        <v>102</v>
      </c>
      <c r="G3588" t="s">
        <v>8218</v>
      </c>
      <c r="H3588" t="s">
        <v>8223</v>
      </c>
      <c r="I3588" t="s">
        <v>8245</v>
      </c>
      <c r="J3588">
        <v>1410099822</v>
      </c>
      <c r="K3588">
        <v>1404915822</v>
      </c>
      <c r="L3588" t="b">
        <v>0</v>
      </c>
      <c r="M3588">
        <v>85</v>
      </c>
      <c r="N3588" t="b">
        <v>1</v>
      </c>
      <c r="O3588" s="12" t="s">
        <v>8280</v>
      </c>
      <c r="P3588" s="12" t="s">
        <v>8281</v>
      </c>
      <c r="Q3588">
        <v>66.150000000000006</v>
      </c>
      <c r="R3588" s="18">
        <f t="shared" si="225"/>
        <v>41889.599791666667</v>
      </c>
      <c r="S3588" s="18">
        <f t="shared" si="226"/>
        <v>41829.599791666667</v>
      </c>
      <c r="T3588">
        <f t="shared" si="227"/>
        <v>2014</v>
      </c>
    </row>
    <row r="3589" spans="1:20" ht="45" x14ac:dyDescent="0.25">
      <c r="A3589">
        <v>3320</v>
      </c>
      <c r="B3589" s="9" t="s">
        <v>3320</v>
      </c>
      <c r="C3589" s="3" t="s">
        <v>7430</v>
      </c>
      <c r="D3589" s="5">
        <v>2500</v>
      </c>
      <c r="E3589" s="7">
        <v>2525</v>
      </c>
      <c r="F3589" s="11">
        <f t="shared" si="224"/>
        <v>101</v>
      </c>
      <c r="G3589" t="s">
        <v>8218</v>
      </c>
      <c r="H3589" t="s">
        <v>8223</v>
      </c>
      <c r="I3589" t="s">
        <v>8245</v>
      </c>
      <c r="J3589">
        <v>1466557557</v>
      </c>
      <c r="K3589">
        <v>1463965557</v>
      </c>
      <c r="L3589" t="b">
        <v>0</v>
      </c>
      <c r="M3589">
        <v>38</v>
      </c>
      <c r="N3589" t="b">
        <v>1</v>
      </c>
      <c r="O3589" s="12" t="s">
        <v>8280</v>
      </c>
      <c r="P3589" s="12" t="s">
        <v>8281</v>
      </c>
      <c r="Q3589">
        <v>66.45</v>
      </c>
      <c r="R3589" s="18">
        <f t="shared" si="225"/>
        <v>42543.045798611114</v>
      </c>
      <c r="S3589" s="18">
        <f t="shared" si="226"/>
        <v>42513.045798611114</v>
      </c>
      <c r="T3589">
        <f t="shared" si="227"/>
        <v>2016</v>
      </c>
    </row>
    <row r="3590" spans="1:20" ht="60" x14ac:dyDescent="0.25">
      <c r="A3590">
        <v>3619</v>
      </c>
      <c r="B3590" s="9" t="s">
        <v>3617</v>
      </c>
      <c r="C3590" s="3" t="s">
        <v>7729</v>
      </c>
      <c r="D3590" s="5">
        <v>1000</v>
      </c>
      <c r="E3590" s="7">
        <v>1130</v>
      </c>
      <c r="F3590" s="11">
        <f t="shared" si="224"/>
        <v>113</v>
      </c>
      <c r="G3590" t="s">
        <v>8218</v>
      </c>
      <c r="H3590" t="s">
        <v>8223</v>
      </c>
      <c r="I3590" t="s">
        <v>8245</v>
      </c>
      <c r="J3590">
        <v>1479592800</v>
      </c>
      <c r="K3590">
        <v>1476760226</v>
      </c>
      <c r="L3590" t="b">
        <v>0</v>
      </c>
      <c r="M3590">
        <v>17</v>
      </c>
      <c r="N3590" t="b">
        <v>1</v>
      </c>
      <c r="O3590" s="12" t="s">
        <v>8280</v>
      </c>
      <c r="P3590" s="12" t="s">
        <v>8281</v>
      </c>
      <c r="Q3590">
        <v>66.47</v>
      </c>
      <c r="R3590" s="18">
        <f t="shared" si="225"/>
        <v>42693.916666666672</v>
      </c>
      <c r="S3590" s="18">
        <f t="shared" si="226"/>
        <v>42661.132245370376</v>
      </c>
      <c r="T3590">
        <f t="shared" si="227"/>
        <v>2016</v>
      </c>
    </row>
    <row r="3591" spans="1:20" ht="90" x14ac:dyDescent="0.25">
      <c r="A3591">
        <v>3505</v>
      </c>
      <c r="B3591" s="9" t="s">
        <v>3504</v>
      </c>
      <c r="C3591" s="3" t="s">
        <v>7615</v>
      </c>
      <c r="D3591" s="5">
        <v>2500</v>
      </c>
      <c r="E3591" s="7">
        <v>2594</v>
      </c>
      <c r="F3591" s="11">
        <f t="shared" si="224"/>
        <v>104</v>
      </c>
      <c r="G3591" t="s">
        <v>8218</v>
      </c>
      <c r="H3591" t="s">
        <v>8223</v>
      </c>
      <c r="I3591" t="s">
        <v>8245</v>
      </c>
      <c r="J3591">
        <v>1399953600</v>
      </c>
      <c r="K3591">
        <v>1398983245</v>
      </c>
      <c r="L3591" t="b">
        <v>0</v>
      </c>
      <c r="M3591">
        <v>39</v>
      </c>
      <c r="N3591" t="b">
        <v>1</v>
      </c>
      <c r="O3591" s="12" t="s">
        <v>8280</v>
      </c>
      <c r="P3591" s="12" t="s">
        <v>8281</v>
      </c>
      <c r="Q3591">
        <v>66.510000000000005</v>
      </c>
      <c r="R3591" s="18">
        <f t="shared" si="225"/>
        <v>41772.166666666664</v>
      </c>
      <c r="S3591" s="18">
        <f t="shared" si="226"/>
        <v>41760.935706018521</v>
      </c>
      <c r="T3591">
        <f t="shared" si="227"/>
        <v>2014</v>
      </c>
    </row>
    <row r="3592" spans="1:20" ht="60" x14ac:dyDescent="0.25">
      <c r="A3592">
        <v>3218</v>
      </c>
      <c r="B3592" s="9" t="s">
        <v>3218</v>
      </c>
      <c r="C3592" s="3" t="s">
        <v>7328</v>
      </c>
      <c r="D3592" s="5">
        <v>12000</v>
      </c>
      <c r="E3592" s="7">
        <v>12252</v>
      </c>
      <c r="F3592" s="11">
        <f t="shared" si="224"/>
        <v>102</v>
      </c>
      <c r="G3592" t="s">
        <v>8218</v>
      </c>
      <c r="H3592" t="s">
        <v>8224</v>
      </c>
      <c r="I3592" t="s">
        <v>8246</v>
      </c>
      <c r="J3592">
        <v>1419984000</v>
      </c>
      <c r="K3592">
        <v>1417132986</v>
      </c>
      <c r="L3592" t="b">
        <v>1</v>
      </c>
      <c r="M3592">
        <v>184</v>
      </c>
      <c r="N3592" t="b">
        <v>1</v>
      </c>
      <c r="O3592" s="12" t="s">
        <v>8280</v>
      </c>
      <c r="P3592" s="12" t="s">
        <v>8281</v>
      </c>
      <c r="Q3592">
        <v>66.59</v>
      </c>
      <c r="R3592" s="18">
        <f t="shared" si="225"/>
        <v>42004</v>
      </c>
      <c r="S3592" s="18">
        <f t="shared" si="226"/>
        <v>41971.002152777779</v>
      </c>
      <c r="T3592">
        <f t="shared" si="227"/>
        <v>2014</v>
      </c>
    </row>
    <row r="3593" spans="1:20" ht="45" x14ac:dyDescent="0.25">
      <c r="A3593">
        <v>2782</v>
      </c>
      <c r="B3593" s="9" t="s">
        <v>2782</v>
      </c>
      <c r="C3593" s="3" t="s">
        <v>6892</v>
      </c>
      <c r="D3593" s="5">
        <v>1000</v>
      </c>
      <c r="E3593" s="7">
        <v>1200</v>
      </c>
      <c r="F3593" s="11">
        <f t="shared" si="224"/>
        <v>120</v>
      </c>
      <c r="G3593" t="s">
        <v>8218</v>
      </c>
      <c r="H3593" t="s">
        <v>8223</v>
      </c>
      <c r="I3593" t="s">
        <v>8245</v>
      </c>
      <c r="J3593">
        <v>1424149140</v>
      </c>
      <c r="K3593">
        <v>1421964718</v>
      </c>
      <c r="L3593" t="b">
        <v>0</v>
      </c>
      <c r="M3593">
        <v>18</v>
      </c>
      <c r="N3593" t="b">
        <v>1</v>
      </c>
      <c r="O3593" s="12" t="s">
        <v>8280</v>
      </c>
      <c r="P3593" s="12" t="s">
        <v>8281</v>
      </c>
      <c r="Q3593">
        <v>66.67</v>
      </c>
      <c r="R3593" s="18">
        <f t="shared" si="225"/>
        <v>42052.207638888889</v>
      </c>
      <c r="S3593" s="18">
        <f t="shared" si="226"/>
        <v>42026.924976851849</v>
      </c>
      <c r="T3593">
        <f t="shared" si="227"/>
        <v>2015</v>
      </c>
    </row>
    <row r="3594" spans="1:20" ht="60" x14ac:dyDescent="0.25">
      <c r="A3594">
        <v>3611</v>
      </c>
      <c r="B3594" s="9" t="s">
        <v>3610</v>
      </c>
      <c r="C3594" s="3" t="s">
        <v>7721</v>
      </c>
      <c r="D3594" s="5">
        <v>2500</v>
      </c>
      <c r="E3594" s="7">
        <v>3400</v>
      </c>
      <c r="F3594" s="11">
        <f t="shared" si="224"/>
        <v>136</v>
      </c>
      <c r="G3594" t="s">
        <v>8218</v>
      </c>
      <c r="H3594" t="s">
        <v>8224</v>
      </c>
      <c r="I3594" t="s">
        <v>8246</v>
      </c>
      <c r="J3594">
        <v>1428483201</v>
      </c>
      <c r="K3594">
        <v>1425891201</v>
      </c>
      <c r="L3594" t="b">
        <v>0</v>
      </c>
      <c r="M3594">
        <v>51</v>
      </c>
      <c r="N3594" t="b">
        <v>1</v>
      </c>
      <c r="O3594" s="12" t="s">
        <v>8280</v>
      </c>
      <c r="P3594" s="12" t="s">
        <v>8281</v>
      </c>
      <c r="Q3594">
        <v>66.67</v>
      </c>
      <c r="R3594" s="18">
        <f t="shared" si="225"/>
        <v>42102.370381944449</v>
      </c>
      <c r="S3594" s="18">
        <f t="shared" si="226"/>
        <v>42072.370381944449</v>
      </c>
      <c r="T3594">
        <f t="shared" si="227"/>
        <v>2015</v>
      </c>
    </row>
    <row r="3595" spans="1:20" ht="60" x14ac:dyDescent="0.25">
      <c r="A3595">
        <v>4030</v>
      </c>
      <c r="B3595" s="9" t="s">
        <v>4026</v>
      </c>
      <c r="C3595" s="3" t="s">
        <v>8135</v>
      </c>
      <c r="D3595" s="5">
        <v>2500</v>
      </c>
      <c r="E3595" s="7">
        <v>400</v>
      </c>
      <c r="F3595" s="11">
        <f t="shared" si="224"/>
        <v>16</v>
      </c>
      <c r="G3595" t="s">
        <v>8220</v>
      </c>
      <c r="H3595" t="s">
        <v>8223</v>
      </c>
      <c r="I3595" t="s">
        <v>8245</v>
      </c>
      <c r="J3595">
        <v>1454525340</v>
      </c>
      <c r="K3595">
        <v>1452008599</v>
      </c>
      <c r="L3595" t="b">
        <v>0</v>
      </c>
      <c r="M3595">
        <v>6</v>
      </c>
      <c r="N3595" t="b">
        <v>0</v>
      </c>
      <c r="O3595" s="12" t="s">
        <v>8280</v>
      </c>
      <c r="P3595" s="12" t="s">
        <v>8281</v>
      </c>
      <c r="Q3595">
        <v>66.67</v>
      </c>
      <c r="R3595" s="18">
        <f t="shared" si="225"/>
        <v>42403.784027777772</v>
      </c>
      <c r="S3595" s="18">
        <f t="shared" si="226"/>
        <v>42374.655081018514</v>
      </c>
      <c r="T3595">
        <f t="shared" si="227"/>
        <v>2016</v>
      </c>
    </row>
    <row r="3596" spans="1:20" ht="60" x14ac:dyDescent="0.25">
      <c r="A3596">
        <v>3373</v>
      </c>
      <c r="B3596" s="9" t="s">
        <v>3372</v>
      </c>
      <c r="C3596" s="3" t="s">
        <v>7483</v>
      </c>
      <c r="D3596" s="5">
        <v>2000</v>
      </c>
      <c r="E3596" s="7">
        <v>2005</v>
      </c>
      <c r="F3596" s="11">
        <f t="shared" si="224"/>
        <v>100</v>
      </c>
      <c r="G3596" t="s">
        <v>8218</v>
      </c>
      <c r="H3596" t="s">
        <v>8224</v>
      </c>
      <c r="I3596" t="s">
        <v>8246</v>
      </c>
      <c r="J3596">
        <v>1437235200</v>
      </c>
      <c r="K3596">
        <v>1435177840</v>
      </c>
      <c r="L3596" t="b">
        <v>0</v>
      </c>
      <c r="M3596">
        <v>30</v>
      </c>
      <c r="N3596" t="b">
        <v>1</v>
      </c>
      <c r="O3596" s="12" t="s">
        <v>8280</v>
      </c>
      <c r="P3596" s="12" t="s">
        <v>8281</v>
      </c>
      <c r="Q3596">
        <v>66.83</v>
      </c>
      <c r="R3596" s="18">
        <f t="shared" si="225"/>
        <v>42203.666666666672</v>
      </c>
      <c r="S3596" s="18">
        <f t="shared" si="226"/>
        <v>42179.854629629626</v>
      </c>
      <c r="T3596">
        <f t="shared" si="227"/>
        <v>2015</v>
      </c>
    </row>
    <row r="3597" spans="1:20" ht="45" x14ac:dyDescent="0.25">
      <c r="A3597">
        <v>3515</v>
      </c>
      <c r="B3597" s="9" t="s">
        <v>3514</v>
      </c>
      <c r="C3597" s="3" t="s">
        <v>7625</v>
      </c>
      <c r="D3597" s="5">
        <v>3000</v>
      </c>
      <c r="E3597" s="7">
        <v>3080</v>
      </c>
      <c r="F3597" s="11">
        <f t="shared" si="224"/>
        <v>103</v>
      </c>
      <c r="G3597" t="s">
        <v>8218</v>
      </c>
      <c r="H3597" t="s">
        <v>8223</v>
      </c>
      <c r="I3597" t="s">
        <v>8245</v>
      </c>
      <c r="J3597">
        <v>1433097171</v>
      </c>
      <c r="K3597">
        <v>1430505171</v>
      </c>
      <c r="L3597" t="b">
        <v>0</v>
      </c>
      <c r="M3597">
        <v>46</v>
      </c>
      <c r="N3597" t="b">
        <v>1</v>
      </c>
      <c r="O3597" s="12" t="s">
        <v>8280</v>
      </c>
      <c r="P3597" s="12" t="s">
        <v>8281</v>
      </c>
      <c r="Q3597">
        <v>66.959999999999994</v>
      </c>
      <c r="R3597" s="18">
        <f t="shared" si="225"/>
        <v>42155.772812499999</v>
      </c>
      <c r="S3597" s="18">
        <f t="shared" si="226"/>
        <v>42125.772812499999</v>
      </c>
      <c r="T3597">
        <f t="shared" si="227"/>
        <v>2015</v>
      </c>
    </row>
    <row r="3598" spans="1:20" ht="45" x14ac:dyDescent="0.25">
      <c r="A3598">
        <v>3261</v>
      </c>
      <c r="B3598" s="9" t="s">
        <v>3261</v>
      </c>
      <c r="C3598" s="3" t="s">
        <v>7371</v>
      </c>
      <c r="D3598" s="5">
        <v>3300</v>
      </c>
      <c r="E3598" s="7">
        <v>3315</v>
      </c>
      <c r="F3598" s="11">
        <f t="shared" si="224"/>
        <v>100</v>
      </c>
      <c r="G3598" t="s">
        <v>8218</v>
      </c>
      <c r="H3598" t="s">
        <v>8223</v>
      </c>
      <c r="I3598" t="s">
        <v>8245</v>
      </c>
      <c r="J3598">
        <v>1437067476</v>
      </c>
      <c r="K3598">
        <v>1434475476</v>
      </c>
      <c r="L3598" t="b">
        <v>1</v>
      </c>
      <c r="M3598">
        <v>49</v>
      </c>
      <c r="N3598" t="b">
        <v>1</v>
      </c>
      <c r="O3598" s="12" t="s">
        <v>8280</v>
      </c>
      <c r="P3598" s="12" t="s">
        <v>8281</v>
      </c>
      <c r="Q3598">
        <v>67.650000000000006</v>
      </c>
      <c r="R3598" s="18">
        <f t="shared" si="225"/>
        <v>42201.725416666668</v>
      </c>
      <c r="S3598" s="18">
        <f t="shared" si="226"/>
        <v>42171.725416666668</v>
      </c>
      <c r="T3598">
        <f t="shared" si="227"/>
        <v>2015</v>
      </c>
    </row>
    <row r="3599" spans="1:20" ht="60" x14ac:dyDescent="0.25">
      <c r="A3599">
        <v>3024</v>
      </c>
      <c r="B3599" s="9" t="s">
        <v>3024</v>
      </c>
      <c r="C3599" s="3" t="s">
        <v>7134</v>
      </c>
      <c r="D3599" s="5">
        <v>5000</v>
      </c>
      <c r="E3599" s="7">
        <v>12321</v>
      </c>
      <c r="F3599" s="11">
        <f t="shared" si="224"/>
        <v>246</v>
      </c>
      <c r="G3599" t="s">
        <v>8218</v>
      </c>
      <c r="H3599" t="s">
        <v>8223</v>
      </c>
      <c r="I3599" t="s">
        <v>8245</v>
      </c>
      <c r="J3599">
        <v>1349567475</v>
      </c>
      <c r="K3599">
        <v>1346975475</v>
      </c>
      <c r="L3599" t="b">
        <v>0</v>
      </c>
      <c r="M3599">
        <v>182</v>
      </c>
      <c r="N3599" t="b">
        <v>1</v>
      </c>
      <c r="O3599" s="12" t="s">
        <v>8280</v>
      </c>
      <c r="P3599" s="12" t="s">
        <v>8282</v>
      </c>
      <c r="Q3599">
        <v>67.7</v>
      </c>
      <c r="R3599" s="18">
        <f t="shared" si="225"/>
        <v>41188.993923611109</v>
      </c>
      <c r="S3599" s="18">
        <f t="shared" si="226"/>
        <v>41158.993923611109</v>
      </c>
      <c r="T3599">
        <f t="shared" si="227"/>
        <v>2012</v>
      </c>
    </row>
    <row r="3600" spans="1:20" ht="30" x14ac:dyDescent="0.25">
      <c r="A3600">
        <v>2807</v>
      </c>
      <c r="B3600" s="9" t="s">
        <v>2807</v>
      </c>
      <c r="C3600" s="3" t="s">
        <v>6917</v>
      </c>
      <c r="D3600" s="5">
        <v>5000</v>
      </c>
      <c r="E3600" s="7">
        <v>6300</v>
      </c>
      <c r="F3600" s="11">
        <f t="shared" si="224"/>
        <v>126</v>
      </c>
      <c r="G3600" t="s">
        <v>8218</v>
      </c>
      <c r="H3600" t="s">
        <v>8223</v>
      </c>
      <c r="I3600" t="s">
        <v>8245</v>
      </c>
      <c r="J3600">
        <v>1435611438</v>
      </c>
      <c r="K3600">
        <v>1433019438</v>
      </c>
      <c r="L3600" t="b">
        <v>0</v>
      </c>
      <c r="M3600">
        <v>93</v>
      </c>
      <c r="N3600" t="b">
        <v>1</v>
      </c>
      <c r="O3600" s="12" t="s">
        <v>8280</v>
      </c>
      <c r="P3600" s="12" t="s">
        <v>8281</v>
      </c>
      <c r="Q3600">
        <v>67.739999999999995</v>
      </c>
      <c r="R3600" s="18">
        <f t="shared" si="225"/>
        <v>42184.873124999998</v>
      </c>
      <c r="S3600" s="18">
        <f t="shared" si="226"/>
        <v>42154.873124999998</v>
      </c>
      <c r="T3600">
        <f t="shared" si="227"/>
        <v>2015</v>
      </c>
    </row>
    <row r="3601" spans="1:20" ht="60" x14ac:dyDescent="0.25">
      <c r="A3601">
        <v>3085</v>
      </c>
      <c r="B3601" s="9" t="s">
        <v>3085</v>
      </c>
      <c r="C3601" s="3" t="s">
        <v>7195</v>
      </c>
      <c r="D3601" s="5">
        <v>25000</v>
      </c>
      <c r="E3601" s="7">
        <v>610</v>
      </c>
      <c r="F3601" s="11">
        <f t="shared" si="224"/>
        <v>2</v>
      </c>
      <c r="G3601" t="s">
        <v>8220</v>
      </c>
      <c r="H3601" t="s">
        <v>8223</v>
      </c>
      <c r="I3601" t="s">
        <v>8245</v>
      </c>
      <c r="J3601">
        <v>1443561159</v>
      </c>
      <c r="K3601">
        <v>1440969159</v>
      </c>
      <c r="L3601" t="b">
        <v>0</v>
      </c>
      <c r="M3601">
        <v>9</v>
      </c>
      <c r="N3601" t="b">
        <v>0</v>
      </c>
      <c r="O3601" s="12" t="s">
        <v>8280</v>
      </c>
      <c r="P3601" s="12" t="s">
        <v>8282</v>
      </c>
      <c r="Q3601">
        <v>67.78</v>
      </c>
      <c r="R3601" s="18">
        <f t="shared" si="225"/>
        <v>42276.883784722217</v>
      </c>
      <c r="S3601" s="18">
        <f t="shared" si="226"/>
        <v>42246.883784722217</v>
      </c>
      <c r="T3601">
        <f t="shared" si="227"/>
        <v>2015</v>
      </c>
    </row>
    <row r="3602" spans="1:20" ht="30" x14ac:dyDescent="0.25">
      <c r="A3602">
        <v>3370</v>
      </c>
      <c r="B3602" s="9" t="s">
        <v>3369</v>
      </c>
      <c r="C3602" s="3" t="s">
        <v>7480</v>
      </c>
      <c r="D3602" s="5">
        <v>1500</v>
      </c>
      <c r="E3602" s="7">
        <v>1766</v>
      </c>
      <c r="F3602" s="11">
        <f t="shared" ref="F3602:F3665" si="228">ROUND(E3602/D3602*100,0)</f>
        <v>118</v>
      </c>
      <c r="G3602" t="s">
        <v>8218</v>
      </c>
      <c r="H3602" t="s">
        <v>8223</v>
      </c>
      <c r="I3602" t="s">
        <v>8245</v>
      </c>
      <c r="J3602">
        <v>1481961600</v>
      </c>
      <c r="K3602">
        <v>1479283285</v>
      </c>
      <c r="L3602" t="b">
        <v>0</v>
      </c>
      <c r="M3602">
        <v>26</v>
      </c>
      <c r="N3602" t="b">
        <v>1</v>
      </c>
      <c r="O3602" s="12" t="s">
        <v>8280</v>
      </c>
      <c r="P3602" s="12" t="s">
        <v>8281</v>
      </c>
      <c r="Q3602">
        <v>67.92</v>
      </c>
      <c r="R3602" s="18">
        <f t="shared" ref="R3602:R3665" si="229">(((J3602/60)/60)/24)+DATE(1970,1,1)</f>
        <v>42721.333333333328</v>
      </c>
      <c r="S3602" s="18">
        <f t="shared" ref="S3602:S3665" si="230">(((K3602/60)/60)/24)+DATE(1970,1,1)</f>
        <v>42690.334317129629</v>
      </c>
      <c r="T3602">
        <f t="shared" si="227"/>
        <v>2016</v>
      </c>
    </row>
    <row r="3603" spans="1:20" ht="30" x14ac:dyDescent="0.25">
      <c r="A3603">
        <v>3710</v>
      </c>
      <c r="B3603" s="9" t="s">
        <v>3707</v>
      </c>
      <c r="C3603" s="3" t="s">
        <v>7820</v>
      </c>
      <c r="D3603" s="5">
        <v>1300</v>
      </c>
      <c r="E3603" s="7">
        <v>1835</v>
      </c>
      <c r="F3603" s="11">
        <f t="shared" si="228"/>
        <v>141</v>
      </c>
      <c r="G3603" t="s">
        <v>8218</v>
      </c>
      <c r="H3603" t="s">
        <v>8223</v>
      </c>
      <c r="I3603" t="s">
        <v>8245</v>
      </c>
      <c r="J3603">
        <v>1428068988</v>
      </c>
      <c r="K3603">
        <v>1425908988</v>
      </c>
      <c r="L3603" t="b">
        <v>0</v>
      </c>
      <c r="M3603">
        <v>27</v>
      </c>
      <c r="N3603" t="b">
        <v>1</v>
      </c>
      <c r="O3603" s="12" t="s">
        <v>8280</v>
      </c>
      <c r="P3603" s="12" t="s">
        <v>8281</v>
      </c>
      <c r="Q3603">
        <v>67.959999999999994</v>
      </c>
      <c r="R3603" s="18">
        <f t="shared" si="229"/>
        <v>42097.576249999998</v>
      </c>
      <c r="S3603" s="18">
        <f t="shared" si="230"/>
        <v>42072.576249999998</v>
      </c>
      <c r="T3603">
        <f t="shared" si="227"/>
        <v>2015</v>
      </c>
    </row>
    <row r="3604" spans="1:20" ht="60" x14ac:dyDescent="0.25">
      <c r="A3604">
        <v>3591</v>
      </c>
      <c r="B3604" s="9" t="s">
        <v>3590</v>
      </c>
      <c r="C3604" s="3" t="s">
        <v>7701</v>
      </c>
      <c r="D3604" s="5">
        <v>700</v>
      </c>
      <c r="E3604" s="7">
        <v>1225</v>
      </c>
      <c r="F3604" s="11">
        <f t="shared" si="228"/>
        <v>175</v>
      </c>
      <c r="G3604" t="s">
        <v>8218</v>
      </c>
      <c r="H3604" t="s">
        <v>8223</v>
      </c>
      <c r="I3604" t="s">
        <v>8245</v>
      </c>
      <c r="J3604">
        <v>1422075540</v>
      </c>
      <c r="K3604">
        <v>1419979544</v>
      </c>
      <c r="L3604" t="b">
        <v>0</v>
      </c>
      <c r="M3604">
        <v>18</v>
      </c>
      <c r="N3604" t="b">
        <v>1</v>
      </c>
      <c r="O3604" s="12" t="s">
        <v>8280</v>
      </c>
      <c r="P3604" s="12" t="s">
        <v>8281</v>
      </c>
      <c r="Q3604">
        <v>68.06</v>
      </c>
      <c r="R3604" s="18">
        <f t="shared" si="229"/>
        <v>42028.207638888889</v>
      </c>
      <c r="S3604" s="18">
        <f t="shared" si="230"/>
        <v>42003.948425925926</v>
      </c>
      <c r="T3604">
        <f t="shared" si="227"/>
        <v>2014</v>
      </c>
    </row>
    <row r="3605" spans="1:20" ht="45" x14ac:dyDescent="0.25">
      <c r="A3605">
        <v>2918</v>
      </c>
      <c r="B3605" s="9" t="s">
        <v>2918</v>
      </c>
      <c r="C3605" s="3" t="s">
        <v>7028</v>
      </c>
      <c r="D3605" s="5">
        <v>5000</v>
      </c>
      <c r="E3605" s="7">
        <v>1362</v>
      </c>
      <c r="F3605" s="11">
        <f t="shared" si="228"/>
        <v>27</v>
      </c>
      <c r="G3605" t="s">
        <v>8220</v>
      </c>
      <c r="H3605" t="s">
        <v>8223</v>
      </c>
      <c r="I3605" t="s">
        <v>8245</v>
      </c>
      <c r="J3605">
        <v>1446131207</v>
      </c>
      <c r="K3605">
        <v>1443712007</v>
      </c>
      <c r="L3605" t="b">
        <v>0</v>
      </c>
      <c r="M3605">
        <v>20</v>
      </c>
      <c r="N3605" t="b">
        <v>0</v>
      </c>
      <c r="O3605" s="12" t="s">
        <v>8280</v>
      </c>
      <c r="P3605" s="12" t="s">
        <v>8281</v>
      </c>
      <c r="Q3605">
        <v>68.099999999999994</v>
      </c>
      <c r="R3605" s="18">
        <f t="shared" si="229"/>
        <v>42306.629710648151</v>
      </c>
      <c r="S3605" s="18">
        <f t="shared" si="230"/>
        <v>42278.629710648151</v>
      </c>
      <c r="T3605">
        <f t="shared" si="227"/>
        <v>2015</v>
      </c>
    </row>
    <row r="3606" spans="1:20" ht="45" x14ac:dyDescent="0.25">
      <c r="A3606">
        <v>2812</v>
      </c>
      <c r="B3606" s="9" t="s">
        <v>2812</v>
      </c>
      <c r="C3606" s="3" t="s">
        <v>6922</v>
      </c>
      <c r="D3606" s="5">
        <v>5000</v>
      </c>
      <c r="E3606" s="7">
        <v>5665</v>
      </c>
      <c r="F3606" s="11">
        <f t="shared" si="228"/>
        <v>113</v>
      </c>
      <c r="G3606" t="s">
        <v>8218</v>
      </c>
      <c r="H3606" t="s">
        <v>8228</v>
      </c>
      <c r="I3606" t="s">
        <v>8250</v>
      </c>
      <c r="J3606">
        <v>1428292800</v>
      </c>
      <c r="K3606">
        <v>1424368298</v>
      </c>
      <c r="L3606" t="b">
        <v>0</v>
      </c>
      <c r="M3606">
        <v>83</v>
      </c>
      <c r="N3606" t="b">
        <v>1</v>
      </c>
      <c r="O3606" s="12" t="s">
        <v>8280</v>
      </c>
      <c r="P3606" s="12" t="s">
        <v>8281</v>
      </c>
      <c r="Q3606">
        <v>68.25</v>
      </c>
      <c r="R3606" s="18">
        <f t="shared" si="229"/>
        <v>42100.166666666672</v>
      </c>
      <c r="S3606" s="18">
        <f t="shared" si="230"/>
        <v>42054.74418981481</v>
      </c>
      <c r="T3606">
        <f t="shared" si="227"/>
        <v>2015</v>
      </c>
    </row>
    <row r="3607" spans="1:20" ht="45" x14ac:dyDescent="0.25">
      <c r="A3607">
        <v>3449</v>
      </c>
      <c r="B3607" s="9" t="s">
        <v>3448</v>
      </c>
      <c r="C3607" s="3" t="s">
        <v>7559</v>
      </c>
      <c r="D3607" s="5">
        <v>800</v>
      </c>
      <c r="E3607" s="7">
        <v>1365</v>
      </c>
      <c r="F3607" s="11">
        <f t="shared" si="228"/>
        <v>171</v>
      </c>
      <c r="G3607" t="s">
        <v>8218</v>
      </c>
      <c r="H3607" t="s">
        <v>8223</v>
      </c>
      <c r="I3607" t="s">
        <v>8245</v>
      </c>
      <c r="J3607">
        <v>1468036800</v>
      </c>
      <c r="K3607">
        <v>1465607738</v>
      </c>
      <c r="L3607" t="b">
        <v>0</v>
      </c>
      <c r="M3607">
        <v>20</v>
      </c>
      <c r="N3607" t="b">
        <v>1</v>
      </c>
      <c r="O3607" s="12" t="s">
        <v>8280</v>
      </c>
      <c r="P3607" s="12" t="s">
        <v>8281</v>
      </c>
      <c r="Q3607">
        <v>68.25</v>
      </c>
      <c r="R3607" s="18">
        <f t="shared" si="229"/>
        <v>42560.166666666672</v>
      </c>
      <c r="S3607" s="18">
        <f t="shared" si="230"/>
        <v>42532.052523148144</v>
      </c>
      <c r="T3607">
        <f t="shared" si="227"/>
        <v>2016</v>
      </c>
    </row>
    <row r="3608" spans="1:20" ht="60" x14ac:dyDescent="0.25">
      <c r="A3608">
        <v>3398</v>
      </c>
      <c r="B3608" s="9" t="s">
        <v>3397</v>
      </c>
      <c r="C3608" s="3" t="s">
        <v>7508</v>
      </c>
      <c r="D3608" s="5">
        <v>4000</v>
      </c>
      <c r="E3608" s="7">
        <v>4443</v>
      </c>
      <c r="F3608" s="11">
        <f t="shared" si="228"/>
        <v>111</v>
      </c>
      <c r="G3608" t="s">
        <v>8218</v>
      </c>
      <c r="H3608" t="s">
        <v>8223</v>
      </c>
      <c r="I3608" t="s">
        <v>8245</v>
      </c>
      <c r="J3608">
        <v>1416589200</v>
      </c>
      <c r="K3608">
        <v>1414605776</v>
      </c>
      <c r="L3608" t="b">
        <v>0</v>
      </c>
      <c r="M3608">
        <v>65</v>
      </c>
      <c r="N3608" t="b">
        <v>1</v>
      </c>
      <c r="O3608" s="12" t="s">
        <v>8280</v>
      </c>
      <c r="P3608" s="12" t="s">
        <v>8281</v>
      </c>
      <c r="Q3608">
        <v>68.349999999999994</v>
      </c>
      <c r="R3608" s="18">
        <f t="shared" si="229"/>
        <v>41964.708333333328</v>
      </c>
      <c r="S3608" s="18">
        <f t="shared" si="230"/>
        <v>41941.75203703704</v>
      </c>
      <c r="T3608">
        <f t="shared" si="227"/>
        <v>2014</v>
      </c>
    </row>
    <row r="3609" spans="1:20" ht="45" x14ac:dyDescent="0.25">
      <c r="A3609">
        <v>3769</v>
      </c>
      <c r="B3609" s="9" t="s">
        <v>3766</v>
      </c>
      <c r="C3609" s="3" t="s">
        <v>7879</v>
      </c>
      <c r="D3609" s="5">
        <v>1100</v>
      </c>
      <c r="E3609" s="7">
        <v>1100</v>
      </c>
      <c r="F3609" s="11">
        <f t="shared" si="228"/>
        <v>100</v>
      </c>
      <c r="G3609" t="s">
        <v>8218</v>
      </c>
      <c r="H3609" t="s">
        <v>8223</v>
      </c>
      <c r="I3609" t="s">
        <v>8245</v>
      </c>
      <c r="J3609">
        <v>1460730079</v>
      </c>
      <c r="K3609">
        <v>1458138079</v>
      </c>
      <c r="L3609" t="b">
        <v>0</v>
      </c>
      <c r="M3609">
        <v>15</v>
      </c>
      <c r="N3609" t="b">
        <v>1</v>
      </c>
      <c r="O3609" s="12" t="s">
        <v>8280</v>
      </c>
      <c r="P3609" s="12" t="s">
        <v>8305</v>
      </c>
      <c r="Q3609">
        <v>73.33</v>
      </c>
      <c r="R3609" s="18">
        <f t="shared" si="229"/>
        <v>42475.598136574074</v>
      </c>
      <c r="S3609" s="18">
        <f t="shared" si="230"/>
        <v>42445.598136574074</v>
      </c>
      <c r="T3609">
        <f t="shared" si="227"/>
        <v>2016</v>
      </c>
    </row>
    <row r="3610" spans="1:20" ht="60" x14ac:dyDescent="0.25">
      <c r="A3610">
        <v>3590</v>
      </c>
      <c r="B3610" s="9" t="s">
        <v>3589</v>
      </c>
      <c r="C3610" s="3" t="s">
        <v>7700</v>
      </c>
      <c r="D3610" s="5">
        <v>5000</v>
      </c>
      <c r="E3610" s="7">
        <v>5003</v>
      </c>
      <c r="F3610" s="11">
        <f t="shared" si="228"/>
        <v>100</v>
      </c>
      <c r="G3610" t="s">
        <v>8218</v>
      </c>
      <c r="H3610" t="s">
        <v>8224</v>
      </c>
      <c r="I3610" t="s">
        <v>8246</v>
      </c>
      <c r="J3610">
        <v>1413792034</v>
      </c>
      <c r="K3610">
        <v>1411200034</v>
      </c>
      <c r="L3610" t="b">
        <v>0</v>
      </c>
      <c r="M3610">
        <v>73</v>
      </c>
      <c r="N3610" t="b">
        <v>1</v>
      </c>
      <c r="O3610" s="12" t="s">
        <v>8280</v>
      </c>
      <c r="P3610" s="12" t="s">
        <v>8281</v>
      </c>
      <c r="Q3610">
        <v>68.53</v>
      </c>
      <c r="R3610" s="18">
        <f t="shared" si="229"/>
        <v>41932.333726851852</v>
      </c>
      <c r="S3610" s="18">
        <f t="shared" si="230"/>
        <v>41902.333726851852</v>
      </c>
      <c r="T3610">
        <f t="shared" si="227"/>
        <v>2014</v>
      </c>
    </row>
    <row r="3611" spans="1:20" ht="60" x14ac:dyDescent="0.25">
      <c r="A3611">
        <v>3280</v>
      </c>
      <c r="B3611" s="9" t="s">
        <v>3280</v>
      </c>
      <c r="C3611" s="3" t="s">
        <v>7390</v>
      </c>
      <c r="D3611" s="5">
        <v>2000</v>
      </c>
      <c r="E3611" s="7">
        <v>2060</v>
      </c>
      <c r="F3611" s="11">
        <f t="shared" si="228"/>
        <v>103</v>
      </c>
      <c r="G3611" t="s">
        <v>8218</v>
      </c>
      <c r="H3611" t="s">
        <v>8223</v>
      </c>
      <c r="I3611" t="s">
        <v>8245</v>
      </c>
      <c r="J3611">
        <v>1433134800</v>
      </c>
      <c r="K3611">
        <v>1430158198</v>
      </c>
      <c r="L3611" t="b">
        <v>0</v>
      </c>
      <c r="M3611">
        <v>30</v>
      </c>
      <c r="N3611" t="b">
        <v>1</v>
      </c>
      <c r="O3611" s="12" t="s">
        <v>8280</v>
      </c>
      <c r="P3611" s="12" t="s">
        <v>8281</v>
      </c>
      <c r="Q3611">
        <v>68.67</v>
      </c>
      <c r="R3611" s="18">
        <f t="shared" si="229"/>
        <v>42156.208333333328</v>
      </c>
      <c r="S3611" s="18">
        <f t="shared" si="230"/>
        <v>42121.756921296299</v>
      </c>
      <c r="T3611">
        <f t="shared" si="227"/>
        <v>2015</v>
      </c>
    </row>
    <row r="3612" spans="1:20" ht="60" x14ac:dyDescent="0.25">
      <c r="A3612">
        <v>3654</v>
      </c>
      <c r="B3612" s="9" t="s">
        <v>3651</v>
      </c>
      <c r="C3612" s="3" t="s">
        <v>7764</v>
      </c>
      <c r="D3612" s="5">
        <v>1500</v>
      </c>
      <c r="E3612" s="7">
        <v>2616</v>
      </c>
      <c r="F3612" s="11">
        <f t="shared" si="228"/>
        <v>174</v>
      </c>
      <c r="G3612" t="s">
        <v>8218</v>
      </c>
      <c r="H3612" t="s">
        <v>8224</v>
      </c>
      <c r="I3612" t="s">
        <v>8246</v>
      </c>
      <c r="J3612">
        <v>1459702800</v>
      </c>
      <c r="K3612">
        <v>1457690386</v>
      </c>
      <c r="L3612" t="b">
        <v>0</v>
      </c>
      <c r="M3612">
        <v>38</v>
      </c>
      <c r="N3612" t="b">
        <v>1</v>
      </c>
      <c r="O3612" s="12" t="s">
        <v>8280</v>
      </c>
      <c r="P3612" s="12" t="s">
        <v>8281</v>
      </c>
      <c r="Q3612">
        <v>68.84</v>
      </c>
      <c r="R3612" s="18">
        <f t="shared" si="229"/>
        <v>42463.708333333328</v>
      </c>
      <c r="S3612" s="18">
        <f t="shared" si="230"/>
        <v>42440.416504629626</v>
      </c>
      <c r="T3612">
        <f t="shared" si="227"/>
        <v>2016</v>
      </c>
    </row>
    <row r="3613" spans="1:20" ht="60" x14ac:dyDescent="0.25">
      <c r="A3613">
        <v>3627</v>
      </c>
      <c r="B3613" s="9" t="s">
        <v>3625</v>
      </c>
      <c r="C3613" s="3" t="s">
        <v>7737</v>
      </c>
      <c r="D3613" s="5">
        <v>2000</v>
      </c>
      <c r="E3613" s="7">
        <v>2000</v>
      </c>
      <c r="F3613" s="11">
        <f t="shared" si="228"/>
        <v>100</v>
      </c>
      <c r="G3613" t="s">
        <v>8218</v>
      </c>
      <c r="H3613" t="s">
        <v>8223</v>
      </c>
      <c r="I3613" t="s">
        <v>8245</v>
      </c>
      <c r="J3613">
        <v>1463803140</v>
      </c>
      <c r="K3613">
        <v>1459446487</v>
      </c>
      <c r="L3613" t="b">
        <v>0</v>
      </c>
      <c r="M3613">
        <v>29</v>
      </c>
      <c r="N3613" t="b">
        <v>1</v>
      </c>
      <c r="O3613" s="12" t="s">
        <v>8280</v>
      </c>
      <c r="P3613" s="12" t="s">
        <v>8281</v>
      </c>
      <c r="Q3613">
        <v>68.97</v>
      </c>
      <c r="R3613" s="18">
        <f t="shared" si="229"/>
        <v>42511.165972222225</v>
      </c>
      <c r="S3613" s="18">
        <f t="shared" si="230"/>
        <v>42460.741747685184</v>
      </c>
      <c r="T3613">
        <f t="shared" si="227"/>
        <v>2016</v>
      </c>
    </row>
    <row r="3614" spans="1:20" x14ac:dyDescent="0.25">
      <c r="A3614">
        <v>3285</v>
      </c>
      <c r="B3614" s="9" t="s">
        <v>3285</v>
      </c>
      <c r="C3614" s="3" t="s">
        <v>7395</v>
      </c>
      <c r="D3614" s="5">
        <v>4999</v>
      </c>
      <c r="E3614" s="7">
        <v>5604</v>
      </c>
      <c r="F3614" s="11">
        <f t="shared" si="228"/>
        <v>112</v>
      </c>
      <c r="G3614" t="s">
        <v>8218</v>
      </c>
      <c r="H3614" t="s">
        <v>8223</v>
      </c>
      <c r="I3614" t="s">
        <v>8245</v>
      </c>
      <c r="J3614">
        <v>1488258000</v>
      </c>
      <c r="K3614">
        <v>1485556626</v>
      </c>
      <c r="L3614" t="b">
        <v>0</v>
      </c>
      <c r="M3614">
        <v>81</v>
      </c>
      <c r="N3614" t="b">
        <v>1</v>
      </c>
      <c r="O3614" s="12" t="s">
        <v>8280</v>
      </c>
      <c r="P3614" s="12" t="s">
        <v>8281</v>
      </c>
      <c r="Q3614">
        <v>69.19</v>
      </c>
      <c r="R3614" s="18">
        <f t="shared" si="229"/>
        <v>42794.208333333328</v>
      </c>
      <c r="S3614" s="18">
        <f t="shared" si="230"/>
        <v>42762.942430555559</v>
      </c>
      <c r="T3614">
        <f t="shared" si="227"/>
        <v>2017</v>
      </c>
    </row>
    <row r="3615" spans="1:20" ht="60" x14ac:dyDescent="0.25">
      <c r="A3615">
        <v>3616</v>
      </c>
      <c r="B3615" s="9" t="s">
        <v>3614</v>
      </c>
      <c r="C3615" s="3" t="s">
        <v>7726</v>
      </c>
      <c r="D3615" s="5">
        <v>2500</v>
      </c>
      <c r="E3615" s="7">
        <v>3120</v>
      </c>
      <c r="F3615" s="11">
        <f t="shared" si="228"/>
        <v>125</v>
      </c>
      <c r="G3615" t="s">
        <v>8218</v>
      </c>
      <c r="H3615" t="s">
        <v>8224</v>
      </c>
      <c r="I3615" t="s">
        <v>8246</v>
      </c>
      <c r="J3615">
        <v>1426801664</v>
      </c>
      <c r="K3615">
        <v>1424213264</v>
      </c>
      <c r="L3615" t="b">
        <v>0</v>
      </c>
      <c r="M3615">
        <v>45</v>
      </c>
      <c r="N3615" t="b">
        <v>1</v>
      </c>
      <c r="O3615" s="12" t="s">
        <v>8280</v>
      </c>
      <c r="P3615" s="12" t="s">
        <v>8281</v>
      </c>
      <c r="Q3615">
        <v>69.33</v>
      </c>
      <c r="R3615" s="18">
        <f t="shared" si="229"/>
        <v>42082.908148148148</v>
      </c>
      <c r="S3615" s="18">
        <f t="shared" si="230"/>
        <v>42052.949814814812</v>
      </c>
      <c r="T3615">
        <f t="shared" si="227"/>
        <v>2015</v>
      </c>
    </row>
    <row r="3616" spans="1:20" ht="60" x14ac:dyDescent="0.25">
      <c r="A3616">
        <v>3102</v>
      </c>
      <c r="B3616" s="9" t="s">
        <v>3102</v>
      </c>
      <c r="C3616" s="3" t="s">
        <v>7212</v>
      </c>
      <c r="D3616" s="5">
        <v>16000</v>
      </c>
      <c r="E3616" s="7">
        <v>6258</v>
      </c>
      <c r="F3616" s="11">
        <f t="shared" si="228"/>
        <v>39</v>
      </c>
      <c r="G3616" t="s">
        <v>8220</v>
      </c>
      <c r="H3616" t="s">
        <v>8224</v>
      </c>
      <c r="I3616" t="s">
        <v>8246</v>
      </c>
      <c r="J3616">
        <v>1471939818</v>
      </c>
      <c r="K3616">
        <v>1467619818</v>
      </c>
      <c r="L3616" t="b">
        <v>0</v>
      </c>
      <c r="M3616">
        <v>90</v>
      </c>
      <c r="N3616" t="b">
        <v>0</v>
      </c>
      <c r="O3616" s="12" t="s">
        <v>8280</v>
      </c>
      <c r="P3616" s="12" t="s">
        <v>8282</v>
      </c>
      <c r="Q3616">
        <v>69.53</v>
      </c>
      <c r="R3616" s="18">
        <f t="shared" si="229"/>
        <v>42605.340486111112</v>
      </c>
      <c r="S3616" s="18">
        <f t="shared" si="230"/>
        <v>42555.340486111112</v>
      </c>
      <c r="T3616">
        <f t="shared" si="227"/>
        <v>2016</v>
      </c>
    </row>
    <row r="3617" spans="1:20" ht="45" x14ac:dyDescent="0.25">
      <c r="A3617">
        <v>3242</v>
      </c>
      <c r="B3617" s="9" t="s">
        <v>3242</v>
      </c>
      <c r="C3617" s="3" t="s">
        <v>7352</v>
      </c>
      <c r="D3617" s="5">
        <v>10000</v>
      </c>
      <c r="E3617" s="7">
        <v>12730.42</v>
      </c>
      <c r="F3617" s="11">
        <f t="shared" si="228"/>
        <v>127</v>
      </c>
      <c r="G3617" t="s">
        <v>8218</v>
      </c>
      <c r="H3617" t="s">
        <v>8223</v>
      </c>
      <c r="I3617" t="s">
        <v>8245</v>
      </c>
      <c r="J3617">
        <v>1411150092</v>
      </c>
      <c r="K3617">
        <v>1408558092</v>
      </c>
      <c r="L3617" t="b">
        <v>1</v>
      </c>
      <c r="M3617">
        <v>183</v>
      </c>
      <c r="N3617" t="b">
        <v>1</v>
      </c>
      <c r="O3617" s="12" t="s">
        <v>8280</v>
      </c>
      <c r="P3617" s="12" t="s">
        <v>8281</v>
      </c>
      <c r="Q3617">
        <v>69.569999999999993</v>
      </c>
      <c r="R3617" s="18">
        <f t="shared" si="229"/>
        <v>41901.755694444444</v>
      </c>
      <c r="S3617" s="18">
        <f t="shared" si="230"/>
        <v>41871.755694444444</v>
      </c>
      <c r="T3617">
        <f t="shared" si="227"/>
        <v>2014</v>
      </c>
    </row>
    <row r="3618" spans="1:20" ht="60" x14ac:dyDescent="0.25">
      <c r="A3618">
        <v>3348</v>
      </c>
      <c r="B3618" s="9" t="s">
        <v>3266</v>
      </c>
      <c r="C3618" s="3" t="s">
        <v>7458</v>
      </c>
      <c r="D3618" s="5">
        <v>5500</v>
      </c>
      <c r="E3618" s="7">
        <v>5516</v>
      </c>
      <c r="F3618" s="11">
        <f t="shared" si="228"/>
        <v>100</v>
      </c>
      <c r="G3618" t="s">
        <v>8218</v>
      </c>
      <c r="H3618" t="s">
        <v>8223</v>
      </c>
      <c r="I3618" t="s">
        <v>8245</v>
      </c>
      <c r="J3618">
        <v>1461988740</v>
      </c>
      <c r="K3618">
        <v>1459949080</v>
      </c>
      <c r="L3618" t="b">
        <v>0</v>
      </c>
      <c r="M3618">
        <v>79</v>
      </c>
      <c r="N3618" t="b">
        <v>1</v>
      </c>
      <c r="O3618" s="12" t="s">
        <v>8280</v>
      </c>
      <c r="P3618" s="12" t="s">
        <v>8281</v>
      </c>
      <c r="Q3618">
        <v>69.819999999999993</v>
      </c>
      <c r="R3618" s="18">
        <f t="shared" si="229"/>
        <v>42490.165972222225</v>
      </c>
      <c r="S3618" s="18">
        <f t="shared" si="230"/>
        <v>42466.558796296296</v>
      </c>
      <c r="T3618">
        <f t="shared" si="227"/>
        <v>2016</v>
      </c>
    </row>
    <row r="3619" spans="1:20" ht="60" x14ac:dyDescent="0.25">
      <c r="A3619">
        <v>3390</v>
      </c>
      <c r="B3619" s="9" t="s">
        <v>3389</v>
      </c>
      <c r="C3619" s="3" t="s">
        <v>7500</v>
      </c>
      <c r="D3619" s="5">
        <v>1500</v>
      </c>
      <c r="E3619" s="7">
        <v>1536</v>
      </c>
      <c r="F3619" s="11">
        <f t="shared" si="228"/>
        <v>102</v>
      </c>
      <c r="G3619" t="s">
        <v>8218</v>
      </c>
      <c r="H3619" t="s">
        <v>8223</v>
      </c>
      <c r="I3619" t="s">
        <v>8245</v>
      </c>
      <c r="J3619">
        <v>1405017345</v>
      </c>
      <c r="K3619">
        <v>1403721345</v>
      </c>
      <c r="L3619" t="b">
        <v>0</v>
      </c>
      <c r="M3619">
        <v>22</v>
      </c>
      <c r="N3619" t="b">
        <v>1</v>
      </c>
      <c r="O3619" s="12" t="s">
        <v>8280</v>
      </c>
      <c r="P3619" s="12" t="s">
        <v>8281</v>
      </c>
      <c r="Q3619">
        <v>69.819999999999993</v>
      </c>
      <c r="R3619" s="18">
        <f t="shared" si="229"/>
        <v>41830.774826388886</v>
      </c>
      <c r="S3619" s="18">
        <f t="shared" si="230"/>
        <v>41815.774826388886</v>
      </c>
      <c r="T3619">
        <f t="shared" si="227"/>
        <v>2014</v>
      </c>
    </row>
    <row r="3620" spans="1:20" ht="45" x14ac:dyDescent="0.25">
      <c r="A3620">
        <v>2970</v>
      </c>
      <c r="B3620" s="9" t="s">
        <v>2970</v>
      </c>
      <c r="C3620" s="3" t="s">
        <v>7080</v>
      </c>
      <c r="D3620" s="5">
        <v>6000</v>
      </c>
      <c r="E3620" s="7">
        <v>6360</v>
      </c>
      <c r="F3620" s="11">
        <f t="shared" si="228"/>
        <v>106</v>
      </c>
      <c r="G3620" t="s">
        <v>8218</v>
      </c>
      <c r="H3620" t="s">
        <v>8223</v>
      </c>
      <c r="I3620" t="s">
        <v>8245</v>
      </c>
      <c r="J3620">
        <v>1405699451</v>
      </c>
      <c r="K3620">
        <v>1403107451</v>
      </c>
      <c r="L3620" t="b">
        <v>0</v>
      </c>
      <c r="M3620">
        <v>91</v>
      </c>
      <c r="N3620" t="b">
        <v>1</v>
      </c>
      <c r="O3620" s="12" t="s">
        <v>8280</v>
      </c>
      <c r="P3620" s="12" t="s">
        <v>8281</v>
      </c>
      <c r="Q3620">
        <v>69.89</v>
      </c>
      <c r="R3620" s="18">
        <f t="shared" si="229"/>
        <v>41838.669571759259</v>
      </c>
      <c r="S3620" s="18">
        <f t="shared" si="230"/>
        <v>41808.669571759259</v>
      </c>
      <c r="T3620">
        <f t="shared" si="227"/>
        <v>2014</v>
      </c>
    </row>
    <row r="3621" spans="1:20" ht="60" x14ac:dyDescent="0.25">
      <c r="A3621">
        <v>3833</v>
      </c>
      <c r="B3621" s="9" t="s">
        <v>3830</v>
      </c>
      <c r="C3621" s="3" t="s">
        <v>7942</v>
      </c>
      <c r="D3621" s="5">
        <v>1200</v>
      </c>
      <c r="E3621" s="7">
        <v>1400</v>
      </c>
      <c r="F3621" s="11">
        <f t="shared" si="228"/>
        <v>117</v>
      </c>
      <c r="G3621" t="s">
        <v>8218</v>
      </c>
      <c r="H3621" t="s">
        <v>8228</v>
      </c>
      <c r="I3621" t="s">
        <v>8250</v>
      </c>
      <c r="J3621">
        <v>1417460940</v>
      </c>
      <c r="K3621">
        <v>1416516972</v>
      </c>
      <c r="L3621" t="b">
        <v>0</v>
      </c>
      <c r="M3621">
        <v>20</v>
      </c>
      <c r="N3621" t="b">
        <v>1</v>
      </c>
      <c r="O3621" s="12" t="s">
        <v>8280</v>
      </c>
      <c r="P3621" s="12" t="s">
        <v>8281</v>
      </c>
      <c r="Q3621">
        <v>70</v>
      </c>
      <c r="R3621" s="18">
        <f t="shared" si="229"/>
        <v>41974.797916666663</v>
      </c>
      <c r="S3621" s="18">
        <f t="shared" si="230"/>
        <v>41963.872361111105</v>
      </c>
      <c r="T3621">
        <f t="shared" si="227"/>
        <v>2014</v>
      </c>
    </row>
    <row r="3622" spans="1:20" ht="60" x14ac:dyDescent="0.25">
      <c r="A3622">
        <v>3770</v>
      </c>
      <c r="B3622" s="9" t="s">
        <v>3767</v>
      </c>
      <c r="C3622" s="3" t="s">
        <v>7880</v>
      </c>
      <c r="D3622" s="5">
        <v>2000</v>
      </c>
      <c r="E3622" s="7">
        <v>2000</v>
      </c>
      <c r="F3622" s="11">
        <f t="shared" si="228"/>
        <v>100</v>
      </c>
      <c r="G3622" t="s">
        <v>8218</v>
      </c>
      <c r="H3622" t="s">
        <v>8224</v>
      </c>
      <c r="I3622" t="s">
        <v>8246</v>
      </c>
      <c r="J3622">
        <v>1434234010</v>
      </c>
      <c r="K3622">
        <v>1431642010</v>
      </c>
      <c r="L3622" t="b">
        <v>0</v>
      </c>
      <c r="M3622">
        <v>20</v>
      </c>
      <c r="N3622" t="b">
        <v>1</v>
      </c>
      <c r="O3622" s="12" t="s">
        <v>8280</v>
      </c>
      <c r="P3622" s="12" t="s">
        <v>8305</v>
      </c>
      <c r="Q3622">
        <v>100</v>
      </c>
      <c r="R3622" s="18">
        <f t="shared" si="229"/>
        <v>42168.930671296301</v>
      </c>
      <c r="S3622" s="18">
        <f t="shared" si="230"/>
        <v>42138.930671296301</v>
      </c>
      <c r="T3622">
        <f t="shared" si="227"/>
        <v>2015</v>
      </c>
    </row>
    <row r="3623" spans="1:20" ht="45" x14ac:dyDescent="0.25">
      <c r="A3623">
        <v>3111</v>
      </c>
      <c r="B3623" s="9" t="s">
        <v>3111</v>
      </c>
      <c r="C3623" s="3" t="s">
        <v>7221</v>
      </c>
      <c r="D3623" s="5">
        <v>20000</v>
      </c>
      <c r="E3623" s="7">
        <v>5328</v>
      </c>
      <c r="F3623" s="11">
        <f t="shared" si="228"/>
        <v>27</v>
      </c>
      <c r="G3623" t="s">
        <v>8220</v>
      </c>
      <c r="H3623" t="s">
        <v>8223</v>
      </c>
      <c r="I3623" t="s">
        <v>8245</v>
      </c>
      <c r="J3623">
        <v>1412432220</v>
      </c>
      <c r="K3623">
        <v>1409753820</v>
      </c>
      <c r="L3623" t="b">
        <v>0</v>
      </c>
      <c r="M3623">
        <v>76</v>
      </c>
      <c r="N3623" t="b">
        <v>0</v>
      </c>
      <c r="O3623" s="12" t="s">
        <v>8280</v>
      </c>
      <c r="P3623" s="12" t="s">
        <v>8282</v>
      </c>
      <c r="Q3623">
        <v>70.11</v>
      </c>
      <c r="R3623" s="18">
        <f t="shared" si="229"/>
        <v>41916.595138888886</v>
      </c>
      <c r="S3623" s="18">
        <f t="shared" si="230"/>
        <v>41885.595138888886</v>
      </c>
      <c r="T3623">
        <f t="shared" si="227"/>
        <v>2014</v>
      </c>
    </row>
    <row r="3624" spans="1:20" ht="60" x14ac:dyDescent="0.25">
      <c r="A3624">
        <v>3845</v>
      </c>
      <c r="B3624" s="9" t="s">
        <v>3842</v>
      </c>
      <c r="C3624" s="3" t="s">
        <v>7954</v>
      </c>
      <c r="D3624" s="5">
        <v>40000</v>
      </c>
      <c r="E3624" s="7">
        <v>842</v>
      </c>
      <c r="F3624" s="11">
        <f t="shared" si="228"/>
        <v>2</v>
      </c>
      <c r="G3624" t="s">
        <v>8220</v>
      </c>
      <c r="H3624" t="s">
        <v>8223</v>
      </c>
      <c r="I3624" t="s">
        <v>8245</v>
      </c>
      <c r="J3624">
        <v>1443711774</v>
      </c>
      <c r="K3624">
        <v>1441119774</v>
      </c>
      <c r="L3624" t="b">
        <v>1</v>
      </c>
      <c r="M3624">
        <v>12</v>
      </c>
      <c r="N3624" t="b">
        <v>0</v>
      </c>
      <c r="O3624" s="12" t="s">
        <v>8280</v>
      </c>
      <c r="P3624" s="12" t="s">
        <v>8281</v>
      </c>
      <c r="Q3624">
        <v>70.17</v>
      </c>
      <c r="R3624" s="18">
        <f t="shared" si="229"/>
        <v>42278.627013888887</v>
      </c>
      <c r="S3624" s="18">
        <f t="shared" si="230"/>
        <v>42248.627013888887</v>
      </c>
      <c r="T3624">
        <f t="shared" si="227"/>
        <v>2015</v>
      </c>
    </row>
    <row r="3625" spans="1:20" ht="60" x14ac:dyDescent="0.25">
      <c r="A3625">
        <v>3810</v>
      </c>
      <c r="B3625" s="9" t="s">
        <v>3807</v>
      </c>
      <c r="C3625" s="3" t="s">
        <v>7920</v>
      </c>
      <c r="D3625" s="5">
        <v>1500</v>
      </c>
      <c r="E3625" s="7">
        <v>1826</v>
      </c>
      <c r="F3625" s="11">
        <f t="shared" si="228"/>
        <v>122</v>
      </c>
      <c r="G3625" t="s">
        <v>8218</v>
      </c>
      <c r="H3625" t="s">
        <v>8223</v>
      </c>
      <c r="I3625" t="s">
        <v>8245</v>
      </c>
      <c r="J3625">
        <v>1426965758</v>
      </c>
      <c r="K3625">
        <v>1424377358</v>
      </c>
      <c r="L3625" t="b">
        <v>0</v>
      </c>
      <c r="M3625">
        <v>26</v>
      </c>
      <c r="N3625" t="b">
        <v>1</v>
      </c>
      <c r="O3625" s="12" t="s">
        <v>8280</v>
      </c>
      <c r="P3625" s="12" t="s">
        <v>8281</v>
      </c>
      <c r="Q3625">
        <v>70.23</v>
      </c>
      <c r="R3625" s="18">
        <f t="shared" si="229"/>
        <v>42084.807384259257</v>
      </c>
      <c r="S3625" s="18">
        <f t="shared" si="230"/>
        <v>42054.849050925928</v>
      </c>
      <c r="T3625">
        <f t="shared" si="227"/>
        <v>2015</v>
      </c>
    </row>
    <row r="3626" spans="1:20" ht="45" x14ac:dyDescent="0.25">
      <c r="A3626">
        <v>3265</v>
      </c>
      <c r="B3626" s="9" t="s">
        <v>3265</v>
      </c>
      <c r="C3626" s="3" t="s">
        <v>7375</v>
      </c>
      <c r="D3626" s="5">
        <v>2700</v>
      </c>
      <c r="E3626" s="7">
        <v>4428</v>
      </c>
      <c r="F3626" s="11">
        <f t="shared" si="228"/>
        <v>164</v>
      </c>
      <c r="G3626" t="s">
        <v>8218</v>
      </c>
      <c r="H3626" t="s">
        <v>8240</v>
      </c>
      <c r="I3626" t="s">
        <v>8248</v>
      </c>
      <c r="J3626">
        <v>1449162000</v>
      </c>
      <c r="K3626">
        <v>1446570315</v>
      </c>
      <c r="L3626" t="b">
        <v>1</v>
      </c>
      <c r="M3626">
        <v>63</v>
      </c>
      <c r="N3626" t="b">
        <v>1</v>
      </c>
      <c r="O3626" s="12" t="s">
        <v>8280</v>
      </c>
      <c r="P3626" s="12" t="s">
        <v>8281</v>
      </c>
      <c r="Q3626">
        <v>70.290000000000006</v>
      </c>
      <c r="R3626" s="18">
        <f t="shared" si="229"/>
        <v>42341.708333333328</v>
      </c>
      <c r="S3626" s="18">
        <f t="shared" si="230"/>
        <v>42311.711979166663</v>
      </c>
      <c r="T3626">
        <f t="shared" si="227"/>
        <v>2015</v>
      </c>
    </row>
    <row r="3627" spans="1:20" ht="60" x14ac:dyDescent="0.25">
      <c r="A3627">
        <v>3827</v>
      </c>
      <c r="B3627" s="9" t="s">
        <v>3824</v>
      </c>
      <c r="C3627" s="3" t="s">
        <v>7936</v>
      </c>
      <c r="D3627" s="5">
        <v>3000</v>
      </c>
      <c r="E3627" s="7">
        <v>4580</v>
      </c>
      <c r="F3627" s="11">
        <f t="shared" si="228"/>
        <v>153</v>
      </c>
      <c r="G3627" t="s">
        <v>8218</v>
      </c>
      <c r="H3627" t="s">
        <v>8224</v>
      </c>
      <c r="I3627" t="s">
        <v>8246</v>
      </c>
      <c r="J3627">
        <v>1427414400</v>
      </c>
      <c r="K3627">
        <v>1422656201</v>
      </c>
      <c r="L3627" t="b">
        <v>0</v>
      </c>
      <c r="M3627">
        <v>65</v>
      </c>
      <c r="N3627" t="b">
        <v>1</v>
      </c>
      <c r="O3627" s="12" t="s">
        <v>8280</v>
      </c>
      <c r="P3627" s="12" t="s">
        <v>8281</v>
      </c>
      <c r="Q3627">
        <v>70.459999999999994</v>
      </c>
      <c r="R3627" s="18">
        <f t="shared" si="229"/>
        <v>42090</v>
      </c>
      <c r="S3627" s="18">
        <f t="shared" si="230"/>
        <v>42034.928252314814</v>
      </c>
      <c r="T3627">
        <f t="shared" si="227"/>
        <v>2015</v>
      </c>
    </row>
    <row r="3628" spans="1:20" ht="45" x14ac:dyDescent="0.25">
      <c r="A3628">
        <v>3414</v>
      </c>
      <c r="B3628" s="9" t="s">
        <v>3413</v>
      </c>
      <c r="C3628" s="3" t="s">
        <v>7524</v>
      </c>
      <c r="D3628" s="5">
        <v>3000</v>
      </c>
      <c r="E3628" s="7">
        <v>3105</v>
      </c>
      <c r="F3628" s="11">
        <f t="shared" si="228"/>
        <v>104</v>
      </c>
      <c r="G3628" t="s">
        <v>8218</v>
      </c>
      <c r="H3628" t="s">
        <v>8223</v>
      </c>
      <c r="I3628" t="s">
        <v>8245</v>
      </c>
      <c r="J3628">
        <v>1480579140</v>
      </c>
      <c r="K3628">
        <v>1478030325</v>
      </c>
      <c r="L3628" t="b">
        <v>0</v>
      </c>
      <c r="M3628">
        <v>44</v>
      </c>
      <c r="N3628" t="b">
        <v>1</v>
      </c>
      <c r="O3628" s="12" t="s">
        <v>8280</v>
      </c>
      <c r="P3628" s="12" t="s">
        <v>8281</v>
      </c>
      <c r="Q3628">
        <v>70.569999999999993</v>
      </c>
      <c r="R3628" s="18">
        <f t="shared" si="229"/>
        <v>42705.332638888889</v>
      </c>
      <c r="S3628" s="18">
        <f t="shared" si="230"/>
        <v>42675.832465277781</v>
      </c>
      <c r="T3628">
        <f t="shared" si="227"/>
        <v>2016</v>
      </c>
    </row>
    <row r="3629" spans="1:20" ht="30" x14ac:dyDescent="0.25">
      <c r="A3629">
        <v>3050</v>
      </c>
      <c r="B3629" s="9" t="s">
        <v>3050</v>
      </c>
      <c r="C3629" s="3" t="s">
        <v>7160</v>
      </c>
      <c r="D3629" s="5">
        <v>600</v>
      </c>
      <c r="E3629" s="7">
        <v>636</v>
      </c>
      <c r="F3629" s="11">
        <f t="shared" si="228"/>
        <v>106</v>
      </c>
      <c r="G3629" t="s">
        <v>8218</v>
      </c>
      <c r="H3629" t="s">
        <v>8223</v>
      </c>
      <c r="I3629" t="s">
        <v>8245</v>
      </c>
      <c r="J3629">
        <v>1462420960</v>
      </c>
      <c r="K3629">
        <v>1459828960</v>
      </c>
      <c r="L3629" t="b">
        <v>0</v>
      </c>
      <c r="M3629">
        <v>9</v>
      </c>
      <c r="N3629" t="b">
        <v>1</v>
      </c>
      <c r="O3629" s="12" t="s">
        <v>8280</v>
      </c>
      <c r="P3629" s="12" t="s">
        <v>8282</v>
      </c>
      <c r="Q3629">
        <v>70.67</v>
      </c>
      <c r="R3629" s="18">
        <f t="shared" si="229"/>
        <v>42495.16851851852</v>
      </c>
      <c r="S3629" s="18">
        <f t="shared" si="230"/>
        <v>42465.16851851852</v>
      </c>
      <c r="T3629">
        <f t="shared" si="227"/>
        <v>2016</v>
      </c>
    </row>
    <row r="3630" spans="1:20" ht="45" x14ac:dyDescent="0.25">
      <c r="A3630">
        <v>3503</v>
      </c>
      <c r="B3630" s="9" t="s">
        <v>3502</v>
      </c>
      <c r="C3630" s="3" t="s">
        <v>7613</v>
      </c>
      <c r="D3630" s="5">
        <v>2500</v>
      </c>
      <c r="E3630" s="7">
        <v>2689</v>
      </c>
      <c r="F3630" s="11">
        <f t="shared" si="228"/>
        <v>108</v>
      </c>
      <c r="G3630" t="s">
        <v>8218</v>
      </c>
      <c r="H3630" t="s">
        <v>8224</v>
      </c>
      <c r="I3630" t="s">
        <v>8246</v>
      </c>
      <c r="J3630">
        <v>1469359728</v>
      </c>
      <c r="K3630">
        <v>1466767728</v>
      </c>
      <c r="L3630" t="b">
        <v>0</v>
      </c>
      <c r="M3630">
        <v>38</v>
      </c>
      <c r="N3630" t="b">
        <v>1</v>
      </c>
      <c r="O3630" s="12" t="s">
        <v>8280</v>
      </c>
      <c r="P3630" s="12" t="s">
        <v>8281</v>
      </c>
      <c r="Q3630">
        <v>70.760000000000005</v>
      </c>
      <c r="R3630" s="18">
        <f t="shared" si="229"/>
        <v>42575.478333333333</v>
      </c>
      <c r="S3630" s="18">
        <f t="shared" si="230"/>
        <v>42545.478333333333</v>
      </c>
      <c r="T3630">
        <f t="shared" si="227"/>
        <v>2016</v>
      </c>
    </row>
    <row r="3631" spans="1:20" ht="60" x14ac:dyDescent="0.25">
      <c r="A3631">
        <v>3254</v>
      </c>
      <c r="B3631" s="9" t="s">
        <v>3254</v>
      </c>
      <c r="C3631" s="3" t="s">
        <v>7364</v>
      </c>
      <c r="D3631" s="5">
        <v>13000</v>
      </c>
      <c r="E3631" s="7">
        <v>13163.5</v>
      </c>
      <c r="F3631" s="11">
        <f t="shared" si="228"/>
        <v>101</v>
      </c>
      <c r="G3631" t="s">
        <v>8218</v>
      </c>
      <c r="H3631" t="s">
        <v>8224</v>
      </c>
      <c r="I3631" t="s">
        <v>8246</v>
      </c>
      <c r="J3631">
        <v>1427331809</v>
      </c>
      <c r="K3631">
        <v>1424743409</v>
      </c>
      <c r="L3631" t="b">
        <v>1</v>
      </c>
      <c r="M3631">
        <v>186</v>
      </c>
      <c r="N3631" t="b">
        <v>1</v>
      </c>
      <c r="O3631" s="12" t="s">
        <v>8280</v>
      </c>
      <c r="P3631" s="12" t="s">
        <v>8281</v>
      </c>
      <c r="Q3631">
        <v>70.77</v>
      </c>
      <c r="R3631" s="18">
        <f t="shared" si="229"/>
        <v>42089.044085648144</v>
      </c>
      <c r="S3631" s="18">
        <f t="shared" si="230"/>
        <v>42059.085752314815</v>
      </c>
      <c r="T3631">
        <f t="shared" si="227"/>
        <v>2015</v>
      </c>
    </row>
    <row r="3632" spans="1:20" ht="30" x14ac:dyDescent="0.25">
      <c r="A3632">
        <v>3771</v>
      </c>
      <c r="B3632" s="9" t="s">
        <v>3768</v>
      </c>
      <c r="C3632" s="3" t="s">
        <v>7881</v>
      </c>
      <c r="D3632" s="5">
        <v>1000</v>
      </c>
      <c r="E3632" s="7">
        <v>1460</v>
      </c>
      <c r="F3632" s="11">
        <f t="shared" si="228"/>
        <v>146</v>
      </c>
      <c r="G3632" t="s">
        <v>8218</v>
      </c>
      <c r="H3632" t="s">
        <v>8223</v>
      </c>
      <c r="I3632" t="s">
        <v>8245</v>
      </c>
      <c r="J3632">
        <v>1463529600</v>
      </c>
      <c r="K3632">
        <v>1462307652</v>
      </c>
      <c r="L3632" t="b">
        <v>0</v>
      </c>
      <c r="M3632">
        <v>38</v>
      </c>
      <c r="N3632" t="b">
        <v>1</v>
      </c>
      <c r="O3632" s="12" t="s">
        <v>8280</v>
      </c>
      <c r="P3632" s="12" t="s">
        <v>8305</v>
      </c>
      <c r="Q3632">
        <v>38.42</v>
      </c>
      <c r="R3632" s="18">
        <f t="shared" si="229"/>
        <v>42508</v>
      </c>
      <c r="S3632" s="18">
        <f t="shared" si="230"/>
        <v>42493.857083333336</v>
      </c>
      <c r="T3632">
        <f t="shared" si="227"/>
        <v>2016</v>
      </c>
    </row>
    <row r="3633" spans="1:20" ht="60" x14ac:dyDescent="0.25">
      <c r="A3633">
        <v>1301</v>
      </c>
      <c r="B3633" s="9" t="s">
        <v>1302</v>
      </c>
      <c r="C3633" s="3" t="s">
        <v>5411</v>
      </c>
      <c r="D3633" s="5">
        <v>2000</v>
      </c>
      <c r="E3633" s="7">
        <v>2055</v>
      </c>
      <c r="F3633" s="11">
        <f t="shared" si="228"/>
        <v>103</v>
      </c>
      <c r="G3633" t="s">
        <v>8218</v>
      </c>
      <c r="H3633" t="s">
        <v>8223</v>
      </c>
      <c r="I3633" t="s">
        <v>8245</v>
      </c>
      <c r="J3633">
        <v>1437447600</v>
      </c>
      <c r="K3633">
        <v>1436551178</v>
      </c>
      <c r="L3633" t="b">
        <v>0</v>
      </c>
      <c r="M3633">
        <v>29</v>
      </c>
      <c r="N3633" t="b">
        <v>1</v>
      </c>
      <c r="O3633" s="12" t="s">
        <v>8280</v>
      </c>
      <c r="P3633" s="12" t="s">
        <v>8281</v>
      </c>
      <c r="Q3633">
        <v>70.86</v>
      </c>
      <c r="R3633" s="18">
        <f t="shared" si="229"/>
        <v>42206.125</v>
      </c>
      <c r="S3633" s="18">
        <f t="shared" si="230"/>
        <v>42195.749745370369</v>
      </c>
      <c r="T3633">
        <f t="shared" si="227"/>
        <v>2015</v>
      </c>
    </row>
    <row r="3634" spans="1:20" ht="60" x14ac:dyDescent="0.25">
      <c r="A3634">
        <v>2975</v>
      </c>
      <c r="B3634" s="9" t="s">
        <v>2975</v>
      </c>
      <c r="C3634" s="3" t="s">
        <v>7085</v>
      </c>
      <c r="D3634" s="5">
        <v>8000</v>
      </c>
      <c r="E3634" s="7">
        <v>8010</v>
      </c>
      <c r="F3634" s="11">
        <f t="shared" si="228"/>
        <v>100</v>
      </c>
      <c r="G3634" t="s">
        <v>8218</v>
      </c>
      <c r="H3634" t="s">
        <v>8223</v>
      </c>
      <c r="I3634" t="s">
        <v>8245</v>
      </c>
      <c r="J3634">
        <v>1417057200</v>
      </c>
      <c r="K3634">
        <v>1414599886</v>
      </c>
      <c r="L3634" t="b">
        <v>0</v>
      </c>
      <c r="M3634">
        <v>113</v>
      </c>
      <c r="N3634" t="b">
        <v>1</v>
      </c>
      <c r="O3634" s="12" t="s">
        <v>8280</v>
      </c>
      <c r="P3634" s="12" t="s">
        <v>8281</v>
      </c>
      <c r="Q3634">
        <v>70.88</v>
      </c>
      <c r="R3634" s="18">
        <f t="shared" si="229"/>
        <v>41970.125</v>
      </c>
      <c r="S3634" s="18">
        <f t="shared" si="230"/>
        <v>41941.683865740742</v>
      </c>
      <c r="T3634">
        <f t="shared" si="227"/>
        <v>2014</v>
      </c>
    </row>
    <row r="3635" spans="1:20" ht="60" x14ac:dyDescent="0.25">
      <c r="A3635">
        <v>3422</v>
      </c>
      <c r="B3635" s="9" t="s">
        <v>3421</v>
      </c>
      <c r="C3635" s="3" t="s">
        <v>7532</v>
      </c>
      <c r="D3635" s="5">
        <v>3000</v>
      </c>
      <c r="E3635" s="7">
        <v>3273</v>
      </c>
      <c r="F3635" s="11">
        <f t="shared" si="228"/>
        <v>109</v>
      </c>
      <c r="G3635" t="s">
        <v>8218</v>
      </c>
      <c r="H3635" t="s">
        <v>8224</v>
      </c>
      <c r="I3635" t="s">
        <v>8246</v>
      </c>
      <c r="J3635">
        <v>1450051200</v>
      </c>
      <c r="K3635">
        <v>1447594176</v>
      </c>
      <c r="L3635" t="b">
        <v>0</v>
      </c>
      <c r="M3635">
        <v>46</v>
      </c>
      <c r="N3635" t="b">
        <v>1</v>
      </c>
      <c r="O3635" s="12" t="s">
        <v>8280</v>
      </c>
      <c r="P3635" s="12" t="s">
        <v>8281</v>
      </c>
      <c r="Q3635">
        <v>71.150000000000006</v>
      </c>
      <c r="R3635" s="18">
        <f t="shared" si="229"/>
        <v>42352</v>
      </c>
      <c r="S3635" s="18">
        <f t="shared" si="230"/>
        <v>42323.562222222223</v>
      </c>
      <c r="T3635">
        <f t="shared" si="227"/>
        <v>2015</v>
      </c>
    </row>
    <row r="3636" spans="1:20" ht="60" x14ac:dyDescent="0.25">
      <c r="A3636">
        <v>532</v>
      </c>
      <c r="B3636" s="9" t="s">
        <v>533</v>
      </c>
      <c r="C3636" s="3" t="s">
        <v>4642</v>
      </c>
      <c r="D3636" s="5">
        <v>10000</v>
      </c>
      <c r="E3636" s="7">
        <v>12325</v>
      </c>
      <c r="F3636" s="11">
        <f t="shared" si="228"/>
        <v>123</v>
      </c>
      <c r="G3636" t="s">
        <v>8218</v>
      </c>
      <c r="H3636" t="s">
        <v>8223</v>
      </c>
      <c r="I3636" t="s">
        <v>8245</v>
      </c>
      <c r="J3636">
        <v>1463098208</v>
      </c>
      <c r="K3636">
        <v>1460506208</v>
      </c>
      <c r="L3636" t="b">
        <v>0</v>
      </c>
      <c r="M3636">
        <v>173</v>
      </c>
      <c r="N3636" t="b">
        <v>1</v>
      </c>
      <c r="O3636" s="12" t="s">
        <v>8280</v>
      </c>
      <c r="P3636" s="12" t="s">
        <v>8281</v>
      </c>
      <c r="Q3636">
        <v>71.239999999999995</v>
      </c>
      <c r="R3636" s="18">
        <f t="shared" si="229"/>
        <v>42503.007037037038</v>
      </c>
      <c r="S3636" s="18">
        <f t="shared" si="230"/>
        <v>42473.007037037038</v>
      </c>
      <c r="T3636">
        <f t="shared" si="227"/>
        <v>2016</v>
      </c>
    </row>
    <row r="3637" spans="1:20" ht="45" x14ac:dyDescent="0.25">
      <c r="A3637">
        <v>2707</v>
      </c>
      <c r="B3637" s="9" t="s">
        <v>2707</v>
      </c>
      <c r="C3637" s="3" t="s">
        <v>6817</v>
      </c>
      <c r="D3637" s="5">
        <v>8000</v>
      </c>
      <c r="E3637" s="7">
        <v>28067.57</v>
      </c>
      <c r="F3637" s="11">
        <f t="shared" si="228"/>
        <v>351</v>
      </c>
      <c r="G3637" t="s">
        <v>8218</v>
      </c>
      <c r="H3637" t="s">
        <v>8223</v>
      </c>
      <c r="I3637" t="s">
        <v>8245</v>
      </c>
      <c r="J3637">
        <v>1369637940</v>
      </c>
      <c r="K3637">
        <v>1367088443</v>
      </c>
      <c r="L3637" t="b">
        <v>1</v>
      </c>
      <c r="M3637">
        <v>394</v>
      </c>
      <c r="N3637" t="b">
        <v>1</v>
      </c>
      <c r="O3637" s="12" t="s">
        <v>8280</v>
      </c>
      <c r="P3637" s="12" t="s">
        <v>8282</v>
      </c>
      <c r="Q3637">
        <v>71.239999999999995</v>
      </c>
      <c r="R3637" s="18">
        <f t="shared" si="229"/>
        <v>41421.290972222225</v>
      </c>
      <c r="S3637" s="18">
        <f t="shared" si="230"/>
        <v>41391.782905092594</v>
      </c>
      <c r="T3637">
        <f t="shared" si="227"/>
        <v>2013</v>
      </c>
    </row>
    <row r="3638" spans="1:20" ht="60" x14ac:dyDescent="0.25">
      <c r="A3638">
        <v>3965</v>
      </c>
      <c r="B3638" s="9" t="s">
        <v>3962</v>
      </c>
      <c r="C3638" s="3" t="s">
        <v>8072</v>
      </c>
      <c r="D3638" s="5">
        <v>2000</v>
      </c>
      <c r="E3638" s="7">
        <v>285</v>
      </c>
      <c r="F3638" s="11">
        <f t="shared" si="228"/>
        <v>14</v>
      </c>
      <c r="G3638" t="s">
        <v>8220</v>
      </c>
      <c r="H3638" t="s">
        <v>8223</v>
      </c>
      <c r="I3638" t="s">
        <v>8245</v>
      </c>
      <c r="J3638">
        <v>1460608780</v>
      </c>
      <c r="K3638">
        <v>1455428380</v>
      </c>
      <c r="L3638" t="b">
        <v>0</v>
      </c>
      <c r="M3638">
        <v>4</v>
      </c>
      <c r="N3638" t="b">
        <v>0</v>
      </c>
      <c r="O3638" s="12" t="s">
        <v>8280</v>
      </c>
      <c r="P3638" s="12" t="s">
        <v>8281</v>
      </c>
      <c r="Q3638">
        <v>71.25</v>
      </c>
      <c r="R3638" s="18">
        <f t="shared" si="229"/>
        <v>42474.194212962961</v>
      </c>
      <c r="S3638" s="18">
        <f t="shared" si="230"/>
        <v>42414.235879629632</v>
      </c>
      <c r="T3638">
        <f t="shared" si="227"/>
        <v>2016</v>
      </c>
    </row>
    <row r="3639" spans="1:20" ht="60" x14ac:dyDescent="0.25">
      <c r="A3639">
        <v>3187</v>
      </c>
      <c r="B3639" s="9" t="s">
        <v>3187</v>
      </c>
      <c r="C3639" s="3" t="s">
        <v>7297</v>
      </c>
      <c r="D3639" s="5">
        <v>15000</v>
      </c>
      <c r="E3639" s="7">
        <v>17444</v>
      </c>
      <c r="F3639" s="11">
        <f t="shared" si="228"/>
        <v>116</v>
      </c>
      <c r="G3639" t="s">
        <v>8218</v>
      </c>
      <c r="H3639" t="s">
        <v>8223</v>
      </c>
      <c r="I3639" t="s">
        <v>8245</v>
      </c>
      <c r="J3639">
        <v>1407167973</v>
      </c>
      <c r="K3639">
        <v>1405439973</v>
      </c>
      <c r="L3639" t="b">
        <v>1</v>
      </c>
      <c r="M3639">
        <v>244</v>
      </c>
      <c r="N3639" t="b">
        <v>1</v>
      </c>
      <c r="O3639" s="12" t="s">
        <v>8280</v>
      </c>
      <c r="P3639" s="12" t="s">
        <v>8281</v>
      </c>
      <c r="Q3639">
        <v>71.489999999999995</v>
      </c>
      <c r="R3639" s="18">
        <f t="shared" si="229"/>
        <v>41855.666354166664</v>
      </c>
      <c r="S3639" s="18">
        <f t="shared" si="230"/>
        <v>41835.666354166664</v>
      </c>
      <c r="T3639">
        <f t="shared" si="227"/>
        <v>2014</v>
      </c>
    </row>
    <row r="3640" spans="1:20" ht="60" x14ac:dyDescent="0.25">
      <c r="A3640">
        <v>3350</v>
      </c>
      <c r="B3640" s="9" t="s">
        <v>3349</v>
      </c>
      <c r="C3640" s="3" t="s">
        <v>7460</v>
      </c>
      <c r="D3640" s="5">
        <v>3500</v>
      </c>
      <c r="E3640" s="7">
        <v>3655</v>
      </c>
      <c r="F3640" s="11">
        <f t="shared" si="228"/>
        <v>104</v>
      </c>
      <c r="G3640" t="s">
        <v>8218</v>
      </c>
      <c r="H3640" t="s">
        <v>8242</v>
      </c>
      <c r="I3640" t="s">
        <v>8248</v>
      </c>
      <c r="J3640">
        <v>1448838000</v>
      </c>
      <c r="K3640">
        <v>1445791811</v>
      </c>
      <c r="L3640" t="b">
        <v>0</v>
      </c>
      <c r="M3640">
        <v>51</v>
      </c>
      <c r="N3640" t="b">
        <v>1</v>
      </c>
      <c r="O3640" s="12" t="s">
        <v>8280</v>
      </c>
      <c r="P3640" s="12" t="s">
        <v>8281</v>
      </c>
      <c r="Q3640">
        <v>71.67</v>
      </c>
      <c r="R3640" s="18">
        <f t="shared" si="229"/>
        <v>42337.958333333328</v>
      </c>
      <c r="S3640" s="18">
        <f t="shared" si="230"/>
        <v>42302.701516203699</v>
      </c>
      <c r="T3640">
        <f t="shared" si="227"/>
        <v>2015</v>
      </c>
    </row>
    <row r="3641" spans="1:20" ht="45" x14ac:dyDescent="0.25">
      <c r="A3641">
        <v>3374</v>
      </c>
      <c r="B3641" s="9" t="s">
        <v>3373</v>
      </c>
      <c r="C3641" s="3" t="s">
        <v>7484</v>
      </c>
      <c r="D3641" s="5">
        <v>3500</v>
      </c>
      <c r="E3641" s="7">
        <v>3730</v>
      </c>
      <c r="F3641" s="11">
        <f t="shared" si="228"/>
        <v>107</v>
      </c>
      <c r="G3641" t="s">
        <v>8218</v>
      </c>
      <c r="H3641" t="s">
        <v>8228</v>
      </c>
      <c r="I3641" t="s">
        <v>8250</v>
      </c>
      <c r="J3641">
        <v>1446053616</v>
      </c>
      <c r="K3641">
        <v>1443461616</v>
      </c>
      <c r="L3641" t="b">
        <v>0</v>
      </c>
      <c r="M3641">
        <v>52</v>
      </c>
      <c r="N3641" t="b">
        <v>1</v>
      </c>
      <c r="O3641" s="12" t="s">
        <v>8280</v>
      </c>
      <c r="P3641" s="12" t="s">
        <v>8281</v>
      </c>
      <c r="Q3641">
        <v>71.73</v>
      </c>
      <c r="R3641" s="18">
        <f t="shared" si="229"/>
        <v>42305.731666666667</v>
      </c>
      <c r="S3641" s="18">
        <f t="shared" si="230"/>
        <v>42275.731666666667</v>
      </c>
      <c r="T3641">
        <f t="shared" si="227"/>
        <v>2015</v>
      </c>
    </row>
    <row r="3642" spans="1:20" ht="60" x14ac:dyDescent="0.25">
      <c r="A3642">
        <v>523</v>
      </c>
      <c r="B3642" s="9" t="s">
        <v>524</v>
      </c>
      <c r="C3642" s="3" t="s">
        <v>4633</v>
      </c>
      <c r="D3642" s="5">
        <v>5000</v>
      </c>
      <c r="E3642" s="7">
        <v>6030</v>
      </c>
      <c r="F3642" s="11">
        <f t="shared" si="228"/>
        <v>121</v>
      </c>
      <c r="G3642" t="s">
        <v>8218</v>
      </c>
      <c r="H3642" t="s">
        <v>8223</v>
      </c>
      <c r="I3642" t="s">
        <v>8245</v>
      </c>
      <c r="J3642">
        <v>1442805076</v>
      </c>
      <c r="K3642">
        <v>1440213076</v>
      </c>
      <c r="L3642" t="b">
        <v>0</v>
      </c>
      <c r="M3642">
        <v>84</v>
      </c>
      <c r="N3642" t="b">
        <v>1</v>
      </c>
      <c r="O3642" s="12" t="s">
        <v>8280</v>
      </c>
      <c r="P3642" s="12" t="s">
        <v>8281</v>
      </c>
      <c r="Q3642">
        <v>71.790000000000006</v>
      </c>
      <c r="R3642" s="18">
        <f t="shared" si="229"/>
        <v>42268.13282407407</v>
      </c>
      <c r="S3642" s="18">
        <f t="shared" si="230"/>
        <v>42238.13282407407</v>
      </c>
      <c r="T3642">
        <f t="shared" si="227"/>
        <v>2015</v>
      </c>
    </row>
    <row r="3643" spans="1:20" ht="60" x14ac:dyDescent="0.25">
      <c r="A3643">
        <v>3697</v>
      </c>
      <c r="B3643" s="9" t="s">
        <v>3694</v>
      </c>
      <c r="C3643" s="3" t="s">
        <v>7807</v>
      </c>
      <c r="D3643" s="5">
        <v>2000</v>
      </c>
      <c r="E3643" s="7">
        <v>2160</v>
      </c>
      <c r="F3643" s="11">
        <f t="shared" si="228"/>
        <v>108</v>
      </c>
      <c r="G3643" t="s">
        <v>8218</v>
      </c>
      <c r="H3643" t="s">
        <v>8224</v>
      </c>
      <c r="I3643" t="s">
        <v>8246</v>
      </c>
      <c r="J3643">
        <v>1462878648</v>
      </c>
      <c r="K3643">
        <v>1461064248</v>
      </c>
      <c r="L3643" t="b">
        <v>0</v>
      </c>
      <c r="M3643">
        <v>30</v>
      </c>
      <c r="N3643" t="b">
        <v>1</v>
      </c>
      <c r="O3643" s="12" t="s">
        <v>8280</v>
      </c>
      <c r="P3643" s="12" t="s">
        <v>8281</v>
      </c>
      <c r="Q3643">
        <v>72</v>
      </c>
      <c r="R3643" s="18">
        <f t="shared" si="229"/>
        <v>42500.465833333335</v>
      </c>
      <c r="S3643" s="18">
        <f t="shared" si="230"/>
        <v>42479.465833333335</v>
      </c>
      <c r="T3643">
        <f t="shared" si="227"/>
        <v>2016</v>
      </c>
    </row>
    <row r="3644" spans="1:20" ht="45" x14ac:dyDescent="0.25">
      <c r="A3644">
        <v>4088</v>
      </c>
      <c r="B3644" s="9" t="s">
        <v>4084</v>
      </c>
      <c r="C3644" s="3" t="s">
        <v>8191</v>
      </c>
      <c r="D3644" s="5">
        <v>2000</v>
      </c>
      <c r="E3644" s="7">
        <v>216</v>
      </c>
      <c r="F3644" s="11">
        <f t="shared" si="228"/>
        <v>11</v>
      </c>
      <c r="G3644" t="s">
        <v>8220</v>
      </c>
      <c r="H3644" t="s">
        <v>8224</v>
      </c>
      <c r="I3644" t="s">
        <v>8246</v>
      </c>
      <c r="J3644">
        <v>1421403960</v>
      </c>
      <c r="K3644">
        <v>1418827324</v>
      </c>
      <c r="L3644" t="b">
        <v>0</v>
      </c>
      <c r="M3644">
        <v>3</v>
      </c>
      <c r="N3644" t="b">
        <v>0</v>
      </c>
      <c r="O3644" s="12" t="s">
        <v>8280</v>
      </c>
      <c r="P3644" s="12" t="s">
        <v>8281</v>
      </c>
      <c r="Q3644">
        <v>72</v>
      </c>
      <c r="R3644" s="18">
        <f t="shared" si="229"/>
        <v>42020.434722222228</v>
      </c>
      <c r="S3644" s="18">
        <f t="shared" si="230"/>
        <v>41990.612546296295</v>
      </c>
      <c r="T3644">
        <f t="shared" si="227"/>
        <v>2014</v>
      </c>
    </row>
    <row r="3645" spans="1:20" ht="60" x14ac:dyDescent="0.25">
      <c r="A3645">
        <v>3418</v>
      </c>
      <c r="B3645" s="9" t="s">
        <v>3417</v>
      </c>
      <c r="C3645" s="3" t="s">
        <v>7528</v>
      </c>
      <c r="D3645" s="5">
        <v>4000</v>
      </c>
      <c r="E3645" s="7">
        <v>4035</v>
      </c>
      <c r="F3645" s="11">
        <f t="shared" si="228"/>
        <v>101</v>
      </c>
      <c r="G3645" t="s">
        <v>8218</v>
      </c>
      <c r="H3645" t="s">
        <v>8223</v>
      </c>
      <c r="I3645" t="s">
        <v>8245</v>
      </c>
      <c r="J3645">
        <v>1400875307</v>
      </c>
      <c r="K3645">
        <v>1398283307</v>
      </c>
      <c r="L3645" t="b">
        <v>0</v>
      </c>
      <c r="M3645">
        <v>56</v>
      </c>
      <c r="N3645" t="b">
        <v>1</v>
      </c>
      <c r="O3645" s="12" t="s">
        <v>8280</v>
      </c>
      <c r="P3645" s="12" t="s">
        <v>8281</v>
      </c>
      <c r="Q3645">
        <v>72.05</v>
      </c>
      <c r="R3645" s="18">
        <f t="shared" si="229"/>
        <v>41782.83457175926</v>
      </c>
      <c r="S3645" s="18">
        <f t="shared" si="230"/>
        <v>41752.83457175926</v>
      </c>
      <c r="T3645">
        <f t="shared" si="227"/>
        <v>2014</v>
      </c>
    </row>
    <row r="3646" spans="1:20" ht="45" x14ac:dyDescent="0.25">
      <c r="A3646">
        <v>3332</v>
      </c>
      <c r="B3646" s="9" t="s">
        <v>3332</v>
      </c>
      <c r="C3646" s="3" t="s">
        <v>7442</v>
      </c>
      <c r="D3646" s="5">
        <v>6000</v>
      </c>
      <c r="E3646" s="7">
        <v>6000</v>
      </c>
      <c r="F3646" s="11">
        <f t="shared" si="228"/>
        <v>100</v>
      </c>
      <c r="G3646" t="s">
        <v>8218</v>
      </c>
      <c r="H3646" t="s">
        <v>8223</v>
      </c>
      <c r="I3646" t="s">
        <v>8245</v>
      </c>
      <c r="J3646">
        <v>1405802330</v>
      </c>
      <c r="K3646">
        <v>1403210330</v>
      </c>
      <c r="L3646" t="b">
        <v>0</v>
      </c>
      <c r="M3646">
        <v>83</v>
      </c>
      <c r="N3646" t="b">
        <v>1</v>
      </c>
      <c r="O3646" s="12" t="s">
        <v>8280</v>
      </c>
      <c r="P3646" s="12" t="s">
        <v>8281</v>
      </c>
      <c r="Q3646">
        <v>72.290000000000006</v>
      </c>
      <c r="R3646" s="18">
        <f t="shared" si="229"/>
        <v>41839.860300925924</v>
      </c>
      <c r="S3646" s="18">
        <f t="shared" si="230"/>
        <v>41809.860300925924</v>
      </c>
      <c r="T3646">
        <f t="shared" si="227"/>
        <v>2014</v>
      </c>
    </row>
    <row r="3647" spans="1:20" ht="60" x14ac:dyDescent="0.25">
      <c r="A3647">
        <v>3822</v>
      </c>
      <c r="B3647" s="9" t="s">
        <v>3819</v>
      </c>
      <c r="C3647" s="3" t="s">
        <v>7931</v>
      </c>
      <c r="D3647" s="5">
        <v>5000</v>
      </c>
      <c r="E3647" s="7">
        <v>5501</v>
      </c>
      <c r="F3647" s="11">
        <f t="shared" si="228"/>
        <v>110</v>
      </c>
      <c r="G3647" t="s">
        <v>8218</v>
      </c>
      <c r="H3647" t="s">
        <v>8235</v>
      </c>
      <c r="I3647" t="s">
        <v>8248</v>
      </c>
      <c r="J3647">
        <v>1453244340</v>
      </c>
      <c r="K3647">
        <v>1448136417</v>
      </c>
      <c r="L3647" t="b">
        <v>0</v>
      </c>
      <c r="M3647">
        <v>76</v>
      </c>
      <c r="N3647" t="b">
        <v>1</v>
      </c>
      <c r="O3647" s="12" t="s">
        <v>8280</v>
      </c>
      <c r="P3647" s="12" t="s">
        <v>8281</v>
      </c>
      <c r="Q3647">
        <v>72.38</v>
      </c>
      <c r="R3647" s="18">
        <f t="shared" si="229"/>
        <v>42388.957638888889</v>
      </c>
      <c r="S3647" s="18">
        <f t="shared" si="230"/>
        <v>42329.838159722218</v>
      </c>
      <c r="T3647">
        <f t="shared" si="227"/>
        <v>2015</v>
      </c>
    </row>
    <row r="3648" spans="1:20" ht="45" x14ac:dyDescent="0.25">
      <c r="A3648">
        <v>3519</v>
      </c>
      <c r="B3648" s="9" t="s">
        <v>3518</v>
      </c>
      <c r="C3648" s="3" t="s">
        <v>7629</v>
      </c>
      <c r="D3648" s="5">
        <v>2000</v>
      </c>
      <c r="E3648" s="7">
        <v>2027</v>
      </c>
      <c r="F3648" s="11">
        <f t="shared" si="228"/>
        <v>101</v>
      </c>
      <c r="G3648" t="s">
        <v>8218</v>
      </c>
      <c r="H3648" t="s">
        <v>8224</v>
      </c>
      <c r="I3648" t="s">
        <v>8246</v>
      </c>
      <c r="J3648">
        <v>1425478950</v>
      </c>
      <c r="K3648">
        <v>1422886950</v>
      </c>
      <c r="L3648" t="b">
        <v>0</v>
      </c>
      <c r="M3648">
        <v>28</v>
      </c>
      <c r="N3648" t="b">
        <v>1</v>
      </c>
      <c r="O3648" s="12" t="s">
        <v>8280</v>
      </c>
      <c r="P3648" s="12" t="s">
        <v>8281</v>
      </c>
      <c r="Q3648">
        <v>72.39</v>
      </c>
      <c r="R3648" s="18">
        <f t="shared" si="229"/>
        <v>42067.598958333328</v>
      </c>
      <c r="S3648" s="18">
        <f t="shared" si="230"/>
        <v>42037.598958333328</v>
      </c>
      <c r="T3648">
        <f t="shared" si="227"/>
        <v>2015</v>
      </c>
    </row>
    <row r="3649" spans="1:20" ht="60" x14ac:dyDescent="0.25">
      <c r="A3649">
        <v>3729</v>
      </c>
      <c r="B3649" s="9" t="s">
        <v>3726</v>
      </c>
      <c r="C3649" s="3" t="s">
        <v>7839</v>
      </c>
      <c r="D3649" s="5">
        <v>5000</v>
      </c>
      <c r="E3649" s="7">
        <v>362</v>
      </c>
      <c r="F3649" s="11">
        <f t="shared" si="228"/>
        <v>7</v>
      </c>
      <c r="G3649" t="s">
        <v>8220</v>
      </c>
      <c r="H3649" t="s">
        <v>8223</v>
      </c>
      <c r="I3649" t="s">
        <v>8245</v>
      </c>
      <c r="J3649">
        <v>1427082912</v>
      </c>
      <c r="K3649">
        <v>1423198512</v>
      </c>
      <c r="L3649" t="b">
        <v>0</v>
      </c>
      <c r="M3649">
        <v>5</v>
      </c>
      <c r="N3649" t="b">
        <v>0</v>
      </c>
      <c r="O3649" s="12" t="s">
        <v>8280</v>
      </c>
      <c r="P3649" s="12" t="s">
        <v>8281</v>
      </c>
      <c r="Q3649">
        <v>72.400000000000006</v>
      </c>
      <c r="R3649" s="18">
        <f t="shared" si="229"/>
        <v>42086.16333333333</v>
      </c>
      <c r="S3649" s="18">
        <f t="shared" si="230"/>
        <v>42041.205000000002</v>
      </c>
      <c r="T3649">
        <f t="shared" si="227"/>
        <v>2015</v>
      </c>
    </row>
    <row r="3650" spans="1:20" ht="45" x14ac:dyDescent="0.25">
      <c r="A3650">
        <v>3592</v>
      </c>
      <c r="B3650" s="9" t="s">
        <v>3591</v>
      </c>
      <c r="C3650" s="3" t="s">
        <v>7702</v>
      </c>
      <c r="D3650" s="5">
        <v>2000</v>
      </c>
      <c r="E3650" s="7">
        <v>2545</v>
      </c>
      <c r="F3650" s="11">
        <f t="shared" si="228"/>
        <v>127</v>
      </c>
      <c r="G3650" t="s">
        <v>8218</v>
      </c>
      <c r="H3650" t="s">
        <v>8223</v>
      </c>
      <c r="I3650" t="s">
        <v>8245</v>
      </c>
      <c r="J3650">
        <v>1423630740</v>
      </c>
      <c r="K3650">
        <v>1418673307</v>
      </c>
      <c r="L3650" t="b">
        <v>0</v>
      </c>
      <c r="M3650">
        <v>35</v>
      </c>
      <c r="N3650" t="b">
        <v>1</v>
      </c>
      <c r="O3650" s="12" t="s">
        <v>8280</v>
      </c>
      <c r="P3650" s="12" t="s">
        <v>8281</v>
      </c>
      <c r="Q3650">
        <v>72.709999999999994</v>
      </c>
      <c r="R3650" s="18">
        <f t="shared" si="229"/>
        <v>42046.207638888889</v>
      </c>
      <c r="S3650" s="18">
        <f t="shared" si="230"/>
        <v>41988.829942129625</v>
      </c>
      <c r="T3650">
        <f t="shared" si="227"/>
        <v>2014</v>
      </c>
    </row>
    <row r="3651" spans="1:20" ht="45" x14ac:dyDescent="0.25">
      <c r="A3651">
        <v>3256</v>
      </c>
      <c r="B3651" s="9" t="s">
        <v>3256</v>
      </c>
      <c r="C3651" s="3" t="s">
        <v>7366</v>
      </c>
      <c r="D3651" s="5">
        <v>10000</v>
      </c>
      <c r="E3651" s="7">
        <v>12806</v>
      </c>
      <c r="F3651" s="11">
        <f t="shared" si="228"/>
        <v>128</v>
      </c>
      <c r="G3651" t="s">
        <v>8218</v>
      </c>
      <c r="H3651" t="s">
        <v>8223</v>
      </c>
      <c r="I3651" t="s">
        <v>8245</v>
      </c>
      <c r="J3651">
        <v>1433995140</v>
      </c>
      <c r="K3651">
        <v>1432129577</v>
      </c>
      <c r="L3651" t="b">
        <v>1</v>
      </c>
      <c r="M3651">
        <v>176</v>
      </c>
      <c r="N3651" t="b">
        <v>1</v>
      </c>
      <c r="O3651" s="12" t="s">
        <v>8280</v>
      </c>
      <c r="P3651" s="12" t="s">
        <v>8281</v>
      </c>
      <c r="Q3651">
        <v>72.760000000000005</v>
      </c>
      <c r="R3651" s="18">
        <f t="shared" si="229"/>
        <v>42166.165972222225</v>
      </c>
      <c r="S3651" s="18">
        <f t="shared" si="230"/>
        <v>42144.573807870373</v>
      </c>
      <c r="T3651">
        <f t="shared" ref="T3651:T3714" si="231">YEAR(S3651)</f>
        <v>2015</v>
      </c>
    </row>
    <row r="3652" spans="1:20" ht="30" x14ac:dyDescent="0.25">
      <c r="A3652">
        <v>3723</v>
      </c>
      <c r="B3652" s="9" t="s">
        <v>3720</v>
      </c>
      <c r="C3652" s="3" t="s">
        <v>7833</v>
      </c>
      <c r="D3652" s="5">
        <v>4500</v>
      </c>
      <c r="E3652" s="7">
        <v>4592</v>
      </c>
      <c r="F3652" s="11">
        <f t="shared" si="228"/>
        <v>102</v>
      </c>
      <c r="G3652" t="s">
        <v>8218</v>
      </c>
      <c r="H3652" t="s">
        <v>8224</v>
      </c>
      <c r="I3652" t="s">
        <v>8246</v>
      </c>
      <c r="J3652">
        <v>1417374262</v>
      </c>
      <c r="K3652">
        <v>1414778662</v>
      </c>
      <c r="L3652" t="b">
        <v>0</v>
      </c>
      <c r="M3652">
        <v>63</v>
      </c>
      <c r="N3652" t="b">
        <v>1</v>
      </c>
      <c r="O3652" s="12" t="s">
        <v>8280</v>
      </c>
      <c r="P3652" s="12" t="s">
        <v>8281</v>
      </c>
      <c r="Q3652">
        <v>72.89</v>
      </c>
      <c r="R3652" s="18">
        <f t="shared" si="229"/>
        <v>41973.794699074075</v>
      </c>
      <c r="S3652" s="18">
        <f t="shared" si="230"/>
        <v>41943.753032407411</v>
      </c>
      <c r="T3652">
        <f t="shared" si="231"/>
        <v>2014</v>
      </c>
    </row>
    <row r="3653" spans="1:20" ht="45" x14ac:dyDescent="0.25">
      <c r="A3653">
        <v>3466</v>
      </c>
      <c r="B3653" s="9" t="s">
        <v>3465</v>
      </c>
      <c r="C3653" s="3" t="s">
        <v>7576</v>
      </c>
      <c r="D3653" s="5">
        <v>3500</v>
      </c>
      <c r="E3653" s="7">
        <v>4450</v>
      </c>
      <c r="F3653" s="11">
        <f t="shared" si="228"/>
        <v>127</v>
      </c>
      <c r="G3653" t="s">
        <v>8218</v>
      </c>
      <c r="H3653" t="s">
        <v>8223</v>
      </c>
      <c r="I3653" t="s">
        <v>8245</v>
      </c>
      <c r="J3653">
        <v>1461108450</v>
      </c>
      <c r="K3653">
        <v>1455928050</v>
      </c>
      <c r="L3653" t="b">
        <v>0</v>
      </c>
      <c r="M3653">
        <v>61</v>
      </c>
      <c r="N3653" t="b">
        <v>1</v>
      </c>
      <c r="O3653" s="12" t="s">
        <v>8280</v>
      </c>
      <c r="P3653" s="12" t="s">
        <v>8281</v>
      </c>
      <c r="Q3653">
        <v>72.95</v>
      </c>
      <c r="R3653" s="18">
        <f t="shared" si="229"/>
        <v>42479.977430555555</v>
      </c>
      <c r="S3653" s="18">
        <f t="shared" si="230"/>
        <v>42420.019097222219</v>
      </c>
      <c r="T3653">
        <f t="shared" si="231"/>
        <v>2016</v>
      </c>
    </row>
    <row r="3654" spans="1:20" ht="45" x14ac:dyDescent="0.25">
      <c r="A3654">
        <v>3772</v>
      </c>
      <c r="B3654" s="9" t="s">
        <v>3769</v>
      </c>
      <c r="C3654" s="3" t="s">
        <v>7882</v>
      </c>
      <c r="D3654" s="5">
        <v>5000</v>
      </c>
      <c r="E3654" s="7">
        <v>5510</v>
      </c>
      <c r="F3654" s="11">
        <f t="shared" si="228"/>
        <v>110</v>
      </c>
      <c r="G3654" t="s">
        <v>8218</v>
      </c>
      <c r="H3654" t="s">
        <v>8223</v>
      </c>
      <c r="I3654" t="s">
        <v>8245</v>
      </c>
      <c r="J3654">
        <v>1480399200</v>
      </c>
      <c r="K3654">
        <v>1478616506</v>
      </c>
      <c r="L3654" t="b">
        <v>0</v>
      </c>
      <c r="M3654">
        <v>33</v>
      </c>
      <c r="N3654" t="b">
        <v>1</v>
      </c>
      <c r="O3654" s="12" t="s">
        <v>8280</v>
      </c>
      <c r="P3654" s="12" t="s">
        <v>8305</v>
      </c>
      <c r="Q3654">
        <v>166.97</v>
      </c>
      <c r="R3654" s="18">
        <f t="shared" si="229"/>
        <v>42703.25</v>
      </c>
      <c r="S3654" s="18">
        <f t="shared" si="230"/>
        <v>42682.616967592592</v>
      </c>
      <c r="T3654">
        <f t="shared" si="231"/>
        <v>2016</v>
      </c>
    </row>
    <row r="3655" spans="1:20" ht="30" x14ac:dyDescent="0.25">
      <c r="A3655">
        <v>3002</v>
      </c>
      <c r="B3655" s="9" t="s">
        <v>3002</v>
      </c>
      <c r="C3655" s="3" t="s">
        <v>7112</v>
      </c>
      <c r="D3655" s="5">
        <v>7000</v>
      </c>
      <c r="E3655" s="7">
        <v>7595.43</v>
      </c>
      <c r="F3655" s="11">
        <f t="shared" si="228"/>
        <v>109</v>
      </c>
      <c r="G3655" t="s">
        <v>8218</v>
      </c>
      <c r="H3655" t="s">
        <v>8223</v>
      </c>
      <c r="I3655" t="s">
        <v>8245</v>
      </c>
      <c r="J3655">
        <v>1356552252</v>
      </c>
      <c r="K3655">
        <v>1353960252</v>
      </c>
      <c r="L3655" t="b">
        <v>0</v>
      </c>
      <c r="M3655">
        <v>104</v>
      </c>
      <c r="N3655" t="b">
        <v>1</v>
      </c>
      <c r="O3655" s="12" t="s">
        <v>8280</v>
      </c>
      <c r="P3655" s="12" t="s">
        <v>8282</v>
      </c>
      <c r="Q3655">
        <v>73.03</v>
      </c>
      <c r="R3655" s="18">
        <f t="shared" si="229"/>
        <v>41269.83625</v>
      </c>
      <c r="S3655" s="18">
        <f t="shared" si="230"/>
        <v>41239.83625</v>
      </c>
      <c r="T3655">
        <f t="shared" si="231"/>
        <v>2012</v>
      </c>
    </row>
    <row r="3656" spans="1:20" ht="60" x14ac:dyDescent="0.25">
      <c r="A3656">
        <v>2791</v>
      </c>
      <c r="B3656" s="9" t="s">
        <v>2791</v>
      </c>
      <c r="C3656" s="3" t="s">
        <v>6901</v>
      </c>
      <c r="D3656" s="5">
        <v>2000</v>
      </c>
      <c r="E3656" s="7">
        <v>2050</v>
      </c>
      <c r="F3656" s="11">
        <f t="shared" si="228"/>
        <v>103</v>
      </c>
      <c r="G3656" t="s">
        <v>8218</v>
      </c>
      <c r="H3656" t="s">
        <v>8223</v>
      </c>
      <c r="I3656" t="s">
        <v>8245</v>
      </c>
      <c r="J3656">
        <v>1473393600</v>
      </c>
      <c r="K3656">
        <v>1470778559</v>
      </c>
      <c r="L3656" t="b">
        <v>0</v>
      </c>
      <c r="M3656">
        <v>28</v>
      </c>
      <c r="N3656" t="b">
        <v>1</v>
      </c>
      <c r="O3656" s="12" t="s">
        <v>8280</v>
      </c>
      <c r="P3656" s="12" t="s">
        <v>8281</v>
      </c>
      <c r="Q3656">
        <v>73.209999999999994</v>
      </c>
      <c r="R3656" s="18">
        <f t="shared" si="229"/>
        <v>42622.166666666672</v>
      </c>
      <c r="S3656" s="18">
        <f t="shared" si="230"/>
        <v>42591.899988425925</v>
      </c>
      <c r="T3656">
        <f t="shared" si="231"/>
        <v>2016</v>
      </c>
    </row>
    <row r="3657" spans="1:20" ht="45" x14ac:dyDescent="0.25">
      <c r="A3657">
        <v>3571</v>
      </c>
      <c r="B3657" s="9" t="s">
        <v>3570</v>
      </c>
      <c r="C3657" s="3" t="s">
        <v>7681</v>
      </c>
      <c r="D3657" s="5">
        <v>1500</v>
      </c>
      <c r="E3657" s="7">
        <v>1831</v>
      </c>
      <c r="F3657" s="11">
        <f t="shared" si="228"/>
        <v>122</v>
      </c>
      <c r="G3657" t="s">
        <v>8218</v>
      </c>
      <c r="H3657" t="s">
        <v>8224</v>
      </c>
      <c r="I3657" t="s">
        <v>8246</v>
      </c>
      <c r="J3657">
        <v>1414701413</v>
      </c>
      <c r="K3657">
        <v>1412109413</v>
      </c>
      <c r="L3657" t="b">
        <v>0</v>
      </c>
      <c r="M3657">
        <v>25</v>
      </c>
      <c r="N3657" t="b">
        <v>1</v>
      </c>
      <c r="O3657" s="12" t="s">
        <v>8280</v>
      </c>
      <c r="P3657" s="12" t="s">
        <v>8281</v>
      </c>
      <c r="Q3657">
        <v>73.239999999999995</v>
      </c>
      <c r="R3657" s="18">
        <f t="shared" si="229"/>
        <v>41942.858946759261</v>
      </c>
      <c r="S3657" s="18">
        <f t="shared" si="230"/>
        <v>41912.858946759261</v>
      </c>
      <c r="T3657">
        <f t="shared" si="231"/>
        <v>2014</v>
      </c>
    </row>
    <row r="3658" spans="1:20" ht="30" x14ac:dyDescent="0.25">
      <c r="A3658">
        <v>3773</v>
      </c>
      <c r="B3658" s="9" t="s">
        <v>3770</v>
      </c>
      <c r="C3658" s="3" t="s">
        <v>7883</v>
      </c>
      <c r="D3658" s="5">
        <v>5000</v>
      </c>
      <c r="E3658" s="7">
        <v>5410</v>
      </c>
      <c r="F3658" s="11">
        <f t="shared" si="228"/>
        <v>108</v>
      </c>
      <c r="G3658" t="s">
        <v>8218</v>
      </c>
      <c r="H3658" t="s">
        <v>8223</v>
      </c>
      <c r="I3658" t="s">
        <v>8245</v>
      </c>
      <c r="J3658">
        <v>1479175680</v>
      </c>
      <c r="K3658">
        <v>1476317247</v>
      </c>
      <c r="L3658" t="b">
        <v>0</v>
      </c>
      <c r="M3658">
        <v>57</v>
      </c>
      <c r="N3658" t="b">
        <v>1</v>
      </c>
      <c r="O3658" s="12" t="s">
        <v>8280</v>
      </c>
      <c r="P3658" s="12" t="s">
        <v>8305</v>
      </c>
      <c r="Q3658">
        <v>94.91</v>
      </c>
      <c r="R3658" s="18">
        <f t="shared" si="229"/>
        <v>42689.088888888888</v>
      </c>
      <c r="S3658" s="18">
        <f t="shared" si="230"/>
        <v>42656.005173611105</v>
      </c>
      <c r="T3658">
        <f t="shared" si="231"/>
        <v>2016</v>
      </c>
    </row>
    <row r="3659" spans="1:20" ht="60" x14ac:dyDescent="0.25">
      <c r="A3659">
        <v>3679</v>
      </c>
      <c r="B3659" s="9" t="s">
        <v>3676</v>
      </c>
      <c r="C3659" s="3" t="s">
        <v>7789</v>
      </c>
      <c r="D3659" s="5">
        <v>2000</v>
      </c>
      <c r="E3659" s="7">
        <v>2202</v>
      </c>
      <c r="F3659" s="11">
        <f t="shared" si="228"/>
        <v>110</v>
      </c>
      <c r="G3659" t="s">
        <v>8218</v>
      </c>
      <c r="H3659" t="s">
        <v>8223</v>
      </c>
      <c r="I3659" t="s">
        <v>8245</v>
      </c>
      <c r="J3659">
        <v>1404190740</v>
      </c>
      <c r="K3659">
        <v>1401214581</v>
      </c>
      <c r="L3659" t="b">
        <v>0</v>
      </c>
      <c r="M3659">
        <v>30</v>
      </c>
      <c r="N3659" t="b">
        <v>1</v>
      </c>
      <c r="O3659" s="12" t="s">
        <v>8280</v>
      </c>
      <c r="P3659" s="12" t="s">
        <v>8281</v>
      </c>
      <c r="Q3659">
        <v>73.400000000000006</v>
      </c>
      <c r="R3659" s="18">
        <f t="shared" si="229"/>
        <v>41821.207638888889</v>
      </c>
      <c r="S3659" s="18">
        <f t="shared" si="230"/>
        <v>41786.761354166665</v>
      </c>
      <c r="T3659">
        <f t="shared" si="231"/>
        <v>2014</v>
      </c>
    </row>
    <row r="3660" spans="1:20" ht="30" x14ac:dyDescent="0.25">
      <c r="A3660">
        <v>3287</v>
      </c>
      <c r="B3660" s="9" t="s">
        <v>3287</v>
      </c>
      <c r="C3660" s="3" t="s">
        <v>7397</v>
      </c>
      <c r="D3660" s="5">
        <v>2500</v>
      </c>
      <c r="E3660" s="7">
        <v>2500</v>
      </c>
      <c r="F3660" s="11">
        <f t="shared" si="228"/>
        <v>100</v>
      </c>
      <c r="G3660" t="s">
        <v>8218</v>
      </c>
      <c r="H3660" t="s">
        <v>8228</v>
      </c>
      <c r="I3660" t="s">
        <v>8250</v>
      </c>
      <c r="J3660">
        <v>1448733628</v>
      </c>
      <c r="K3660">
        <v>1446573628</v>
      </c>
      <c r="L3660" t="b">
        <v>0</v>
      </c>
      <c r="M3660">
        <v>34</v>
      </c>
      <c r="N3660" t="b">
        <v>1</v>
      </c>
      <c r="O3660" s="12" t="s">
        <v>8280</v>
      </c>
      <c r="P3660" s="12" t="s">
        <v>8281</v>
      </c>
      <c r="Q3660">
        <v>73.53</v>
      </c>
      <c r="R3660" s="18">
        <f t="shared" si="229"/>
        <v>42336.750324074077</v>
      </c>
      <c r="S3660" s="18">
        <f t="shared" si="230"/>
        <v>42311.750324074077</v>
      </c>
      <c r="T3660">
        <f t="shared" si="231"/>
        <v>2015</v>
      </c>
    </row>
    <row r="3661" spans="1:20" ht="60" x14ac:dyDescent="0.25">
      <c r="A3661">
        <v>3655</v>
      </c>
      <c r="B3661" s="9" t="s">
        <v>3652</v>
      </c>
      <c r="C3661" s="3" t="s">
        <v>7765</v>
      </c>
      <c r="D3661" s="5">
        <v>5000</v>
      </c>
      <c r="E3661" s="7">
        <v>5813</v>
      </c>
      <c r="F3661" s="11">
        <f t="shared" si="228"/>
        <v>116</v>
      </c>
      <c r="G3661" t="s">
        <v>8218</v>
      </c>
      <c r="H3661" t="s">
        <v>8223</v>
      </c>
      <c r="I3661" t="s">
        <v>8245</v>
      </c>
      <c r="J3661">
        <v>1437202740</v>
      </c>
      <c r="K3661">
        <v>1434654998</v>
      </c>
      <c r="L3661" t="b">
        <v>0</v>
      </c>
      <c r="M3661">
        <v>79</v>
      </c>
      <c r="N3661" t="b">
        <v>1</v>
      </c>
      <c r="O3661" s="12" t="s">
        <v>8280</v>
      </c>
      <c r="P3661" s="12" t="s">
        <v>8281</v>
      </c>
      <c r="Q3661">
        <v>73.58</v>
      </c>
      <c r="R3661" s="18">
        <f t="shared" si="229"/>
        <v>42203.290972222225</v>
      </c>
      <c r="S3661" s="18">
        <f t="shared" si="230"/>
        <v>42173.803217592591</v>
      </c>
      <c r="T3661">
        <f t="shared" si="231"/>
        <v>2015</v>
      </c>
    </row>
    <row r="3662" spans="1:20" ht="60" x14ac:dyDescent="0.25">
      <c r="A3662">
        <v>3049</v>
      </c>
      <c r="B3662" s="9" t="s">
        <v>3049</v>
      </c>
      <c r="C3662" s="3" t="s">
        <v>7159</v>
      </c>
      <c r="D3662" s="5">
        <v>3750</v>
      </c>
      <c r="E3662" s="7">
        <v>4000</v>
      </c>
      <c r="F3662" s="11">
        <f t="shared" si="228"/>
        <v>107</v>
      </c>
      <c r="G3662" t="s">
        <v>8218</v>
      </c>
      <c r="H3662" t="s">
        <v>8223</v>
      </c>
      <c r="I3662" t="s">
        <v>8245</v>
      </c>
      <c r="J3662">
        <v>1434241255</v>
      </c>
      <c r="K3662">
        <v>1431649255</v>
      </c>
      <c r="L3662" t="b">
        <v>0</v>
      </c>
      <c r="M3662">
        <v>54</v>
      </c>
      <c r="N3662" t="b">
        <v>1</v>
      </c>
      <c r="O3662" s="12" t="s">
        <v>8280</v>
      </c>
      <c r="P3662" s="12" t="s">
        <v>8282</v>
      </c>
      <c r="Q3662">
        <v>74.069999999999993</v>
      </c>
      <c r="R3662" s="18">
        <f t="shared" si="229"/>
        <v>42169.014525462961</v>
      </c>
      <c r="S3662" s="18">
        <f t="shared" si="230"/>
        <v>42139.014525462961</v>
      </c>
      <c r="T3662">
        <f t="shared" si="231"/>
        <v>2015</v>
      </c>
    </row>
    <row r="3663" spans="1:20" ht="30" x14ac:dyDescent="0.25">
      <c r="A3663">
        <v>3692</v>
      </c>
      <c r="B3663" s="9" t="s">
        <v>3689</v>
      </c>
      <c r="C3663" s="3" t="s">
        <v>7802</v>
      </c>
      <c r="D3663" s="5">
        <v>1000</v>
      </c>
      <c r="E3663" s="7">
        <v>1260</v>
      </c>
      <c r="F3663" s="11">
        <f t="shared" si="228"/>
        <v>126</v>
      </c>
      <c r="G3663" t="s">
        <v>8218</v>
      </c>
      <c r="H3663" t="s">
        <v>8223</v>
      </c>
      <c r="I3663" t="s">
        <v>8245</v>
      </c>
      <c r="J3663">
        <v>1411084800</v>
      </c>
      <c r="K3663">
        <v>1410304179</v>
      </c>
      <c r="L3663" t="b">
        <v>0</v>
      </c>
      <c r="M3663">
        <v>17</v>
      </c>
      <c r="N3663" t="b">
        <v>1</v>
      </c>
      <c r="O3663" s="12" t="s">
        <v>8280</v>
      </c>
      <c r="P3663" s="12" t="s">
        <v>8281</v>
      </c>
      <c r="Q3663">
        <v>74.12</v>
      </c>
      <c r="R3663" s="18">
        <f t="shared" si="229"/>
        <v>41901</v>
      </c>
      <c r="S3663" s="18">
        <f t="shared" si="230"/>
        <v>41891.96503472222</v>
      </c>
      <c r="T3663">
        <f t="shared" si="231"/>
        <v>2014</v>
      </c>
    </row>
    <row r="3664" spans="1:20" ht="60" x14ac:dyDescent="0.25">
      <c r="A3664">
        <v>3495</v>
      </c>
      <c r="B3664" s="9" t="s">
        <v>3494</v>
      </c>
      <c r="C3664" s="3" t="s">
        <v>7605</v>
      </c>
      <c r="D3664" s="5">
        <v>5000</v>
      </c>
      <c r="E3664" s="7">
        <v>5343</v>
      </c>
      <c r="F3664" s="11">
        <f t="shared" si="228"/>
        <v>107</v>
      </c>
      <c r="G3664" t="s">
        <v>8218</v>
      </c>
      <c r="H3664" t="s">
        <v>8228</v>
      </c>
      <c r="I3664" t="s">
        <v>8250</v>
      </c>
      <c r="J3664">
        <v>1414862280</v>
      </c>
      <c r="K3664">
        <v>1412360309</v>
      </c>
      <c r="L3664" t="b">
        <v>0</v>
      </c>
      <c r="M3664">
        <v>72</v>
      </c>
      <c r="N3664" t="b">
        <v>1</v>
      </c>
      <c r="O3664" s="12" t="s">
        <v>8280</v>
      </c>
      <c r="P3664" s="12" t="s">
        <v>8281</v>
      </c>
      <c r="Q3664">
        <v>74.209999999999994</v>
      </c>
      <c r="R3664" s="18">
        <f t="shared" si="229"/>
        <v>41944.720833333333</v>
      </c>
      <c r="S3664" s="18">
        <f t="shared" si="230"/>
        <v>41915.762835648151</v>
      </c>
      <c r="T3664">
        <f t="shared" si="231"/>
        <v>2014</v>
      </c>
    </row>
    <row r="3665" spans="1:20" ht="60" x14ac:dyDescent="0.25">
      <c r="A3665">
        <v>3774</v>
      </c>
      <c r="B3665" s="9" t="s">
        <v>3771</v>
      </c>
      <c r="C3665" s="3" t="s">
        <v>7884</v>
      </c>
      <c r="D3665" s="5">
        <v>2500</v>
      </c>
      <c r="E3665" s="7">
        <v>2500</v>
      </c>
      <c r="F3665" s="11">
        <f t="shared" si="228"/>
        <v>100</v>
      </c>
      <c r="G3665" t="s">
        <v>8218</v>
      </c>
      <c r="H3665" t="s">
        <v>8228</v>
      </c>
      <c r="I3665" t="s">
        <v>8250</v>
      </c>
      <c r="J3665">
        <v>1428606055</v>
      </c>
      <c r="K3665">
        <v>1427223655</v>
      </c>
      <c r="L3665" t="b">
        <v>0</v>
      </c>
      <c r="M3665">
        <v>25</v>
      </c>
      <c r="N3665" t="b">
        <v>1</v>
      </c>
      <c r="O3665" s="12" t="s">
        <v>8280</v>
      </c>
      <c r="P3665" s="12" t="s">
        <v>8305</v>
      </c>
      <c r="Q3665">
        <v>100</v>
      </c>
      <c r="R3665" s="18">
        <f t="shared" si="229"/>
        <v>42103.792303240742</v>
      </c>
      <c r="S3665" s="18">
        <f t="shared" si="230"/>
        <v>42087.792303240742</v>
      </c>
      <c r="T3665">
        <f t="shared" si="231"/>
        <v>2015</v>
      </c>
    </row>
    <row r="3666" spans="1:20" ht="45" x14ac:dyDescent="0.25">
      <c r="A3666">
        <v>3775</v>
      </c>
      <c r="B3666" s="9" t="s">
        <v>3772</v>
      </c>
      <c r="C3666" s="3" t="s">
        <v>7885</v>
      </c>
      <c r="D3666" s="5">
        <v>2000</v>
      </c>
      <c r="E3666" s="7">
        <v>2005</v>
      </c>
      <c r="F3666" s="11">
        <f t="shared" ref="F3666:F3729" si="232">ROUND(E3666/D3666*100,0)</f>
        <v>100</v>
      </c>
      <c r="G3666" t="s">
        <v>8218</v>
      </c>
      <c r="H3666" t="s">
        <v>8223</v>
      </c>
      <c r="I3666" t="s">
        <v>8245</v>
      </c>
      <c r="J3666">
        <v>1428552000</v>
      </c>
      <c r="K3666">
        <v>1426199843</v>
      </c>
      <c r="L3666" t="b">
        <v>0</v>
      </c>
      <c r="M3666">
        <v>14</v>
      </c>
      <c r="N3666" t="b">
        <v>1</v>
      </c>
      <c r="O3666" s="12" t="s">
        <v>8280</v>
      </c>
      <c r="P3666" s="12" t="s">
        <v>8305</v>
      </c>
      <c r="Q3666">
        <v>143.21</v>
      </c>
      <c r="R3666" s="18">
        <f t="shared" ref="R3666:R3729" si="233">(((J3666/60)/60)/24)+DATE(1970,1,1)</f>
        <v>42103.166666666672</v>
      </c>
      <c r="S3666" s="18">
        <f t="shared" ref="S3666:S3729" si="234">(((K3666/60)/60)/24)+DATE(1970,1,1)</f>
        <v>42075.942627314813</v>
      </c>
      <c r="T3666">
        <f t="shared" si="231"/>
        <v>2015</v>
      </c>
    </row>
    <row r="3667" spans="1:20" ht="45" x14ac:dyDescent="0.25">
      <c r="A3667">
        <v>526</v>
      </c>
      <c r="B3667" s="9" t="s">
        <v>527</v>
      </c>
      <c r="C3667" s="3" t="s">
        <v>4636</v>
      </c>
      <c r="D3667" s="5">
        <v>1500</v>
      </c>
      <c r="E3667" s="7">
        <v>1710</v>
      </c>
      <c r="F3667" s="11">
        <f t="shared" si="232"/>
        <v>114</v>
      </c>
      <c r="G3667" t="s">
        <v>8218</v>
      </c>
      <c r="H3667" t="s">
        <v>8224</v>
      </c>
      <c r="I3667" t="s">
        <v>8246</v>
      </c>
      <c r="J3667">
        <v>1438966800</v>
      </c>
      <c r="K3667">
        <v>1436278344</v>
      </c>
      <c r="L3667" t="b">
        <v>0</v>
      </c>
      <c r="M3667">
        <v>23</v>
      </c>
      <c r="N3667" t="b">
        <v>1</v>
      </c>
      <c r="O3667" s="12" t="s">
        <v>8280</v>
      </c>
      <c r="P3667" s="12" t="s">
        <v>8281</v>
      </c>
      <c r="Q3667">
        <v>74.349999999999994</v>
      </c>
      <c r="R3667" s="18">
        <f t="shared" si="233"/>
        <v>42223.708333333328</v>
      </c>
      <c r="S3667" s="18">
        <f t="shared" si="234"/>
        <v>42192.591944444444</v>
      </c>
      <c r="T3667">
        <f t="shared" si="231"/>
        <v>2015</v>
      </c>
    </row>
    <row r="3668" spans="1:20" ht="60" x14ac:dyDescent="0.25">
      <c r="A3668">
        <v>2971</v>
      </c>
      <c r="B3668" s="9" t="s">
        <v>2971</v>
      </c>
      <c r="C3668" s="3" t="s">
        <v>7081</v>
      </c>
      <c r="D3668" s="5">
        <v>3200</v>
      </c>
      <c r="E3668" s="7">
        <v>3205</v>
      </c>
      <c r="F3668" s="11">
        <f t="shared" si="232"/>
        <v>100</v>
      </c>
      <c r="G3668" t="s">
        <v>8218</v>
      </c>
      <c r="H3668" t="s">
        <v>8223</v>
      </c>
      <c r="I3668" t="s">
        <v>8245</v>
      </c>
      <c r="J3668">
        <v>1409500078</v>
      </c>
      <c r="K3668">
        <v>1406908078</v>
      </c>
      <c r="L3668" t="b">
        <v>0</v>
      </c>
      <c r="M3668">
        <v>43</v>
      </c>
      <c r="N3668" t="b">
        <v>1</v>
      </c>
      <c r="O3668" s="12" t="s">
        <v>8280</v>
      </c>
      <c r="P3668" s="12" t="s">
        <v>8281</v>
      </c>
      <c r="Q3668">
        <v>74.53</v>
      </c>
      <c r="R3668" s="18">
        <f t="shared" si="233"/>
        <v>41882.658310185187</v>
      </c>
      <c r="S3668" s="18">
        <f t="shared" si="234"/>
        <v>41852.658310185187</v>
      </c>
      <c r="T3668">
        <f t="shared" si="231"/>
        <v>2014</v>
      </c>
    </row>
    <row r="3669" spans="1:20" ht="45" x14ac:dyDescent="0.25">
      <c r="A3669">
        <v>3260</v>
      </c>
      <c r="B3669" s="9" t="s">
        <v>3260</v>
      </c>
      <c r="C3669" s="3" t="s">
        <v>7370</v>
      </c>
      <c r="D3669" s="5">
        <v>5000</v>
      </c>
      <c r="E3669" s="7">
        <v>5462</v>
      </c>
      <c r="F3669" s="11">
        <f t="shared" si="232"/>
        <v>109</v>
      </c>
      <c r="G3669" t="s">
        <v>8218</v>
      </c>
      <c r="H3669" t="s">
        <v>8223</v>
      </c>
      <c r="I3669" t="s">
        <v>8245</v>
      </c>
      <c r="J3669">
        <v>1448903318</v>
      </c>
      <c r="K3669">
        <v>1445875718</v>
      </c>
      <c r="L3669" t="b">
        <v>1</v>
      </c>
      <c r="M3669">
        <v>73</v>
      </c>
      <c r="N3669" t="b">
        <v>1</v>
      </c>
      <c r="O3669" s="12" t="s">
        <v>8280</v>
      </c>
      <c r="P3669" s="12" t="s">
        <v>8281</v>
      </c>
      <c r="Q3669">
        <v>74.819999999999993</v>
      </c>
      <c r="R3669" s="18">
        <f t="shared" si="233"/>
        <v>42338.714328703703</v>
      </c>
      <c r="S3669" s="18">
        <f t="shared" si="234"/>
        <v>42303.672662037032</v>
      </c>
      <c r="T3669">
        <f t="shared" si="231"/>
        <v>2015</v>
      </c>
    </row>
    <row r="3670" spans="1:20" ht="60" x14ac:dyDescent="0.25">
      <c r="A3670">
        <v>3776</v>
      </c>
      <c r="B3670" s="9" t="s">
        <v>3773</v>
      </c>
      <c r="C3670" s="3" t="s">
        <v>7886</v>
      </c>
      <c r="D3670" s="5">
        <v>8000</v>
      </c>
      <c r="E3670" s="7">
        <v>8537</v>
      </c>
      <c r="F3670" s="11">
        <f t="shared" si="232"/>
        <v>107</v>
      </c>
      <c r="G3670" t="s">
        <v>8218</v>
      </c>
      <c r="H3670" t="s">
        <v>8223</v>
      </c>
      <c r="I3670" t="s">
        <v>8245</v>
      </c>
      <c r="J3670">
        <v>1406854800</v>
      </c>
      <c r="K3670">
        <v>1403599778</v>
      </c>
      <c r="L3670" t="b">
        <v>0</v>
      </c>
      <c r="M3670">
        <v>94</v>
      </c>
      <c r="N3670" t="b">
        <v>1</v>
      </c>
      <c r="O3670" s="12" t="s">
        <v>8280</v>
      </c>
      <c r="P3670" s="12" t="s">
        <v>8305</v>
      </c>
      <c r="Q3670">
        <v>90.82</v>
      </c>
      <c r="R3670" s="18">
        <f t="shared" si="233"/>
        <v>41852.041666666664</v>
      </c>
      <c r="S3670" s="18">
        <f t="shared" si="234"/>
        <v>41814.367800925924</v>
      </c>
      <c r="T3670">
        <f t="shared" si="231"/>
        <v>2014</v>
      </c>
    </row>
    <row r="3671" spans="1:20" ht="45" x14ac:dyDescent="0.25">
      <c r="A3671">
        <v>3777</v>
      </c>
      <c r="B3671" s="9" t="s">
        <v>3774</v>
      </c>
      <c r="C3671" s="3" t="s">
        <v>7887</v>
      </c>
      <c r="D3671" s="5">
        <v>2000</v>
      </c>
      <c r="E3671" s="7">
        <v>2864</v>
      </c>
      <c r="F3671" s="11">
        <f t="shared" si="232"/>
        <v>143</v>
      </c>
      <c r="G3671" t="s">
        <v>8218</v>
      </c>
      <c r="H3671" t="s">
        <v>8223</v>
      </c>
      <c r="I3671" t="s">
        <v>8245</v>
      </c>
      <c r="J3671">
        <v>1411790400</v>
      </c>
      <c r="K3671">
        <v>1409884821</v>
      </c>
      <c r="L3671" t="b">
        <v>0</v>
      </c>
      <c r="M3671">
        <v>59</v>
      </c>
      <c r="N3671" t="b">
        <v>1</v>
      </c>
      <c r="O3671" s="12" t="s">
        <v>8280</v>
      </c>
      <c r="P3671" s="12" t="s">
        <v>8305</v>
      </c>
      <c r="Q3671">
        <v>48.54</v>
      </c>
      <c r="R3671" s="18">
        <f t="shared" si="233"/>
        <v>41909.166666666664</v>
      </c>
      <c r="S3671" s="18">
        <f t="shared" si="234"/>
        <v>41887.111354166671</v>
      </c>
      <c r="T3671">
        <f t="shared" si="231"/>
        <v>2014</v>
      </c>
    </row>
    <row r="3672" spans="1:20" ht="45" x14ac:dyDescent="0.25">
      <c r="A3672">
        <v>3830</v>
      </c>
      <c r="B3672" s="9" t="s">
        <v>3827</v>
      </c>
      <c r="C3672" s="3" t="s">
        <v>7939</v>
      </c>
      <c r="D3672" s="5">
        <v>100</v>
      </c>
      <c r="E3672" s="7">
        <v>225</v>
      </c>
      <c r="F3672" s="11">
        <f t="shared" si="232"/>
        <v>225</v>
      </c>
      <c r="G3672" t="s">
        <v>8218</v>
      </c>
      <c r="H3672" t="s">
        <v>8223</v>
      </c>
      <c r="I3672" t="s">
        <v>8245</v>
      </c>
      <c r="J3672">
        <v>1464371211</v>
      </c>
      <c r="K3672">
        <v>1463161611</v>
      </c>
      <c r="L3672" t="b">
        <v>0</v>
      </c>
      <c r="M3672">
        <v>3</v>
      </c>
      <c r="N3672" t="b">
        <v>1</v>
      </c>
      <c r="O3672" s="12" t="s">
        <v>8280</v>
      </c>
      <c r="P3672" s="12" t="s">
        <v>8281</v>
      </c>
      <c r="Q3672">
        <v>75</v>
      </c>
      <c r="R3672" s="18">
        <f t="shared" si="233"/>
        <v>42517.740868055553</v>
      </c>
      <c r="S3672" s="18">
        <f t="shared" si="234"/>
        <v>42503.740868055553</v>
      </c>
      <c r="T3672">
        <f t="shared" si="231"/>
        <v>2016</v>
      </c>
    </row>
    <row r="3673" spans="1:20" ht="45" x14ac:dyDescent="0.25">
      <c r="A3673">
        <v>3308</v>
      </c>
      <c r="B3673" s="9" t="s">
        <v>3308</v>
      </c>
      <c r="C3673" s="3" t="s">
        <v>7418</v>
      </c>
      <c r="D3673" s="5">
        <v>3500</v>
      </c>
      <c r="E3673" s="7">
        <v>4280</v>
      </c>
      <c r="F3673" s="11">
        <f t="shared" si="232"/>
        <v>122</v>
      </c>
      <c r="G3673" t="s">
        <v>8218</v>
      </c>
      <c r="H3673" t="s">
        <v>8223</v>
      </c>
      <c r="I3673" t="s">
        <v>8245</v>
      </c>
      <c r="J3673">
        <v>1460581365</v>
      </c>
      <c r="K3673">
        <v>1458766965</v>
      </c>
      <c r="L3673" t="b">
        <v>0</v>
      </c>
      <c r="M3673">
        <v>57</v>
      </c>
      <c r="N3673" t="b">
        <v>1</v>
      </c>
      <c r="O3673" s="12" t="s">
        <v>8280</v>
      </c>
      <c r="P3673" s="12" t="s">
        <v>8281</v>
      </c>
      <c r="Q3673">
        <v>75.09</v>
      </c>
      <c r="R3673" s="18">
        <f t="shared" si="233"/>
        <v>42473.876909722225</v>
      </c>
      <c r="S3673" s="18">
        <f t="shared" si="234"/>
        <v>42452.876909722225</v>
      </c>
      <c r="T3673">
        <f t="shared" si="231"/>
        <v>2016</v>
      </c>
    </row>
    <row r="3674" spans="1:20" ht="45" x14ac:dyDescent="0.25">
      <c r="A3674">
        <v>4038</v>
      </c>
      <c r="B3674" s="9" t="s">
        <v>4034</v>
      </c>
      <c r="C3674" s="3" t="s">
        <v>8142</v>
      </c>
      <c r="D3674" s="5">
        <v>2500</v>
      </c>
      <c r="E3674" s="7">
        <v>301</v>
      </c>
      <c r="F3674" s="11">
        <f t="shared" si="232"/>
        <v>12</v>
      </c>
      <c r="G3674" t="s">
        <v>8220</v>
      </c>
      <c r="H3674" t="s">
        <v>8223</v>
      </c>
      <c r="I3674" t="s">
        <v>8245</v>
      </c>
      <c r="J3674">
        <v>1413573010</v>
      </c>
      <c r="K3674">
        <v>1408389010</v>
      </c>
      <c r="L3674" t="b">
        <v>0</v>
      </c>
      <c r="M3674">
        <v>4</v>
      </c>
      <c r="N3674" t="b">
        <v>0</v>
      </c>
      <c r="O3674" s="12" t="s">
        <v>8280</v>
      </c>
      <c r="P3674" s="12" t="s">
        <v>8281</v>
      </c>
      <c r="Q3674">
        <v>75.25</v>
      </c>
      <c r="R3674" s="18">
        <f t="shared" si="233"/>
        <v>41929.798726851855</v>
      </c>
      <c r="S3674" s="18">
        <f t="shared" si="234"/>
        <v>41869.798726851855</v>
      </c>
      <c r="T3674">
        <f t="shared" si="231"/>
        <v>2014</v>
      </c>
    </row>
    <row r="3675" spans="1:20" ht="60" x14ac:dyDescent="0.25">
      <c r="A3675">
        <v>3513</v>
      </c>
      <c r="B3675" s="9" t="s">
        <v>3512</v>
      </c>
      <c r="C3675" s="3" t="s">
        <v>7623</v>
      </c>
      <c r="D3675" s="5">
        <v>2800</v>
      </c>
      <c r="E3675" s="7">
        <v>3315</v>
      </c>
      <c r="F3675" s="11">
        <f t="shared" si="232"/>
        <v>118</v>
      </c>
      <c r="G3675" t="s">
        <v>8218</v>
      </c>
      <c r="H3675" t="s">
        <v>8223</v>
      </c>
      <c r="I3675" t="s">
        <v>8245</v>
      </c>
      <c r="J3675">
        <v>1401857940</v>
      </c>
      <c r="K3675">
        <v>1400725112</v>
      </c>
      <c r="L3675" t="b">
        <v>0</v>
      </c>
      <c r="M3675">
        <v>44</v>
      </c>
      <c r="N3675" t="b">
        <v>1</v>
      </c>
      <c r="O3675" s="12" t="s">
        <v>8280</v>
      </c>
      <c r="P3675" s="12" t="s">
        <v>8281</v>
      </c>
      <c r="Q3675">
        <v>75.34</v>
      </c>
      <c r="R3675" s="18">
        <f t="shared" si="233"/>
        <v>41794.207638888889</v>
      </c>
      <c r="S3675" s="18">
        <f t="shared" si="234"/>
        <v>41781.096203703702</v>
      </c>
      <c r="T3675">
        <f t="shared" si="231"/>
        <v>2014</v>
      </c>
    </row>
    <row r="3676" spans="1:20" ht="30" x14ac:dyDescent="0.25">
      <c r="A3676">
        <v>3778</v>
      </c>
      <c r="B3676" s="9" t="s">
        <v>3775</v>
      </c>
      <c r="C3676" s="3" t="s">
        <v>7888</v>
      </c>
      <c r="D3676" s="5">
        <v>2400</v>
      </c>
      <c r="E3676" s="7">
        <v>2521</v>
      </c>
      <c r="F3676" s="11">
        <f t="shared" si="232"/>
        <v>105</v>
      </c>
      <c r="G3676" t="s">
        <v>8218</v>
      </c>
      <c r="H3676" t="s">
        <v>8223</v>
      </c>
      <c r="I3676" t="s">
        <v>8245</v>
      </c>
      <c r="J3676">
        <v>1423942780</v>
      </c>
      <c r="K3676">
        <v>1418758780</v>
      </c>
      <c r="L3676" t="b">
        <v>0</v>
      </c>
      <c r="M3676">
        <v>36</v>
      </c>
      <c r="N3676" t="b">
        <v>1</v>
      </c>
      <c r="O3676" s="12" t="s">
        <v>8280</v>
      </c>
      <c r="P3676" s="12" t="s">
        <v>8305</v>
      </c>
      <c r="Q3676">
        <v>70.03</v>
      </c>
      <c r="R3676" s="18">
        <f t="shared" si="233"/>
        <v>42049.819212962961</v>
      </c>
      <c r="S3676" s="18">
        <f t="shared" si="234"/>
        <v>41989.819212962961</v>
      </c>
      <c r="T3676">
        <f t="shared" si="231"/>
        <v>2014</v>
      </c>
    </row>
    <row r="3677" spans="1:20" ht="75" x14ac:dyDescent="0.25">
      <c r="A3677">
        <v>3849</v>
      </c>
      <c r="B3677" s="9" t="s">
        <v>3846</v>
      </c>
      <c r="C3677" s="3" t="s">
        <v>7958</v>
      </c>
      <c r="D3677" s="5">
        <v>30000</v>
      </c>
      <c r="E3677" s="7">
        <v>2113</v>
      </c>
      <c r="F3677" s="11">
        <f t="shared" si="232"/>
        <v>7</v>
      </c>
      <c r="G3677" t="s">
        <v>8220</v>
      </c>
      <c r="H3677" t="s">
        <v>8235</v>
      </c>
      <c r="I3677" t="s">
        <v>8248</v>
      </c>
      <c r="J3677">
        <v>1434047084</v>
      </c>
      <c r="K3677">
        <v>1431455084</v>
      </c>
      <c r="L3677" t="b">
        <v>1</v>
      </c>
      <c r="M3677">
        <v>28</v>
      </c>
      <c r="N3677" t="b">
        <v>0</v>
      </c>
      <c r="O3677" s="12" t="s">
        <v>8280</v>
      </c>
      <c r="P3677" s="12" t="s">
        <v>8281</v>
      </c>
      <c r="Q3677">
        <v>75.459999999999994</v>
      </c>
      <c r="R3677" s="18">
        <f t="shared" si="233"/>
        <v>42166.767175925925</v>
      </c>
      <c r="S3677" s="18">
        <f t="shared" si="234"/>
        <v>42136.767175925925</v>
      </c>
      <c r="T3677">
        <f t="shared" si="231"/>
        <v>2015</v>
      </c>
    </row>
    <row r="3678" spans="1:20" ht="30" x14ac:dyDescent="0.25">
      <c r="A3678">
        <v>3658</v>
      </c>
      <c r="B3678" s="9" t="s">
        <v>3655</v>
      </c>
      <c r="C3678" s="3" t="s">
        <v>7768</v>
      </c>
      <c r="D3678" s="5">
        <v>1500</v>
      </c>
      <c r="E3678" s="7">
        <v>1510</v>
      </c>
      <c r="F3678" s="11">
        <f t="shared" si="232"/>
        <v>101</v>
      </c>
      <c r="G3678" t="s">
        <v>8218</v>
      </c>
      <c r="H3678" t="s">
        <v>8223</v>
      </c>
      <c r="I3678" t="s">
        <v>8245</v>
      </c>
      <c r="J3678">
        <v>1404273540</v>
      </c>
      <c r="K3678">
        <v>1400272580</v>
      </c>
      <c r="L3678" t="b">
        <v>0</v>
      </c>
      <c r="M3678">
        <v>20</v>
      </c>
      <c r="N3678" t="b">
        <v>1</v>
      </c>
      <c r="O3678" s="12" t="s">
        <v>8280</v>
      </c>
      <c r="P3678" s="12" t="s">
        <v>8281</v>
      </c>
      <c r="Q3678">
        <v>75.5</v>
      </c>
      <c r="R3678" s="18">
        <f t="shared" si="233"/>
        <v>41822.165972222225</v>
      </c>
      <c r="S3678" s="18">
        <f t="shared" si="234"/>
        <v>41775.858564814815</v>
      </c>
      <c r="T3678">
        <f t="shared" si="231"/>
        <v>2014</v>
      </c>
    </row>
    <row r="3679" spans="1:20" ht="45" x14ac:dyDescent="0.25">
      <c r="A3679">
        <v>3525</v>
      </c>
      <c r="B3679" s="9" t="s">
        <v>3524</v>
      </c>
      <c r="C3679" s="3" t="s">
        <v>7635</v>
      </c>
      <c r="D3679" s="5">
        <v>500</v>
      </c>
      <c r="E3679" s="7">
        <v>530</v>
      </c>
      <c r="F3679" s="11">
        <f t="shared" si="232"/>
        <v>106</v>
      </c>
      <c r="G3679" t="s">
        <v>8218</v>
      </c>
      <c r="H3679" t="s">
        <v>8223</v>
      </c>
      <c r="I3679" t="s">
        <v>8245</v>
      </c>
      <c r="J3679">
        <v>1439136000</v>
      </c>
      <c r="K3679">
        <v>1438188106</v>
      </c>
      <c r="L3679" t="b">
        <v>0</v>
      </c>
      <c r="M3679">
        <v>7</v>
      </c>
      <c r="N3679" t="b">
        <v>1</v>
      </c>
      <c r="O3679" s="12" t="s">
        <v>8280</v>
      </c>
      <c r="P3679" s="12" t="s">
        <v>8281</v>
      </c>
      <c r="Q3679">
        <v>75.709999999999994</v>
      </c>
      <c r="R3679" s="18">
        <f t="shared" si="233"/>
        <v>42225.666666666672</v>
      </c>
      <c r="S3679" s="18">
        <f t="shared" si="234"/>
        <v>42214.6956712963</v>
      </c>
      <c r="T3679">
        <f t="shared" si="231"/>
        <v>2015</v>
      </c>
    </row>
    <row r="3680" spans="1:20" ht="30" x14ac:dyDescent="0.25">
      <c r="A3680">
        <v>3779</v>
      </c>
      <c r="B3680" s="9" t="s">
        <v>3776</v>
      </c>
      <c r="C3680" s="3" t="s">
        <v>7889</v>
      </c>
      <c r="D3680" s="5">
        <v>15000</v>
      </c>
      <c r="E3680" s="7">
        <v>15597</v>
      </c>
      <c r="F3680" s="11">
        <f t="shared" si="232"/>
        <v>104</v>
      </c>
      <c r="G3680" t="s">
        <v>8218</v>
      </c>
      <c r="H3680" t="s">
        <v>8223</v>
      </c>
      <c r="I3680" t="s">
        <v>8245</v>
      </c>
      <c r="J3680">
        <v>1459010340</v>
      </c>
      <c r="K3680">
        <v>1456421940</v>
      </c>
      <c r="L3680" t="b">
        <v>0</v>
      </c>
      <c r="M3680">
        <v>115</v>
      </c>
      <c r="N3680" t="b">
        <v>1</v>
      </c>
      <c r="O3680" s="12" t="s">
        <v>8280</v>
      </c>
      <c r="P3680" s="12" t="s">
        <v>8305</v>
      </c>
      <c r="Q3680">
        <v>135.63</v>
      </c>
      <c r="R3680" s="18">
        <f t="shared" si="233"/>
        <v>42455.693750000006</v>
      </c>
      <c r="S3680" s="18">
        <f t="shared" si="234"/>
        <v>42425.735416666663</v>
      </c>
      <c r="T3680">
        <f t="shared" si="231"/>
        <v>2016</v>
      </c>
    </row>
    <row r="3681" spans="1:20" ht="60" x14ac:dyDescent="0.25">
      <c r="A3681">
        <v>3278</v>
      </c>
      <c r="B3681" s="9" t="s">
        <v>3278</v>
      </c>
      <c r="C3681" s="3" t="s">
        <v>7388</v>
      </c>
      <c r="D3681" s="5">
        <v>2500</v>
      </c>
      <c r="E3681" s="7">
        <v>2585</v>
      </c>
      <c r="F3681" s="11">
        <f t="shared" si="232"/>
        <v>103</v>
      </c>
      <c r="G3681" t="s">
        <v>8218</v>
      </c>
      <c r="H3681" t="s">
        <v>8224</v>
      </c>
      <c r="I3681" t="s">
        <v>8246</v>
      </c>
      <c r="J3681">
        <v>1433017303</v>
      </c>
      <c r="K3681">
        <v>1430425303</v>
      </c>
      <c r="L3681" t="b">
        <v>1</v>
      </c>
      <c r="M3681">
        <v>34</v>
      </c>
      <c r="N3681" t="b">
        <v>1</v>
      </c>
      <c r="O3681" s="12" t="s">
        <v>8280</v>
      </c>
      <c r="P3681" s="12" t="s">
        <v>8281</v>
      </c>
      <c r="Q3681">
        <v>76.03</v>
      </c>
      <c r="R3681" s="18">
        <f t="shared" si="233"/>
        <v>42154.848414351851</v>
      </c>
      <c r="S3681" s="18">
        <f t="shared" si="234"/>
        <v>42124.848414351851</v>
      </c>
      <c r="T3681">
        <f t="shared" si="231"/>
        <v>2015</v>
      </c>
    </row>
    <row r="3682" spans="1:20" ht="60" x14ac:dyDescent="0.25">
      <c r="A3682">
        <v>3382</v>
      </c>
      <c r="B3682" s="9" t="s">
        <v>3381</v>
      </c>
      <c r="C3682" s="3" t="s">
        <v>7492</v>
      </c>
      <c r="D3682" s="5">
        <v>3500</v>
      </c>
      <c r="E3682" s="7">
        <v>3526</v>
      </c>
      <c r="F3682" s="11">
        <f t="shared" si="232"/>
        <v>101</v>
      </c>
      <c r="G3682" t="s">
        <v>8218</v>
      </c>
      <c r="H3682" t="s">
        <v>8224</v>
      </c>
      <c r="I3682" t="s">
        <v>8246</v>
      </c>
      <c r="J3682">
        <v>1470092340</v>
      </c>
      <c r="K3682">
        <v>1467973256</v>
      </c>
      <c r="L3682" t="b">
        <v>0</v>
      </c>
      <c r="M3682">
        <v>46</v>
      </c>
      <c r="N3682" t="b">
        <v>1</v>
      </c>
      <c r="O3682" s="12" t="s">
        <v>8280</v>
      </c>
      <c r="P3682" s="12" t="s">
        <v>8281</v>
      </c>
      <c r="Q3682">
        <v>76.650000000000006</v>
      </c>
      <c r="R3682" s="18">
        <f t="shared" si="233"/>
        <v>42583.957638888889</v>
      </c>
      <c r="S3682" s="18">
        <f t="shared" si="234"/>
        <v>42559.431203703702</v>
      </c>
      <c r="T3682">
        <f t="shared" si="231"/>
        <v>2016</v>
      </c>
    </row>
    <row r="3683" spans="1:20" ht="45" x14ac:dyDescent="0.25">
      <c r="A3683">
        <v>3040</v>
      </c>
      <c r="B3683" s="9" t="s">
        <v>3040</v>
      </c>
      <c r="C3683" s="3" t="s">
        <v>7150</v>
      </c>
      <c r="D3683" s="5">
        <v>3000</v>
      </c>
      <c r="E3683" s="7">
        <v>3225</v>
      </c>
      <c r="F3683" s="11">
        <f t="shared" si="232"/>
        <v>108</v>
      </c>
      <c r="G3683" t="s">
        <v>8218</v>
      </c>
      <c r="H3683" t="s">
        <v>8223</v>
      </c>
      <c r="I3683" t="s">
        <v>8245</v>
      </c>
      <c r="J3683">
        <v>1435359600</v>
      </c>
      <c r="K3683">
        <v>1434999621</v>
      </c>
      <c r="L3683" t="b">
        <v>0</v>
      </c>
      <c r="M3683">
        <v>42</v>
      </c>
      <c r="N3683" t="b">
        <v>1</v>
      </c>
      <c r="O3683" s="12" t="s">
        <v>8280</v>
      </c>
      <c r="P3683" s="12" t="s">
        <v>8282</v>
      </c>
      <c r="Q3683">
        <v>76.790000000000006</v>
      </c>
      <c r="R3683" s="18">
        <f t="shared" si="233"/>
        <v>42181.958333333328</v>
      </c>
      <c r="S3683" s="18">
        <f t="shared" si="234"/>
        <v>42177.791909722218</v>
      </c>
      <c r="T3683">
        <f t="shared" si="231"/>
        <v>2015</v>
      </c>
    </row>
    <row r="3684" spans="1:20" ht="60" x14ac:dyDescent="0.25">
      <c r="A3684">
        <v>3352</v>
      </c>
      <c r="B3684" s="9" t="s">
        <v>3351</v>
      </c>
      <c r="C3684" s="3" t="s">
        <v>7462</v>
      </c>
      <c r="D3684" s="5">
        <v>5000</v>
      </c>
      <c r="E3684" s="7">
        <v>5376</v>
      </c>
      <c r="F3684" s="11">
        <f t="shared" si="232"/>
        <v>108</v>
      </c>
      <c r="G3684" t="s">
        <v>8218</v>
      </c>
      <c r="H3684" t="s">
        <v>8224</v>
      </c>
      <c r="I3684" t="s">
        <v>8246</v>
      </c>
      <c r="J3684">
        <v>1467414000</v>
      </c>
      <c r="K3684">
        <v>1462492178</v>
      </c>
      <c r="L3684" t="b">
        <v>0</v>
      </c>
      <c r="M3684">
        <v>70</v>
      </c>
      <c r="N3684" t="b">
        <v>1</v>
      </c>
      <c r="O3684" s="12" t="s">
        <v>8280</v>
      </c>
      <c r="P3684" s="12" t="s">
        <v>8281</v>
      </c>
      <c r="Q3684">
        <v>76.8</v>
      </c>
      <c r="R3684" s="18">
        <f t="shared" si="233"/>
        <v>42552.958333333328</v>
      </c>
      <c r="S3684" s="18">
        <f t="shared" si="234"/>
        <v>42495.992800925931</v>
      </c>
      <c r="T3684">
        <f t="shared" si="231"/>
        <v>2016</v>
      </c>
    </row>
    <row r="3685" spans="1:20" ht="30" x14ac:dyDescent="0.25">
      <c r="A3685">
        <v>3447</v>
      </c>
      <c r="B3685" s="9" t="s">
        <v>3446</v>
      </c>
      <c r="C3685" s="3" t="s">
        <v>7557</v>
      </c>
      <c r="D3685" s="5">
        <v>1000</v>
      </c>
      <c r="E3685" s="7">
        <v>1078</v>
      </c>
      <c r="F3685" s="11">
        <f t="shared" si="232"/>
        <v>108</v>
      </c>
      <c r="G3685" t="s">
        <v>8218</v>
      </c>
      <c r="H3685" t="s">
        <v>8223</v>
      </c>
      <c r="I3685" t="s">
        <v>8245</v>
      </c>
      <c r="J3685">
        <v>1458332412</v>
      </c>
      <c r="K3685">
        <v>1454448012</v>
      </c>
      <c r="L3685" t="b">
        <v>0</v>
      </c>
      <c r="M3685">
        <v>14</v>
      </c>
      <c r="N3685" t="b">
        <v>1</v>
      </c>
      <c r="O3685" s="12" t="s">
        <v>8280</v>
      </c>
      <c r="P3685" s="12" t="s">
        <v>8281</v>
      </c>
      <c r="Q3685">
        <v>77</v>
      </c>
      <c r="R3685" s="18">
        <f t="shared" si="233"/>
        <v>42447.847361111111</v>
      </c>
      <c r="S3685" s="18">
        <f t="shared" si="234"/>
        <v>42402.889027777783</v>
      </c>
      <c r="T3685">
        <f t="shared" si="231"/>
        <v>2016</v>
      </c>
    </row>
    <row r="3686" spans="1:20" ht="45" x14ac:dyDescent="0.25">
      <c r="A3686">
        <v>3593</v>
      </c>
      <c r="B3686" s="9" t="s">
        <v>3592</v>
      </c>
      <c r="C3686" s="3" t="s">
        <v>7703</v>
      </c>
      <c r="D3686" s="5">
        <v>3000</v>
      </c>
      <c r="E3686" s="7">
        <v>3319</v>
      </c>
      <c r="F3686" s="11">
        <f t="shared" si="232"/>
        <v>111</v>
      </c>
      <c r="G3686" t="s">
        <v>8218</v>
      </c>
      <c r="H3686" t="s">
        <v>8223</v>
      </c>
      <c r="I3686" t="s">
        <v>8245</v>
      </c>
      <c r="J3686">
        <v>1420489560</v>
      </c>
      <c r="K3686">
        <v>1417469639</v>
      </c>
      <c r="L3686" t="b">
        <v>0</v>
      </c>
      <c r="M3686">
        <v>43</v>
      </c>
      <c r="N3686" t="b">
        <v>1</v>
      </c>
      <c r="O3686" s="12" t="s">
        <v>8280</v>
      </c>
      <c r="P3686" s="12" t="s">
        <v>8281</v>
      </c>
      <c r="Q3686">
        <v>77.19</v>
      </c>
      <c r="R3686" s="18">
        <f t="shared" si="233"/>
        <v>42009.851388888885</v>
      </c>
      <c r="S3686" s="18">
        <f t="shared" si="234"/>
        <v>41974.898599537039</v>
      </c>
      <c r="T3686">
        <f t="shared" si="231"/>
        <v>2014</v>
      </c>
    </row>
    <row r="3687" spans="1:20" ht="60" x14ac:dyDescent="0.25">
      <c r="A3687">
        <v>3230</v>
      </c>
      <c r="B3687" s="9" t="s">
        <v>3230</v>
      </c>
      <c r="C3687" s="3" t="s">
        <v>7340</v>
      </c>
      <c r="D3687" s="5">
        <v>2600</v>
      </c>
      <c r="E3687" s="7">
        <v>2857</v>
      </c>
      <c r="F3687" s="11">
        <f t="shared" si="232"/>
        <v>110</v>
      </c>
      <c r="G3687" t="s">
        <v>8218</v>
      </c>
      <c r="H3687" t="s">
        <v>8223</v>
      </c>
      <c r="I3687" t="s">
        <v>8245</v>
      </c>
      <c r="J3687">
        <v>1412135940</v>
      </c>
      <c r="K3687">
        <v>1410840126</v>
      </c>
      <c r="L3687" t="b">
        <v>1</v>
      </c>
      <c r="M3687">
        <v>37</v>
      </c>
      <c r="N3687" t="b">
        <v>1</v>
      </c>
      <c r="O3687" s="12" t="s">
        <v>8280</v>
      </c>
      <c r="P3687" s="12" t="s">
        <v>8281</v>
      </c>
      <c r="Q3687">
        <v>77.22</v>
      </c>
      <c r="R3687" s="18">
        <f t="shared" si="233"/>
        <v>41913.165972222225</v>
      </c>
      <c r="S3687" s="18">
        <f t="shared" si="234"/>
        <v>41898.168125000004</v>
      </c>
      <c r="T3687">
        <f t="shared" si="231"/>
        <v>2014</v>
      </c>
    </row>
    <row r="3688" spans="1:20" ht="45" x14ac:dyDescent="0.25">
      <c r="A3688">
        <v>3179</v>
      </c>
      <c r="B3688" s="9" t="s">
        <v>3179</v>
      </c>
      <c r="C3688" s="3" t="s">
        <v>7289</v>
      </c>
      <c r="D3688" s="5">
        <v>4200</v>
      </c>
      <c r="E3688" s="7">
        <v>4794.82</v>
      </c>
      <c r="F3688" s="11">
        <f t="shared" si="232"/>
        <v>114</v>
      </c>
      <c r="G3688" t="s">
        <v>8218</v>
      </c>
      <c r="H3688" t="s">
        <v>8223</v>
      </c>
      <c r="I3688" t="s">
        <v>8245</v>
      </c>
      <c r="J3688">
        <v>1367859071</v>
      </c>
      <c r="K3688">
        <v>1365699071</v>
      </c>
      <c r="L3688" t="b">
        <v>1</v>
      </c>
      <c r="M3688">
        <v>62</v>
      </c>
      <c r="N3688" t="b">
        <v>1</v>
      </c>
      <c r="O3688" s="12" t="s">
        <v>8280</v>
      </c>
      <c r="P3688" s="12" t="s">
        <v>8281</v>
      </c>
      <c r="Q3688">
        <v>77.34</v>
      </c>
      <c r="R3688" s="18">
        <f t="shared" si="233"/>
        <v>41400.702210648145</v>
      </c>
      <c r="S3688" s="18">
        <f t="shared" si="234"/>
        <v>41375.702210648145</v>
      </c>
      <c r="T3688">
        <f t="shared" si="231"/>
        <v>2013</v>
      </c>
    </row>
    <row r="3689" spans="1:20" ht="30" x14ac:dyDescent="0.25">
      <c r="A3689">
        <v>3597</v>
      </c>
      <c r="B3689" s="9" t="s">
        <v>3596</v>
      </c>
      <c r="C3689" s="3" t="s">
        <v>7707</v>
      </c>
      <c r="D3689" s="5">
        <v>2500</v>
      </c>
      <c r="E3689" s="7">
        <v>2565</v>
      </c>
      <c r="F3689" s="11">
        <f t="shared" si="232"/>
        <v>103</v>
      </c>
      <c r="G3689" t="s">
        <v>8218</v>
      </c>
      <c r="H3689" t="s">
        <v>8223</v>
      </c>
      <c r="I3689" t="s">
        <v>8245</v>
      </c>
      <c r="J3689">
        <v>1456984740</v>
      </c>
      <c r="K3689">
        <v>1455717790</v>
      </c>
      <c r="L3689" t="b">
        <v>0</v>
      </c>
      <c r="M3689">
        <v>33</v>
      </c>
      <c r="N3689" t="b">
        <v>1</v>
      </c>
      <c r="O3689" s="12" t="s">
        <v>8280</v>
      </c>
      <c r="P3689" s="12" t="s">
        <v>8281</v>
      </c>
      <c r="Q3689">
        <v>77.73</v>
      </c>
      <c r="R3689" s="18">
        <f t="shared" si="233"/>
        <v>42432.249305555553</v>
      </c>
      <c r="S3689" s="18">
        <f t="shared" si="234"/>
        <v>42417.585532407407</v>
      </c>
      <c r="T3689">
        <f t="shared" si="231"/>
        <v>2016</v>
      </c>
    </row>
    <row r="3690" spans="1:20" ht="60" x14ac:dyDescent="0.25">
      <c r="A3690">
        <v>2912</v>
      </c>
      <c r="B3690" s="9" t="s">
        <v>2912</v>
      </c>
      <c r="C3690" s="3" t="s">
        <v>7022</v>
      </c>
      <c r="D3690" s="5">
        <v>14440</v>
      </c>
      <c r="E3690" s="7">
        <v>2030</v>
      </c>
      <c r="F3690" s="11">
        <f t="shared" si="232"/>
        <v>14</v>
      </c>
      <c r="G3690" t="s">
        <v>8220</v>
      </c>
      <c r="H3690" t="s">
        <v>8223</v>
      </c>
      <c r="I3690" t="s">
        <v>8245</v>
      </c>
      <c r="J3690">
        <v>1452827374</v>
      </c>
      <c r="K3690">
        <v>1450235374</v>
      </c>
      <c r="L3690" t="b">
        <v>0</v>
      </c>
      <c r="M3690">
        <v>26</v>
      </c>
      <c r="N3690" t="b">
        <v>0</v>
      </c>
      <c r="O3690" s="12" t="s">
        <v>8280</v>
      </c>
      <c r="P3690" s="12" t="s">
        <v>8281</v>
      </c>
      <c r="Q3690">
        <v>78.08</v>
      </c>
      <c r="R3690" s="18">
        <f t="shared" si="233"/>
        <v>42384.131643518514</v>
      </c>
      <c r="S3690" s="18">
        <f t="shared" si="234"/>
        <v>42354.131643518514</v>
      </c>
      <c r="T3690">
        <f t="shared" si="231"/>
        <v>2015</v>
      </c>
    </row>
    <row r="3691" spans="1:20" ht="45" x14ac:dyDescent="0.25">
      <c r="A3691">
        <v>3342</v>
      </c>
      <c r="B3691" s="9" t="s">
        <v>3342</v>
      </c>
      <c r="C3691" s="3" t="s">
        <v>7452</v>
      </c>
      <c r="D3691" s="5">
        <v>6000</v>
      </c>
      <c r="E3691" s="7">
        <v>6100</v>
      </c>
      <c r="F3691" s="11">
        <f t="shared" si="232"/>
        <v>102</v>
      </c>
      <c r="G3691" t="s">
        <v>8218</v>
      </c>
      <c r="H3691" t="s">
        <v>8223</v>
      </c>
      <c r="I3691" t="s">
        <v>8245</v>
      </c>
      <c r="J3691">
        <v>1427864340</v>
      </c>
      <c r="K3691">
        <v>1425020810</v>
      </c>
      <c r="L3691" t="b">
        <v>0</v>
      </c>
      <c r="M3691">
        <v>78</v>
      </c>
      <c r="N3691" t="b">
        <v>1</v>
      </c>
      <c r="O3691" s="12" t="s">
        <v>8280</v>
      </c>
      <c r="P3691" s="12" t="s">
        <v>8281</v>
      </c>
      <c r="Q3691">
        <v>78.209999999999994</v>
      </c>
      <c r="R3691" s="18">
        <f t="shared" si="233"/>
        <v>42095.207638888889</v>
      </c>
      <c r="S3691" s="18">
        <f t="shared" si="234"/>
        <v>42062.296412037031</v>
      </c>
      <c r="T3691">
        <f t="shared" si="231"/>
        <v>2015</v>
      </c>
    </row>
    <row r="3692" spans="1:20" ht="60" x14ac:dyDescent="0.25">
      <c r="A3692">
        <v>3489</v>
      </c>
      <c r="B3692" s="9" t="s">
        <v>3488</v>
      </c>
      <c r="C3692" s="3" t="s">
        <v>7599</v>
      </c>
      <c r="D3692" s="5">
        <v>5000</v>
      </c>
      <c r="E3692" s="7">
        <v>5635</v>
      </c>
      <c r="F3692" s="11">
        <f t="shared" si="232"/>
        <v>113</v>
      </c>
      <c r="G3692" t="s">
        <v>8218</v>
      </c>
      <c r="H3692" t="s">
        <v>8224</v>
      </c>
      <c r="I3692" t="s">
        <v>8246</v>
      </c>
      <c r="J3692">
        <v>1400965200</v>
      </c>
      <c r="K3692">
        <v>1398352531</v>
      </c>
      <c r="L3692" t="b">
        <v>0</v>
      </c>
      <c r="M3692">
        <v>72</v>
      </c>
      <c r="N3692" t="b">
        <v>1</v>
      </c>
      <c r="O3692" s="12" t="s">
        <v>8280</v>
      </c>
      <c r="P3692" s="12" t="s">
        <v>8281</v>
      </c>
      <c r="Q3692">
        <v>78.260000000000005</v>
      </c>
      <c r="R3692" s="18">
        <f t="shared" si="233"/>
        <v>41783.875</v>
      </c>
      <c r="S3692" s="18">
        <f t="shared" si="234"/>
        <v>41753.635775462964</v>
      </c>
      <c r="T3692">
        <f t="shared" si="231"/>
        <v>2014</v>
      </c>
    </row>
    <row r="3693" spans="1:20" ht="60" x14ac:dyDescent="0.25">
      <c r="A3693">
        <v>3084</v>
      </c>
      <c r="B3693" s="9" t="s">
        <v>3084</v>
      </c>
      <c r="C3693" s="3" t="s">
        <v>7194</v>
      </c>
      <c r="D3693" s="5">
        <v>4059</v>
      </c>
      <c r="E3693" s="7">
        <v>470</v>
      </c>
      <c r="F3693" s="11">
        <f t="shared" si="232"/>
        <v>12</v>
      </c>
      <c r="G3693" t="s">
        <v>8220</v>
      </c>
      <c r="H3693" t="s">
        <v>8223</v>
      </c>
      <c r="I3693" t="s">
        <v>8245</v>
      </c>
      <c r="J3693">
        <v>1430851680</v>
      </c>
      <c r="K3693">
        <v>1428340931</v>
      </c>
      <c r="L3693" t="b">
        <v>0</v>
      </c>
      <c r="M3693">
        <v>6</v>
      </c>
      <c r="N3693" t="b">
        <v>0</v>
      </c>
      <c r="O3693" s="12" t="s">
        <v>8280</v>
      </c>
      <c r="P3693" s="12" t="s">
        <v>8282</v>
      </c>
      <c r="Q3693">
        <v>78.33</v>
      </c>
      <c r="R3693" s="18">
        <f t="shared" si="233"/>
        <v>42129.783333333333</v>
      </c>
      <c r="S3693" s="18">
        <f t="shared" si="234"/>
        <v>42100.723738425921</v>
      </c>
      <c r="T3693">
        <f t="shared" si="231"/>
        <v>2015</v>
      </c>
    </row>
    <row r="3694" spans="1:20" ht="30" x14ac:dyDescent="0.25">
      <c r="A3694">
        <v>3318</v>
      </c>
      <c r="B3694" s="9" t="s">
        <v>3318</v>
      </c>
      <c r="C3694" s="3" t="s">
        <v>7428</v>
      </c>
      <c r="D3694" s="5">
        <v>2000</v>
      </c>
      <c r="E3694" s="7">
        <v>2512</v>
      </c>
      <c r="F3694" s="11">
        <f t="shared" si="232"/>
        <v>126</v>
      </c>
      <c r="G3694" t="s">
        <v>8218</v>
      </c>
      <c r="H3694" t="s">
        <v>8228</v>
      </c>
      <c r="I3694" t="s">
        <v>8250</v>
      </c>
      <c r="J3694">
        <v>1460341800</v>
      </c>
      <c r="K3694">
        <v>1456902893</v>
      </c>
      <c r="L3694" t="b">
        <v>0</v>
      </c>
      <c r="M3694">
        <v>32</v>
      </c>
      <c r="N3694" t="b">
        <v>1</v>
      </c>
      <c r="O3694" s="12" t="s">
        <v>8280</v>
      </c>
      <c r="P3694" s="12" t="s">
        <v>8281</v>
      </c>
      <c r="Q3694">
        <v>78.5</v>
      </c>
      <c r="R3694" s="18">
        <f t="shared" si="233"/>
        <v>42471.104166666672</v>
      </c>
      <c r="S3694" s="18">
        <f t="shared" si="234"/>
        <v>42431.302002314813</v>
      </c>
      <c r="T3694">
        <f t="shared" si="231"/>
        <v>2016</v>
      </c>
    </row>
    <row r="3695" spans="1:20" ht="60" x14ac:dyDescent="0.25">
      <c r="A3695">
        <v>3813</v>
      </c>
      <c r="B3695" s="9" t="s">
        <v>3810</v>
      </c>
      <c r="C3695" s="3" t="s">
        <v>7923</v>
      </c>
      <c r="D3695" s="5">
        <v>2100</v>
      </c>
      <c r="E3695" s="7">
        <v>2119.9899999999998</v>
      </c>
      <c r="F3695" s="11">
        <f t="shared" si="232"/>
        <v>101</v>
      </c>
      <c r="G3695" t="s">
        <v>8218</v>
      </c>
      <c r="H3695" t="s">
        <v>8223</v>
      </c>
      <c r="I3695" t="s">
        <v>8245</v>
      </c>
      <c r="J3695">
        <v>1465940580</v>
      </c>
      <c r="K3695">
        <v>1462603021</v>
      </c>
      <c r="L3695" t="b">
        <v>0</v>
      </c>
      <c r="M3695">
        <v>27</v>
      </c>
      <c r="N3695" t="b">
        <v>1</v>
      </c>
      <c r="O3695" s="12" t="s">
        <v>8280</v>
      </c>
      <c r="P3695" s="12" t="s">
        <v>8281</v>
      </c>
      <c r="Q3695">
        <v>78.52</v>
      </c>
      <c r="R3695" s="18">
        <f t="shared" si="233"/>
        <v>42535.904861111107</v>
      </c>
      <c r="S3695" s="18">
        <f t="shared" si="234"/>
        <v>42497.275706018518</v>
      </c>
      <c r="T3695">
        <f t="shared" si="231"/>
        <v>2016</v>
      </c>
    </row>
    <row r="3696" spans="1:20" ht="60" x14ac:dyDescent="0.25">
      <c r="A3696">
        <v>3533</v>
      </c>
      <c r="B3696" s="9" t="s">
        <v>3532</v>
      </c>
      <c r="C3696" s="3" t="s">
        <v>7643</v>
      </c>
      <c r="D3696" s="5">
        <v>500</v>
      </c>
      <c r="E3696" s="7">
        <v>631</v>
      </c>
      <c r="F3696" s="11">
        <f t="shared" si="232"/>
        <v>126</v>
      </c>
      <c r="G3696" t="s">
        <v>8218</v>
      </c>
      <c r="H3696" t="s">
        <v>8223</v>
      </c>
      <c r="I3696" t="s">
        <v>8245</v>
      </c>
      <c r="J3696">
        <v>1447269367</v>
      </c>
      <c r="K3696">
        <v>1444673767</v>
      </c>
      <c r="L3696" t="b">
        <v>0</v>
      </c>
      <c r="M3696">
        <v>8</v>
      </c>
      <c r="N3696" t="b">
        <v>1</v>
      </c>
      <c r="O3696" s="12" t="s">
        <v>8280</v>
      </c>
      <c r="P3696" s="12" t="s">
        <v>8281</v>
      </c>
      <c r="Q3696">
        <v>78.88</v>
      </c>
      <c r="R3696" s="18">
        <f t="shared" si="233"/>
        <v>42319.802858796291</v>
      </c>
      <c r="S3696" s="18">
        <f t="shared" si="234"/>
        <v>42289.761192129634</v>
      </c>
      <c r="T3696">
        <f t="shared" si="231"/>
        <v>2015</v>
      </c>
    </row>
    <row r="3697" spans="1:20" ht="30" x14ac:dyDescent="0.25">
      <c r="A3697">
        <v>2968</v>
      </c>
      <c r="B3697" s="9" t="s">
        <v>2968</v>
      </c>
      <c r="C3697" s="3" t="s">
        <v>7078</v>
      </c>
      <c r="D3697" s="5">
        <v>3500</v>
      </c>
      <c r="E3697" s="7">
        <v>3710</v>
      </c>
      <c r="F3697" s="11">
        <f t="shared" si="232"/>
        <v>106</v>
      </c>
      <c r="G3697" t="s">
        <v>8218</v>
      </c>
      <c r="H3697" t="s">
        <v>8223</v>
      </c>
      <c r="I3697" t="s">
        <v>8245</v>
      </c>
      <c r="J3697">
        <v>1471406340</v>
      </c>
      <c r="K3697">
        <v>1470227660</v>
      </c>
      <c r="L3697" t="b">
        <v>0</v>
      </c>
      <c r="M3697">
        <v>47</v>
      </c>
      <c r="N3697" t="b">
        <v>1</v>
      </c>
      <c r="O3697" s="12" t="s">
        <v>8280</v>
      </c>
      <c r="P3697" s="12" t="s">
        <v>8281</v>
      </c>
      <c r="Q3697">
        <v>78.94</v>
      </c>
      <c r="R3697" s="18">
        <f t="shared" si="233"/>
        <v>42599.165972222225</v>
      </c>
      <c r="S3697" s="18">
        <f t="shared" si="234"/>
        <v>42585.523842592593</v>
      </c>
      <c r="T3697">
        <f t="shared" si="231"/>
        <v>2016</v>
      </c>
    </row>
    <row r="3698" spans="1:20" ht="45" x14ac:dyDescent="0.25">
      <c r="A3698">
        <v>3596</v>
      </c>
      <c r="B3698" s="9" t="s">
        <v>3595</v>
      </c>
      <c r="C3698" s="3" t="s">
        <v>7706</v>
      </c>
      <c r="D3698" s="5">
        <v>1100</v>
      </c>
      <c r="E3698" s="7">
        <v>1185</v>
      </c>
      <c r="F3698" s="11">
        <f t="shared" si="232"/>
        <v>108</v>
      </c>
      <c r="G3698" t="s">
        <v>8218</v>
      </c>
      <c r="H3698" t="s">
        <v>8228</v>
      </c>
      <c r="I3698" t="s">
        <v>8250</v>
      </c>
      <c r="J3698">
        <v>1409072982</v>
      </c>
      <c r="K3698">
        <v>1407258582</v>
      </c>
      <c r="L3698" t="b">
        <v>0</v>
      </c>
      <c r="M3698">
        <v>15</v>
      </c>
      <c r="N3698" t="b">
        <v>1</v>
      </c>
      <c r="O3698" s="12" t="s">
        <v>8280</v>
      </c>
      <c r="P3698" s="12" t="s">
        <v>8281</v>
      </c>
      <c r="Q3698">
        <v>79</v>
      </c>
      <c r="R3698" s="18">
        <f t="shared" si="233"/>
        <v>41877.715069444443</v>
      </c>
      <c r="S3698" s="18">
        <f t="shared" si="234"/>
        <v>41856.715069444443</v>
      </c>
      <c r="T3698">
        <f t="shared" si="231"/>
        <v>2014</v>
      </c>
    </row>
    <row r="3699" spans="1:20" ht="60" x14ac:dyDescent="0.25">
      <c r="A3699">
        <v>3491</v>
      </c>
      <c r="B3699" s="9" t="s">
        <v>3490</v>
      </c>
      <c r="C3699" s="3" t="s">
        <v>7601</v>
      </c>
      <c r="D3699" s="5">
        <v>500</v>
      </c>
      <c r="E3699" s="7">
        <v>791</v>
      </c>
      <c r="F3699" s="11">
        <f t="shared" si="232"/>
        <v>158</v>
      </c>
      <c r="G3699" t="s">
        <v>8218</v>
      </c>
      <c r="H3699" t="s">
        <v>8223</v>
      </c>
      <c r="I3699" t="s">
        <v>8245</v>
      </c>
      <c r="J3699">
        <v>1431928784</v>
      </c>
      <c r="K3699">
        <v>1430114384</v>
      </c>
      <c r="L3699" t="b">
        <v>0</v>
      </c>
      <c r="M3699">
        <v>10</v>
      </c>
      <c r="N3699" t="b">
        <v>1</v>
      </c>
      <c r="O3699" s="12" t="s">
        <v>8280</v>
      </c>
      <c r="P3699" s="12" t="s">
        <v>8281</v>
      </c>
      <c r="Q3699">
        <v>79.099999999999994</v>
      </c>
      <c r="R3699" s="18">
        <f t="shared" si="233"/>
        <v>42142.249814814815</v>
      </c>
      <c r="S3699" s="18">
        <f t="shared" si="234"/>
        <v>42121.249814814815</v>
      </c>
      <c r="T3699">
        <f t="shared" si="231"/>
        <v>2015</v>
      </c>
    </row>
    <row r="3700" spans="1:20" ht="45" x14ac:dyDescent="0.25">
      <c r="A3700">
        <v>3172</v>
      </c>
      <c r="B3700" s="9" t="s">
        <v>3172</v>
      </c>
      <c r="C3700" s="3" t="s">
        <v>7282</v>
      </c>
      <c r="D3700" s="5">
        <v>2000</v>
      </c>
      <c r="E3700" s="7">
        <v>2300</v>
      </c>
      <c r="F3700" s="11">
        <f t="shared" si="232"/>
        <v>115</v>
      </c>
      <c r="G3700" t="s">
        <v>8218</v>
      </c>
      <c r="H3700" t="s">
        <v>8223</v>
      </c>
      <c r="I3700" t="s">
        <v>8245</v>
      </c>
      <c r="J3700">
        <v>1329240668</v>
      </c>
      <c r="K3700">
        <v>1326648668</v>
      </c>
      <c r="L3700" t="b">
        <v>1</v>
      </c>
      <c r="M3700">
        <v>29</v>
      </c>
      <c r="N3700" t="b">
        <v>1</v>
      </c>
      <c r="O3700" s="12" t="s">
        <v>8280</v>
      </c>
      <c r="P3700" s="12" t="s">
        <v>8281</v>
      </c>
      <c r="Q3700">
        <v>79.31</v>
      </c>
      <c r="R3700" s="18">
        <f t="shared" si="233"/>
        <v>40953.729953703703</v>
      </c>
      <c r="S3700" s="18">
        <f t="shared" si="234"/>
        <v>40923.729953703703</v>
      </c>
      <c r="T3700">
        <f t="shared" si="231"/>
        <v>2012</v>
      </c>
    </row>
    <row r="3701" spans="1:20" ht="60" x14ac:dyDescent="0.25">
      <c r="A3701">
        <v>3938</v>
      </c>
      <c r="B3701" s="9" t="s">
        <v>3935</v>
      </c>
      <c r="C3701" s="3" t="s">
        <v>8046</v>
      </c>
      <c r="D3701" s="5">
        <v>3255</v>
      </c>
      <c r="E3701" s="7">
        <v>397</v>
      </c>
      <c r="F3701" s="11">
        <f t="shared" si="232"/>
        <v>12</v>
      </c>
      <c r="G3701" t="s">
        <v>8220</v>
      </c>
      <c r="H3701" t="s">
        <v>8223</v>
      </c>
      <c r="I3701" t="s">
        <v>8245</v>
      </c>
      <c r="J3701">
        <v>1435441454</v>
      </c>
      <c r="K3701">
        <v>1432763054</v>
      </c>
      <c r="L3701" t="b">
        <v>0</v>
      </c>
      <c r="M3701">
        <v>5</v>
      </c>
      <c r="N3701" t="b">
        <v>0</v>
      </c>
      <c r="O3701" s="12" t="s">
        <v>8280</v>
      </c>
      <c r="P3701" s="12" t="s">
        <v>8281</v>
      </c>
      <c r="Q3701">
        <v>79.400000000000006</v>
      </c>
      <c r="R3701" s="18">
        <f t="shared" si="233"/>
        <v>42182.905717592599</v>
      </c>
      <c r="S3701" s="18">
        <f t="shared" si="234"/>
        <v>42151.905717592599</v>
      </c>
      <c r="T3701">
        <f t="shared" si="231"/>
        <v>2015</v>
      </c>
    </row>
    <row r="3702" spans="1:20" ht="60" x14ac:dyDescent="0.25">
      <c r="A3702">
        <v>3821</v>
      </c>
      <c r="B3702" s="9" t="s">
        <v>3818</v>
      </c>
      <c r="C3702" s="3" t="s">
        <v>7930</v>
      </c>
      <c r="D3702" s="5">
        <v>3500</v>
      </c>
      <c r="E3702" s="7">
        <v>3659</v>
      </c>
      <c r="F3702" s="11">
        <f t="shared" si="232"/>
        <v>105</v>
      </c>
      <c r="G3702" t="s">
        <v>8218</v>
      </c>
      <c r="H3702" t="s">
        <v>8223</v>
      </c>
      <c r="I3702" t="s">
        <v>8245</v>
      </c>
      <c r="J3702">
        <v>1451881207</v>
      </c>
      <c r="K3702">
        <v>1449116407</v>
      </c>
      <c r="L3702" t="b">
        <v>0</v>
      </c>
      <c r="M3702">
        <v>46</v>
      </c>
      <c r="N3702" t="b">
        <v>1</v>
      </c>
      <c r="O3702" s="12" t="s">
        <v>8280</v>
      </c>
      <c r="P3702" s="12" t="s">
        <v>8281</v>
      </c>
      <c r="Q3702">
        <v>79.540000000000006</v>
      </c>
      <c r="R3702" s="18">
        <f t="shared" si="233"/>
        <v>42373.180636574078</v>
      </c>
      <c r="S3702" s="18">
        <f t="shared" si="234"/>
        <v>42341.180636574078</v>
      </c>
      <c r="T3702">
        <f t="shared" si="231"/>
        <v>2015</v>
      </c>
    </row>
    <row r="3703" spans="1:20" ht="60" x14ac:dyDescent="0.25">
      <c r="A3703">
        <v>3335</v>
      </c>
      <c r="B3703" s="9" t="s">
        <v>3335</v>
      </c>
      <c r="C3703" s="3" t="s">
        <v>7445</v>
      </c>
      <c r="D3703" s="5">
        <v>5000</v>
      </c>
      <c r="E3703" s="7">
        <v>5016</v>
      </c>
      <c r="F3703" s="11">
        <f t="shared" si="232"/>
        <v>100</v>
      </c>
      <c r="G3703" t="s">
        <v>8218</v>
      </c>
      <c r="H3703" t="s">
        <v>8224</v>
      </c>
      <c r="I3703" t="s">
        <v>8246</v>
      </c>
      <c r="J3703">
        <v>1407106800</v>
      </c>
      <c r="K3703">
        <v>1404749446</v>
      </c>
      <c r="L3703" t="b">
        <v>0</v>
      </c>
      <c r="M3703">
        <v>63</v>
      </c>
      <c r="N3703" t="b">
        <v>1</v>
      </c>
      <c r="O3703" s="12" t="s">
        <v>8280</v>
      </c>
      <c r="P3703" s="12" t="s">
        <v>8281</v>
      </c>
      <c r="Q3703">
        <v>79.62</v>
      </c>
      <c r="R3703" s="18">
        <f t="shared" si="233"/>
        <v>41854.958333333336</v>
      </c>
      <c r="S3703" s="18">
        <f t="shared" si="234"/>
        <v>41827.674143518518</v>
      </c>
      <c r="T3703">
        <f t="shared" si="231"/>
        <v>2014</v>
      </c>
    </row>
    <row r="3704" spans="1:20" ht="45" x14ac:dyDescent="0.25">
      <c r="A3704">
        <v>3105</v>
      </c>
      <c r="B3704" s="9" t="s">
        <v>3105</v>
      </c>
      <c r="C3704" s="3" t="s">
        <v>7215</v>
      </c>
      <c r="D3704" s="5">
        <v>5845</v>
      </c>
      <c r="E3704" s="7">
        <v>2476</v>
      </c>
      <c r="F3704" s="11">
        <f t="shared" si="232"/>
        <v>42</v>
      </c>
      <c r="G3704" t="s">
        <v>8220</v>
      </c>
      <c r="H3704" t="s">
        <v>8223</v>
      </c>
      <c r="I3704" t="s">
        <v>8245</v>
      </c>
      <c r="J3704">
        <v>1413694800</v>
      </c>
      <c r="K3704">
        <v>1408986916</v>
      </c>
      <c r="L3704" t="b">
        <v>0</v>
      </c>
      <c r="M3704">
        <v>31</v>
      </c>
      <c r="N3704" t="b">
        <v>0</v>
      </c>
      <c r="O3704" s="12" t="s">
        <v>8280</v>
      </c>
      <c r="P3704" s="12" t="s">
        <v>8282</v>
      </c>
      <c r="Q3704">
        <v>79.87</v>
      </c>
      <c r="R3704" s="18">
        <f t="shared" si="233"/>
        <v>41931.208333333336</v>
      </c>
      <c r="S3704" s="18">
        <f t="shared" si="234"/>
        <v>41876.718935185185</v>
      </c>
      <c r="T3704">
        <f t="shared" si="231"/>
        <v>2014</v>
      </c>
    </row>
    <row r="3705" spans="1:20" ht="45" x14ac:dyDescent="0.25">
      <c r="A3705">
        <v>3511</v>
      </c>
      <c r="B3705" s="9" t="s">
        <v>3510</v>
      </c>
      <c r="C3705" s="3" t="s">
        <v>7621</v>
      </c>
      <c r="D3705" s="5">
        <v>1500</v>
      </c>
      <c r="E3705" s="7">
        <v>1518</v>
      </c>
      <c r="F3705" s="11">
        <f t="shared" si="232"/>
        <v>101</v>
      </c>
      <c r="G3705" t="s">
        <v>8218</v>
      </c>
      <c r="H3705" t="s">
        <v>8224</v>
      </c>
      <c r="I3705" t="s">
        <v>8246</v>
      </c>
      <c r="J3705">
        <v>1415385000</v>
      </c>
      <c r="K3705">
        <v>1413406695</v>
      </c>
      <c r="L3705" t="b">
        <v>0</v>
      </c>
      <c r="M3705">
        <v>19</v>
      </c>
      <c r="N3705" t="b">
        <v>1</v>
      </c>
      <c r="O3705" s="12" t="s">
        <v>8280</v>
      </c>
      <c r="P3705" s="12" t="s">
        <v>8281</v>
      </c>
      <c r="Q3705">
        <v>79.89</v>
      </c>
      <c r="R3705" s="18">
        <f t="shared" si="233"/>
        <v>41950.770833333336</v>
      </c>
      <c r="S3705" s="18">
        <f t="shared" si="234"/>
        <v>41927.873784722222</v>
      </c>
      <c r="T3705">
        <f t="shared" si="231"/>
        <v>2014</v>
      </c>
    </row>
    <row r="3706" spans="1:20" ht="45" x14ac:dyDescent="0.25">
      <c r="A3706">
        <v>4096</v>
      </c>
      <c r="B3706" s="9" t="s">
        <v>4092</v>
      </c>
      <c r="C3706" s="3" t="s">
        <v>8199</v>
      </c>
      <c r="D3706" s="5">
        <v>3500</v>
      </c>
      <c r="E3706" s="7">
        <v>400</v>
      </c>
      <c r="F3706" s="11">
        <f t="shared" si="232"/>
        <v>11</v>
      </c>
      <c r="G3706" t="s">
        <v>8220</v>
      </c>
      <c r="H3706" t="s">
        <v>8224</v>
      </c>
      <c r="I3706" t="s">
        <v>8246</v>
      </c>
      <c r="J3706">
        <v>1488271860</v>
      </c>
      <c r="K3706">
        <v>1484484219</v>
      </c>
      <c r="L3706" t="b">
        <v>0</v>
      </c>
      <c r="M3706">
        <v>5</v>
      </c>
      <c r="N3706" t="b">
        <v>0</v>
      </c>
      <c r="O3706" s="12" t="s">
        <v>8280</v>
      </c>
      <c r="P3706" s="12" t="s">
        <v>8281</v>
      </c>
      <c r="Q3706">
        <v>80</v>
      </c>
      <c r="R3706" s="18">
        <f t="shared" si="233"/>
        <v>42794.368749999994</v>
      </c>
      <c r="S3706" s="18">
        <f t="shared" si="234"/>
        <v>42750.530312499999</v>
      </c>
      <c r="T3706">
        <f t="shared" si="231"/>
        <v>2017</v>
      </c>
    </row>
    <row r="3707" spans="1:20" ht="45" x14ac:dyDescent="0.25">
      <c r="A3707">
        <v>3313</v>
      </c>
      <c r="B3707" s="9" t="s">
        <v>3313</v>
      </c>
      <c r="C3707" s="3" t="s">
        <v>7423</v>
      </c>
      <c r="D3707" s="5">
        <v>2000</v>
      </c>
      <c r="E3707" s="7">
        <v>2321</v>
      </c>
      <c r="F3707" s="11">
        <f t="shared" si="232"/>
        <v>116</v>
      </c>
      <c r="G3707" t="s">
        <v>8218</v>
      </c>
      <c r="H3707" t="s">
        <v>8223</v>
      </c>
      <c r="I3707" t="s">
        <v>8245</v>
      </c>
      <c r="J3707">
        <v>1453856400</v>
      </c>
      <c r="K3707">
        <v>1452664317</v>
      </c>
      <c r="L3707" t="b">
        <v>0</v>
      </c>
      <c r="M3707">
        <v>29</v>
      </c>
      <c r="N3707" t="b">
        <v>1</v>
      </c>
      <c r="O3707" s="12" t="s">
        <v>8280</v>
      </c>
      <c r="P3707" s="12" t="s">
        <v>8281</v>
      </c>
      <c r="Q3707">
        <v>80.03</v>
      </c>
      <c r="R3707" s="18">
        <f t="shared" si="233"/>
        <v>42396.041666666672</v>
      </c>
      <c r="S3707" s="18">
        <f t="shared" si="234"/>
        <v>42382.244409722218</v>
      </c>
      <c r="T3707">
        <f t="shared" si="231"/>
        <v>2016</v>
      </c>
    </row>
    <row r="3708" spans="1:20" ht="45" x14ac:dyDescent="0.25">
      <c r="A3708">
        <v>3160</v>
      </c>
      <c r="B3708" s="9" t="s">
        <v>3160</v>
      </c>
      <c r="C3708" s="3" t="s">
        <v>7270</v>
      </c>
      <c r="D3708" s="5">
        <v>4500</v>
      </c>
      <c r="E3708" s="7">
        <v>4569</v>
      </c>
      <c r="F3708" s="11">
        <f t="shared" si="232"/>
        <v>102</v>
      </c>
      <c r="G3708" t="s">
        <v>8218</v>
      </c>
      <c r="H3708" t="s">
        <v>8223</v>
      </c>
      <c r="I3708" t="s">
        <v>8245</v>
      </c>
      <c r="J3708">
        <v>1407905940</v>
      </c>
      <c r="K3708">
        <v>1405923687</v>
      </c>
      <c r="L3708" t="b">
        <v>1</v>
      </c>
      <c r="M3708">
        <v>57</v>
      </c>
      <c r="N3708" t="b">
        <v>1</v>
      </c>
      <c r="O3708" s="12" t="s">
        <v>8280</v>
      </c>
      <c r="P3708" s="12" t="s">
        <v>8281</v>
      </c>
      <c r="Q3708">
        <v>80.16</v>
      </c>
      <c r="R3708" s="18">
        <f t="shared" si="233"/>
        <v>41864.207638888889</v>
      </c>
      <c r="S3708" s="18">
        <f t="shared" si="234"/>
        <v>41841.26489583333</v>
      </c>
      <c r="T3708">
        <f t="shared" si="231"/>
        <v>2014</v>
      </c>
    </row>
    <row r="3709" spans="1:20" ht="45" x14ac:dyDescent="0.25">
      <c r="A3709">
        <v>2967</v>
      </c>
      <c r="B3709" s="9" t="s">
        <v>2967</v>
      </c>
      <c r="C3709" s="3" t="s">
        <v>7077</v>
      </c>
      <c r="D3709" s="5">
        <v>5000</v>
      </c>
      <c r="E3709" s="7">
        <v>5696</v>
      </c>
      <c r="F3709" s="11">
        <f t="shared" si="232"/>
        <v>114</v>
      </c>
      <c r="G3709" t="s">
        <v>8218</v>
      </c>
      <c r="H3709" t="s">
        <v>8223</v>
      </c>
      <c r="I3709" t="s">
        <v>8245</v>
      </c>
      <c r="J3709">
        <v>1425872692</v>
      </c>
      <c r="K3709">
        <v>1423284292</v>
      </c>
      <c r="L3709" t="b">
        <v>0</v>
      </c>
      <c r="M3709">
        <v>71</v>
      </c>
      <c r="N3709" t="b">
        <v>1</v>
      </c>
      <c r="O3709" s="12" t="s">
        <v>8280</v>
      </c>
      <c r="P3709" s="12" t="s">
        <v>8281</v>
      </c>
      <c r="Q3709">
        <v>80.23</v>
      </c>
      <c r="R3709" s="18">
        <f t="shared" si="233"/>
        <v>42072.156157407408</v>
      </c>
      <c r="S3709" s="18">
        <f t="shared" si="234"/>
        <v>42042.197824074072</v>
      </c>
      <c r="T3709">
        <f t="shared" si="231"/>
        <v>2015</v>
      </c>
    </row>
    <row r="3710" spans="1:20" ht="60" x14ac:dyDescent="0.25">
      <c r="A3710">
        <v>2999</v>
      </c>
      <c r="B3710" s="9" t="s">
        <v>2999</v>
      </c>
      <c r="C3710" s="3" t="s">
        <v>7109</v>
      </c>
      <c r="D3710" s="5">
        <v>1350</v>
      </c>
      <c r="E3710" s="7">
        <v>1605</v>
      </c>
      <c r="F3710" s="11">
        <f t="shared" si="232"/>
        <v>119</v>
      </c>
      <c r="G3710" t="s">
        <v>8218</v>
      </c>
      <c r="H3710" t="s">
        <v>8223</v>
      </c>
      <c r="I3710" t="s">
        <v>8245</v>
      </c>
      <c r="J3710">
        <v>1488333600</v>
      </c>
      <c r="K3710">
        <v>1487094360</v>
      </c>
      <c r="L3710" t="b">
        <v>0</v>
      </c>
      <c r="M3710">
        <v>20</v>
      </c>
      <c r="N3710" t="b">
        <v>1</v>
      </c>
      <c r="O3710" s="12" t="s">
        <v>8280</v>
      </c>
      <c r="P3710" s="12" t="s">
        <v>8282</v>
      </c>
      <c r="Q3710">
        <v>80.25</v>
      </c>
      <c r="R3710" s="18">
        <f t="shared" si="233"/>
        <v>42795.083333333328</v>
      </c>
      <c r="S3710" s="18">
        <f t="shared" si="234"/>
        <v>42780.740277777775</v>
      </c>
      <c r="T3710">
        <f t="shared" si="231"/>
        <v>2017</v>
      </c>
    </row>
    <row r="3711" spans="1:20" ht="60" x14ac:dyDescent="0.25">
      <c r="A3711">
        <v>3331</v>
      </c>
      <c r="B3711" s="9" t="s">
        <v>3331</v>
      </c>
      <c r="C3711" s="3" t="s">
        <v>7441</v>
      </c>
      <c r="D3711" s="5">
        <v>5000</v>
      </c>
      <c r="E3711" s="7">
        <v>5226</v>
      </c>
      <c r="F3711" s="11">
        <f t="shared" si="232"/>
        <v>105</v>
      </c>
      <c r="G3711" t="s">
        <v>8218</v>
      </c>
      <c r="H3711" t="s">
        <v>8223</v>
      </c>
      <c r="I3711" t="s">
        <v>8245</v>
      </c>
      <c r="J3711">
        <v>1444149886</v>
      </c>
      <c r="K3711">
        <v>1441125886</v>
      </c>
      <c r="L3711" t="b">
        <v>0</v>
      </c>
      <c r="M3711">
        <v>65</v>
      </c>
      <c r="N3711" t="b">
        <v>1</v>
      </c>
      <c r="O3711" s="12" t="s">
        <v>8280</v>
      </c>
      <c r="P3711" s="12" t="s">
        <v>8281</v>
      </c>
      <c r="Q3711">
        <v>80.400000000000006</v>
      </c>
      <c r="R3711" s="18">
        <f t="shared" si="233"/>
        <v>42283.697754629626</v>
      </c>
      <c r="S3711" s="18">
        <f t="shared" si="234"/>
        <v>42248.697754629626</v>
      </c>
      <c r="T3711">
        <f t="shared" si="231"/>
        <v>2015</v>
      </c>
    </row>
    <row r="3712" spans="1:20" ht="60" x14ac:dyDescent="0.25">
      <c r="A3712">
        <v>3019</v>
      </c>
      <c r="B3712" s="9" t="s">
        <v>3019</v>
      </c>
      <c r="C3712" s="3" t="s">
        <v>7129</v>
      </c>
      <c r="D3712" s="5">
        <v>15000</v>
      </c>
      <c r="E3712" s="7">
        <v>18185</v>
      </c>
      <c r="F3712" s="11">
        <f t="shared" si="232"/>
        <v>121</v>
      </c>
      <c r="G3712" t="s">
        <v>8218</v>
      </c>
      <c r="H3712" t="s">
        <v>8223</v>
      </c>
      <c r="I3712" t="s">
        <v>8245</v>
      </c>
      <c r="J3712">
        <v>1401159600</v>
      </c>
      <c r="K3712">
        <v>1398801620</v>
      </c>
      <c r="L3712" t="b">
        <v>0</v>
      </c>
      <c r="M3712">
        <v>226</v>
      </c>
      <c r="N3712" t="b">
        <v>1</v>
      </c>
      <c r="O3712" s="12" t="s">
        <v>8280</v>
      </c>
      <c r="P3712" s="12" t="s">
        <v>8282</v>
      </c>
      <c r="Q3712">
        <v>80.459999999999994</v>
      </c>
      <c r="R3712" s="18">
        <f t="shared" si="233"/>
        <v>41786.125</v>
      </c>
      <c r="S3712" s="18">
        <f t="shared" si="234"/>
        <v>41758.833564814813</v>
      </c>
      <c r="T3712">
        <f t="shared" si="231"/>
        <v>2014</v>
      </c>
    </row>
    <row r="3713" spans="1:20" ht="60" x14ac:dyDescent="0.25">
      <c r="A3713">
        <v>2906</v>
      </c>
      <c r="B3713" s="9" t="s">
        <v>2906</v>
      </c>
      <c r="C3713" s="3" t="s">
        <v>7016</v>
      </c>
      <c r="D3713" s="5">
        <v>6000</v>
      </c>
      <c r="E3713" s="7">
        <v>565</v>
      </c>
      <c r="F3713" s="11">
        <f t="shared" si="232"/>
        <v>9</v>
      </c>
      <c r="G3713" t="s">
        <v>8220</v>
      </c>
      <c r="H3713" t="s">
        <v>8223</v>
      </c>
      <c r="I3713" t="s">
        <v>8245</v>
      </c>
      <c r="J3713">
        <v>1438390800</v>
      </c>
      <c r="K3713">
        <v>1436888066</v>
      </c>
      <c r="L3713" t="b">
        <v>0</v>
      </c>
      <c r="M3713">
        <v>7</v>
      </c>
      <c r="N3713" t="b">
        <v>0</v>
      </c>
      <c r="O3713" s="12" t="s">
        <v>8280</v>
      </c>
      <c r="P3713" s="12" t="s">
        <v>8281</v>
      </c>
      <c r="Q3713">
        <v>80.709999999999994</v>
      </c>
      <c r="R3713" s="18">
        <f t="shared" si="233"/>
        <v>42217.041666666672</v>
      </c>
      <c r="S3713" s="18">
        <f t="shared" si="234"/>
        <v>42199.648912037039</v>
      </c>
      <c r="T3713">
        <f t="shared" si="231"/>
        <v>2015</v>
      </c>
    </row>
    <row r="3714" spans="1:20" ht="75" x14ac:dyDescent="0.25">
      <c r="A3714">
        <v>3624</v>
      </c>
      <c r="B3714" s="9" t="s">
        <v>3622</v>
      </c>
      <c r="C3714" s="3" t="s">
        <v>7734</v>
      </c>
      <c r="D3714" s="5">
        <v>3000</v>
      </c>
      <c r="E3714" s="7">
        <v>3148</v>
      </c>
      <c r="F3714" s="11">
        <f t="shared" si="232"/>
        <v>105</v>
      </c>
      <c r="G3714" t="s">
        <v>8218</v>
      </c>
      <c r="H3714" t="s">
        <v>8223</v>
      </c>
      <c r="I3714" t="s">
        <v>8245</v>
      </c>
      <c r="J3714">
        <v>1471977290</v>
      </c>
      <c r="K3714">
        <v>1466793290</v>
      </c>
      <c r="L3714" t="b">
        <v>0</v>
      </c>
      <c r="M3714">
        <v>39</v>
      </c>
      <c r="N3714" t="b">
        <v>1</v>
      </c>
      <c r="O3714" s="12" t="s">
        <v>8280</v>
      </c>
      <c r="P3714" s="12" t="s">
        <v>8281</v>
      </c>
      <c r="Q3714">
        <v>80.72</v>
      </c>
      <c r="R3714" s="18">
        <f t="shared" si="233"/>
        <v>42605.774189814809</v>
      </c>
      <c r="S3714" s="18">
        <f t="shared" si="234"/>
        <v>42545.774189814809</v>
      </c>
      <c r="T3714">
        <f t="shared" si="231"/>
        <v>2016</v>
      </c>
    </row>
    <row r="3715" spans="1:20" ht="60" x14ac:dyDescent="0.25">
      <c r="A3715">
        <v>3162</v>
      </c>
      <c r="B3715" s="9" t="s">
        <v>3162</v>
      </c>
      <c r="C3715" s="3" t="s">
        <v>7272</v>
      </c>
      <c r="D3715" s="5">
        <v>4000</v>
      </c>
      <c r="E3715" s="7">
        <v>5086</v>
      </c>
      <c r="F3715" s="11">
        <f t="shared" si="232"/>
        <v>127</v>
      </c>
      <c r="G3715" t="s">
        <v>8218</v>
      </c>
      <c r="H3715" t="s">
        <v>8223</v>
      </c>
      <c r="I3715" t="s">
        <v>8245</v>
      </c>
      <c r="J3715">
        <v>1404698400</v>
      </c>
      <c r="K3715">
        <v>1402331262</v>
      </c>
      <c r="L3715" t="b">
        <v>1</v>
      </c>
      <c r="M3715">
        <v>63</v>
      </c>
      <c r="N3715" t="b">
        <v>1</v>
      </c>
      <c r="O3715" s="12" t="s">
        <v>8280</v>
      </c>
      <c r="P3715" s="12" t="s">
        <v>8281</v>
      </c>
      <c r="Q3715">
        <v>80.73</v>
      </c>
      <c r="R3715" s="18">
        <f t="shared" si="233"/>
        <v>41827.083333333336</v>
      </c>
      <c r="S3715" s="18">
        <f t="shared" si="234"/>
        <v>41799.685902777775</v>
      </c>
      <c r="T3715">
        <f t="shared" ref="T3715:T3778" si="235">YEAR(S3715)</f>
        <v>2014</v>
      </c>
    </row>
    <row r="3716" spans="1:20" ht="45" x14ac:dyDescent="0.25">
      <c r="A3716">
        <v>3707</v>
      </c>
      <c r="B3716" s="9" t="s">
        <v>3704</v>
      </c>
      <c r="C3716" s="3" t="s">
        <v>7817</v>
      </c>
      <c r="D3716" s="5">
        <v>1000</v>
      </c>
      <c r="E3716" s="7">
        <v>1860</v>
      </c>
      <c r="F3716" s="11">
        <f t="shared" si="232"/>
        <v>186</v>
      </c>
      <c r="G3716" t="s">
        <v>8218</v>
      </c>
      <c r="H3716" t="s">
        <v>8223</v>
      </c>
      <c r="I3716" t="s">
        <v>8245</v>
      </c>
      <c r="J3716">
        <v>1469165160</v>
      </c>
      <c r="K3716">
        <v>1467335378</v>
      </c>
      <c r="L3716" t="b">
        <v>0</v>
      </c>
      <c r="M3716">
        <v>23</v>
      </c>
      <c r="N3716" t="b">
        <v>1</v>
      </c>
      <c r="O3716" s="12" t="s">
        <v>8280</v>
      </c>
      <c r="P3716" s="12" t="s">
        <v>8281</v>
      </c>
      <c r="Q3716">
        <v>80.87</v>
      </c>
      <c r="R3716" s="18">
        <f t="shared" si="233"/>
        <v>42573.226388888885</v>
      </c>
      <c r="S3716" s="18">
        <f t="shared" si="234"/>
        <v>42552.048356481479</v>
      </c>
      <c r="T3716">
        <f t="shared" si="235"/>
        <v>2016</v>
      </c>
    </row>
    <row r="3717" spans="1:20" ht="45" x14ac:dyDescent="0.25">
      <c r="A3717">
        <v>3337</v>
      </c>
      <c r="B3717" s="9" t="s">
        <v>3337</v>
      </c>
      <c r="C3717" s="3" t="s">
        <v>7447</v>
      </c>
      <c r="D3717" s="5">
        <v>2500</v>
      </c>
      <c r="E3717" s="7">
        <v>2755</v>
      </c>
      <c r="F3717" s="11">
        <f t="shared" si="232"/>
        <v>110</v>
      </c>
      <c r="G3717" t="s">
        <v>8218</v>
      </c>
      <c r="H3717" t="s">
        <v>8224</v>
      </c>
      <c r="I3717" t="s">
        <v>8246</v>
      </c>
      <c r="J3717">
        <v>1412974800</v>
      </c>
      <c r="K3717">
        <v>1411109167</v>
      </c>
      <c r="L3717" t="b">
        <v>0</v>
      </c>
      <c r="M3717">
        <v>34</v>
      </c>
      <c r="N3717" t="b">
        <v>1</v>
      </c>
      <c r="O3717" s="12" t="s">
        <v>8280</v>
      </c>
      <c r="P3717" s="12" t="s">
        <v>8281</v>
      </c>
      <c r="Q3717">
        <v>81.03</v>
      </c>
      <c r="R3717" s="18">
        <f t="shared" si="233"/>
        <v>41922.875</v>
      </c>
      <c r="S3717" s="18">
        <f t="shared" si="234"/>
        <v>41901.282025462962</v>
      </c>
      <c r="T3717">
        <f t="shared" si="235"/>
        <v>2014</v>
      </c>
    </row>
    <row r="3718" spans="1:20" ht="45" x14ac:dyDescent="0.25">
      <c r="A3718">
        <v>3245</v>
      </c>
      <c r="B3718" s="9" t="s">
        <v>3245</v>
      </c>
      <c r="C3718" s="3" t="s">
        <v>7355</v>
      </c>
      <c r="D3718" s="5">
        <v>21000</v>
      </c>
      <c r="E3718" s="7">
        <v>21904</v>
      </c>
      <c r="F3718" s="11">
        <f t="shared" si="232"/>
        <v>104</v>
      </c>
      <c r="G3718" t="s">
        <v>8218</v>
      </c>
      <c r="H3718" t="s">
        <v>8223</v>
      </c>
      <c r="I3718" t="s">
        <v>8245</v>
      </c>
      <c r="J3718">
        <v>1434074400</v>
      </c>
      <c r="K3718">
        <v>1431354258</v>
      </c>
      <c r="L3718" t="b">
        <v>0</v>
      </c>
      <c r="M3718">
        <v>270</v>
      </c>
      <c r="N3718" t="b">
        <v>1</v>
      </c>
      <c r="O3718" s="12" t="s">
        <v>8280</v>
      </c>
      <c r="P3718" s="12" t="s">
        <v>8281</v>
      </c>
      <c r="Q3718">
        <v>81.13</v>
      </c>
      <c r="R3718" s="18">
        <f t="shared" si="233"/>
        <v>42167.083333333328</v>
      </c>
      <c r="S3718" s="18">
        <f t="shared" si="234"/>
        <v>42135.60020833333</v>
      </c>
      <c r="T3718">
        <f t="shared" si="235"/>
        <v>2015</v>
      </c>
    </row>
    <row r="3719" spans="1:20" ht="45" x14ac:dyDescent="0.25">
      <c r="A3719">
        <v>3780</v>
      </c>
      <c r="B3719" s="9" t="s">
        <v>3777</v>
      </c>
      <c r="C3719" s="3" t="s">
        <v>7890</v>
      </c>
      <c r="D3719" s="5">
        <v>2500</v>
      </c>
      <c r="E3719" s="7">
        <v>3000</v>
      </c>
      <c r="F3719" s="11">
        <f t="shared" si="232"/>
        <v>120</v>
      </c>
      <c r="G3719" t="s">
        <v>8218</v>
      </c>
      <c r="H3719" t="s">
        <v>8223</v>
      </c>
      <c r="I3719" t="s">
        <v>8245</v>
      </c>
      <c r="J3719">
        <v>1436817960</v>
      </c>
      <c r="K3719">
        <v>1433999785</v>
      </c>
      <c r="L3719" t="b">
        <v>0</v>
      </c>
      <c r="M3719">
        <v>30</v>
      </c>
      <c r="N3719" t="b">
        <v>1</v>
      </c>
      <c r="O3719" s="12" t="s">
        <v>8280</v>
      </c>
      <c r="P3719" s="12" t="s">
        <v>8305</v>
      </c>
      <c r="Q3719">
        <v>100</v>
      </c>
      <c r="R3719" s="18">
        <f t="shared" si="233"/>
        <v>42198.837499999994</v>
      </c>
      <c r="S3719" s="18">
        <f t="shared" si="234"/>
        <v>42166.219733796301</v>
      </c>
      <c r="T3719">
        <f t="shared" si="235"/>
        <v>2015</v>
      </c>
    </row>
    <row r="3720" spans="1:20" ht="45" x14ac:dyDescent="0.25">
      <c r="A3720">
        <v>1286</v>
      </c>
      <c r="B3720" s="9" t="s">
        <v>1287</v>
      </c>
      <c r="C3720" s="3" t="s">
        <v>5396</v>
      </c>
      <c r="D3720" s="5">
        <v>1500</v>
      </c>
      <c r="E3720" s="7">
        <v>1625</v>
      </c>
      <c r="F3720" s="11">
        <f t="shared" si="232"/>
        <v>108</v>
      </c>
      <c r="G3720" t="s">
        <v>8218</v>
      </c>
      <c r="H3720" t="s">
        <v>8224</v>
      </c>
      <c r="I3720" t="s">
        <v>8246</v>
      </c>
      <c r="J3720">
        <v>1424181600</v>
      </c>
      <c r="K3720">
        <v>1423041227</v>
      </c>
      <c r="L3720" t="b">
        <v>0</v>
      </c>
      <c r="M3720">
        <v>20</v>
      </c>
      <c r="N3720" t="b">
        <v>1</v>
      </c>
      <c r="O3720" s="12" t="s">
        <v>8280</v>
      </c>
      <c r="P3720" s="12" t="s">
        <v>8281</v>
      </c>
      <c r="Q3720">
        <v>81.25</v>
      </c>
      <c r="R3720" s="18">
        <f t="shared" si="233"/>
        <v>42052.583333333328</v>
      </c>
      <c r="S3720" s="18">
        <f t="shared" si="234"/>
        <v>42039.384571759263</v>
      </c>
      <c r="T3720">
        <f t="shared" si="235"/>
        <v>2015</v>
      </c>
    </row>
    <row r="3721" spans="1:20" ht="60" x14ac:dyDescent="0.25">
      <c r="A3721">
        <v>3669</v>
      </c>
      <c r="B3721" s="9" t="s">
        <v>3666</v>
      </c>
      <c r="C3721" s="3" t="s">
        <v>7779</v>
      </c>
      <c r="D3721" s="5">
        <v>1000</v>
      </c>
      <c r="E3721" s="7">
        <v>1382</v>
      </c>
      <c r="F3721" s="11">
        <f t="shared" si="232"/>
        <v>138</v>
      </c>
      <c r="G3721" t="s">
        <v>8218</v>
      </c>
      <c r="H3721" t="s">
        <v>8224</v>
      </c>
      <c r="I3721" t="s">
        <v>8246</v>
      </c>
      <c r="J3721">
        <v>1434039137</v>
      </c>
      <c r="K3721">
        <v>1431447137</v>
      </c>
      <c r="L3721" t="b">
        <v>0</v>
      </c>
      <c r="M3721">
        <v>17</v>
      </c>
      <c r="N3721" t="b">
        <v>1</v>
      </c>
      <c r="O3721" s="12" t="s">
        <v>8280</v>
      </c>
      <c r="P3721" s="12" t="s">
        <v>8281</v>
      </c>
      <c r="Q3721">
        <v>81.290000000000006</v>
      </c>
      <c r="R3721" s="18">
        <f t="shared" si="233"/>
        <v>42166.675196759257</v>
      </c>
      <c r="S3721" s="18">
        <f t="shared" si="234"/>
        <v>42136.675196759257</v>
      </c>
      <c r="T3721">
        <f t="shared" si="235"/>
        <v>2015</v>
      </c>
    </row>
    <row r="3722" spans="1:20" ht="60" x14ac:dyDescent="0.25">
      <c r="A3722">
        <v>3844</v>
      </c>
      <c r="B3722" s="9" t="s">
        <v>3841</v>
      </c>
      <c r="C3722" s="3" t="s">
        <v>7953</v>
      </c>
      <c r="D3722" s="5">
        <v>9800</v>
      </c>
      <c r="E3722" s="7">
        <v>4066</v>
      </c>
      <c r="F3722" s="11">
        <f t="shared" si="232"/>
        <v>41</v>
      </c>
      <c r="G3722" t="s">
        <v>8220</v>
      </c>
      <c r="H3722" t="s">
        <v>8223</v>
      </c>
      <c r="I3722" t="s">
        <v>8245</v>
      </c>
      <c r="J3722">
        <v>1401778740</v>
      </c>
      <c r="K3722">
        <v>1399474134</v>
      </c>
      <c r="L3722" t="b">
        <v>1</v>
      </c>
      <c r="M3722">
        <v>50</v>
      </c>
      <c r="N3722" t="b">
        <v>0</v>
      </c>
      <c r="O3722" s="12" t="s">
        <v>8280</v>
      </c>
      <c r="P3722" s="12" t="s">
        <v>8281</v>
      </c>
      <c r="Q3722">
        <v>81.319999999999993</v>
      </c>
      <c r="R3722" s="18">
        <f t="shared" si="233"/>
        <v>41793.290972222225</v>
      </c>
      <c r="S3722" s="18">
        <f t="shared" si="234"/>
        <v>41766.617291666669</v>
      </c>
      <c r="T3722">
        <f t="shared" si="235"/>
        <v>2014</v>
      </c>
    </row>
    <row r="3723" spans="1:20" ht="60" x14ac:dyDescent="0.25">
      <c r="A3723">
        <v>3410</v>
      </c>
      <c r="B3723" s="9" t="s">
        <v>3409</v>
      </c>
      <c r="C3723" s="3" t="s">
        <v>7520</v>
      </c>
      <c r="D3723" s="5">
        <v>3000</v>
      </c>
      <c r="E3723" s="7">
        <v>3255</v>
      </c>
      <c r="F3723" s="11">
        <f t="shared" si="232"/>
        <v>109</v>
      </c>
      <c r="G3723" t="s">
        <v>8218</v>
      </c>
      <c r="H3723" t="s">
        <v>8223</v>
      </c>
      <c r="I3723" t="s">
        <v>8245</v>
      </c>
      <c r="J3723">
        <v>1465196400</v>
      </c>
      <c r="K3723">
        <v>1462841990</v>
      </c>
      <c r="L3723" t="b">
        <v>0</v>
      </c>
      <c r="M3723">
        <v>40</v>
      </c>
      <c r="N3723" t="b">
        <v>1</v>
      </c>
      <c r="O3723" s="12" t="s">
        <v>8280</v>
      </c>
      <c r="P3723" s="12" t="s">
        <v>8281</v>
      </c>
      <c r="Q3723">
        <v>81.38</v>
      </c>
      <c r="R3723" s="18">
        <f t="shared" si="233"/>
        <v>42527.291666666672</v>
      </c>
      <c r="S3723" s="18">
        <f t="shared" si="234"/>
        <v>42500.041550925926</v>
      </c>
      <c r="T3723">
        <f t="shared" si="235"/>
        <v>2016</v>
      </c>
    </row>
    <row r="3724" spans="1:20" ht="60" x14ac:dyDescent="0.25">
      <c r="A3724">
        <v>3923</v>
      </c>
      <c r="B3724" s="9" t="s">
        <v>3920</v>
      </c>
      <c r="C3724" s="3" t="s">
        <v>8031</v>
      </c>
      <c r="D3724" s="5">
        <v>11500</v>
      </c>
      <c r="E3724" s="7">
        <v>1384</v>
      </c>
      <c r="F3724" s="11">
        <f t="shared" si="232"/>
        <v>12</v>
      </c>
      <c r="G3724" t="s">
        <v>8220</v>
      </c>
      <c r="H3724" t="s">
        <v>8224</v>
      </c>
      <c r="I3724" t="s">
        <v>8246</v>
      </c>
      <c r="J3724">
        <v>1428622271</v>
      </c>
      <c r="K3724">
        <v>1426203071</v>
      </c>
      <c r="L3724" t="b">
        <v>0</v>
      </c>
      <c r="M3724">
        <v>17</v>
      </c>
      <c r="N3724" t="b">
        <v>0</v>
      </c>
      <c r="O3724" s="12" t="s">
        <v>8280</v>
      </c>
      <c r="P3724" s="12" t="s">
        <v>8281</v>
      </c>
      <c r="Q3724">
        <v>81.41</v>
      </c>
      <c r="R3724" s="18">
        <f t="shared" si="233"/>
        <v>42103.979988425926</v>
      </c>
      <c r="S3724" s="18">
        <f t="shared" si="234"/>
        <v>42075.979988425926</v>
      </c>
      <c r="T3724">
        <f t="shared" si="235"/>
        <v>2015</v>
      </c>
    </row>
    <row r="3725" spans="1:20" ht="60" x14ac:dyDescent="0.25">
      <c r="A3725">
        <v>3860</v>
      </c>
      <c r="B3725" s="9" t="s">
        <v>3857</v>
      </c>
      <c r="C3725" s="3" t="s">
        <v>7969</v>
      </c>
      <c r="D3725" s="5">
        <v>6000</v>
      </c>
      <c r="E3725" s="7">
        <v>1060</v>
      </c>
      <c r="F3725" s="11">
        <f t="shared" si="232"/>
        <v>18</v>
      </c>
      <c r="G3725" t="s">
        <v>8220</v>
      </c>
      <c r="H3725" t="s">
        <v>8223</v>
      </c>
      <c r="I3725" t="s">
        <v>8245</v>
      </c>
      <c r="J3725">
        <v>1407858710</v>
      </c>
      <c r="K3725">
        <v>1405266710</v>
      </c>
      <c r="L3725" t="b">
        <v>0</v>
      </c>
      <c r="M3725">
        <v>13</v>
      </c>
      <c r="N3725" t="b">
        <v>0</v>
      </c>
      <c r="O3725" s="12" t="s">
        <v>8280</v>
      </c>
      <c r="P3725" s="12" t="s">
        <v>8281</v>
      </c>
      <c r="Q3725">
        <v>81.540000000000006</v>
      </c>
      <c r="R3725" s="18">
        <f t="shared" si="233"/>
        <v>41863.660995370366</v>
      </c>
      <c r="S3725" s="18">
        <f t="shared" si="234"/>
        <v>41833.660995370366</v>
      </c>
      <c r="T3725">
        <f t="shared" si="235"/>
        <v>2014</v>
      </c>
    </row>
    <row r="3726" spans="1:20" ht="45" x14ac:dyDescent="0.25">
      <c r="A3726">
        <v>2889</v>
      </c>
      <c r="B3726" s="9" t="s">
        <v>2889</v>
      </c>
      <c r="C3726" s="3" t="s">
        <v>6999</v>
      </c>
      <c r="D3726" s="5">
        <v>3000</v>
      </c>
      <c r="E3726" s="7">
        <v>1142</v>
      </c>
      <c r="F3726" s="11">
        <f t="shared" si="232"/>
        <v>38</v>
      </c>
      <c r="G3726" t="s">
        <v>8220</v>
      </c>
      <c r="H3726" t="s">
        <v>8223</v>
      </c>
      <c r="I3726" t="s">
        <v>8245</v>
      </c>
      <c r="J3726">
        <v>1409344985</v>
      </c>
      <c r="K3726">
        <v>1406752985</v>
      </c>
      <c r="L3726" t="b">
        <v>0</v>
      </c>
      <c r="M3726">
        <v>14</v>
      </c>
      <c r="N3726" t="b">
        <v>0</v>
      </c>
      <c r="O3726" s="12" t="s">
        <v>8280</v>
      </c>
      <c r="P3726" s="12" t="s">
        <v>8281</v>
      </c>
      <c r="Q3726">
        <v>81.569999999999993</v>
      </c>
      <c r="R3726" s="18">
        <f t="shared" si="233"/>
        <v>41880.863252314812</v>
      </c>
      <c r="S3726" s="18">
        <f t="shared" si="234"/>
        <v>41850.863252314812</v>
      </c>
      <c r="T3726">
        <f t="shared" si="235"/>
        <v>2014</v>
      </c>
    </row>
    <row r="3727" spans="1:20" ht="60" x14ac:dyDescent="0.25">
      <c r="A3727">
        <v>3527</v>
      </c>
      <c r="B3727" s="9" t="s">
        <v>3526</v>
      </c>
      <c r="C3727" s="3" t="s">
        <v>7637</v>
      </c>
      <c r="D3727" s="5">
        <v>6000</v>
      </c>
      <c r="E3727" s="7">
        <v>7015</v>
      </c>
      <c r="F3727" s="11">
        <f t="shared" si="232"/>
        <v>117</v>
      </c>
      <c r="G3727" t="s">
        <v>8218</v>
      </c>
      <c r="H3727" t="s">
        <v>8223</v>
      </c>
      <c r="I3727" t="s">
        <v>8245</v>
      </c>
      <c r="J3727">
        <v>1436587140</v>
      </c>
      <c r="K3727">
        <v>1434069205</v>
      </c>
      <c r="L3727" t="b">
        <v>0</v>
      </c>
      <c r="M3727">
        <v>86</v>
      </c>
      <c r="N3727" t="b">
        <v>1</v>
      </c>
      <c r="O3727" s="12" t="s">
        <v>8280</v>
      </c>
      <c r="P3727" s="12" t="s">
        <v>8281</v>
      </c>
      <c r="Q3727">
        <v>81.569999999999993</v>
      </c>
      <c r="R3727" s="18">
        <f t="shared" si="233"/>
        <v>42196.165972222225</v>
      </c>
      <c r="S3727" s="18">
        <f t="shared" si="234"/>
        <v>42167.023206018523</v>
      </c>
      <c r="T3727">
        <f t="shared" si="235"/>
        <v>2015</v>
      </c>
    </row>
    <row r="3728" spans="1:20" ht="60" x14ac:dyDescent="0.25">
      <c r="A3728">
        <v>3602</v>
      </c>
      <c r="B3728" s="9" t="s">
        <v>3601</v>
      </c>
      <c r="C3728" s="3" t="s">
        <v>7712</v>
      </c>
      <c r="D3728" s="5">
        <v>4000</v>
      </c>
      <c r="E3728" s="7">
        <v>4002</v>
      </c>
      <c r="F3728" s="11">
        <f t="shared" si="232"/>
        <v>100</v>
      </c>
      <c r="G3728" t="s">
        <v>8218</v>
      </c>
      <c r="H3728" t="s">
        <v>8223</v>
      </c>
      <c r="I3728" t="s">
        <v>8245</v>
      </c>
      <c r="J3728">
        <v>1463520479</v>
      </c>
      <c r="K3728">
        <v>1458336479</v>
      </c>
      <c r="L3728" t="b">
        <v>0</v>
      </c>
      <c r="M3728">
        <v>49</v>
      </c>
      <c r="N3728" t="b">
        <v>1</v>
      </c>
      <c r="O3728" s="12" t="s">
        <v>8280</v>
      </c>
      <c r="P3728" s="12" t="s">
        <v>8281</v>
      </c>
      <c r="Q3728">
        <v>81.67</v>
      </c>
      <c r="R3728" s="18">
        <f t="shared" si="233"/>
        <v>42507.894432870366</v>
      </c>
      <c r="S3728" s="18">
        <f t="shared" si="234"/>
        <v>42447.894432870366</v>
      </c>
      <c r="T3728">
        <f t="shared" si="235"/>
        <v>2016</v>
      </c>
    </row>
    <row r="3729" spans="1:20" ht="60" x14ac:dyDescent="0.25">
      <c r="A3729">
        <v>3424</v>
      </c>
      <c r="B3729" s="9" t="s">
        <v>3423</v>
      </c>
      <c r="C3729" s="3" t="s">
        <v>7534</v>
      </c>
      <c r="D3729" s="5">
        <v>6000</v>
      </c>
      <c r="E3729" s="7">
        <v>6215</v>
      </c>
      <c r="F3729" s="11">
        <f t="shared" si="232"/>
        <v>104</v>
      </c>
      <c r="G3729" t="s">
        <v>8218</v>
      </c>
      <c r="H3729" t="s">
        <v>8223</v>
      </c>
      <c r="I3729" t="s">
        <v>8245</v>
      </c>
      <c r="J3729">
        <v>1423119540</v>
      </c>
      <c r="K3729">
        <v>1421252084</v>
      </c>
      <c r="L3729" t="b">
        <v>0</v>
      </c>
      <c r="M3729">
        <v>76</v>
      </c>
      <c r="N3729" t="b">
        <v>1</v>
      </c>
      <c r="O3729" s="12" t="s">
        <v>8280</v>
      </c>
      <c r="P3729" s="12" t="s">
        <v>8281</v>
      </c>
      <c r="Q3729">
        <v>81.78</v>
      </c>
      <c r="R3729" s="18">
        <f t="shared" si="233"/>
        <v>42040.290972222225</v>
      </c>
      <c r="S3729" s="18">
        <f t="shared" si="234"/>
        <v>42018.676898148144</v>
      </c>
      <c r="T3729">
        <f t="shared" si="235"/>
        <v>2015</v>
      </c>
    </row>
    <row r="3730" spans="1:20" ht="45" x14ac:dyDescent="0.25">
      <c r="A3730">
        <v>3589</v>
      </c>
      <c r="B3730" s="9" t="s">
        <v>3588</v>
      </c>
      <c r="C3730" s="3" t="s">
        <v>7699</v>
      </c>
      <c r="D3730" s="5">
        <v>4000</v>
      </c>
      <c r="E3730" s="7">
        <v>5100</v>
      </c>
      <c r="F3730" s="11">
        <f t="shared" ref="F3730:F3793" si="236">ROUND(E3730/D3730*100,0)</f>
        <v>128</v>
      </c>
      <c r="G3730" t="s">
        <v>8218</v>
      </c>
      <c r="H3730" t="s">
        <v>8223</v>
      </c>
      <c r="I3730" t="s">
        <v>8245</v>
      </c>
      <c r="J3730">
        <v>1432654347</v>
      </c>
      <c r="K3730">
        <v>1430494347</v>
      </c>
      <c r="L3730" t="b">
        <v>0</v>
      </c>
      <c r="M3730">
        <v>62</v>
      </c>
      <c r="N3730" t="b">
        <v>1</v>
      </c>
      <c r="O3730" s="12" t="s">
        <v>8280</v>
      </c>
      <c r="P3730" s="12" t="s">
        <v>8281</v>
      </c>
      <c r="Q3730">
        <v>82.26</v>
      </c>
      <c r="R3730" s="18">
        <f t="shared" ref="R3730:R3793" si="237">(((J3730/60)/60)/24)+DATE(1970,1,1)</f>
        <v>42150.647534722222</v>
      </c>
      <c r="S3730" s="18">
        <f t="shared" ref="S3730:S3793" si="238">(((K3730/60)/60)/24)+DATE(1970,1,1)</f>
        <v>42125.647534722222</v>
      </c>
      <c r="T3730">
        <f t="shared" si="235"/>
        <v>2015</v>
      </c>
    </row>
    <row r="3731" spans="1:20" ht="60" x14ac:dyDescent="0.25">
      <c r="A3731">
        <v>2947</v>
      </c>
      <c r="B3731" s="9" t="s">
        <v>2947</v>
      </c>
      <c r="C3731" s="3" t="s">
        <v>7057</v>
      </c>
      <c r="D3731" s="5">
        <v>25000</v>
      </c>
      <c r="E3731" s="7">
        <v>1072</v>
      </c>
      <c r="F3731" s="11">
        <f t="shared" si="236"/>
        <v>4</v>
      </c>
      <c r="G3731" t="s">
        <v>8220</v>
      </c>
      <c r="H3731" t="s">
        <v>8223</v>
      </c>
      <c r="I3731" t="s">
        <v>8245</v>
      </c>
      <c r="J3731">
        <v>1480007460</v>
      </c>
      <c r="K3731">
        <v>1475760567</v>
      </c>
      <c r="L3731" t="b">
        <v>0</v>
      </c>
      <c r="M3731">
        <v>13</v>
      </c>
      <c r="N3731" t="b">
        <v>0</v>
      </c>
      <c r="O3731" s="12" t="s">
        <v>8280</v>
      </c>
      <c r="P3731" s="12" t="s">
        <v>8282</v>
      </c>
      <c r="Q3731">
        <v>82.46</v>
      </c>
      <c r="R3731" s="18">
        <f t="shared" si="237"/>
        <v>42698.715972222228</v>
      </c>
      <c r="S3731" s="18">
        <f t="shared" si="238"/>
        <v>42649.562118055561</v>
      </c>
      <c r="T3731">
        <f t="shared" si="235"/>
        <v>2016</v>
      </c>
    </row>
    <row r="3732" spans="1:20" ht="45" x14ac:dyDescent="0.25">
      <c r="A3732">
        <v>3999</v>
      </c>
      <c r="B3732" s="9" t="s">
        <v>3995</v>
      </c>
      <c r="C3732" s="3" t="s">
        <v>8105</v>
      </c>
      <c r="D3732" s="5">
        <v>7000</v>
      </c>
      <c r="E3732" s="7">
        <v>1156</v>
      </c>
      <c r="F3732" s="11">
        <f t="shared" si="236"/>
        <v>17</v>
      </c>
      <c r="G3732" t="s">
        <v>8220</v>
      </c>
      <c r="H3732" t="s">
        <v>8223</v>
      </c>
      <c r="I3732" t="s">
        <v>8245</v>
      </c>
      <c r="J3732">
        <v>1409514709</v>
      </c>
      <c r="K3732">
        <v>1406058798</v>
      </c>
      <c r="L3732" t="b">
        <v>0</v>
      </c>
      <c r="M3732">
        <v>14</v>
      </c>
      <c r="N3732" t="b">
        <v>0</v>
      </c>
      <c r="O3732" s="12" t="s">
        <v>8280</v>
      </c>
      <c r="P3732" s="12" t="s">
        <v>8281</v>
      </c>
      <c r="Q3732">
        <v>82.57</v>
      </c>
      <c r="R3732" s="18">
        <f t="shared" si="237"/>
        <v>41882.827650462961</v>
      </c>
      <c r="S3732" s="18">
        <f t="shared" si="238"/>
        <v>41842.828680555554</v>
      </c>
      <c r="T3732">
        <f t="shared" si="235"/>
        <v>2014</v>
      </c>
    </row>
    <row r="3733" spans="1:20" ht="30" x14ac:dyDescent="0.25">
      <c r="A3733">
        <v>3158</v>
      </c>
      <c r="B3733" s="9" t="s">
        <v>3158</v>
      </c>
      <c r="C3733" s="3" t="s">
        <v>7268</v>
      </c>
      <c r="D3733" s="5">
        <v>5000</v>
      </c>
      <c r="E3733" s="7">
        <v>5700</v>
      </c>
      <c r="F3733" s="11">
        <f t="shared" si="236"/>
        <v>114</v>
      </c>
      <c r="G3733" t="s">
        <v>8218</v>
      </c>
      <c r="H3733" t="s">
        <v>8223</v>
      </c>
      <c r="I3733" t="s">
        <v>8245</v>
      </c>
      <c r="J3733">
        <v>1374523752</v>
      </c>
      <c r="K3733">
        <v>1371931752</v>
      </c>
      <c r="L3733" t="b">
        <v>1</v>
      </c>
      <c r="M3733">
        <v>69</v>
      </c>
      <c r="N3733" t="b">
        <v>1</v>
      </c>
      <c r="O3733" s="12" t="s">
        <v>8280</v>
      </c>
      <c r="P3733" s="12" t="s">
        <v>8281</v>
      </c>
      <c r="Q3733">
        <v>82.61</v>
      </c>
      <c r="R3733" s="18">
        <f t="shared" si="237"/>
        <v>41477.839722222219</v>
      </c>
      <c r="S3733" s="18">
        <f t="shared" si="238"/>
        <v>41447.839722222219</v>
      </c>
      <c r="T3733">
        <f t="shared" si="235"/>
        <v>2013</v>
      </c>
    </row>
    <row r="3734" spans="1:20" ht="60" x14ac:dyDescent="0.25">
      <c r="A3734">
        <v>3045</v>
      </c>
      <c r="B3734" s="9" t="s">
        <v>3045</v>
      </c>
      <c r="C3734" s="3" t="s">
        <v>7155</v>
      </c>
      <c r="D3734" s="5">
        <v>4000</v>
      </c>
      <c r="E3734" s="7">
        <v>5308.26</v>
      </c>
      <c r="F3734" s="11">
        <f t="shared" si="236"/>
        <v>133</v>
      </c>
      <c r="G3734" t="s">
        <v>8218</v>
      </c>
      <c r="H3734" t="s">
        <v>8223</v>
      </c>
      <c r="I3734" t="s">
        <v>8245</v>
      </c>
      <c r="J3734">
        <v>1408679055</v>
      </c>
      <c r="K3734">
        <v>1406087055</v>
      </c>
      <c r="L3734" t="b">
        <v>0</v>
      </c>
      <c r="M3734">
        <v>64</v>
      </c>
      <c r="N3734" t="b">
        <v>1</v>
      </c>
      <c r="O3734" s="12" t="s">
        <v>8280</v>
      </c>
      <c r="P3734" s="12" t="s">
        <v>8282</v>
      </c>
      <c r="Q3734">
        <v>82.94</v>
      </c>
      <c r="R3734" s="18">
        <f t="shared" si="237"/>
        <v>41873.155729166669</v>
      </c>
      <c r="S3734" s="18">
        <f t="shared" si="238"/>
        <v>41843.155729166669</v>
      </c>
      <c r="T3734">
        <f t="shared" si="235"/>
        <v>2014</v>
      </c>
    </row>
    <row r="3735" spans="1:20" ht="60" x14ac:dyDescent="0.25">
      <c r="A3735">
        <v>3251</v>
      </c>
      <c r="B3735" s="9" t="s">
        <v>3251</v>
      </c>
      <c r="C3735" s="3" t="s">
        <v>7361</v>
      </c>
      <c r="D3735" s="5">
        <v>1500</v>
      </c>
      <c r="E3735" s="7">
        <v>1661</v>
      </c>
      <c r="F3735" s="11">
        <f t="shared" si="236"/>
        <v>111</v>
      </c>
      <c r="G3735" t="s">
        <v>8218</v>
      </c>
      <c r="H3735" t="s">
        <v>8223</v>
      </c>
      <c r="I3735" t="s">
        <v>8245</v>
      </c>
      <c r="J3735">
        <v>1434907966</v>
      </c>
      <c r="K3735">
        <v>1432315966</v>
      </c>
      <c r="L3735" t="b">
        <v>1</v>
      </c>
      <c r="M3735">
        <v>20</v>
      </c>
      <c r="N3735" t="b">
        <v>1</v>
      </c>
      <c r="O3735" s="12" t="s">
        <v>8280</v>
      </c>
      <c r="P3735" s="12" t="s">
        <v>8281</v>
      </c>
      <c r="Q3735">
        <v>83.05</v>
      </c>
      <c r="R3735" s="18">
        <f t="shared" si="237"/>
        <v>42176.731087962966</v>
      </c>
      <c r="S3735" s="18">
        <f t="shared" si="238"/>
        <v>42146.731087962966</v>
      </c>
      <c r="T3735">
        <f t="shared" si="235"/>
        <v>2015</v>
      </c>
    </row>
    <row r="3736" spans="1:20" ht="45" x14ac:dyDescent="0.25">
      <c r="A3736">
        <v>3486</v>
      </c>
      <c r="B3736" s="9" t="s">
        <v>3485</v>
      </c>
      <c r="C3736" s="3" t="s">
        <v>7596</v>
      </c>
      <c r="D3736" s="5">
        <v>3000</v>
      </c>
      <c r="E3736" s="7">
        <v>4656</v>
      </c>
      <c r="F3736" s="11">
        <f t="shared" si="236"/>
        <v>155</v>
      </c>
      <c r="G3736" t="s">
        <v>8218</v>
      </c>
      <c r="H3736" t="s">
        <v>8223</v>
      </c>
      <c r="I3736" t="s">
        <v>8245</v>
      </c>
      <c r="J3736">
        <v>1433314740</v>
      </c>
      <c r="K3736">
        <v>1430600401</v>
      </c>
      <c r="L3736" t="b">
        <v>0</v>
      </c>
      <c r="M3736">
        <v>56</v>
      </c>
      <c r="N3736" t="b">
        <v>1</v>
      </c>
      <c r="O3736" s="12" t="s">
        <v>8280</v>
      </c>
      <c r="P3736" s="12" t="s">
        <v>8281</v>
      </c>
      <c r="Q3736">
        <v>83.14</v>
      </c>
      <c r="R3736" s="18">
        <f t="shared" si="237"/>
        <v>42158.290972222225</v>
      </c>
      <c r="S3736" s="18">
        <f t="shared" si="238"/>
        <v>42126.87501157407</v>
      </c>
      <c r="T3736">
        <f t="shared" si="235"/>
        <v>2015</v>
      </c>
    </row>
    <row r="3737" spans="1:20" ht="45" x14ac:dyDescent="0.25">
      <c r="A3737">
        <v>3911</v>
      </c>
      <c r="B3737" s="9" t="s">
        <v>3908</v>
      </c>
      <c r="C3737" s="3" t="s">
        <v>8019</v>
      </c>
      <c r="D3737" s="5">
        <v>8000</v>
      </c>
      <c r="E3737" s="7">
        <v>2993</v>
      </c>
      <c r="F3737" s="11">
        <f t="shared" si="236"/>
        <v>37</v>
      </c>
      <c r="G3737" t="s">
        <v>8220</v>
      </c>
      <c r="H3737" t="s">
        <v>8223</v>
      </c>
      <c r="I3737" t="s">
        <v>8245</v>
      </c>
      <c r="J3737">
        <v>1417033777</v>
      </c>
      <c r="K3737">
        <v>1414438177</v>
      </c>
      <c r="L3737" t="b">
        <v>0</v>
      </c>
      <c r="M3737">
        <v>36</v>
      </c>
      <c r="N3737" t="b">
        <v>0</v>
      </c>
      <c r="O3737" s="12" t="s">
        <v>8280</v>
      </c>
      <c r="P3737" s="12" t="s">
        <v>8281</v>
      </c>
      <c r="Q3737">
        <v>83.14</v>
      </c>
      <c r="R3737" s="18">
        <f t="shared" si="237"/>
        <v>41969.853900462964</v>
      </c>
      <c r="S3737" s="18">
        <f t="shared" si="238"/>
        <v>41939.8122337963</v>
      </c>
      <c r="T3737">
        <f t="shared" si="235"/>
        <v>2014</v>
      </c>
    </row>
    <row r="3738" spans="1:20" ht="60" x14ac:dyDescent="0.25">
      <c r="A3738">
        <v>2870</v>
      </c>
      <c r="B3738" s="9" t="s">
        <v>2870</v>
      </c>
      <c r="C3738" s="3" t="s">
        <v>6980</v>
      </c>
      <c r="D3738" s="5">
        <v>5000</v>
      </c>
      <c r="E3738" s="7">
        <v>750</v>
      </c>
      <c r="F3738" s="11">
        <f t="shared" si="236"/>
        <v>15</v>
      </c>
      <c r="G3738" t="s">
        <v>8220</v>
      </c>
      <c r="H3738" t="s">
        <v>8223</v>
      </c>
      <c r="I3738" t="s">
        <v>8245</v>
      </c>
      <c r="J3738">
        <v>1400301165</v>
      </c>
      <c r="K3738">
        <v>1397709165</v>
      </c>
      <c r="L3738" t="b">
        <v>0</v>
      </c>
      <c r="M3738">
        <v>9</v>
      </c>
      <c r="N3738" t="b">
        <v>0</v>
      </c>
      <c r="O3738" s="12" t="s">
        <v>8280</v>
      </c>
      <c r="P3738" s="12" t="s">
        <v>8281</v>
      </c>
      <c r="Q3738">
        <v>83.33</v>
      </c>
      <c r="R3738" s="18">
        <f t="shared" si="237"/>
        <v>41776.189409722225</v>
      </c>
      <c r="S3738" s="18">
        <f t="shared" si="238"/>
        <v>41746.189409722225</v>
      </c>
      <c r="T3738">
        <f t="shared" si="235"/>
        <v>2014</v>
      </c>
    </row>
    <row r="3739" spans="1:20" ht="60" x14ac:dyDescent="0.25">
      <c r="A3739">
        <v>3781</v>
      </c>
      <c r="B3739" s="9" t="s">
        <v>3778</v>
      </c>
      <c r="C3739" s="3" t="s">
        <v>7891</v>
      </c>
      <c r="D3739" s="5">
        <v>4500</v>
      </c>
      <c r="E3739" s="7">
        <v>4935</v>
      </c>
      <c r="F3739" s="11">
        <f t="shared" si="236"/>
        <v>110</v>
      </c>
      <c r="G3739" t="s">
        <v>8218</v>
      </c>
      <c r="H3739" t="s">
        <v>8223</v>
      </c>
      <c r="I3739" t="s">
        <v>8245</v>
      </c>
      <c r="J3739">
        <v>1410210685</v>
      </c>
      <c r="K3739">
        <v>1408050685</v>
      </c>
      <c r="L3739" t="b">
        <v>0</v>
      </c>
      <c r="M3739">
        <v>52</v>
      </c>
      <c r="N3739" t="b">
        <v>1</v>
      </c>
      <c r="O3739" s="12" t="s">
        <v>8280</v>
      </c>
      <c r="P3739" s="12" t="s">
        <v>8305</v>
      </c>
      <c r="Q3739">
        <v>94.9</v>
      </c>
      <c r="R3739" s="18">
        <f t="shared" si="237"/>
        <v>41890.882928240739</v>
      </c>
      <c r="S3739" s="18">
        <f t="shared" si="238"/>
        <v>41865.882928240739</v>
      </c>
      <c r="T3739">
        <f t="shared" si="235"/>
        <v>2014</v>
      </c>
    </row>
    <row r="3740" spans="1:20" ht="60" x14ac:dyDescent="0.25">
      <c r="A3740">
        <v>3361</v>
      </c>
      <c r="B3740" s="9" t="s">
        <v>3360</v>
      </c>
      <c r="C3740" s="3" t="s">
        <v>7471</v>
      </c>
      <c r="D3740" s="5">
        <v>5000</v>
      </c>
      <c r="E3740" s="7">
        <v>5673</v>
      </c>
      <c r="F3740" s="11">
        <f t="shared" si="236"/>
        <v>113</v>
      </c>
      <c r="G3740" t="s">
        <v>8218</v>
      </c>
      <c r="H3740" t="s">
        <v>8223</v>
      </c>
      <c r="I3740" t="s">
        <v>8245</v>
      </c>
      <c r="J3740">
        <v>1409587140</v>
      </c>
      <c r="K3740">
        <v>1408062990</v>
      </c>
      <c r="L3740" t="b">
        <v>0</v>
      </c>
      <c r="M3740">
        <v>68</v>
      </c>
      <c r="N3740" t="b">
        <v>1</v>
      </c>
      <c r="O3740" s="12" t="s">
        <v>8280</v>
      </c>
      <c r="P3740" s="12" t="s">
        <v>8281</v>
      </c>
      <c r="Q3740">
        <v>83.43</v>
      </c>
      <c r="R3740" s="18">
        <f t="shared" si="237"/>
        <v>41883.665972222225</v>
      </c>
      <c r="S3740" s="18">
        <f t="shared" si="238"/>
        <v>41866.025347222225</v>
      </c>
      <c r="T3740">
        <f t="shared" si="235"/>
        <v>2014</v>
      </c>
    </row>
    <row r="3741" spans="1:20" x14ac:dyDescent="0.25">
      <c r="A3741">
        <v>2833</v>
      </c>
      <c r="B3741" s="9" t="s">
        <v>2833</v>
      </c>
      <c r="C3741" s="3" t="s">
        <v>6943</v>
      </c>
      <c r="D3741" s="5">
        <v>2700</v>
      </c>
      <c r="E3741" s="7">
        <v>2923</v>
      </c>
      <c r="F3741" s="11">
        <f t="shared" si="236"/>
        <v>108</v>
      </c>
      <c r="G3741" t="s">
        <v>8218</v>
      </c>
      <c r="H3741" t="s">
        <v>8223</v>
      </c>
      <c r="I3741" t="s">
        <v>8245</v>
      </c>
      <c r="J3741">
        <v>1444528800</v>
      </c>
      <c r="K3741">
        <v>1442804633</v>
      </c>
      <c r="L3741" t="b">
        <v>0</v>
      </c>
      <c r="M3741">
        <v>35</v>
      </c>
      <c r="N3741" t="b">
        <v>1</v>
      </c>
      <c r="O3741" s="12" t="s">
        <v>8280</v>
      </c>
      <c r="P3741" s="12" t="s">
        <v>8281</v>
      </c>
      <c r="Q3741">
        <v>83.51</v>
      </c>
      <c r="R3741" s="18">
        <f t="shared" si="237"/>
        <v>42288.083333333328</v>
      </c>
      <c r="S3741" s="18">
        <f t="shared" si="238"/>
        <v>42268.127696759257</v>
      </c>
      <c r="T3741">
        <f t="shared" si="235"/>
        <v>2015</v>
      </c>
    </row>
    <row r="3742" spans="1:20" ht="60" x14ac:dyDescent="0.25">
      <c r="A3742">
        <v>3705</v>
      </c>
      <c r="B3742" s="9" t="s">
        <v>3702</v>
      </c>
      <c r="C3742" s="3" t="s">
        <v>7815</v>
      </c>
      <c r="D3742" s="5">
        <v>2827</v>
      </c>
      <c r="E3742" s="7">
        <v>2925</v>
      </c>
      <c r="F3742" s="11">
        <f t="shared" si="236"/>
        <v>103</v>
      </c>
      <c r="G3742" t="s">
        <v>8218</v>
      </c>
      <c r="H3742" t="s">
        <v>8223</v>
      </c>
      <c r="I3742" t="s">
        <v>8245</v>
      </c>
      <c r="J3742">
        <v>1403546400</v>
      </c>
      <c r="K3742">
        <v>1401714114</v>
      </c>
      <c r="L3742" t="b">
        <v>0</v>
      </c>
      <c r="M3742">
        <v>35</v>
      </c>
      <c r="N3742" t="b">
        <v>1</v>
      </c>
      <c r="O3742" s="12" t="s">
        <v>8280</v>
      </c>
      <c r="P3742" s="12" t="s">
        <v>8281</v>
      </c>
      <c r="Q3742">
        <v>83.57</v>
      </c>
      <c r="R3742" s="18">
        <f t="shared" si="237"/>
        <v>41813.75</v>
      </c>
      <c r="S3742" s="18">
        <f t="shared" si="238"/>
        <v>41792.542986111112</v>
      </c>
      <c r="T3742">
        <f t="shared" si="235"/>
        <v>2014</v>
      </c>
    </row>
    <row r="3743" spans="1:20" ht="60" x14ac:dyDescent="0.25">
      <c r="A3743">
        <v>3688</v>
      </c>
      <c r="B3743" s="9" t="s">
        <v>3685</v>
      </c>
      <c r="C3743" s="3" t="s">
        <v>7798</v>
      </c>
      <c r="D3743" s="5">
        <v>3000</v>
      </c>
      <c r="E3743" s="7">
        <v>3275</v>
      </c>
      <c r="F3743" s="11">
        <f t="shared" si="236"/>
        <v>109</v>
      </c>
      <c r="G3743" t="s">
        <v>8218</v>
      </c>
      <c r="H3743" t="s">
        <v>8224</v>
      </c>
      <c r="I3743" t="s">
        <v>8246</v>
      </c>
      <c r="J3743">
        <v>1407524004</v>
      </c>
      <c r="K3743">
        <v>1404932004</v>
      </c>
      <c r="L3743" t="b">
        <v>0</v>
      </c>
      <c r="M3743">
        <v>39</v>
      </c>
      <c r="N3743" t="b">
        <v>1</v>
      </c>
      <c r="O3743" s="12" t="s">
        <v>8280</v>
      </c>
      <c r="P3743" s="12" t="s">
        <v>8281</v>
      </c>
      <c r="Q3743">
        <v>83.97</v>
      </c>
      <c r="R3743" s="18">
        <f t="shared" si="237"/>
        <v>41859.787083333329</v>
      </c>
      <c r="S3743" s="18">
        <f t="shared" si="238"/>
        <v>41829.787083333329</v>
      </c>
      <c r="T3743">
        <f t="shared" si="235"/>
        <v>2014</v>
      </c>
    </row>
    <row r="3744" spans="1:20" ht="45" x14ac:dyDescent="0.25">
      <c r="A3744">
        <v>3044</v>
      </c>
      <c r="B3744" s="9" t="s">
        <v>3044</v>
      </c>
      <c r="C3744" s="3" t="s">
        <v>7154</v>
      </c>
      <c r="D3744" s="5">
        <v>12000</v>
      </c>
      <c r="E3744" s="7">
        <v>13121</v>
      </c>
      <c r="F3744" s="11">
        <f t="shared" si="236"/>
        <v>109</v>
      </c>
      <c r="G3744" t="s">
        <v>8218</v>
      </c>
      <c r="H3744" t="s">
        <v>8223</v>
      </c>
      <c r="I3744" t="s">
        <v>8245</v>
      </c>
      <c r="J3744">
        <v>1454433998</v>
      </c>
      <c r="K3744">
        <v>1453137998</v>
      </c>
      <c r="L3744" t="b">
        <v>0</v>
      </c>
      <c r="M3744">
        <v>156</v>
      </c>
      <c r="N3744" t="b">
        <v>1</v>
      </c>
      <c r="O3744" s="12" t="s">
        <v>8280</v>
      </c>
      <c r="P3744" s="12" t="s">
        <v>8282</v>
      </c>
      <c r="Q3744">
        <v>84.11</v>
      </c>
      <c r="R3744" s="18">
        <f t="shared" si="237"/>
        <v>42402.7268287037</v>
      </c>
      <c r="S3744" s="18">
        <f t="shared" si="238"/>
        <v>42387.7268287037</v>
      </c>
      <c r="T3744">
        <f t="shared" si="235"/>
        <v>2016</v>
      </c>
    </row>
    <row r="3745" spans="1:20" ht="60" x14ac:dyDescent="0.25">
      <c r="A3745">
        <v>3437</v>
      </c>
      <c r="B3745" s="9" t="s">
        <v>3436</v>
      </c>
      <c r="C3745" s="3" t="s">
        <v>7547</v>
      </c>
      <c r="D3745" s="5">
        <v>3000</v>
      </c>
      <c r="E3745" s="7">
        <v>3030</v>
      </c>
      <c r="F3745" s="11">
        <f t="shared" si="236"/>
        <v>101</v>
      </c>
      <c r="G3745" t="s">
        <v>8218</v>
      </c>
      <c r="H3745" t="s">
        <v>8223</v>
      </c>
      <c r="I3745" t="s">
        <v>8245</v>
      </c>
      <c r="J3745">
        <v>1440003820</v>
      </c>
      <c r="K3745">
        <v>1437411820</v>
      </c>
      <c r="L3745" t="b">
        <v>0</v>
      </c>
      <c r="M3745">
        <v>36</v>
      </c>
      <c r="N3745" t="b">
        <v>1</v>
      </c>
      <c r="O3745" s="12" t="s">
        <v>8280</v>
      </c>
      <c r="P3745" s="12" t="s">
        <v>8281</v>
      </c>
      <c r="Q3745">
        <v>84.17</v>
      </c>
      <c r="R3745" s="18">
        <f t="shared" si="237"/>
        <v>42235.710879629631</v>
      </c>
      <c r="S3745" s="18">
        <f t="shared" si="238"/>
        <v>42205.710879629631</v>
      </c>
      <c r="T3745">
        <f t="shared" si="235"/>
        <v>2015</v>
      </c>
    </row>
    <row r="3746" spans="1:20" ht="60" x14ac:dyDescent="0.25">
      <c r="A3746">
        <v>3983</v>
      </c>
      <c r="B3746" s="9" t="s">
        <v>3979</v>
      </c>
      <c r="C3746" s="3" t="s">
        <v>8089</v>
      </c>
      <c r="D3746" s="5">
        <v>11140</v>
      </c>
      <c r="E3746" s="7">
        <v>3877</v>
      </c>
      <c r="F3746" s="11">
        <f t="shared" si="236"/>
        <v>35</v>
      </c>
      <c r="G3746" t="s">
        <v>8220</v>
      </c>
      <c r="H3746" t="s">
        <v>8223</v>
      </c>
      <c r="I3746" t="s">
        <v>8245</v>
      </c>
      <c r="J3746">
        <v>1400569140</v>
      </c>
      <c r="K3746">
        <v>1397854356</v>
      </c>
      <c r="L3746" t="b">
        <v>0</v>
      </c>
      <c r="M3746">
        <v>46</v>
      </c>
      <c r="N3746" t="b">
        <v>0</v>
      </c>
      <c r="O3746" s="12" t="s">
        <v>8280</v>
      </c>
      <c r="P3746" s="12" t="s">
        <v>8281</v>
      </c>
      <c r="Q3746">
        <v>84.28</v>
      </c>
      <c r="R3746" s="18">
        <f t="shared" si="237"/>
        <v>41779.290972222225</v>
      </c>
      <c r="S3746" s="18">
        <f t="shared" si="238"/>
        <v>41747.86986111111</v>
      </c>
      <c r="T3746">
        <f t="shared" si="235"/>
        <v>2014</v>
      </c>
    </row>
    <row r="3747" spans="1:20" ht="60" x14ac:dyDescent="0.25">
      <c r="A3747">
        <v>3293</v>
      </c>
      <c r="B3747" s="9" t="s">
        <v>3293</v>
      </c>
      <c r="C3747" s="3" t="s">
        <v>7403</v>
      </c>
      <c r="D3747" s="5">
        <v>4500</v>
      </c>
      <c r="E3747" s="7">
        <v>7670</v>
      </c>
      <c r="F3747" s="11">
        <f t="shared" si="236"/>
        <v>170</v>
      </c>
      <c r="G3747" t="s">
        <v>8218</v>
      </c>
      <c r="H3747" t="s">
        <v>8227</v>
      </c>
      <c r="I3747" t="s">
        <v>8249</v>
      </c>
      <c r="J3747">
        <v>1488622352</v>
      </c>
      <c r="K3747">
        <v>1486030352</v>
      </c>
      <c r="L3747" t="b">
        <v>0</v>
      </c>
      <c r="M3747">
        <v>91</v>
      </c>
      <c r="N3747" t="b">
        <v>1</v>
      </c>
      <c r="O3747" s="12" t="s">
        <v>8280</v>
      </c>
      <c r="P3747" s="12" t="s">
        <v>8281</v>
      </c>
      <c r="Q3747">
        <v>84.29</v>
      </c>
      <c r="R3747" s="18">
        <f t="shared" si="237"/>
        <v>42798.425370370373</v>
      </c>
      <c r="S3747" s="18">
        <f t="shared" si="238"/>
        <v>42768.425370370373</v>
      </c>
      <c r="T3747">
        <f t="shared" si="235"/>
        <v>2017</v>
      </c>
    </row>
    <row r="3748" spans="1:20" ht="60" x14ac:dyDescent="0.25">
      <c r="A3748">
        <v>3626</v>
      </c>
      <c r="B3748" s="9" t="s">
        <v>3624</v>
      </c>
      <c r="C3748" s="3" t="s">
        <v>7736</v>
      </c>
      <c r="D3748" s="5">
        <v>4000</v>
      </c>
      <c r="E3748" s="7">
        <v>4073</v>
      </c>
      <c r="F3748" s="11">
        <f t="shared" si="236"/>
        <v>102</v>
      </c>
      <c r="G3748" t="s">
        <v>8218</v>
      </c>
      <c r="H3748" t="s">
        <v>8224</v>
      </c>
      <c r="I3748" t="s">
        <v>8246</v>
      </c>
      <c r="J3748">
        <v>1408204857</v>
      </c>
      <c r="K3748">
        <v>1406390457</v>
      </c>
      <c r="L3748" t="b">
        <v>0</v>
      </c>
      <c r="M3748">
        <v>48</v>
      </c>
      <c r="N3748" t="b">
        <v>1</v>
      </c>
      <c r="O3748" s="12" t="s">
        <v>8280</v>
      </c>
      <c r="P3748" s="12" t="s">
        <v>8281</v>
      </c>
      <c r="Q3748">
        <v>84.85</v>
      </c>
      <c r="R3748" s="18">
        <f t="shared" si="237"/>
        <v>41867.667326388888</v>
      </c>
      <c r="S3748" s="18">
        <f t="shared" si="238"/>
        <v>41846.667326388888</v>
      </c>
      <c r="T3748">
        <f t="shared" si="235"/>
        <v>2014</v>
      </c>
    </row>
    <row r="3749" spans="1:20" ht="30" x14ac:dyDescent="0.25">
      <c r="A3749">
        <v>3028</v>
      </c>
      <c r="B3749" s="9" t="s">
        <v>3028</v>
      </c>
      <c r="C3749" s="3" t="s">
        <v>7138</v>
      </c>
      <c r="D3749" s="5">
        <v>5000</v>
      </c>
      <c r="E3749" s="7">
        <v>8401</v>
      </c>
      <c r="F3749" s="11">
        <f t="shared" si="236"/>
        <v>168</v>
      </c>
      <c r="G3749" t="s">
        <v>8218</v>
      </c>
      <c r="H3749" t="s">
        <v>8223</v>
      </c>
      <c r="I3749" t="s">
        <v>8245</v>
      </c>
      <c r="J3749">
        <v>1471242025</v>
      </c>
      <c r="K3749">
        <v>1468650025</v>
      </c>
      <c r="L3749" t="b">
        <v>0</v>
      </c>
      <c r="M3749">
        <v>99</v>
      </c>
      <c r="N3749" t="b">
        <v>1</v>
      </c>
      <c r="O3749" s="12" t="s">
        <v>8280</v>
      </c>
      <c r="P3749" s="12" t="s">
        <v>8282</v>
      </c>
      <c r="Q3749">
        <v>84.86</v>
      </c>
      <c r="R3749" s="18">
        <f t="shared" si="237"/>
        <v>42597.264178240745</v>
      </c>
      <c r="S3749" s="18">
        <f t="shared" si="238"/>
        <v>42567.264178240745</v>
      </c>
      <c r="T3749">
        <f t="shared" si="235"/>
        <v>2016</v>
      </c>
    </row>
    <row r="3750" spans="1:20" ht="30" x14ac:dyDescent="0.25">
      <c r="A3750">
        <v>2710</v>
      </c>
      <c r="B3750" s="9" t="s">
        <v>2710</v>
      </c>
      <c r="C3750" s="3" t="s">
        <v>6820</v>
      </c>
      <c r="D3750" s="5">
        <v>60000</v>
      </c>
      <c r="E3750" s="7">
        <v>92340.21</v>
      </c>
      <c r="F3750" s="11">
        <f t="shared" si="236"/>
        <v>154</v>
      </c>
      <c r="G3750" t="s">
        <v>8218</v>
      </c>
      <c r="H3750" t="s">
        <v>8223</v>
      </c>
      <c r="I3750" t="s">
        <v>8245</v>
      </c>
      <c r="J3750">
        <v>1407549600</v>
      </c>
      <c r="K3750">
        <v>1404797428</v>
      </c>
      <c r="L3750" t="b">
        <v>1</v>
      </c>
      <c r="M3750">
        <v>1088</v>
      </c>
      <c r="N3750" t="b">
        <v>1</v>
      </c>
      <c r="O3750" s="12" t="s">
        <v>8280</v>
      </c>
      <c r="P3750" s="12" t="s">
        <v>8282</v>
      </c>
      <c r="Q3750">
        <v>84.87</v>
      </c>
      <c r="R3750" s="18">
        <f t="shared" si="237"/>
        <v>41860.083333333336</v>
      </c>
      <c r="S3750" s="18">
        <f t="shared" si="238"/>
        <v>41828.229490740741</v>
      </c>
      <c r="T3750">
        <f t="shared" si="235"/>
        <v>2014</v>
      </c>
    </row>
    <row r="3751" spans="1:20" ht="45" x14ac:dyDescent="0.25">
      <c r="A3751">
        <v>3012</v>
      </c>
      <c r="B3751" s="9" t="s">
        <v>3012</v>
      </c>
      <c r="C3751" s="3" t="s">
        <v>7122</v>
      </c>
      <c r="D3751" s="5">
        <v>4000</v>
      </c>
      <c r="E3751" s="7">
        <v>4685</v>
      </c>
      <c r="F3751" s="11">
        <f t="shared" si="236"/>
        <v>117</v>
      </c>
      <c r="G3751" t="s">
        <v>8218</v>
      </c>
      <c r="H3751" t="s">
        <v>8223</v>
      </c>
      <c r="I3751" t="s">
        <v>8245</v>
      </c>
      <c r="J3751">
        <v>1423587130</v>
      </c>
      <c r="K3751">
        <v>1421772730</v>
      </c>
      <c r="L3751" t="b">
        <v>0</v>
      </c>
      <c r="M3751">
        <v>55</v>
      </c>
      <c r="N3751" t="b">
        <v>1</v>
      </c>
      <c r="O3751" s="12" t="s">
        <v>8280</v>
      </c>
      <c r="P3751" s="12" t="s">
        <v>8282</v>
      </c>
      <c r="Q3751">
        <v>85.18</v>
      </c>
      <c r="R3751" s="18">
        <f t="shared" si="237"/>
        <v>42045.702893518523</v>
      </c>
      <c r="S3751" s="18">
        <f t="shared" si="238"/>
        <v>42024.702893518523</v>
      </c>
      <c r="T3751">
        <f t="shared" si="235"/>
        <v>2015</v>
      </c>
    </row>
    <row r="3752" spans="1:20" ht="60" x14ac:dyDescent="0.25">
      <c r="A3752">
        <v>3381</v>
      </c>
      <c r="B3752" s="9" t="s">
        <v>3380</v>
      </c>
      <c r="C3752" s="3" t="s">
        <v>7491</v>
      </c>
      <c r="D3752" s="5">
        <v>4000</v>
      </c>
      <c r="E3752" s="7">
        <v>4090</v>
      </c>
      <c r="F3752" s="11">
        <f t="shared" si="236"/>
        <v>102</v>
      </c>
      <c r="G3752" t="s">
        <v>8218</v>
      </c>
      <c r="H3752" t="s">
        <v>8223</v>
      </c>
      <c r="I3752" t="s">
        <v>8245</v>
      </c>
      <c r="J3752">
        <v>1426044383</v>
      </c>
      <c r="K3752">
        <v>1423455983</v>
      </c>
      <c r="L3752" t="b">
        <v>0</v>
      </c>
      <c r="M3752">
        <v>48</v>
      </c>
      <c r="N3752" t="b">
        <v>1</v>
      </c>
      <c r="O3752" s="12" t="s">
        <v>8280</v>
      </c>
      <c r="P3752" s="12" t="s">
        <v>8281</v>
      </c>
      <c r="Q3752">
        <v>85.21</v>
      </c>
      <c r="R3752" s="18">
        <f t="shared" si="237"/>
        <v>42074.143321759257</v>
      </c>
      <c r="S3752" s="18">
        <f t="shared" si="238"/>
        <v>42044.184988425928</v>
      </c>
      <c r="T3752">
        <f t="shared" si="235"/>
        <v>2015</v>
      </c>
    </row>
    <row r="3753" spans="1:20" ht="60" x14ac:dyDescent="0.25">
      <c r="A3753">
        <v>3211</v>
      </c>
      <c r="B3753" s="9" t="s">
        <v>3211</v>
      </c>
      <c r="C3753" s="3" t="s">
        <v>7321</v>
      </c>
      <c r="D3753" s="5">
        <v>23000</v>
      </c>
      <c r="E3753" s="7">
        <v>27541</v>
      </c>
      <c r="F3753" s="11">
        <f t="shared" si="236"/>
        <v>120</v>
      </c>
      <c r="G3753" t="s">
        <v>8218</v>
      </c>
      <c r="H3753" t="s">
        <v>8223</v>
      </c>
      <c r="I3753" t="s">
        <v>8245</v>
      </c>
      <c r="J3753">
        <v>1408068000</v>
      </c>
      <c r="K3753">
        <v>1405346680</v>
      </c>
      <c r="L3753" t="b">
        <v>1</v>
      </c>
      <c r="M3753">
        <v>322</v>
      </c>
      <c r="N3753" t="b">
        <v>1</v>
      </c>
      <c r="O3753" s="12" t="s">
        <v>8280</v>
      </c>
      <c r="P3753" s="12" t="s">
        <v>8281</v>
      </c>
      <c r="Q3753">
        <v>85.53</v>
      </c>
      <c r="R3753" s="18">
        <f t="shared" si="237"/>
        <v>41866.083333333336</v>
      </c>
      <c r="S3753" s="18">
        <f t="shared" si="238"/>
        <v>41834.586574074077</v>
      </c>
      <c r="T3753">
        <f t="shared" si="235"/>
        <v>2014</v>
      </c>
    </row>
    <row r="3754" spans="1:20" ht="60" x14ac:dyDescent="0.25">
      <c r="A3754">
        <v>3235</v>
      </c>
      <c r="B3754" s="9" t="s">
        <v>3235</v>
      </c>
      <c r="C3754" s="3" t="s">
        <v>7345</v>
      </c>
      <c r="D3754" s="5">
        <v>15000</v>
      </c>
      <c r="E3754" s="7">
        <v>15481</v>
      </c>
      <c r="F3754" s="11">
        <f t="shared" si="236"/>
        <v>103</v>
      </c>
      <c r="G3754" t="s">
        <v>8218</v>
      </c>
      <c r="H3754" t="s">
        <v>8223</v>
      </c>
      <c r="I3754" t="s">
        <v>8245</v>
      </c>
      <c r="J3754">
        <v>1467361251</v>
      </c>
      <c r="K3754">
        <v>1464769251</v>
      </c>
      <c r="L3754" t="b">
        <v>1</v>
      </c>
      <c r="M3754">
        <v>181</v>
      </c>
      <c r="N3754" t="b">
        <v>1</v>
      </c>
      <c r="O3754" s="12" t="s">
        <v>8280</v>
      </c>
      <c r="P3754" s="12" t="s">
        <v>8281</v>
      </c>
      <c r="Q3754">
        <v>85.53</v>
      </c>
      <c r="R3754" s="18">
        <f t="shared" si="237"/>
        <v>42552.347812499997</v>
      </c>
      <c r="S3754" s="18">
        <f t="shared" si="238"/>
        <v>42522.347812499997</v>
      </c>
      <c r="T3754">
        <f t="shared" si="235"/>
        <v>2016</v>
      </c>
    </row>
    <row r="3755" spans="1:20" ht="60" x14ac:dyDescent="0.25">
      <c r="A3755">
        <v>3782</v>
      </c>
      <c r="B3755" s="9" t="s">
        <v>3779</v>
      </c>
      <c r="C3755" s="3" t="s">
        <v>7892</v>
      </c>
      <c r="D3755" s="5">
        <v>2000</v>
      </c>
      <c r="E3755" s="7">
        <v>2035</v>
      </c>
      <c r="F3755" s="11">
        <f t="shared" si="236"/>
        <v>102</v>
      </c>
      <c r="G3755" t="s">
        <v>8218</v>
      </c>
      <c r="H3755" t="s">
        <v>8224</v>
      </c>
      <c r="I3755" t="s">
        <v>8246</v>
      </c>
      <c r="J3755">
        <v>1469401200</v>
      </c>
      <c r="K3755">
        <v>1466887297</v>
      </c>
      <c r="L3755" t="b">
        <v>0</v>
      </c>
      <c r="M3755">
        <v>27</v>
      </c>
      <c r="N3755" t="b">
        <v>1</v>
      </c>
      <c r="O3755" s="12" t="s">
        <v>8280</v>
      </c>
      <c r="P3755" s="12" t="s">
        <v>8305</v>
      </c>
      <c r="Q3755">
        <v>75.37</v>
      </c>
      <c r="R3755" s="18">
        <f t="shared" si="237"/>
        <v>42575.958333333328</v>
      </c>
      <c r="S3755" s="18">
        <f t="shared" si="238"/>
        <v>42546.862233796302</v>
      </c>
      <c r="T3755">
        <f t="shared" si="235"/>
        <v>2016</v>
      </c>
    </row>
    <row r="3756" spans="1:20" ht="30" x14ac:dyDescent="0.25">
      <c r="A3756">
        <v>3720</v>
      </c>
      <c r="B3756" s="9" t="s">
        <v>3717</v>
      </c>
      <c r="C3756" s="3" t="s">
        <v>7830</v>
      </c>
      <c r="D3756" s="5">
        <v>3300</v>
      </c>
      <c r="E3756" s="7">
        <v>3449</v>
      </c>
      <c r="F3756" s="11">
        <f t="shared" si="236"/>
        <v>105</v>
      </c>
      <c r="G3756" t="s">
        <v>8218</v>
      </c>
      <c r="H3756" t="s">
        <v>8223</v>
      </c>
      <c r="I3756" t="s">
        <v>8245</v>
      </c>
      <c r="J3756">
        <v>1435881006</v>
      </c>
      <c r="K3756">
        <v>1433980206</v>
      </c>
      <c r="L3756" t="b">
        <v>0</v>
      </c>
      <c r="M3756">
        <v>40</v>
      </c>
      <c r="N3756" t="b">
        <v>1</v>
      </c>
      <c r="O3756" s="12" t="s">
        <v>8280</v>
      </c>
      <c r="P3756" s="12" t="s">
        <v>8281</v>
      </c>
      <c r="Q3756">
        <v>86.23</v>
      </c>
      <c r="R3756" s="18">
        <f t="shared" si="237"/>
        <v>42187.993125000001</v>
      </c>
      <c r="S3756" s="18">
        <f t="shared" si="238"/>
        <v>42165.993125000001</v>
      </c>
      <c r="T3756">
        <f t="shared" si="235"/>
        <v>2015</v>
      </c>
    </row>
    <row r="3757" spans="1:20" ht="45" x14ac:dyDescent="0.25">
      <c r="A3757">
        <v>2982</v>
      </c>
      <c r="B3757" s="9" t="s">
        <v>2982</v>
      </c>
      <c r="C3757" s="3" t="s">
        <v>7092</v>
      </c>
      <c r="D3757" s="5">
        <v>5000</v>
      </c>
      <c r="E3757" s="7">
        <v>5103</v>
      </c>
      <c r="F3757" s="11">
        <f t="shared" si="236"/>
        <v>102</v>
      </c>
      <c r="G3757" t="s">
        <v>8218</v>
      </c>
      <c r="H3757" t="s">
        <v>8224</v>
      </c>
      <c r="I3757" t="s">
        <v>8246</v>
      </c>
      <c r="J3757">
        <v>1455208143</v>
      </c>
      <c r="K3757">
        <v>1452616143</v>
      </c>
      <c r="L3757" t="b">
        <v>1</v>
      </c>
      <c r="M3757">
        <v>59</v>
      </c>
      <c r="N3757" t="b">
        <v>1</v>
      </c>
      <c r="O3757" s="12" t="s">
        <v>8280</v>
      </c>
      <c r="P3757" s="12" t="s">
        <v>8282</v>
      </c>
      <c r="Q3757">
        <v>86.49</v>
      </c>
      <c r="R3757" s="18">
        <f t="shared" si="237"/>
        <v>42411.686840277776</v>
      </c>
      <c r="S3757" s="18">
        <f t="shared" si="238"/>
        <v>42381.686840277776</v>
      </c>
      <c r="T3757">
        <f t="shared" si="235"/>
        <v>2016</v>
      </c>
    </row>
    <row r="3758" spans="1:20" ht="60" x14ac:dyDescent="0.25">
      <c r="A3758">
        <v>4052</v>
      </c>
      <c r="B3758" s="9" t="s">
        <v>4048</v>
      </c>
      <c r="C3758" s="3" t="s">
        <v>8156</v>
      </c>
      <c r="D3758" s="5">
        <v>3000</v>
      </c>
      <c r="E3758" s="7">
        <v>1126</v>
      </c>
      <c r="F3758" s="11">
        <f t="shared" si="236"/>
        <v>38</v>
      </c>
      <c r="G3758" t="s">
        <v>8220</v>
      </c>
      <c r="H3758" t="s">
        <v>8223</v>
      </c>
      <c r="I3758" t="s">
        <v>8245</v>
      </c>
      <c r="J3758">
        <v>1413234316</v>
      </c>
      <c r="K3758">
        <v>1408050316</v>
      </c>
      <c r="L3758" t="b">
        <v>0</v>
      </c>
      <c r="M3758">
        <v>13</v>
      </c>
      <c r="N3758" t="b">
        <v>0</v>
      </c>
      <c r="O3758" s="12" t="s">
        <v>8280</v>
      </c>
      <c r="P3758" s="12" t="s">
        <v>8281</v>
      </c>
      <c r="Q3758">
        <v>86.62</v>
      </c>
      <c r="R3758" s="18">
        <f t="shared" si="237"/>
        <v>41925.878657407404</v>
      </c>
      <c r="S3758" s="18">
        <f t="shared" si="238"/>
        <v>41865.878657407404</v>
      </c>
      <c r="T3758">
        <f t="shared" si="235"/>
        <v>2014</v>
      </c>
    </row>
    <row r="3759" spans="1:20" ht="60" x14ac:dyDescent="0.25">
      <c r="A3759">
        <v>529</v>
      </c>
      <c r="B3759" s="9" t="s">
        <v>530</v>
      </c>
      <c r="C3759" s="3" t="s">
        <v>4639</v>
      </c>
      <c r="D3759" s="5">
        <v>1200</v>
      </c>
      <c r="E3759" s="7">
        <v>1565</v>
      </c>
      <c r="F3759" s="11">
        <f t="shared" si="236"/>
        <v>130</v>
      </c>
      <c r="G3759" t="s">
        <v>8218</v>
      </c>
      <c r="H3759" t="s">
        <v>8228</v>
      </c>
      <c r="I3759" t="s">
        <v>8250</v>
      </c>
      <c r="J3759">
        <v>1484110800</v>
      </c>
      <c r="K3759">
        <v>1482281094</v>
      </c>
      <c r="L3759" t="b">
        <v>0</v>
      </c>
      <c r="M3759">
        <v>18</v>
      </c>
      <c r="N3759" t="b">
        <v>1</v>
      </c>
      <c r="O3759" s="12" t="s">
        <v>8280</v>
      </c>
      <c r="P3759" s="12" t="s">
        <v>8281</v>
      </c>
      <c r="Q3759">
        <v>86.94</v>
      </c>
      <c r="R3759" s="18">
        <f t="shared" si="237"/>
        <v>42746.208333333328</v>
      </c>
      <c r="S3759" s="18">
        <f t="shared" si="238"/>
        <v>42725.031180555554</v>
      </c>
      <c r="T3759">
        <f t="shared" si="235"/>
        <v>2016</v>
      </c>
    </row>
    <row r="3760" spans="1:20" ht="45" x14ac:dyDescent="0.25">
      <c r="A3760">
        <v>2797</v>
      </c>
      <c r="B3760" s="9" t="s">
        <v>2797</v>
      </c>
      <c r="C3760" s="3" t="s">
        <v>6907</v>
      </c>
      <c r="D3760" s="5">
        <v>8000</v>
      </c>
      <c r="E3760" s="7">
        <v>8211.61</v>
      </c>
      <c r="F3760" s="11">
        <f t="shared" si="236"/>
        <v>103</v>
      </c>
      <c r="G3760" t="s">
        <v>8218</v>
      </c>
      <c r="H3760" t="s">
        <v>8224</v>
      </c>
      <c r="I3760" t="s">
        <v>8246</v>
      </c>
      <c r="J3760">
        <v>1404858840</v>
      </c>
      <c r="K3760">
        <v>1402266840</v>
      </c>
      <c r="L3760" t="b">
        <v>0</v>
      </c>
      <c r="M3760">
        <v>94</v>
      </c>
      <c r="N3760" t="b">
        <v>1</v>
      </c>
      <c r="O3760" s="12" t="s">
        <v>8280</v>
      </c>
      <c r="P3760" s="12" t="s">
        <v>8281</v>
      </c>
      <c r="Q3760">
        <v>87.36</v>
      </c>
      <c r="R3760" s="18">
        <f t="shared" si="237"/>
        <v>41828.94027777778</v>
      </c>
      <c r="S3760" s="18">
        <f t="shared" si="238"/>
        <v>41798.94027777778</v>
      </c>
      <c r="T3760">
        <f t="shared" si="235"/>
        <v>2014</v>
      </c>
    </row>
    <row r="3761" spans="1:20" ht="60" x14ac:dyDescent="0.25">
      <c r="A3761">
        <v>3068</v>
      </c>
      <c r="B3761" s="9" t="s">
        <v>3068</v>
      </c>
      <c r="C3761" s="3" t="s">
        <v>7178</v>
      </c>
      <c r="D3761" s="5">
        <v>250000</v>
      </c>
      <c r="E3761" s="7">
        <v>175</v>
      </c>
      <c r="F3761" s="11">
        <f t="shared" si="236"/>
        <v>0</v>
      </c>
      <c r="G3761" t="s">
        <v>8220</v>
      </c>
      <c r="H3761" t="s">
        <v>8223</v>
      </c>
      <c r="I3761" t="s">
        <v>8245</v>
      </c>
      <c r="J3761">
        <v>1445013352</v>
      </c>
      <c r="K3761">
        <v>1442421352</v>
      </c>
      <c r="L3761" t="b">
        <v>0</v>
      </c>
      <c r="M3761">
        <v>2</v>
      </c>
      <c r="N3761" t="b">
        <v>0</v>
      </c>
      <c r="O3761" s="12" t="s">
        <v>8280</v>
      </c>
      <c r="P3761" s="12" t="s">
        <v>8282</v>
      </c>
      <c r="Q3761">
        <v>87.5</v>
      </c>
      <c r="R3761" s="18">
        <f t="shared" si="237"/>
        <v>42293.691574074073</v>
      </c>
      <c r="S3761" s="18">
        <f t="shared" si="238"/>
        <v>42263.691574074073</v>
      </c>
      <c r="T3761">
        <f t="shared" si="235"/>
        <v>2015</v>
      </c>
    </row>
    <row r="3762" spans="1:20" ht="45" x14ac:dyDescent="0.25">
      <c r="A3762">
        <v>3015</v>
      </c>
      <c r="B3762" s="9" t="s">
        <v>3015</v>
      </c>
      <c r="C3762" s="3" t="s">
        <v>7125</v>
      </c>
      <c r="D3762" s="5">
        <v>3400</v>
      </c>
      <c r="E3762" s="7">
        <v>3508</v>
      </c>
      <c r="F3762" s="11">
        <f t="shared" si="236"/>
        <v>103</v>
      </c>
      <c r="G3762" t="s">
        <v>8218</v>
      </c>
      <c r="H3762" t="s">
        <v>8223</v>
      </c>
      <c r="I3762" t="s">
        <v>8245</v>
      </c>
      <c r="J3762">
        <v>1402459200</v>
      </c>
      <c r="K3762">
        <v>1401125238</v>
      </c>
      <c r="L3762" t="b">
        <v>0</v>
      </c>
      <c r="M3762">
        <v>40</v>
      </c>
      <c r="N3762" t="b">
        <v>1</v>
      </c>
      <c r="O3762" s="12" t="s">
        <v>8280</v>
      </c>
      <c r="P3762" s="12" t="s">
        <v>8282</v>
      </c>
      <c r="Q3762">
        <v>87.7</v>
      </c>
      <c r="R3762" s="18">
        <f t="shared" si="237"/>
        <v>41801.166666666664</v>
      </c>
      <c r="S3762" s="18">
        <f t="shared" si="238"/>
        <v>41785.72729166667</v>
      </c>
      <c r="T3762">
        <f t="shared" si="235"/>
        <v>2014</v>
      </c>
    </row>
    <row r="3763" spans="1:20" ht="45" x14ac:dyDescent="0.25">
      <c r="A3763">
        <v>3570</v>
      </c>
      <c r="B3763" s="9" t="s">
        <v>3569</v>
      </c>
      <c r="C3763" s="3" t="s">
        <v>7680</v>
      </c>
      <c r="D3763" s="5">
        <v>2000</v>
      </c>
      <c r="E3763" s="7">
        <v>2287</v>
      </c>
      <c r="F3763" s="11">
        <f t="shared" si="236"/>
        <v>114</v>
      </c>
      <c r="G3763" t="s">
        <v>8218</v>
      </c>
      <c r="H3763" t="s">
        <v>8223</v>
      </c>
      <c r="I3763" t="s">
        <v>8245</v>
      </c>
      <c r="J3763">
        <v>1420009200</v>
      </c>
      <c r="K3763">
        <v>1417593483</v>
      </c>
      <c r="L3763" t="b">
        <v>0</v>
      </c>
      <c r="M3763">
        <v>26</v>
      </c>
      <c r="N3763" t="b">
        <v>1</v>
      </c>
      <c r="O3763" s="12" t="s">
        <v>8280</v>
      </c>
      <c r="P3763" s="12" t="s">
        <v>8281</v>
      </c>
      <c r="Q3763">
        <v>87.96</v>
      </c>
      <c r="R3763" s="18">
        <f t="shared" si="237"/>
        <v>42004.291666666672</v>
      </c>
      <c r="S3763" s="18">
        <f t="shared" si="238"/>
        <v>41976.331979166673</v>
      </c>
      <c r="T3763">
        <f t="shared" si="235"/>
        <v>2014</v>
      </c>
    </row>
    <row r="3764" spans="1:20" ht="45" x14ac:dyDescent="0.25">
      <c r="A3764">
        <v>3623</v>
      </c>
      <c r="B3764" s="9" t="s">
        <v>3621</v>
      </c>
      <c r="C3764" s="3" t="s">
        <v>7733</v>
      </c>
      <c r="D3764" s="5">
        <v>2500</v>
      </c>
      <c r="E3764" s="7">
        <v>3000</v>
      </c>
      <c r="F3764" s="11">
        <f t="shared" si="236"/>
        <v>120</v>
      </c>
      <c r="G3764" t="s">
        <v>8218</v>
      </c>
      <c r="H3764" t="s">
        <v>8223</v>
      </c>
      <c r="I3764" t="s">
        <v>8245</v>
      </c>
      <c r="J3764">
        <v>1406358000</v>
      </c>
      <c r="K3764">
        <v>1404841270</v>
      </c>
      <c r="L3764" t="b">
        <v>0</v>
      </c>
      <c r="M3764">
        <v>34</v>
      </c>
      <c r="N3764" t="b">
        <v>1</v>
      </c>
      <c r="O3764" s="12" t="s">
        <v>8280</v>
      </c>
      <c r="P3764" s="12" t="s">
        <v>8281</v>
      </c>
      <c r="Q3764">
        <v>88.24</v>
      </c>
      <c r="R3764" s="18">
        <f t="shared" si="237"/>
        <v>41846.291666666664</v>
      </c>
      <c r="S3764" s="18">
        <f t="shared" si="238"/>
        <v>41828.736921296295</v>
      </c>
      <c r="T3764">
        <f t="shared" si="235"/>
        <v>2014</v>
      </c>
    </row>
    <row r="3765" spans="1:20" ht="60" x14ac:dyDescent="0.25">
      <c r="A3765">
        <v>3671</v>
      </c>
      <c r="B3765" s="9" t="s">
        <v>3668</v>
      </c>
      <c r="C3765" s="3" t="s">
        <v>7781</v>
      </c>
      <c r="D3765" s="5">
        <v>3500</v>
      </c>
      <c r="E3765" s="7">
        <v>3530</v>
      </c>
      <c r="F3765" s="11">
        <f t="shared" si="236"/>
        <v>101</v>
      </c>
      <c r="G3765" t="s">
        <v>8218</v>
      </c>
      <c r="H3765" t="s">
        <v>8223</v>
      </c>
      <c r="I3765" t="s">
        <v>8245</v>
      </c>
      <c r="J3765">
        <v>1405915140</v>
      </c>
      <c r="K3765">
        <v>1404140667</v>
      </c>
      <c r="L3765" t="b">
        <v>0</v>
      </c>
      <c r="M3765">
        <v>40</v>
      </c>
      <c r="N3765" t="b">
        <v>1</v>
      </c>
      <c r="O3765" s="12" t="s">
        <v>8280</v>
      </c>
      <c r="P3765" s="12" t="s">
        <v>8281</v>
      </c>
      <c r="Q3765">
        <v>88.25</v>
      </c>
      <c r="R3765" s="18">
        <f t="shared" si="237"/>
        <v>41841.165972222225</v>
      </c>
      <c r="S3765" s="18">
        <f t="shared" si="238"/>
        <v>41820.62809027778</v>
      </c>
      <c r="T3765">
        <f t="shared" si="235"/>
        <v>2014</v>
      </c>
    </row>
    <row r="3766" spans="1:20" ht="45" x14ac:dyDescent="0.25">
      <c r="A3766">
        <v>3783</v>
      </c>
      <c r="B3766" s="9" t="s">
        <v>3780</v>
      </c>
      <c r="C3766" s="3" t="s">
        <v>7893</v>
      </c>
      <c r="D3766" s="5">
        <v>1200</v>
      </c>
      <c r="E3766" s="7">
        <v>1547</v>
      </c>
      <c r="F3766" s="11">
        <f t="shared" si="236"/>
        <v>129</v>
      </c>
      <c r="G3766" t="s">
        <v>8218</v>
      </c>
      <c r="H3766" t="s">
        <v>8223</v>
      </c>
      <c r="I3766" t="s">
        <v>8245</v>
      </c>
      <c r="J3766">
        <v>1458057600</v>
      </c>
      <c r="K3766">
        <v>1455938520</v>
      </c>
      <c r="L3766" t="b">
        <v>0</v>
      </c>
      <c r="M3766">
        <v>24</v>
      </c>
      <c r="N3766" t="b">
        <v>1</v>
      </c>
      <c r="O3766" s="12" t="s">
        <v>8280</v>
      </c>
      <c r="P3766" s="12" t="s">
        <v>8305</v>
      </c>
      <c r="Q3766">
        <v>64.459999999999994</v>
      </c>
      <c r="R3766" s="18">
        <f t="shared" si="237"/>
        <v>42444.666666666672</v>
      </c>
      <c r="S3766" s="18">
        <f t="shared" si="238"/>
        <v>42420.140277777777</v>
      </c>
      <c r="T3766">
        <f t="shared" si="235"/>
        <v>2016</v>
      </c>
    </row>
    <row r="3767" spans="1:20" ht="60" x14ac:dyDescent="0.25">
      <c r="A3767">
        <v>4056</v>
      </c>
      <c r="B3767" s="9" t="s">
        <v>4052</v>
      </c>
      <c r="C3767" s="3" t="s">
        <v>8160</v>
      </c>
      <c r="D3767" s="5">
        <v>1500</v>
      </c>
      <c r="E3767" s="7">
        <v>795</v>
      </c>
      <c r="F3767" s="11">
        <f t="shared" si="236"/>
        <v>53</v>
      </c>
      <c r="G3767" t="s">
        <v>8220</v>
      </c>
      <c r="H3767" t="s">
        <v>8223</v>
      </c>
      <c r="I3767" t="s">
        <v>8245</v>
      </c>
      <c r="J3767">
        <v>1467575940</v>
      </c>
      <c r="K3767">
        <v>1465856639</v>
      </c>
      <c r="L3767" t="b">
        <v>0</v>
      </c>
      <c r="M3767">
        <v>9</v>
      </c>
      <c r="N3767" t="b">
        <v>0</v>
      </c>
      <c r="O3767" s="12" t="s">
        <v>8280</v>
      </c>
      <c r="P3767" s="12" t="s">
        <v>8281</v>
      </c>
      <c r="Q3767">
        <v>88.33</v>
      </c>
      <c r="R3767" s="18">
        <f t="shared" si="237"/>
        <v>42554.832638888889</v>
      </c>
      <c r="S3767" s="18">
        <f t="shared" si="238"/>
        <v>42534.933321759265</v>
      </c>
      <c r="T3767">
        <f t="shared" si="235"/>
        <v>2016</v>
      </c>
    </row>
    <row r="3768" spans="1:20" ht="60" x14ac:dyDescent="0.25">
      <c r="A3768">
        <v>3091</v>
      </c>
      <c r="B3768" s="9" t="s">
        <v>3091</v>
      </c>
      <c r="C3768" s="3" t="s">
        <v>7201</v>
      </c>
      <c r="D3768" s="5">
        <v>5000</v>
      </c>
      <c r="E3768" s="7">
        <v>796</v>
      </c>
      <c r="F3768" s="11">
        <f t="shared" si="236"/>
        <v>16</v>
      </c>
      <c r="G3768" t="s">
        <v>8220</v>
      </c>
      <c r="H3768" t="s">
        <v>8223</v>
      </c>
      <c r="I3768" t="s">
        <v>8245</v>
      </c>
      <c r="J3768">
        <v>1471214743</v>
      </c>
      <c r="K3768">
        <v>1468622743</v>
      </c>
      <c r="L3768" t="b">
        <v>0</v>
      </c>
      <c r="M3768">
        <v>9</v>
      </c>
      <c r="N3768" t="b">
        <v>0</v>
      </c>
      <c r="O3768" s="12" t="s">
        <v>8280</v>
      </c>
      <c r="P3768" s="12" t="s">
        <v>8282</v>
      </c>
      <c r="Q3768">
        <v>88.44</v>
      </c>
      <c r="R3768" s="18">
        <f t="shared" si="237"/>
        <v>42596.948414351849</v>
      </c>
      <c r="S3768" s="18">
        <f t="shared" si="238"/>
        <v>42566.948414351849</v>
      </c>
      <c r="T3768">
        <f t="shared" si="235"/>
        <v>2016</v>
      </c>
    </row>
    <row r="3769" spans="1:20" ht="45" x14ac:dyDescent="0.25">
      <c r="A3769">
        <v>3035</v>
      </c>
      <c r="B3769" s="9" t="s">
        <v>3035</v>
      </c>
      <c r="C3769" s="3" t="s">
        <v>7145</v>
      </c>
      <c r="D3769" s="5">
        <v>25000</v>
      </c>
      <c r="E3769" s="7">
        <v>27196.71</v>
      </c>
      <c r="F3769" s="11">
        <f t="shared" si="236"/>
        <v>109</v>
      </c>
      <c r="G3769" t="s">
        <v>8218</v>
      </c>
      <c r="H3769" t="s">
        <v>8223</v>
      </c>
      <c r="I3769" t="s">
        <v>8245</v>
      </c>
      <c r="J3769">
        <v>1367674009</v>
      </c>
      <c r="K3769">
        <v>1365082009</v>
      </c>
      <c r="L3769" t="b">
        <v>0</v>
      </c>
      <c r="M3769">
        <v>307</v>
      </c>
      <c r="N3769" t="b">
        <v>1</v>
      </c>
      <c r="O3769" s="12" t="s">
        <v>8280</v>
      </c>
      <c r="P3769" s="12" t="s">
        <v>8282</v>
      </c>
      <c r="Q3769">
        <v>88.59</v>
      </c>
      <c r="R3769" s="18">
        <f t="shared" si="237"/>
        <v>41398.560289351852</v>
      </c>
      <c r="S3769" s="18">
        <f t="shared" si="238"/>
        <v>41368.560289351852</v>
      </c>
      <c r="T3769">
        <f t="shared" si="235"/>
        <v>2013</v>
      </c>
    </row>
    <row r="3770" spans="1:20" ht="60" x14ac:dyDescent="0.25">
      <c r="A3770">
        <v>3784</v>
      </c>
      <c r="B3770" s="9" t="s">
        <v>3781</v>
      </c>
      <c r="C3770" s="3" t="s">
        <v>7894</v>
      </c>
      <c r="D3770" s="5">
        <v>1000</v>
      </c>
      <c r="E3770" s="7">
        <v>1150</v>
      </c>
      <c r="F3770" s="11">
        <f t="shared" si="236"/>
        <v>115</v>
      </c>
      <c r="G3770" t="s">
        <v>8218</v>
      </c>
      <c r="H3770" t="s">
        <v>8228</v>
      </c>
      <c r="I3770" t="s">
        <v>8250</v>
      </c>
      <c r="J3770">
        <v>1468193532</v>
      </c>
      <c r="K3770">
        <v>1465601532</v>
      </c>
      <c r="L3770" t="b">
        <v>0</v>
      </c>
      <c r="M3770">
        <v>10</v>
      </c>
      <c r="N3770" t="b">
        <v>1</v>
      </c>
      <c r="O3770" s="12" t="s">
        <v>8280</v>
      </c>
      <c r="P3770" s="12" t="s">
        <v>8305</v>
      </c>
      <c r="Q3770">
        <v>115</v>
      </c>
      <c r="R3770" s="18">
        <f t="shared" si="237"/>
        <v>42561.980694444443</v>
      </c>
      <c r="S3770" s="18">
        <f t="shared" si="238"/>
        <v>42531.980694444443</v>
      </c>
      <c r="T3770">
        <f t="shared" si="235"/>
        <v>2016</v>
      </c>
    </row>
    <row r="3771" spans="1:20" ht="60" x14ac:dyDescent="0.25">
      <c r="A3771">
        <v>3240</v>
      </c>
      <c r="B3771" s="9" t="s">
        <v>3240</v>
      </c>
      <c r="C3771" s="3" t="s">
        <v>7350</v>
      </c>
      <c r="D3771" s="5">
        <v>3000</v>
      </c>
      <c r="E3771" s="7">
        <v>3017</v>
      </c>
      <c r="F3771" s="11">
        <f t="shared" si="236"/>
        <v>101</v>
      </c>
      <c r="G3771" t="s">
        <v>8218</v>
      </c>
      <c r="H3771" t="s">
        <v>8224</v>
      </c>
      <c r="I3771" t="s">
        <v>8246</v>
      </c>
      <c r="J3771">
        <v>1487286000</v>
      </c>
      <c r="K3771">
        <v>1484843948</v>
      </c>
      <c r="L3771" t="b">
        <v>0</v>
      </c>
      <c r="M3771">
        <v>34</v>
      </c>
      <c r="N3771" t="b">
        <v>1</v>
      </c>
      <c r="O3771" s="12" t="s">
        <v>8280</v>
      </c>
      <c r="P3771" s="12" t="s">
        <v>8281</v>
      </c>
      <c r="Q3771">
        <v>88.74</v>
      </c>
      <c r="R3771" s="18">
        <f t="shared" si="237"/>
        <v>42782.958333333328</v>
      </c>
      <c r="S3771" s="18">
        <f t="shared" si="238"/>
        <v>42754.693842592591</v>
      </c>
      <c r="T3771">
        <f t="shared" si="235"/>
        <v>2017</v>
      </c>
    </row>
    <row r="3772" spans="1:20" ht="60" x14ac:dyDescent="0.25">
      <c r="A3772">
        <v>3472</v>
      </c>
      <c r="B3772" s="9" t="s">
        <v>3471</v>
      </c>
      <c r="C3772" s="3" t="s">
        <v>7582</v>
      </c>
      <c r="D3772" s="5">
        <v>2000</v>
      </c>
      <c r="E3772" s="7">
        <v>2041</v>
      </c>
      <c r="F3772" s="11">
        <f t="shared" si="236"/>
        <v>102</v>
      </c>
      <c r="G3772" t="s">
        <v>8218</v>
      </c>
      <c r="H3772" t="s">
        <v>8223</v>
      </c>
      <c r="I3772" t="s">
        <v>8245</v>
      </c>
      <c r="J3772">
        <v>1415253540</v>
      </c>
      <c r="K3772">
        <v>1413432331</v>
      </c>
      <c r="L3772" t="b">
        <v>0</v>
      </c>
      <c r="M3772">
        <v>23</v>
      </c>
      <c r="N3772" t="b">
        <v>1</v>
      </c>
      <c r="O3772" s="12" t="s">
        <v>8280</v>
      </c>
      <c r="P3772" s="12" t="s">
        <v>8281</v>
      </c>
      <c r="Q3772">
        <v>88.74</v>
      </c>
      <c r="R3772" s="18">
        <f t="shared" si="237"/>
        <v>41949.249305555553</v>
      </c>
      <c r="S3772" s="18">
        <f t="shared" si="238"/>
        <v>41928.170497685183</v>
      </c>
      <c r="T3772">
        <f t="shared" si="235"/>
        <v>2014</v>
      </c>
    </row>
    <row r="3773" spans="1:20" ht="60" x14ac:dyDescent="0.25">
      <c r="A3773">
        <v>2966</v>
      </c>
      <c r="B3773" s="9" t="s">
        <v>2966</v>
      </c>
      <c r="C3773" s="3" t="s">
        <v>7076</v>
      </c>
      <c r="D3773" s="5">
        <v>10000</v>
      </c>
      <c r="E3773" s="7">
        <v>11363</v>
      </c>
      <c r="F3773" s="11">
        <f t="shared" si="236"/>
        <v>114</v>
      </c>
      <c r="G3773" t="s">
        <v>8218</v>
      </c>
      <c r="H3773" t="s">
        <v>8223</v>
      </c>
      <c r="I3773" t="s">
        <v>8245</v>
      </c>
      <c r="J3773">
        <v>1442425412</v>
      </c>
      <c r="K3773">
        <v>1439833412</v>
      </c>
      <c r="L3773" t="b">
        <v>0</v>
      </c>
      <c r="M3773">
        <v>128</v>
      </c>
      <c r="N3773" t="b">
        <v>1</v>
      </c>
      <c r="O3773" s="12" t="s">
        <v>8280</v>
      </c>
      <c r="P3773" s="12" t="s">
        <v>8281</v>
      </c>
      <c r="Q3773">
        <v>88.77</v>
      </c>
      <c r="R3773" s="18">
        <f t="shared" si="237"/>
        <v>42263.738564814819</v>
      </c>
      <c r="S3773" s="18">
        <f t="shared" si="238"/>
        <v>42233.738564814819</v>
      </c>
      <c r="T3773">
        <f t="shared" si="235"/>
        <v>2015</v>
      </c>
    </row>
    <row r="3774" spans="1:20" ht="45" x14ac:dyDescent="0.25">
      <c r="A3774">
        <v>3006</v>
      </c>
      <c r="B3774" s="9" t="s">
        <v>3006</v>
      </c>
      <c r="C3774" s="3" t="s">
        <v>7116</v>
      </c>
      <c r="D3774" s="5">
        <v>8000</v>
      </c>
      <c r="E3774" s="7">
        <v>8620</v>
      </c>
      <c r="F3774" s="11">
        <f t="shared" si="236"/>
        <v>108</v>
      </c>
      <c r="G3774" t="s">
        <v>8218</v>
      </c>
      <c r="H3774" t="s">
        <v>8228</v>
      </c>
      <c r="I3774" t="s">
        <v>8250</v>
      </c>
      <c r="J3774">
        <v>1418580591</v>
      </c>
      <c r="K3774">
        <v>1415988591</v>
      </c>
      <c r="L3774" t="b">
        <v>0</v>
      </c>
      <c r="M3774">
        <v>97</v>
      </c>
      <c r="N3774" t="b">
        <v>1</v>
      </c>
      <c r="O3774" s="12" t="s">
        <v>8280</v>
      </c>
      <c r="P3774" s="12" t="s">
        <v>8282</v>
      </c>
      <c r="Q3774">
        <v>88.87</v>
      </c>
      <c r="R3774" s="18">
        <f t="shared" si="237"/>
        <v>41987.756840277783</v>
      </c>
      <c r="S3774" s="18">
        <f t="shared" si="238"/>
        <v>41957.756840277783</v>
      </c>
      <c r="T3774">
        <f t="shared" si="235"/>
        <v>2014</v>
      </c>
    </row>
    <row r="3775" spans="1:20" ht="75" x14ac:dyDescent="0.25">
      <c r="A3775">
        <v>3034</v>
      </c>
      <c r="B3775" s="9" t="s">
        <v>3034</v>
      </c>
      <c r="C3775" s="3" t="s">
        <v>7144</v>
      </c>
      <c r="D3775" s="5">
        <v>100000</v>
      </c>
      <c r="E3775" s="7">
        <v>112536</v>
      </c>
      <c r="F3775" s="11">
        <f t="shared" si="236"/>
        <v>113</v>
      </c>
      <c r="G3775" t="s">
        <v>8218</v>
      </c>
      <c r="H3775" t="s">
        <v>8223</v>
      </c>
      <c r="I3775" t="s">
        <v>8245</v>
      </c>
      <c r="J3775">
        <v>1477972740</v>
      </c>
      <c r="K3775">
        <v>1475326255</v>
      </c>
      <c r="L3775" t="b">
        <v>0</v>
      </c>
      <c r="M3775">
        <v>1260</v>
      </c>
      <c r="N3775" t="b">
        <v>1</v>
      </c>
      <c r="O3775" s="12" t="s">
        <v>8280</v>
      </c>
      <c r="P3775" s="12" t="s">
        <v>8282</v>
      </c>
      <c r="Q3775">
        <v>89.31</v>
      </c>
      <c r="R3775" s="18">
        <f t="shared" si="237"/>
        <v>42675.165972222225</v>
      </c>
      <c r="S3775" s="18">
        <f t="shared" si="238"/>
        <v>42644.535358796296</v>
      </c>
      <c r="T3775">
        <f t="shared" si="235"/>
        <v>2016</v>
      </c>
    </row>
    <row r="3776" spans="1:20" ht="30" x14ac:dyDescent="0.25">
      <c r="A3776">
        <v>3854</v>
      </c>
      <c r="B3776" s="9" t="s">
        <v>3851</v>
      </c>
      <c r="C3776" s="3" t="s">
        <v>7963</v>
      </c>
      <c r="D3776" s="5">
        <v>11000</v>
      </c>
      <c r="E3776" s="7">
        <v>1788</v>
      </c>
      <c r="F3776" s="11">
        <f t="shared" si="236"/>
        <v>16</v>
      </c>
      <c r="G3776" t="s">
        <v>8220</v>
      </c>
      <c r="H3776" t="s">
        <v>8223</v>
      </c>
      <c r="I3776" t="s">
        <v>8245</v>
      </c>
      <c r="J3776">
        <v>1431206058</v>
      </c>
      <c r="K3776">
        <v>1428614058</v>
      </c>
      <c r="L3776" t="b">
        <v>0</v>
      </c>
      <c r="M3776">
        <v>20</v>
      </c>
      <c r="N3776" t="b">
        <v>0</v>
      </c>
      <c r="O3776" s="12" t="s">
        <v>8280</v>
      </c>
      <c r="P3776" s="12" t="s">
        <v>8281</v>
      </c>
      <c r="Q3776">
        <v>89.4</v>
      </c>
      <c r="R3776" s="18">
        <f t="shared" si="237"/>
        <v>42133.884930555556</v>
      </c>
      <c r="S3776" s="18">
        <f t="shared" si="238"/>
        <v>42103.884930555556</v>
      </c>
      <c r="T3776">
        <f t="shared" si="235"/>
        <v>2015</v>
      </c>
    </row>
    <row r="3777" spans="1:20" ht="45" x14ac:dyDescent="0.25">
      <c r="A3777">
        <v>3304</v>
      </c>
      <c r="B3777" s="9" t="s">
        <v>3304</v>
      </c>
      <c r="C3777" s="3" t="s">
        <v>7414</v>
      </c>
      <c r="D3777" s="5">
        <v>15000</v>
      </c>
      <c r="E3777" s="7">
        <v>15677.5</v>
      </c>
      <c r="F3777" s="11">
        <f t="shared" si="236"/>
        <v>105</v>
      </c>
      <c r="G3777" t="s">
        <v>8218</v>
      </c>
      <c r="H3777" t="s">
        <v>8223</v>
      </c>
      <c r="I3777" t="s">
        <v>8245</v>
      </c>
      <c r="J3777">
        <v>1482418752</v>
      </c>
      <c r="K3777">
        <v>1479826752</v>
      </c>
      <c r="L3777" t="b">
        <v>0</v>
      </c>
      <c r="M3777">
        <v>175</v>
      </c>
      <c r="N3777" t="b">
        <v>1</v>
      </c>
      <c r="O3777" s="12" t="s">
        <v>8280</v>
      </c>
      <c r="P3777" s="12" t="s">
        <v>8281</v>
      </c>
      <c r="Q3777">
        <v>89.59</v>
      </c>
      <c r="R3777" s="18">
        <f t="shared" si="237"/>
        <v>42726.624444444446</v>
      </c>
      <c r="S3777" s="18">
        <f t="shared" si="238"/>
        <v>42696.624444444446</v>
      </c>
      <c r="T3777">
        <f t="shared" si="235"/>
        <v>2016</v>
      </c>
    </row>
    <row r="3778" spans="1:20" ht="45" x14ac:dyDescent="0.25">
      <c r="A3778">
        <v>2792</v>
      </c>
      <c r="B3778" s="9" t="s">
        <v>2792</v>
      </c>
      <c r="C3778" s="3" t="s">
        <v>6902</v>
      </c>
      <c r="D3778" s="5">
        <v>2000</v>
      </c>
      <c r="E3778" s="7">
        <v>2152</v>
      </c>
      <c r="F3778" s="11">
        <f t="shared" si="236"/>
        <v>108</v>
      </c>
      <c r="G3778" t="s">
        <v>8218</v>
      </c>
      <c r="H3778" t="s">
        <v>8223</v>
      </c>
      <c r="I3778" t="s">
        <v>8245</v>
      </c>
      <c r="J3778">
        <v>1439357559</v>
      </c>
      <c r="K3778">
        <v>1435469559</v>
      </c>
      <c r="L3778" t="b">
        <v>0</v>
      </c>
      <c r="M3778">
        <v>24</v>
      </c>
      <c r="N3778" t="b">
        <v>1</v>
      </c>
      <c r="O3778" s="12" t="s">
        <v>8280</v>
      </c>
      <c r="P3778" s="12" t="s">
        <v>8281</v>
      </c>
      <c r="Q3778">
        <v>89.67</v>
      </c>
      <c r="R3778" s="18">
        <f t="shared" si="237"/>
        <v>42228.231006944443</v>
      </c>
      <c r="S3778" s="18">
        <f t="shared" si="238"/>
        <v>42183.231006944443</v>
      </c>
      <c r="T3778">
        <f t="shared" si="235"/>
        <v>2015</v>
      </c>
    </row>
    <row r="3779" spans="1:20" ht="30" x14ac:dyDescent="0.25">
      <c r="A3779">
        <v>3439</v>
      </c>
      <c r="B3779" s="9" t="s">
        <v>3438</v>
      </c>
      <c r="C3779" s="3" t="s">
        <v>7549</v>
      </c>
      <c r="D3779" s="5">
        <v>1200</v>
      </c>
      <c r="E3779" s="7">
        <v>1616.14</v>
      </c>
      <c r="F3779" s="11">
        <f t="shared" si="236"/>
        <v>135</v>
      </c>
      <c r="G3779" t="s">
        <v>8218</v>
      </c>
      <c r="H3779" t="s">
        <v>8223</v>
      </c>
      <c r="I3779" t="s">
        <v>8245</v>
      </c>
      <c r="J3779">
        <v>1453179540</v>
      </c>
      <c r="K3779">
        <v>1452030730</v>
      </c>
      <c r="L3779" t="b">
        <v>0</v>
      </c>
      <c r="M3779">
        <v>18</v>
      </c>
      <c r="N3779" t="b">
        <v>1</v>
      </c>
      <c r="O3779" s="12" t="s">
        <v>8280</v>
      </c>
      <c r="P3779" s="12" t="s">
        <v>8281</v>
      </c>
      <c r="Q3779">
        <v>89.79</v>
      </c>
      <c r="R3779" s="18">
        <f t="shared" si="237"/>
        <v>42388.207638888889</v>
      </c>
      <c r="S3779" s="18">
        <f t="shared" si="238"/>
        <v>42374.911226851851</v>
      </c>
      <c r="T3779">
        <f t="shared" ref="T3779:T3842" si="239">YEAR(S3779)</f>
        <v>2016</v>
      </c>
    </row>
    <row r="3780" spans="1:20" ht="60" x14ac:dyDescent="0.25">
      <c r="A3780">
        <v>2997</v>
      </c>
      <c r="B3780" s="9" t="s">
        <v>2997</v>
      </c>
      <c r="C3780" s="3" t="s">
        <v>7107</v>
      </c>
      <c r="D3780" s="5">
        <v>10000</v>
      </c>
      <c r="E3780" s="7">
        <v>10373</v>
      </c>
      <c r="F3780" s="11">
        <f t="shared" si="236"/>
        <v>104</v>
      </c>
      <c r="G3780" t="s">
        <v>8218</v>
      </c>
      <c r="H3780" t="s">
        <v>8223</v>
      </c>
      <c r="I3780" t="s">
        <v>8245</v>
      </c>
      <c r="J3780">
        <v>1488171540</v>
      </c>
      <c r="K3780">
        <v>1486661793</v>
      </c>
      <c r="L3780" t="b">
        <v>0</v>
      </c>
      <c r="M3780">
        <v>115</v>
      </c>
      <c r="N3780" t="b">
        <v>1</v>
      </c>
      <c r="O3780" s="12" t="s">
        <v>8280</v>
      </c>
      <c r="P3780" s="12" t="s">
        <v>8282</v>
      </c>
      <c r="Q3780">
        <v>90.2</v>
      </c>
      <c r="R3780" s="18">
        <f t="shared" si="237"/>
        <v>42793.207638888889</v>
      </c>
      <c r="S3780" s="18">
        <f t="shared" si="238"/>
        <v>42775.733715277776</v>
      </c>
      <c r="T3780">
        <f t="shared" si="239"/>
        <v>2017</v>
      </c>
    </row>
    <row r="3781" spans="1:20" ht="60" x14ac:dyDescent="0.25">
      <c r="A3781">
        <v>2874</v>
      </c>
      <c r="B3781" s="9" t="s">
        <v>2874</v>
      </c>
      <c r="C3781" s="3" t="s">
        <v>6984</v>
      </c>
      <c r="D3781" s="5">
        <v>5000</v>
      </c>
      <c r="E3781" s="7">
        <v>271</v>
      </c>
      <c r="F3781" s="11">
        <f t="shared" si="236"/>
        <v>5</v>
      </c>
      <c r="G3781" t="s">
        <v>8220</v>
      </c>
      <c r="H3781" t="s">
        <v>8223</v>
      </c>
      <c r="I3781" t="s">
        <v>8245</v>
      </c>
      <c r="J3781">
        <v>1484684186</v>
      </c>
      <c r="K3781">
        <v>1482092186</v>
      </c>
      <c r="L3781" t="b">
        <v>0</v>
      </c>
      <c r="M3781">
        <v>3</v>
      </c>
      <c r="N3781" t="b">
        <v>0</v>
      </c>
      <c r="O3781" s="12" t="s">
        <v>8280</v>
      </c>
      <c r="P3781" s="12" t="s">
        <v>8281</v>
      </c>
      <c r="Q3781">
        <v>90.33</v>
      </c>
      <c r="R3781" s="18">
        <f t="shared" si="237"/>
        <v>42752.84474537037</v>
      </c>
      <c r="S3781" s="18">
        <f t="shared" si="238"/>
        <v>42722.84474537037</v>
      </c>
      <c r="T3781">
        <f t="shared" si="239"/>
        <v>2016</v>
      </c>
    </row>
    <row r="3782" spans="1:20" ht="60" x14ac:dyDescent="0.25">
      <c r="A3782">
        <v>3785</v>
      </c>
      <c r="B3782" s="9" t="s">
        <v>3782</v>
      </c>
      <c r="C3782" s="3" t="s">
        <v>7895</v>
      </c>
      <c r="D3782" s="5">
        <v>2000</v>
      </c>
      <c r="E3782" s="7">
        <v>3015</v>
      </c>
      <c r="F3782" s="11">
        <f t="shared" si="236"/>
        <v>151</v>
      </c>
      <c r="G3782" t="s">
        <v>8218</v>
      </c>
      <c r="H3782" t="s">
        <v>8224</v>
      </c>
      <c r="I3782" t="s">
        <v>8246</v>
      </c>
      <c r="J3782">
        <v>1470132180</v>
      </c>
      <c r="K3782">
        <v>1467040769</v>
      </c>
      <c r="L3782" t="b">
        <v>0</v>
      </c>
      <c r="M3782">
        <v>30</v>
      </c>
      <c r="N3782" t="b">
        <v>1</v>
      </c>
      <c r="O3782" s="12" t="s">
        <v>8280</v>
      </c>
      <c r="P3782" s="12" t="s">
        <v>8305</v>
      </c>
      <c r="Q3782">
        <v>100.5</v>
      </c>
      <c r="R3782" s="18">
        <f t="shared" si="237"/>
        <v>42584.418749999997</v>
      </c>
      <c r="S3782" s="18">
        <f t="shared" si="238"/>
        <v>42548.63853009259</v>
      </c>
      <c r="T3782">
        <f t="shared" si="239"/>
        <v>2016</v>
      </c>
    </row>
    <row r="3783" spans="1:20" ht="45" x14ac:dyDescent="0.25">
      <c r="A3783">
        <v>3463</v>
      </c>
      <c r="B3783" s="9" t="s">
        <v>3462</v>
      </c>
      <c r="C3783" s="3" t="s">
        <v>7573</v>
      </c>
      <c r="D3783" s="5">
        <v>10000</v>
      </c>
      <c r="E3783" s="7">
        <v>10338</v>
      </c>
      <c r="F3783" s="11">
        <f t="shared" si="236"/>
        <v>103</v>
      </c>
      <c r="G3783" t="s">
        <v>8218</v>
      </c>
      <c r="H3783" t="s">
        <v>8228</v>
      </c>
      <c r="I3783" t="s">
        <v>8250</v>
      </c>
      <c r="J3783">
        <v>1476158340</v>
      </c>
      <c r="K3783">
        <v>1472594585</v>
      </c>
      <c r="L3783" t="b">
        <v>0</v>
      </c>
      <c r="M3783">
        <v>114</v>
      </c>
      <c r="N3783" t="b">
        <v>1</v>
      </c>
      <c r="O3783" s="12" t="s">
        <v>8280</v>
      </c>
      <c r="P3783" s="12" t="s">
        <v>8281</v>
      </c>
      <c r="Q3783">
        <v>90.68</v>
      </c>
      <c r="R3783" s="18">
        <f t="shared" si="237"/>
        <v>42654.165972222225</v>
      </c>
      <c r="S3783" s="18">
        <f t="shared" si="238"/>
        <v>42612.918807870374</v>
      </c>
      <c r="T3783">
        <f t="shared" si="239"/>
        <v>2016</v>
      </c>
    </row>
    <row r="3784" spans="1:20" ht="60" x14ac:dyDescent="0.25">
      <c r="A3784">
        <v>2803</v>
      </c>
      <c r="B3784" s="9" t="s">
        <v>2803</v>
      </c>
      <c r="C3784" s="3" t="s">
        <v>6913</v>
      </c>
      <c r="D3784" s="5">
        <v>10000</v>
      </c>
      <c r="E3784" s="7">
        <v>12795</v>
      </c>
      <c r="F3784" s="11">
        <f t="shared" si="236"/>
        <v>128</v>
      </c>
      <c r="G3784" t="s">
        <v>8218</v>
      </c>
      <c r="H3784" t="s">
        <v>8223</v>
      </c>
      <c r="I3784" t="s">
        <v>8245</v>
      </c>
      <c r="J3784">
        <v>1437004800</v>
      </c>
      <c r="K3784">
        <v>1433295276</v>
      </c>
      <c r="L3784" t="b">
        <v>0</v>
      </c>
      <c r="M3784">
        <v>141</v>
      </c>
      <c r="N3784" t="b">
        <v>1</v>
      </c>
      <c r="O3784" s="12" t="s">
        <v>8280</v>
      </c>
      <c r="P3784" s="12" t="s">
        <v>8281</v>
      </c>
      <c r="Q3784">
        <v>90.74</v>
      </c>
      <c r="R3784" s="18">
        <f t="shared" si="237"/>
        <v>42201</v>
      </c>
      <c r="S3784" s="18">
        <f t="shared" si="238"/>
        <v>42158.065694444449</v>
      </c>
      <c r="T3784">
        <f t="shared" si="239"/>
        <v>2015</v>
      </c>
    </row>
    <row r="3785" spans="1:20" ht="45" x14ac:dyDescent="0.25">
      <c r="A3785">
        <v>3786</v>
      </c>
      <c r="B3785" s="9" t="s">
        <v>3783</v>
      </c>
      <c r="C3785" s="3" t="s">
        <v>7896</v>
      </c>
      <c r="D3785" s="5">
        <v>6000</v>
      </c>
      <c r="E3785" s="7">
        <v>6658</v>
      </c>
      <c r="F3785" s="11">
        <f t="shared" si="236"/>
        <v>111</v>
      </c>
      <c r="G3785" t="s">
        <v>8218</v>
      </c>
      <c r="H3785" t="s">
        <v>8223</v>
      </c>
      <c r="I3785" t="s">
        <v>8245</v>
      </c>
      <c r="J3785">
        <v>1464310475</v>
      </c>
      <c r="K3785">
        <v>1461718475</v>
      </c>
      <c r="L3785" t="b">
        <v>0</v>
      </c>
      <c r="M3785">
        <v>71</v>
      </c>
      <c r="N3785" t="b">
        <v>1</v>
      </c>
      <c r="O3785" s="12" t="s">
        <v>8280</v>
      </c>
      <c r="P3785" s="12" t="s">
        <v>8305</v>
      </c>
      <c r="Q3785">
        <v>93.77</v>
      </c>
      <c r="R3785" s="18">
        <f t="shared" si="237"/>
        <v>42517.037905092591</v>
      </c>
      <c r="S3785" s="18">
        <f t="shared" si="238"/>
        <v>42487.037905092591</v>
      </c>
      <c r="T3785">
        <f t="shared" si="239"/>
        <v>2016</v>
      </c>
    </row>
    <row r="3786" spans="1:20" ht="45" x14ac:dyDescent="0.25">
      <c r="A3786">
        <v>4094</v>
      </c>
      <c r="B3786" s="9" t="s">
        <v>4090</v>
      </c>
      <c r="C3786" s="3" t="s">
        <v>8197</v>
      </c>
      <c r="D3786" s="5">
        <v>2000</v>
      </c>
      <c r="E3786" s="7">
        <v>730</v>
      </c>
      <c r="F3786" s="11">
        <f t="shared" si="236"/>
        <v>37</v>
      </c>
      <c r="G3786" t="s">
        <v>8220</v>
      </c>
      <c r="H3786" t="s">
        <v>8223</v>
      </c>
      <c r="I3786" t="s">
        <v>8245</v>
      </c>
      <c r="J3786">
        <v>1413953940</v>
      </c>
      <c r="K3786">
        <v>1410141900</v>
      </c>
      <c r="L3786" t="b">
        <v>0</v>
      </c>
      <c r="M3786">
        <v>8</v>
      </c>
      <c r="N3786" t="b">
        <v>0</v>
      </c>
      <c r="O3786" s="12" t="s">
        <v>8280</v>
      </c>
      <c r="P3786" s="12" t="s">
        <v>8281</v>
      </c>
      <c r="Q3786">
        <v>91.25</v>
      </c>
      <c r="R3786" s="18">
        <f t="shared" si="237"/>
        <v>41934.207638888889</v>
      </c>
      <c r="S3786" s="18">
        <f t="shared" si="238"/>
        <v>41890.086805555555</v>
      </c>
      <c r="T3786">
        <f t="shared" si="239"/>
        <v>2014</v>
      </c>
    </row>
    <row r="3787" spans="1:20" ht="60" x14ac:dyDescent="0.25">
      <c r="A3787">
        <v>3175</v>
      </c>
      <c r="B3787" s="9" t="s">
        <v>3175</v>
      </c>
      <c r="C3787" s="3" t="s">
        <v>7285</v>
      </c>
      <c r="D3787" s="5">
        <v>5000</v>
      </c>
      <c r="E3787" s="7">
        <v>5478</v>
      </c>
      <c r="F3787" s="11">
        <f t="shared" si="236"/>
        <v>110</v>
      </c>
      <c r="G3787" t="s">
        <v>8218</v>
      </c>
      <c r="H3787" t="s">
        <v>8223</v>
      </c>
      <c r="I3787" t="s">
        <v>8245</v>
      </c>
      <c r="J3787">
        <v>1297977427</v>
      </c>
      <c r="K3787">
        <v>1292793427</v>
      </c>
      <c r="L3787" t="b">
        <v>1</v>
      </c>
      <c r="M3787">
        <v>60</v>
      </c>
      <c r="N3787" t="b">
        <v>1</v>
      </c>
      <c r="O3787" s="12" t="s">
        <v>8280</v>
      </c>
      <c r="P3787" s="12" t="s">
        <v>8281</v>
      </c>
      <c r="Q3787">
        <v>91.3</v>
      </c>
      <c r="R3787" s="18">
        <f t="shared" si="237"/>
        <v>40591.886886574073</v>
      </c>
      <c r="S3787" s="18">
        <f t="shared" si="238"/>
        <v>40531.886886574073</v>
      </c>
      <c r="T3787">
        <f t="shared" si="239"/>
        <v>2010</v>
      </c>
    </row>
    <row r="3788" spans="1:20" ht="60" x14ac:dyDescent="0.25">
      <c r="A3788">
        <v>3346</v>
      </c>
      <c r="B3788" s="9" t="s">
        <v>3346</v>
      </c>
      <c r="C3788" s="3" t="s">
        <v>7456</v>
      </c>
      <c r="D3788" s="5">
        <v>1500</v>
      </c>
      <c r="E3788" s="7">
        <v>1650</v>
      </c>
      <c r="F3788" s="11">
        <f t="shared" si="236"/>
        <v>110</v>
      </c>
      <c r="G3788" t="s">
        <v>8218</v>
      </c>
      <c r="H3788" t="s">
        <v>8223</v>
      </c>
      <c r="I3788" t="s">
        <v>8245</v>
      </c>
      <c r="J3788">
        <v>1424910910</v>
      </c>
      <c r="K3788">
        <v>1424306110</v>
      </c>
      <c r="L3788" t="b">
        <v>0</v>
      </c>
      <c r="M3788">
        <v>18</v>
      </c>
      <c r="N3788" t="b">
        <v>1</v>
      </c>
      <c r="O3788" s="12" t="s">
        <v>8280</v>
      </c>
      <c r="P3788" s="12" t="s">
        <v>8281</v>
      </c>
      <c r="Q3788">
        <v>91.67</v>
      </c>
      <c r="R3788" s="18">
        <f t="shared" si="237"/>
        <v>42061.024421296301</v>
      </c>
      <c r="S3788" s="18">
        <f t="shared" si="238"/>
        <v>42054.024421296301</v>
      </c>
      <c r="T3788">
        <f t="shared" si="239"/>
        <v>2015</v>
      </c>
    </row>
    <row r="3789" spans="1:20" ht="60" x14ac:dyDescent="0.25">
      <c r="A3789">
        <v>3933</v>
      </c>
      <c r="B3789" s="9" t="s">
        <v>3930</v>
      </c>
      <c r="C3789" s="3" t="s">
        <v>8041</v>
      </c>
      <c r="D3789" s="5">
        <v>7000</v>
      </c>
      <c r="E3789" s="7">
        <v>1102</v>
      </c>
      <c r="F3789" s="11">
        <f t="shared" si="236"/>
        <v>16</v>
      </c>
      <c r="G3789" t="s">
        <v>8220</v>
      </c>
      <c r="H3789" t="s">
        <v>8223</v>
      </c>
      <c r="I3789" t="s">
        <v>8245</v>
      </c>
      <c r="J3789">
        <v>1468716180</v>
      </c>
      <c r="K3789">
        <v>1466205262</v>
      </c>
      <c r="L3789" t="b">
        <v>0</v>
      </c>
      <c r="M3789">
        <v>12</v>
      </c>
      <c r="N3789" t="b">
        <v>0</v>
      </c>
      <c r="O3789" s="12" t="s">
        <v>8280</v>
      </c>
      <c r="P3789" s="12" t="s">
        <v>8281</v>
      </c>
      <c r="Q3789">
        <v>91.83</v>
      </c>
      <c r="R3789" s="18">
        <f t="shared" si="237"/>
        <v>42568.029861111107</v>
      </c>
      <c r="S3789" s="18">
        <f t="shared" si="238"/>
        <v>42538.968310185184</v>
      </c>
      <c r="T3789">
        <f t="shared" si="239"/>
        <v>2016</v>
      </c>
    </row>
    <row r="3790" spans="1:20" ht="60" x14ac:dyDescent="0.25">
      <c r="A3790">
        <v>1297</v>
      </c>
      <c r="B3790" s="9" t="s">
        <v>1298</v>
      </c>
      <c r="C3790" s="3" t="s">
        <v>5407</v>
      </c>
      <c r="D3790" s="5">
        <v>20000</v>
      </c>
      <c r="E3790" s="7">
        <v>21905</v>
      </c>
      <c r="F3790" s="11">
        <f t="shared" si="236"/>
        <v>110</v>
      </c>
      <c r="G3790" t="s">
        <v>8218</v>
      </c>
      <c r="H3790" t="s">
        <v>8223</v>
      </c>
      <c r="I3790" t="s">
        <v>8245</v>
      </c>
      <c r="J3790">
        <v>1462125358</v>
      </c>
      <c r="K3790">
        <v>1459533358</v>
      </c>
      <c r="L3790" t="b">
        <v>0</v>
      </c>
      <c r="M3790">
        <v>238</v>
      </c>
      <c r="N3790" t="b">
        <v>1</v>
      </c>
      <c r="O3790" s="12" t="s">
        <v>8280</v>
      </c>
      <c r="P3790" s="12" t="s">
        <v>8281</v>
      </c>
      <c r="Q3790">
        <v>92.04</v>
      </c>
      <c r="R3790" s="18">
        <f t="shared" si="237"/>
        <v>42491.747199074074</v>
      </c>
      <c r="S3790" s="18">
        <f t="shared" si="238"/>
        <v>42461.747199074074</v>
      </c>
      <c r="T3790">
        <f t="shared" si="239"/>
        <v>2016</v>
      </c>
    </row>
    <row r="3791" spans="1:20" ht="45" x14ac:dyDescent="0.25">
      <c r="A3791">
        <v>3039</v>
      </c>
      <c r="B3791" s="9" t="s">
        <v>3039</v>
      </c>
      <c r="C3791" s="3" t="s">
        <v>7149</v>
      </c>
      <c r="D3791" s="5">
        <v>20000</v>
      </c>
      <c r="E3791" s="7">
        <v>21742.78</v>
      </c>
      <c r="F3791" s="11">
        <f t="shared" si="236"/>
        <v>109</v>
      </c>
      <c r="G3791" t="s">
        <v>8218</v>
      </c>
      <c r="H3791" t="s">
        <v>8223</v>
      </c>
      <c r="I3791" t="s">
        <v>8245</v>
      </c>
      <c r="J3791">
        <v>1388303940</v>
      </c>
      <c r="K3791">
        <v>1386011038</v>
      </c>
      <c r="L3791" t="b">
        <v>0</v>
      </c>
      <c r="M3791">
        <v>236</v>
      </c>
      <c r="N3791" t="b">
        <v>1</v>
      </c>
      <c r="O3791" s="12" t="s">
        <v>8280</v>
      </c>
      <c r="P3791" s="12" t="s">
        <v>8282</v>
      </c>
      <c r="Q3791">
        <v>92.13</v>
      </c>
      <c r="R3791" s="18">
        <f t="shared" si="237"/>
        <v>41637.332638888889</v>
      </c>
      <c r="S3791" s="18">
        <f t="shared" si="238"/>
        <v>41610.794421296298</v>
      </c>
      <c r="T3791">
        <f t="shared" si="239"/>
        <v>2013</v>
      </c>
    </row>
    <row r="3792" spans="1:20" ht="45" x14ac:dyDescent="0.25">
      <c r="A3792">
        <v>3073</v>
      </c>
      <c r="B3792" s="9" t="s">
        <v>3073</v>
      </c>
      <c r="C3792" s="3" t="s">
        <v>7183</v>
      </c>
      <c r="D3792" s="5">
        <v>2800000</v>
      </c>
      <c r="E3792" s="7">
        <v>645</v>
      </c>
      <c r="F3792" s="11">
        <f t="shared" si="236"/>
        <v>0</v>
      </c>
      <c r="G3792" t="s">
        <v>8220</v>
      </c>
      <c r="H3792" t="s">
        <v>8223</v>
      </c>
      <c r="I3792" t="s">
        <v>8245</v>
      </c>
      <c r="J3792">
        <v>1434309540</v>
      </c>
      <c r="K3792">
        <v>1429287900</v>
      </c>
      <c r="L3792" t="b">
        <v>0</v>
      </c>
      <c r="M3792">
        <v>7</v>
      </c>
      <c r="N3792" t="b">
        <v>0</v>
      </c>
      <c r="O3792" s="12" t="s">
        <v>8280</v>
      </c>
      <c r="P3792" s="12" t="s">
        <v>8282</v>
      </c>
      <c r="Q3792">
        <v>92.14</v>
      </c>
      <c r="R3792" s="18">
        <f t="shared" si="237"/>
        <v>42169.804861111115</v>
      </c>
      <c r="S3792" s="18">
        <f t="shared" si="238"/>
        <v>42111.684027777781</v>
      </c>
      <c r="T3792">
        <f t="shared" si="239"/>
        <v>2015</v>
      </c>
    </row>
    <row r="3793" spans="1:20" ht="45" x14ac:dyDescent="0.25">
      <c r="A3793">
        <v>2717</v>
      </c>
      <c r="B3793" s="9" t="s">
        <v>2717</v>
      </c>
      <c r="C3793" s="3" t="s">
        <v>6827</v>
      </c>
      <c r="D3793" s="5">
        <v>25000</v>
      </c>
      <c r="E3793" s="7">
        <v>30026</v>
      </c>
      <c r="F3793" s="11">
        <f t="shared" si="236"/>
        <v>120</v>
      </c>
      <c r="G3793" t="s">
        <v>8218</v>
      </c>
      <c r="H3793" t="s">
        <v>8223</v>
      </c>
      <c r="I3793" t="s">
        <v>8245</v>
      </c>
      <c r="J3793">
        <v>1417906649</v>
      </c>
      <c r="K3793">
        <v>1414015049</v>
      </c>
      <c r="L3793" t="b">
        <v>1</v>
      </c>
      <c r="M3793">
        <v>325</v>
      </c>
      <c r="N3793" t="b">
        <v>1</v>
      </c>
      <c r="O3793" s="12" t="s">
        <v>8280</v>
      </c>
      <c r="P3793" s="12" t="s">
        <v>8282</v>
      </c>
      <c r="Q3793">
        <v>92.39</v>
      </c>
      <c r="R3793" s="18">
        <f t="shared" si="237"/>
        <v>41979.956585648149</v>
      </c>
      <c r="S3793" s="18">
        <f t="shared" si="238"/>
        <v>41934.914918981485</v>
      </c>
      <c r="T3793">
        <f t="shared" si="239"/>
        <v>2014</v>
      </c>
    </row>
    <row r="3794" spans="1:20" ht="60" x14ac:dyDescent="0.25">
      <c r="A3794">
        <v>3661</v>
      </c>
      <c r="B3794" s="9" t="s">
        <v>3658</v>
      </c>
      <c r="C3794" s="3" t="s">
        <v>7771</v>
      </c>
      <c r="D3794" s="5">
        <v>3000</v>
      </c>
      <c r="E3794" s="7">
        <v>3330</v>
      </c>
      <c r="F3794" s="11">
        <f t="shared" ref="F3794:F3857" si="240">ROUND(E3794/D3794*100,0)</f>
        <v>111</v>
      </c>
      <c r="G3794" t="s">
        <v>8218</v>
      </c>
      <c r="H3794" t="s">
        <v>8223</v>
      </c>
      <c r="I3794" t="s">
        <v>8245</v>
      </c>
      <c r="J3794">
        <v>1460260800</v>
      </c>
      <c r="K3794">
        <v>1458336672</v>
      </c>
      <c r="L3794" t="b">
        <v>0</v>
      </c>
      <c r="M3794">
        <v>36</v>
      </c>
      <c r="N3794" t="b">
        <v>1</v>
      </c>
      <c r="O3794" s="12" t="s">
        <v>8280</v>
      </c>
      <c r="P3794" s="12" t="s">
        <v>8281</v>
      </c>
      <c r="Q3794">
        <v>92.5</v>
      </c>
      <c r="R3794" s="18">
        <f t="shared" ref="R3794:R3857" si="241">(((J3794/60)/60)/24)+DATE(1970,1,1)</f>
        <v>42470.166666666672</v>
      </c>
      <c r="S3794" s="18">
        <f t="shared" ref="S3794:S3857" si="242">(((K3794/60)/60)/24)+DATE(1970,1,1)</f>
        <v>42447.896666666667</v>
      </c>
      <c r="T3794">
        <f t="shared" si="239"/>
        <v>2016</v>
      </c>
    </row>
    <row r="3795" spans="1:20" ht="45" x14ac:dyDescent="0.25">
      <c r="A3795">
        <v>2811</v>
      </c>
      <c r="B3795" s="9" t="s">
        <v>2811</v>
      </c>
      <c r="C3795" s="3" t="s">
        <v>6921</v>
      </c>
      <c r="D3795" s="5">
        <v>10000</v>
      </c>
      <c r="E3795" s="7">
        <v>10027</v>
      </c>
      <c r="F3795" s="11">
        <f t="shared" si="240"/>
        <v>100</v>
      </c>
      <c r="G3795" t="s">
        <v>8218</v>
      </c>
      <c r="H3795" t="s">
        <v>8224</v>
      </c>
      <c r="I3795" t="s">
        <v>8246</v>
      </c>
      <c r="J3795">
        <v>1424692503</v>
      </c>
      <c r="K3795">
        <v>1422100503</v>
      </c>
      <c r="L3795" t="b">
        <v>0</v>
      </c>
      <c r="M3795">
        <v>108</v>
      </c>
      <c r="N3795" t="b">
        <v>1</v>
      </c>
      <c r="O3795" s="12" t="s">
        <v>8280</v>
      </c>
      <c r="P3795" s="12" t="s">
        <v>8281</v>
      </c>
      <c r="Q3795">
        <v>92.84</v>
      </c>
      <c r="R3795" s="18">
        <f t="shared" si="241"/>
        <v>42058.496562500004</v>
      </c>
      <c r="S3795" s="18">
        <f t="shared" si="242"/>
        <v>42028.496562500004</v>
      </c>
      <c r="T3795">
        <f t="shared" si="239"/>
        <v>2015</v>
      </c>
    </row>
    <row r="3796" spans="1:20" ht="60" x14ac:dyDescent="0.25">
      <c r="A3796">
        <v>3928</v>
      </c>
      <c r="B3796" s="9" t="s">
        <v>3925</v>
      </c>
      <c r="C3796" s="3" t="s">
        <v>8036</v>
      </c>
      <c r="D3796" s="5">
        <v>5000</v>
      </c>
      <c r="E3796" s="7">
        <v>651</v>
      </c>
      <c r="F3796" s="11">
        <f t="shared" si="240"/>
        <v>13</v>
      </c>
      <c r="G3796" t="s">
        <v>8220</v>
      </c>
      <c r="H3796" t="s">
        <v>8223</v>
      </c>
      <c r="I3796" t="s">
        <v>8245</v>
      </c>
      <c r="J3796">
        <v>1444971540</v>
      </c>
      <c r="K3796">
        <v>1442593427</v>
      </c>
      <c r="L3796" t="b">
        <v>0</v>
      </c>
      <c r="M3796">
        <v>7</v>
      </c>
      <c r="N3796" t="b">
        <v>0</v>
      </c>
      <c r="O3796" s="12" t="s">
        <v>8280</v>
      </c>
      <c r="P3796" s="12" t="s">
        <v>8281</v>
      </c>
      <c r="Q3796">
        <v>93</v>
      </c>
      <c r="R3796" s="18">
        <f t="shared" si="241"/>
        <v>42293.207638888889</v>
      </c>
      <c r="S3796" s="18">
        <f t="shared" si="242"/>
        <v>42265.683182870373</v>
      </c>
      <c r="T3796">
        <f t="shared" si="239"/>
        <v>2015</v>
      </c>
    </row>
    <row r="3797" spans="1:20" ht="45" x14ac:dyDescent="0.25">
      <c r="A3797">
        <v>2957</v>
      </c>
      <c r="B3797" s="9" t="s">
        <v>2957</v>
      </c>
      <c r="C3797" s="3" t="s">
        <v>7067</v>
      </c>
      <c r="D3797" s="5">
        <v>15000</v>
      </c>
      <c r="E3797" s="7">
        <v>280</v>
      </c>
      <c r="F3797" s="11">
        <f t="shared" si="240"/>
        <v>2</v>
      </c>
      <c r="G3797" t="s">
        <v>8219</v>
      </c>
      <c r="H3797" t="s">
        <v>8223</v>
      </c>
      <c r="I3797" t="s">
        <v>8245</v>
      </c>
      <c r="J3797">
        <v>1427498172</v>
      </c>
      <c r="K3797">
        <v>1422317772</v>
      </c>
      <c r="L3797" t="b">
        <v>0</v>
      </c>
      <c r="M3797">
        <v>3</v>
      </c>
      <c r="N3797" t="b">
        <v>0</v>
      </c>
      <c r="O3797" s="12" t="s">
        <v>8280</v>
      </c>
      <c r="P3797" s="12" t="s">
        <v>8282</v>
      </c>
      <c r="Q3797">
        <v>93.33</v>
      </c>
      <c r="R3797" s="18">
        <f t="shared" si="241"/>
        <v>42090.969583333332</v>
      </c>
      <c r="S3797" s="18">
        <f t="shared" si="242"/>
        <v>42031.011249999996</v>
      </c>
      <c r="T3797">
        <f t="shared" si="239"/>
        <v>2015</v>
      </c>
    </row>
    <row r="3798" spans="1:20" ht="60" x14ac:dyDescent="0.25">
      <c r="A3798">
        <v>521</v>
      </c>
      <c r="B3798" s="9" t="s">
        <v>522</v>
      </c>
      <c r="C3798" s="3" t="s">
        <v>4631</v>
      </c>
      <c r="D3798" s="5">
        <v>5000</v>
      </c>
      <c r="E3798" s="7">
        <v>5232</v>
      </c>
      <c r="F3798" s="11">
        <f t="shared" si="240"/>
        <v>105</v>
      </c>
      <c r="G3798" t="s">
        <v>8218</v>
      </c>
      <c r="H3798" t="s">
        <v>8223</v>
      </c>
      <c r="I3798" t="s">
        <v>8245</v>
      </c>
      <c r="J3798">
        <v>1477976340</v>
      </c>
      <c r="K3798">
        <v>1475460819</v>
      </c>
      <c r="L3798" t="b">
        <v>0</v>
      </c>
      <c r="M3798">
        <v>56</v>
      </c>
      <c r="N3798" t="b">
        <v>1</v>
      </c>
      <c r="O3798" s="12" t="s">
        <v>8280</v>
      </c>
      <c r="P3798" s="12" t="s">
        <v>8281</v>
      </c>
      <c r="Q3798">
        <v>93.43</v>
      </c>
      <c r="R3798" s="18">
        <f t="shared" si="241"/>
        <v>42675.207638888889</v>
      </c>
      <c r="S3798" s="18">
        <f t="shared" si="242"/>
        <v>42646.092812499999</v>
      </c>
      <c r="T3798">
        <f t="shared" si="239"/>
        <v>2016</v>
      </c>
    </row>
    <row r="3799" spans="1:20" ht="60" x14ac:dyDescent="0.25">
      <c r="A3799">
        <v>3351</v>
      </c>
      <c r="B3799" s="9" t="s">
        <v>3350</v>
      </c>
      <c r="C3799" s="3" t="s">
        <v>7461</v>
      </c>
      <c r="D3799" s="5">
        <v>5000</v>
      </c>
      <c r="E3799" s="7">
        <v>5055</v>
      </c>
      <c r="F3799" s="11">
        <f t="shared" si="240"/>
        <v>101</v>
      </c>
      <c r="G3799" t="s">
        <v>8218</v>
      </c>
      <c r="H3799" t="s">
        <v>8224</v>
      </c>
      <c r="I3799" t="s">
        <v>8246</v>
      </c>
      <c r="J3799">
        <v>1406113200</v>
      </c>
      <c r="K3799">
        <v>1402910965</v>
      </c>
      <c r="L3799" t="b">
        <v>0</v>
      </c>
      <c r="M3799">
        <v>54</v>
      </c>
      <c r="N3799" t="b">
        <v>1</v>
      </c>
      <c r="O3799" s="12" t="s">
        <v>8280</v>
      </c>
      <c r="P3799" s="12" t="s">
        <v>8281</v>
      </c>
      <c r="Q3799">
        <v>93.61</v>
      </c>
      <c r="R3799" s="18">
        <f t="shared" si="241"/>
        <v>41843.458333333336</v>
      </c>
      <c r="S3799" s="18">
        <f t="shared" si="242"/>
        <v>41806.395428240743</v>
      </c>
      <c r="T3799">
        <f t="shared" si="239"/>
        <v>2014</v>
      </c>
    </row>
    <row r="3800" spans="1:20" ht="45" x14ac:dyDescent="0.25">
      <c r="A3800">
        <v>3130</v>
      </c>
      <c r="B3800" s="9" t="s">
        <v>3130</v>
      </c>
      <c r="C3800" s="3" t="s">
        <v>7240</v>
      </c>
      <c r="D3800" s="5">
        <v>10000</v>
      </c>
      <c r="E3800" s="7">
        <v>375</v>
      </c>
      <c r="F3800" s="11">
        <f t="shared" si="240"/>
        <v>4</v>
      </c>
      <c r="G3800" t="s">
        <v>8221</v>
      </c>
      <c r="H3800" t="s">
        <v>8223</v>
      </c>
      <c r="I3800" t="s">
        <v>8245</v>
      </c>
      <c r="J3800">
        <v>1492145940</v>
      </c>
      <c r="K3800">
        <v>1489504916</v>
      </c>
      <c r="L3800" t="b">
        <v>0</v>
      </c>
      <c r="M3800">
        <v>4</v>
      </c>
      <c r="N3800" t="b">
        <v>0</v>
      </c>
      <c r="O3800" s="12" t="s">
        <v>8280</v>
      </c>
      <c r="P3800" s="12" t="s">
        <v>8281</v>
      </c>
      <c r="Q3800">
        <v>93.75</v>
      </c>
      <c r="R3800" s="18">
        <f t="shared" si="241"/>
        <v>42839.207638888889</v>
      </c>
      <c r="S3800" s="18">
        <f t="shared" si="242"/>
        <v>42808.640231481477</v>
      </c>
      <c r="T3800">
        <f t="shared" si="239"/>
        <v>2017</v>
      </c>
    </row>
    <row r="3801" spans="1:20" ht="60" x14ac:dyDescent="0.25">
      <c r="A3801">
        <v>3384</v>
      </c>
      <c r="B3801" s="9" t="s">
        <v>3383</v>
      </c>
      <c r="C3801" s="3" t="s">
        <v>7494</v>
      </c>
      <c r="D3801" s="5">
        <v>6000</v>
      </c>
      <c r="E3801" s="7">
        <v>6000.66</v>
      </c>
      <c r="F3801" s="11">
        <f t="shared" si="240"/>
        <v>100</v>
      </c>
      <c r="G3801" t="s">
        <v>8218</v>
      </c>
      <c r="H3801" t="s">
        <v>8223</v>
      </c>
      <c r="I3801" t="s">
        <v>8245</v>
      </c>
      <c r="J3801">
        <v>1448074800</v>
      </c>
      <c r="K3801">
        <v>1444874768</v>
      </c>
      <c r="L3801" t="b">
        <v>0</v>
      </c>
      <c r="M3801">
        <v>64</v>
      </c>
      <c r="N3801" t="b">
        <v>1</v>
      </c>
      <c r="O3801" s="12" t="s">
        <v>8280</v>
      </c>
      <c r="P3801" s="12" t="s">
        <v>8281</v>
      </c>
      <c r="Q3801">
        <v>93.76</v>
      </c>
      <c r="R3801" s="18">
        <f t="shared" si="241"/>
        <v>42329.125</v>
      </c>
      <c r="S3801" s="18">
        <f t="shared" si="242"/>
        <v>42292.087592592594</v>
      </c>
      <c r="T3801">
        <f t="shared" si="239"/>
        <v>2015</v>
      </c>
    </row>
    <row r="3802" spans="1:20" ht="45" x14ac:dyDescent="0.25">
      <c r="A3802">
        <v>3787</v>
      </c>
      <c r="B3802" s="9" t="s">
        <v>3784</v>
      </c>
      <c r="C3802" s="3" t="s">
        <v>7897</v>
      </c>
      <c r="D3802" s="5">
        <v>350</v>
      </c>
      <c r="E3802" s="7">
        <v>351</v>
      </c>
      <c r="F3802" s="11">
        <f t="shared" si="240"/>
        <v>100</v>
      </c>
      <c r="G3802" t="s">
        <v>8218</v>
      </c>
      <c r="H3802" t="s">
        <v>8223</v>
      </c>
      <c r="I3802" t="s">
        <v>8245</v>
      </c>
      <c r="J3802">
        <v>1436587140</v>
      </c>
      <c r="K3802">
        <v>1434113406</v>
      </c>
      <c r="L3802" t="b">
        <v>0</v>
      </c>
      <c r="M3802">
        <v>10</v>
      </c>
      <c r="N3802" t="b">
        <v>1</v>
      </c>
      <c r="O3802" s="12" t="s">
        <v>8280</v>
      </c>
      <c r="P3802" s="12" t="s">
        <v>8305</v>
      </c>
      <c r="Q3802">
        <v>35.1</v>
      </c>
      <c r="R3802" s="18">
        <f t="shared" si="241"/>
        <v>42196.165972222225</v>
      </c>
      <c r="S3802" s="18">
        <f t="shared" si="242"/>
        <v>42167.534791666665</v>
      </c>
      <c r="T3802">
        <f t="shared" si="239"/>
        <v>2015</v>
      </c>
    </row>
    <row r="3803" spans="1:20" ht="30" x14ac:dyDescent="0.25">
      <c r="A3803">
        <v>3262</v>
      </c>
      <c r="B3803" s="9" t="s">
        <v>3262</v>
      </c>
      <c r="C3803" s="3" t="s">
        <v>7372</v>
      </c>
      <c r="D3803" s="5">
        <v>12200</v>
      </c>
      <c r="E3803" s="7">
        <v>12571</v>
      </c>
      <c r="F3803" s="11">
        <f t="shared" si="240"/>
        <v>103</v>
      </c>
      <c r="G3803" t="s">
        <v>8218</v>
      </c>
      <c r="H3803" t="s">
        <v>8223</v>
      </c>
      <c r="I3803" t="s">
        <v>8245</v>
      </c>
      <c r="J3803">
        <v>1419220800</v>
      </c>
      <c r="K3803">
        <v>1416555262</v>
      </c>
      <c r="L3803" t="b">
        <v>1</v>
      </c>
      <c r="M3803">
        <v>134</v>
      </c>
      <c r="N3803" t="b">
        <v>1</v>
      </c>
      <c r="O3803" s="12" t="s">
        <v>8280</v>
      </c>
      <c r="P3803" s="12" t="s">
        <v>8281</v>
      </c>
      <c r="Q3803">
        <v>93.81</v>
      </c>
      <c r="R3803" s="18">
        <f t="shared" si="241"/>
        <v>41995.166666666672</v>
      </c>
      <c r="S3803" s="18">
        <f t="shared" si="242"/>
        <v>41964.315532407403</v>
      </c>
      <c r="T3803">
        <f t="shared" si="239"/>
        <v>2014</v>
      </c>
    </row>
    <row r="3804" spans="1:20" ht="75" x14ac:dyDescent="0.25">
      <c r="A3804">
        <v>3316</v>
      </c>
      <c r="B3804" s="9" t="s">
        <v>3316</v>
      </c>
      <c r="C3804" s="3" t="s">
        <v>7426</v>
      </c>
      <c r="D3804" s="5">
        <v>11737</v>
      </c>
      <c r="E3804" s="7">
        <v>11747.18</v>
      </c>
      <c r="F3804" s="11">
        <f t="shared" si="240"/>
        <v>100</v>
      </c>
      <c r="G3804" t="s">
        <v>8218</v>
      </c>
      <c r="H3804" t="s">
        <v>8223</v>
      </c>
      <c r="I3804" t="s">
        <v>8245</v>
      </c>
      <c r="J3804">
        <v>1407506040</v>
      </c>
      <c r="K3804">
        <v>1404680075</v>
      </c>
      <c r="L3804" t="b">
        <v>0</v>
      </c>
      <c r="M3804">
        <v>125</v>
      </c>
      <c r="N3804" t="b">
        <v>1</v>
      </c>
      <c r="O3804" s="12" t="s">
        <v>8280</v>
      </c>
      <c r="P3804" s="12" t="s">
        <v>8281</v>
      </c>
      <c r="Q3804">
        <v>93.98</v>
      </c>
      <c r="R3804" s="18">
        <f t="shared" si="241"/>
        <v>41859.57916666667</v>
      </c>
      <c r="S3804" s="18">
        <f t="shared" si="242"/>
        <v>41826.871238425927</v>
      </c>
      <c r="T3804">
        <f t="shared" si="239"/>
        <v>2014</v>
      </c>
    </row>
    <row r="3805" spans="1:20" ht="60" x14ac:dyDescent="0.25">
      <c r="A3805">
        <v>2991</v>
      </c>
      <c r="B3805" s="9" t="s">
        <v>2991</v>
      </c>
      <c r="C3805" s="3" t="s">
        <v>7101</v>
      </c>
      <c r="D3805" s="5">
        <v>8500</v>
      </c>
      <c r="E3805" s="7">
        <v>8780</v>
      </c>
      <c r="F3805" s="11">
        <f t="shared" si="240"/>
        <v>103</v>
      </c>
      <c r="G3805" t="s">
        <v>8218</v>
      </c>
      <c r="H3805" t="s">
        <v>8223</v>
      </c>
      <c r="I3805" t="s">
        <v>8245</v>
      </c>
      <c r="J3805">
        <v>1485547530</v>
      </c>
      <c r="K3805">
        <v>1483646730</v>
      </c>
      <c r="L3805" t="b">
        <v>0</v>
      </c>
      <c r="M3805">
        <v>93</v>
      </c>
      <c r="N3805" t="b">
        <v>1</v>
      </c>
      <c r="O3805" s="12" t="s">
        <v>8280</v>
      </c>
      <c r="P3805" s="12" t="s">
        <v>8282</v>
      </c>
      <c r="Q3805">
        <v>94.41</v>
      </c>
      <c r="R3805" s="18">
        <f t="shared" si="241"/>
        <v>42762.837152777778</v>
      </c>
      <c r="S3805" s="18">
        <f t="shared" si="242"/>
        <v>42740.837152777778</v>
      </c>
      <c r="T3805">
        <f t="shared" si="239"/>
        <v>2017</v>
      </c>
    </row>
    <row r="3806" spans="1:20" ht="60" x14ac:dyDescent="0.25">
      <c r="A3806">
        <v>3029</v>
      </c>
      <c r="B3806" s="9" t="s">
        <v>3029</v>
      </c>
      <c r="C3806" s="3" t="s">
        <v>7139</v>
      </c>
      <c r="D3806" s="5">
        <v>30000</v>
      </c>
      <c r="E3806" s="7">
        <v>32903</v>
      </c>
      <c r="F3806" s="11">
        <f t="shared" si="240"/>
        <v>110</v>
      </c>
      <c r="G3806" t="s">
        <v>8218</v>
      </c>
      <c r="H3806" t="s">
        <v>8223</v>
      </c>
      <c r="I3806" t="s">
        <v>8245</v>
      </c>
      <c r="J3806">
        <v>1416285300</v>
      </c>
      <c r="K3806">
        <v>1413824447</v>
      </c>
      <c r="L3806" t="b">
        <v>0</v>
      </c>
      <c r="M3806">
        <v>348</v>
      </c>
      <c r="N3806" t="b">
        <v>1</v>
      </c>
      <c r="O3806" s="12" t="s">
        <v>8280</v>
      </c>
      <c r="P3806" s="12" t="s">
        <v>8282</v>
      </c>
      <c r="Q3806">
        <v>94.55</v>
      </c>
      <c r="R3806" s="18">
        <f t="shared" si="241"/>
        <v>41961.190972222219</v>
      </c>
      <c r="S3806" s="18">
        <f t="shared" si="242"/>
        <v>41932.708877314813</v>
      </c>
      <c r="T3806">
        <f t="shared" si="239"/>
        <v>2014</v>
      </c>
    </row>
    <row r="3807" spans="1:20" ht="60" x14ac:dyDescent="0.25">
      <c r="A3807">
        <v>2719</v>
      </c>
      <c r="B3807" s="9" t="s">
        <v>2719</v>
      </c>
      <c r="C3807" s="3" t="s">
        <v>6829</v>
      </c>
      <c r="D3807" s="5">
        <v>6000</v>
      </c>
      <c r="E3807" s="7">
        <v>6530</v>
      </c>
      <c r="F3807" s="11">
        <f t="shared" si="240"/>
        <v>109</v>
      </c>
      <c r="G3807" t="s">
        <v>8218</v>
      </c>
      <c r="H3807" t="s">
        <v>8223</v>
      </c>
      <c r="I3807" t="s">
        <v>8245</v>
      </c>
      <c r="J3807">
        <v>1460936694</v>
      </c>
      <c r="K3807">
        <v>1455756294</v>
      </c>
      <c r="L3807" t="b">
        <v>0</v>
      </c>
      <c r="M3807">
        <v>69</v>
      </c>
      <c r="N3807" t="b">
        <v>1</v>
      </c>
      <c r="O3807" s="12" t="s">
        <v>8280</v>
      </c>
      <c r="P3807" s="12" t="s">
        <v>8282</v>
      </c>
      <c r="Q3807">
        <v>94.64</v>
      </c>
      <c r="R3807" s="18">
        <f t="shared" si="241"/>
        <v>42477.989513888882</v>
      </c>
      <c r="S3807" s="18">
        <f t="shared" si="242"/>
        <v>42418.031180555554</v>
      </c>
      <c r="T3807">
        <f t="shared" si="239"/>
        <v>2016</v>
      </c>
    </row>
    <row r="3808" spans="1:20" ht="75" x14ac:dyDescent="0.25">
      <c r="A3808">
        <v>3788</v>
      </c>
      <c r="B3808" s="9" t="s">
        <v>3785</v>
      </c>
      <c r="C3808" s="3" t="s">
        <v>7898</v>
      </c>
      <c r="D3808" s="5">
        <v>75000</v>
      </c>
      <c r="E3808" s="7">
        <v>500</v>
      </c>
      <c r="F3808" s="11">
        <f t="shared" si="240"/>
        <v>1</v>
      </c>
      <c r="G3808" t="s">
        <v>8220</v>
      </c>
      <c r="H3808" t="s">
        <v>8223</v>
      </c>
      <c r="I3808" t="s">
        <v>8245</v>
      </c>
      <c r="J3808">
        <v>1450887480</v>
      </c>
      <c r="K3808">
        <v>1448469719</v>
      </c>
      <c r="L3808" t="b">
        <v>0</v>
      </c>
      <c r="M3808">
        <v>1</v>
      </c>
      <c r="N3808" t="b">
        <v>0</v>
      </c>
      <c r="O3808" s="12" t="s">
        <v>8280</v>
      </c>
      <c r="P3808" s="12" t="s">
        <v>8305</v>
      </c>
      <c r="Q3808">
        <v>500</v>
      </c>
      <c r="R3808" s="18">
        <f t="shared" si="241"/>
        <v>42361.679166666669</v>
      </c>
      <c r="S3808" s="18">
        <f t="shared" si="242"/>
        <v>42333.695821759262</v>
      </c>
      <c r="T3808">
        <f t="shared" si="239"/>
        <v>2015</v>
      </c>
    </row>
    <row r="3809" spans="1:20" ht="45" x14ac:dyDescent="0.25">
      <c r="A3809">
        <v>3789</v>
      </c>
      <c r="B3809" s="9" t="s">
        <v>3786</v>
      </c>
      <c r="C3809" s="3" t="s">
        <v>7899</v>
      </c>
      <c r="D3809" s="5">
        <v>3550</v>
      </c>
      <c r="E3809" s="7">
        <v>116</v>
      </c>
      <c r="F3809" s="11">
        <f t="shared" si="240"/>
        <v>3</v>
      </c>
      <c r="G3809" t="s">
        <v>8220</v>
      </c>
      <c r="H3809" t="s">
        <v>8224</v>
      </c>
      <c r="I3809" t="s">
        <v>8246</v>
      </c>
      <c r="J3809">
        <v>1434395418</v>
      </c>
      <c r="K3809">
        <v>1431630618</v>
      </c>
      <c r="L3809" t="b">
        <v>0</v>
      </c>
      <c r="M3809">
        <v>4</v>
      </c>
      <c r="N3809" t="b">
        <v>0</v>
      </c>
      <c r="O3809" s="12" t="s">
        <v>8280</v>
      </c>
      <c r="P3809" s="12" t="s">
        <v>8305</v>
      </c>
      <c r="Q3809">
        <v>29</v>
      </c>
      <c r="R3809" s="18">
        <f t="shared" si="241"/>
        <v>42170.798819444448</v>
      </c>
      <c r="S3809" s="18">
        <f t="shared" si="242"/>
        <v>42138.798819444448</v>
      </c>
      <c r="T3809">
        <f t="shared" si="239"/>
        <v>2015</v>
      </c>
    </row>
    <row r="3810" spans="1:20" ht="45" x14ac:dyDescent="0.25">
      <c r="A3810">
        <v>3431</v>
      </c>
      <c r="B3810" s="9" t="s">
        <v>3430</v>
      </c>
      <c r="C3810" s="3" t="s">
        <v>7541</v>
      </c>
      <c r="D3810" s="5">
        <v>2000</v>
      </c>
      <c r="E3810" s="7">
        <v>2000</v>
      </c>
      <c r="F3810" s="11">
        <f t="shared" si="240"/>
        <v>100</v>
      </c>
      <c r="G3810" t="s">
        <v>8218</v>
      </c>
      <c r="H3810" t="s">
        <v>8223</v>
      </c>
      <c r="I3810" t="s">
        <v>8245</v>
      </c>
      <c r="J3810">
        <v>1408383153</v>
      </c>
      <c r="K3810">
        <v>1405791153</v>
      </c>
      <c r="L3810" t="b">
        <v>0</v>
      </c>
      <c r="M3810">
        <v>21</v>
      </c>
      <c r="N3810" t="b">
        <v>1</v>
      </c>
      <c r="O3810" s="12" t="s">
        <v>8280</v>
      </c>
      <c r="P3810" s="12" t="s">
        <v>8281</v>
      </c>
      <c r="Q3810">
        <v>95.24</v>
      </c>
      <c r="R3810" s="18">
        <f t="shared" si="241"/>
        <v>41869.730937500004</v>
      </c>
      <c r="S3810" s="18">
        <f t="shared" si="242"/>
        <v>41839.730937500004</v>
      </c>
      <c r="T3810">
        <f t="shared" si="239"/>
        <v>2014</v>
      </c>
    </row>
    <row r="3811" spans="1:20" ht="45" x14ac:dyDescent="0.25">
      <c r="A3811">
        <v>2714</v>
      </c>
      <c r="B3811" s="9" t="s">
        <v>2714</v>
      </c>
      <c r="C3811" s="3" t="s">
        <v>6824</v>
      </c>
      <c r="D3811" s="5">
        <v>25000</v>
      </c>
      <c r="E3811" s="7">
        <v>29089</v>
      </c>
      <c r="F3811" s="11">
        <f t="shared" si="240"/>
        <v>116</v>
      </c>
      <c r="G3811" t="s">
        <v>8218</v>
      </c>
      <c r="H3811" t="s">
        <v>8223</v>
      </c>
      <c r="I3811" t="s">
        <v>8245</v>
      </c>
      <c r="J3811">
        <v>1476486000</v>
      </c>
      <c r="K3811">
        <v>1474040596</v>
      </c>
      <c r="L3811" t="b">
        <v>1</v>
      </c>
      <c r="M3811">
        <v>305</v>
      </c>
      <c r="N3811" t="b">
        <v>1</v>
      </c>
      <c r="O3811" s="12" t="s">
        <v>8280</v>
      </c>
      <c r="P3811" s="12" t="s">
        <v>8282</v>
      </c>
      <c r="Q3811">
        <v>95.37</v>
      </c>
      <c r="R3811" s="18">
        <f t="shared" si="241"/>
        <v>42657.958333333328</v>
      </c>
      <c r="S3811" s="18">
        <f t="shared" si="242"/>
        <v>42629.655046296291</v>
      </c>
      <c r="T3811">
        <f t="shared" si="239"/>
        <v>2016</v>
      </c>
    </row>
    <row r="3812" spans="1:20" ht="60" x14ac:dyDescent="0.25">
      <c r="A3812">
        <v>2969</v>
      </c>
      <c r="B3812" s="9" t="s">
        <v>2969</v>
      </c>
      <c r="C3812" s="3" t="s">
        <v>7079</v>
      </c>
      <c r="D3812" s="5">
        <v>1000</v>
      </c>
      <c r="E3812" s="7">
        <v>1625</v>
      </c>
      <c r="F3812" s="11">
        <f t="shared" si="240"/>
        <v>163</v>
      </c>
      <c r="G3812" t="s">
        <v>8218</v>
      </c>
      <c r="H3812" t="s">
        <v>8228</v>
      </c>
      <c r="I3812" t="s">
        <v>8250</v>
      </c>
      <c r="J3812">
        <v>1430693460</v>
      </c>
      <c r="K3812">
        <v>1428087153</v>
      </c>
      <c r="L3812" t="b">
        <v>0</v>
      </c>
      <c r="M3812">
        <v>17</v>
      </c>
      <c r="N3812" t="b">
        <v>1</v>
      </c>
      <c r="O3812" s="12" t="s">
        <v>8280</v>
      </c>
      <c r="P3812" s="12" t="s">
        <v>8281</v>
      </c>
      <c r="Q3812">
        <v>95.59</v>
      </c>
      <c r="R3812" s="18">
        <f t="shared" si="241"/>
        <v>42127.952083333337</v>
      </c>
      <c r="S3812" s="18">
        <f t="shared" si="242"/>
        <v>42097.786493055552</v>
      </c>
      <c r="T3812">
        <f t="shared" si="239"/>
        <v>2015</v>
      </c>
    </row>
    <row r="3813" spans="1:20" ht="45" x14ac:dyDescent="0.25">
      <c r="A3813">
        <v>3520</v>
      </c>
      <c r="B3813" s="9" t="s">
        <v>3519</v>
      </c>
      <c r="C3813" s="3" t="s">
        <v>7630</v>
      </c>
      <c r="D3813" s="5">
        <v>2000</v>
      </c>
      <c r="E3813" s="7">
        <v>2015</v>
      </c>
      <c r="F3813" s="11">
        <f t="shared" si="240"/>
        <v>101</v>
      </c>
      <c r="G3813" t="s">
        <v>8218</v>
      </c>
      <c r="H3813" t="s">
        <v>8224</v>
      </c>
      <c r="I3813" t="s">
        <v>8246</v>
      </c>
      <c r="J3813">
        <v>1441547220</v>
      </c>
      <c r="K3813">
        <v>1439322412</v>
      </c>
      <c r="L3813" t="b">
        <v>0</v>
      </c>
      <c r="M3813">
        <v>21</v>
      </c>
      <c r="N3813" t="b">
        <v>1</v>
      </c>
      <c r="O3813" s="12" t="s">
        <v>8280</v>
      </c>
      <c r="P3813" s="12" t="s">
        <v>8281</v>
      </c>
      <c r="Q3813">
        <v>95.95</v>
      </c>
      <c r="R3813" s="18">
        <f t="shared" si="241"/>
        <v>42253.57430555555</v>
      </c>
      <c r="S3813" s="18">
        <f t="shared" si="242"/>
        <v>42227.824212962965</v>
      </c>
      <c r="T3813">
        <f t="shared" si="239"/>
        <v>2015</v>
      </c>
    </row>
    <row r="3814" spans="1:20" ht="60" x14ac:dyDescent="0.25">
      <c r="A3814">
        <v>3357</v>
      </c>
      <c r="B3814" s="9" t="s">
        <v>3356</v>
      </c>
      <c r="C3814" s="3" t="s">
        <v>7467</v>
      </c>
      <c r="D3814" s="5">
        <v>2000</v>
      </c>
      <c r="E3814" s="7">
        <v>2020</v>
      </c>
      <c r="F3814" s="11">
        <f t="shared" si="240"/>
        <v>101</v>
      </c>
      <c r="G3814" t="s">
        <v>8218</v>
      </c>
      <c r="H3814" t="s">
        <v>8224</v>
      </c>
      <c r="I3814" t="s">
        <v>8246</v>
      </c>
      <c r="J3814">
        <v>1406887310</v>
      </c>
      <c r="K3814">
        <v>1404295310</v>
      </c>
      <c r="L3814" t="b">
        <v>0</v>
      </c>
      <c r="M3814">
        <v>21</v>
      </c>
      <c r="N3814" t="b">
        <v>1</v>
      </c>
      <c r="O3814" s="12" t="s">
        <v>8280</v>
      </c>
      <c r="P3814" s="12" t="s">
        <v>8281</v>
      </c>
      <c r="Q3814">
        <v>96.19</v>
      </c>
      <c r="R3814" s="18">
        <f t="shared" si="241"/>
        <v>41852.417939814812</v>
      </c>
      <c r="S3814" s="18">
        <f t="shared" si="242"/>
        <v>41822.417939814812</v>
      </c>
      <c r="T3814">
        <f t="shared" si="239"/>
        <v>2014</v>
      </c>
    </row>
    <row r="3815" spans="1:20" ht="45" x14ac:dyDescent="0.25">
      <c r="A3815">
        <v>3369</v>
      </c>
      <c r="B3815" s="9" t="s">
        <v>3368</v>
      </c>
      <c r="C3815" s="3" t="s">
        <v>7479</v>
      </c>
      <c r="D3815" s="5">
        <v>5000</v>
      </c>
      <c r="E3815" s="7">
        <v>5195</v>
      </c>
      <c r="F3815" s="11">
        <f t="shared" si="240"/>
        <v>104</v>
      </c>
      <c r="G3815" t="s">
        <v>8218</v>
      </c>
      <c r="H3815" t="s">
        <v>8240</v>
      </c>
      <c r="I3815" t="s">
        <v>8248</v>
      </c>
      <c r="J3815">
        <v>1484441980</v>
      </c>
      <c r="K3815">
        <v>1479257980</v>
      </c>
      <c r="L3815" t="b">
        <v>0</v>
      </c>
      <c r="M3815">
        <v>54</v>
      </c>
      <c r="N3815" t="b">
        <v>1</v>
      </c>
      <c r="O3815" s="12" t="s">
        <v>8280</v>
      </c>
      <c r="P3815" s="12" t="s">
        <v>8281</v>
      </c>
      <c r="Q3815">
        <v>96.2</v>
      </c>
      <c r="R3815" s="18">
        <f t="shared" si="241"/>
        <v>42750.041435185187</v>
      </c>
      <c r="S3815" s="18">
        <f t="shared" si="242"/>
        <v>42690.041435185187</v>
      </c>
      <c r="T3815">
        <f t="shared" si="239"/>
        <v>2016</v>
      </c>
    </row>
    <row r="3816" spans="1:20" ht="60" x14ac:dyDescent="0.25">
      <c r="A3816">
        <v>3036</v>
      </c>
      <c r="B3816" s="9" t="s">
        <v>3036</v>
      </c>
      <c r="C3816" s="3" t="s">
        <v>7146</v>
      </c>
      <c r="D3816" s="5">
        <v>25000</v>
      </c>
      <c r="E3816" s="7">
        <v>31683</v>
      </c>
      <c r="F3816" s="11">
        <f t="shared" si="240"/>
        <v>127</v>
      </c>
      <c r="G3816" t="s">
        <v>8218</v>
      </c>
      <c r="H3816" t="s">
        <v>8223</v>
      </c>
      <c r="I3816" t="s">
        <v>8245</v>
      </c>
      <c r="J3816">
        <v>1376654340</v>
      </c>
      <c r="K3816">
        <v>1373568644</v>
      </c>
      <c r="L3816" t="b">
        <v>0</v>
      </c>
      <c r="M3816">
        <v>329</v>
      </c>
      <c r="N3816" t="b">
        <v>1</v>
      </c>
      <c r="O3816" s="12" t="s">
        <v>8280</v>
      </c>
      <c r="P3816" s="12" t="s">
        <v>8282</v>
      </c>
      <c r="Q3816">
        <v>96.3</v>
      </c>
      <c r="R3816" s="18">
        <f t="shared" si="241"/>
        <v>41502.499305555553</v>
      </c>
      <c r="S3816" s="18">
        <f t="shared" si="242"/>
        <v>41466.785231481481</v>
      </c>
      <c r="T3816">
        <f t="shared" si="239"/>
        <v>2013</v>
      </c>
    </row>
    <row r="3817" spans="1:20" ht="30" x14ac:dyDescent="0.25">
      <c r="A3817">
        <v>3041</v>
      </c>
      <c r="B3817" s="9" t="s">
        <v>3041</v>
      </c>
      <c r="C3817" s="3" t="s">
        <v>7151</v>
      </c>
      <c r="D3817" s="5">
        <v>8300</v>
      </c>
      <c r="E3817" s="7">
        <v>9170</v>
      </c>
      <c r="F3817" s="11">
        <f t="shared" si="240"/>
        <v>110</v>
      </c>
      <c r="G3817" t="s">
        <v>8218</v>
      </c>
      <c r="H3817" t="s">
        <v>8223</v>
      </c>
      <c r="I3817" t="s">
        <v>8245</v>
      </c>
      <c r="J3817">
        <v>1453323048</v>
      </c>
      <c r="K3817">
        <v>1450731048</v>
      </c>
      <c r="L3817" t="b">
        <v>0</v>
      </c>
      <c r="M3817">
        <v>95</v>
      </c>
      <c r="N3817" t="b">
        <v>1</v>
      </c>
      <c r="O3817" s="12" t="s">
        <v>8280</v>
      </c>
      <c r="P3817" s="12" t="s">
        <v>8282</v>
      </c>
      <c r="Q3817">
        <v>96.53</v>
      </c>
      <c r="R3817" s="18">
        <f t="shared" si="241"/>
        <v>42389.868611111116</v>
      </c>
      <c r="S3817" s="18">
        <f t="shared" si="242"/>
        <v>42359.868611111116</v>
      </c>
      <c r="T3817">
        <f t="shared" si="239"/>
        <v>2015</v>
      </c>
    </row>
    <row r="3818" spans="1:20" ht="60" x14ac:dyDescent="0.25">
      <c r="A3818">
        <v>2880</v>
      </c>
      <c r="B3818" s="9" t="s">
        <v>2880</v>
      </c>
      <c r="C3818" s="3" t="s">
        <v>6990</v>
      </c>
      <c r="D3818" s="5">
        <v>12000</v>
      </c>
      <c r="E3818" s="7">
        <v>2800</v>
      </c>
      <c r="F3818" s="11">
        <f t="shared" si="240"/>
        <v>23</v>
      </c>
      <c r="G3818" t="s">
        <v>8220</v>
      </c>
      <c r="H3818" t="s">
        <v>8223</v>
      </c>
      <c r="I3818" t="s">
        <v>8245</v>
      </c>
      <c r="J3818">
        <v>1440090300</v>
      </c>
      <c r="K3818">
        <v>1436305452</v>
      </c>
      <c r="L3818" t="b">
        <v>0</v>
      </c>
      <c r="M3818">
        <v>29</v>
      </c>
      <c r="N3818" t="b">
        <v>0</v>
      </c>
      <c r="O3818" s="12" t="s">
        <v>8280</v>
      </c>
      <c r="P3818" s="12" t="s">
        <v>8281</v>
      </c>
      <c r="Q3818">
        <v>96.55</v>
      </c>
      <c r="R3818" s="18">
        <f t="shared" si="241"/>
        <v>42236.711805555555</v>
      </c>
      <c r="S3818" s="18">
        <f t="shared" si="242"/>
        <v>42192.905694444446</v>
      </c>
      <c r="T3818">
        <f t="shared" si="239"/>
        <v>2015</v>
      </c>
    </row>
    <row r="3819" spans="1:20" ht="60" x14ac:dyDescent="0.25">
      <c r="A3819">
        <v>3509</v>
      </c>
      <c r="B3819" s="9" t="s">
        <v>3508</v>
      </c>
      <c r="C3819" s="3" t="s">
        <v>7619</v>
      </c>
      <c r="D3819" s="5">
        <v>3000</v>
      </c>
      <c r="E3819" s="7">
        <v>3190</v>
      </c>
      <c r="F3819" s="11">
        <f t="shared" si="240"/>
        <v>106</v>
      </c>
      <c r="G3819" t="s">
        <v>8218</v>
      </c>
      <c r="H3819" t="s">
        <v>8223</v>
      </c>
      <c r="I3819" t="s">
        <v>8245</v>
      </c>
      <c r="J3819">
        <v>1416545700</v>
      </c>
      <c r="K3819">
        <v>1415392666</v>
      </c>
      <c r="L3819" t="b">
        <v>0</v>
      </c>
      <c r="M3819">
        <v>33</v>
      </c>
      <c r="N3819" t="b">
        <v>1</v>
      </c>
      <c r="O3819" s="12" t="s">
        <v>8280</v>
      </c>
      <c r="P3819" s="12" t="s">
        <v>8281</v>
      </c>
      <c r="Q3819">
        <v>96.67</v>
      </c>
      <c r="R3819" s="18">
        <f t="shared" si="241"/>
        <v>41964.204861111109</v>
      </c>
      <c r="S3819" s="18">
        <f t="shared" si="242"/>
        <v>41950.859560185185</v>
      </c>
      <c r="T3819">
        <f t="shared" si="239"/>
        <v>2014</v>
      </c>
    </row>
    <row r="3820" spans="1:20" x14ac:dyDescent="0.25">
      <c r="A3820">
        <v>2989</v>
      </c>
      <c r="B3820" s="9" t="s">
        <v>2989</v>
      </c>
      <c r="C3820" s="3" t="s">
        <v>7099</v>
      </c>
      <c r="D3820" s="5">
        <v>20000</v>
      </c>
      <c r="E3820" s="7">
        <v>35307</v>
      </c>
      <c r="F3820" s="11">
        <f t="shared" si="240"/>
        <v>177</v>
      </c>
      <c r="G3820" t="s">
        <v>8218</v>
      </c>
      <c r="H3820" t="s">
        <v>8223</v>
      </c>
      <c r="I3820" t="s">
        <v>8245</v>
      </c>
      <c r="J3820">
        <v>1450673940</v>
      </c>
      <c r="K3820">
        <v>1448756962</v>
      </c>
      <c r="L3820" t="b">
        <v>0</v>
      </c>
      <c r="M3820">
        <v>364</v>
      </c>
      <c r="N3820" t="b">
        <v>1</v>
      </c>
      <c r="O3820" s="12" t="s">
        <v>8280</v>
      </c>
      <c r="P3820" s="12" t="s">
        <v>8282</v>
      </c>
      <c r="Q3820">
        <v>97</v>
      </c>
      <c r="R3820" s="18">
        <f t="shared" si="241"/>
        <v>42359.207638888889</v>
      </c>
      <c r="S3820" s="18">
        <f t="shared" si="242"/>
        <v>42337.02039351852</v>
      </c>
      <c r="T3820">
        <f t="shared" si="239"/>
        <v>2015</v>
      </c>
    </row>
    <row r="3821" spans="1:20" ht="45" x14ac:dyDescent="0.25">
      <c r="A3821">
        <v>3233</v>
      </c>
      <c r="B3821" s="9" t="s">
        <v>3233</v>
      </c>
      <c r="C3821" s="3" t="s">
        <v>7343</v>
      </c>
      <c r="D3821" s="5">
        <v>5000</v>
      </c>
      <c r="E3821" s="7">
        <v>5940</v>
      </c>
      <c r="F3821" s="11">
        <f t="shared" si="240"/>
        <v>119</v>
      </c>
      <c r="G3821" t="s">
        <v>8218</v>
      </c>
      <c r="H3821" t="s">
        <v>8223</v>
      </c>
      <c r="I3821" t="s">
        <v>8245</v>
      </c>
      <c r="J3821">
        <v>1488482355</v>
      </c>
      <c r="K3821">
        <v>1485890355</v>
      </c>
      <c r="L3821" t="b">
        <v>0</v>
      </c>
      <c r="M3821">
        <v>61</v>
      </c>
      <c r="N3821" t="b">
        <v>1</v>
      </c>
      <c r="O3821" s="12" t="s">
        <v>8280</v>
      </c>
      <c r="P3821" s="12" t="s">
        <v>8281</v>
      </c>
      <c r="Q3821">
        <v>97.38</v>
      </c>
      <c r="R3821" s="18">
        <f t="shared" si="241"/>
        <v>42796.805034722223</v>
      </c>
      <c r="S3821" s="18">
        <f t="shared" si="242"/>
        <v>42766.805034722223</v>
      </c>
      <c r="T3821">
        <f t="shared" si="239"/>
        <v>2017</v>
      </c>
    </row>
    <row r="3822" spans="1:20" ht="45" x14ac:dyDescent="0.25">
      <c r="A3822">
        <v>3649</v>
      </c>
      <c r="B3822" s="9" t="s">
        <v>3647</v>
      </c>
      <c r="C3822" s="3" t="s">
        <v>7759</v>
      </c>
      <c r="D3822" s="5">
        <v>750</v>
      </c>
      <c r="E3822" s="7">
        <v>780</v>
      </c>
      <c r="F3822" s="11">
        <f t="shared" si="240"/>
        <v>104</v>
      </c>
      <c r="G3822" t="s">
        <v>8218</v>
      </c>
      <c r="H3822" t="s">
        <v>8228</v>
      </c>
      <c r="I3822" t="s">
        <v>8250</v>
      </c>
      <c r="J3822">
        <v>1402938394</v>
      </c>
      <c r="K3822">
        <v>1400691994</v>
      </c>
      <c r="L3822" t="b">
        <v>0</v>
      </c>
      <c r="M3822">
        <v>8</v>
      </c>
      <c r="N3822" t="b">
        <v>1</v>
      </c>
      <c r="O3822" s="12" t="s">
        <v>8280</v>
      </c>
      <c r="P3822" s="12" t="s">
        <v>8281</v>
      </c>
      <c r="Q3822">
        <v>97.5</v>
      </c>
      <c r="R3822" s="18">
        <f t="shared" si="241"/>
        <v>41806.712893518517</v>
      </c>
      <c r="S3822" s="18">
        <f t="shared" si="242"/>
        <v>41780.712893518517</v>
      </c>
      <c r="T3822">
        <f t="shared" si="239"/>
        <v>2014</v>
      </c>
    </row>
    <row r="3823" spans="1:20" ht="60" x14ac:dyDescent="0.25">
      <c r="A3823">
        <v>3565</v>
      </c>
      <c r="B3823" s="9" t="s">
        <v>3564</v>
      </c>
      <c r="C3823" s="3" t="s">
        <v>7675</v>
      </c>
      <c r="D3823" s="5">
        <v>900</v>
      </c>
      <c r="E3823" s="7">
        <v>1175</v>
      </c>
      <c r="F3823" s="11">
        <f t="shared" si="240"/>
        <v>131</v>
      </c>
      <c r="G3823" t="s">
        <v>8218</v>
      </c>
      <c r="H3823" t="s">
        <v>8223</v>
      </c>
      <c r="I3823" t="s">
        <v>8245</v>
      </c>
      <c r="J3823">
        <v>1420048208</v>
      </c>
      <c r="K3823">
        <v>1417456208</v>
      </c>
      <c r="L3823" t="b">
        <v>0</v>
      </c>
      <c r="M3823">
        <v>12</v>
      </c>
      <c r="N3823" t="b">
        <v>1</v>
      </c>
      <c r="O3823" s="12" t="s">
        <v>8280</v>
      </c>
      <c r="P3823" s="12" t="s">
        <v>8281</v>
      </c>
      <c r="Q3823">
        <v>97.92</v>
      </c>
      <c r="R3823" s="18">
        <f t="shared" si="241"/>
        <v>42004.743148148147</v>
      </c>
      <c r="S3823" s="18">
        <f t="shared" si="242"/>
        <v>41974.743148148147</v>
      </c>
      <c r="T3823">
        <f t="shared" si="239"/>
        <v>2014</v>
      </c>
    </row>
    <row r="3824" spans="1:20" ht="45" x14ac:dyDescent="0.25">
      <c r="A3824">
        <v>3258</v>
      </c>
      <c r="B3824" s="9" t="s">
        <v>3258</v>
      </c>
      <c r="C3824" s="3" t="s">
        <v>7368</v>
      </c>
      <c r="D3824" s="5">
        <v>7000</v>
      </c>
      <c r="E3824" s="7">
        <v>7365</v>
      </c>
      <c r="F3824" s="11">
        <f t="shared" si="240"/>
        <v>105</v>
      </c>
      <c r="G3824" t="s">
        <v>8218</v>
      </c>
      <c r="H3824" t="s">
        <v>8223</v>
      </c>
      <c r="I3824" t="s">
        <v>8245</v>
      </c>
      <c r="J3824">
        <v>1420751861</v>
      </c>
      <c r="K3824">
        <v>1418159861</v>
      </c>
      <c r="L3824" t="b">
        <v>1</v>
      </c>
      <c r="M3824">
        <v>75</v>
      </c>
      <c r="N3824" t="b">
        <v>1</v>
      </c>
      <c r="O3824" s="12" t="s">
        <v>8280</v>
      </c>
      <c r="P3824" s="12" t="s">
        <v>8281</v>
      </c>
      <c r="Q3824">
        <v>98.2</v>
      </c>
      <c r="R3824" s="18">
        <f t="shared" si="241"/>
        <v>42012.887280092589</v>
      </c>
      <c r="S3824" s="18">
        <f t="shared" si="242"/>
        <v>41982.887280092589</v>
      </c>
      <c r="T3824">
        <f t="shared" si="239"/>
        <v>2014</v>
      </c>
    </row>
    <row r="3825" spans="1:20" ht="60" x14ac:dyDescent="0.25">
      <c r="A3825">
        <v>2828</v>
      </c>
      <c r="B3825" s="9" t="s">
        <v>2828</v>
      </c>
      <c r="C3825" s="3" t="s">
        <v>6938</v>
      </c>
      <c r="D3825" s="5">
        <v>9500</v>
      </c>
      <c r="E3825" s="7">
        <v>9536</v>
      </c>
      <c r="F3825" s="11">
        <f t="shared" si="240"/>
        <v>100</v>
      </c>
      <c r="G3825" t="s">
        <v>8218</v>
      </c>
      <c r="H3825" t="s">
        <v>8224</v>
      </c>
      <c r="I3825" t="s">
        <v>8246</v>
      </c>
      <c r="J3825">
        <v>1443826800</v>
      </c>
      <c r="K3825">
        <v>1441606869</v>
      </c>
      <c r="L3825" t="b">
        <v>0</v>
      </c>
      <c r="M3825">
        <v>97</v>
      </c>
      <c r="N3825" t="b">
        <v>1</v>
      </c>
      <c r="O3825" s="12" t="s">
        <v>8280</v>
      </c>
      <c r="P3825" s="12" t="s">
        <v>8281</v>
      </c>
      <c r="Q3825">
        <v>98.31</v>
      </c>
      <c r="R3825" s="18">
        <f t="shared" si="241"/>
        <v>42279.958333333328</v>
      </c>
      <c r="S3825" s="18">
        <f t="shared" si="242"/>
        <v>42254.264687499999</v>
      </c>
      <c r="T3825">
        <f t="shared" si="239"/>
        <v>2015</v>
      </c>
    </row>
    <row r="3826" spans="1:20" ht="30" x14ac:dyDescent="0.25">
      <c r="A3826">
        <v>3157</v>
      </c>
      <c r="B3826" s="9" t="s">
        <v>3157</v>
      </c>
      <c r="C3826" s="3" t="s">
        <v>7267</v>
      </c>
      <c r="D3826" s="5">
        <v>4000</v>
      </c>
      <c r="E3826" s="7">
        <v>4040</v>
      </c>
      <c r="F3826" s="11">
        <f t="shared" si="240"/>
        <v>101</v>
      </c>
      <c r="G3826" t="s">
        <v>8218</v>
      </c>
      <c r="H3826" t="s">
        <v>8223</v>
      </c>
      <c r="I3826" t="s">
        <v>8245</v>
      </c>
      <c r="J3826">
        <v>1405746000</v>
      </c>
      <c r="K3826">
        <v>1404932105</v>
      </c>
      <c r="L3826" t="b">
        <v>1</v>
      </c>
      <c r="M3826">
        <v>41</v>
      </c>
      <c r="N3826" t="b">
        <v>1</v>
      </c>
      <c r="O3826" s="12" t="s">
        <v>8280</v>
      </c>
      <c r="P3826" s="12" t="s">
        <v>8281</v>
      </c>
      <c r="Q3826">
        <v>98.54</v>
      </c>
      <c r="R3826" s="18">
        <f t="shared" si="241"/>
        <v>41839.208333333336</v>
      </c>
      <c r="S3826" s="18">
        <f t="shared" si="242"/>
        <v>41829.788252314815</v>
      </c>
      <c r="T3826">
        <f t="shared" si="239"/>
        <v>2014</v>
      </c>
    </row>
    <row r="3827" spans="1:20" ht="60" x14ac:dyDescent="0.25">
      <c r="A3827">
        <v>3526</v>
      </c>
      <c r="B3827" s="9" t="s">
        <v>3525</v>
      </c>
      <c r="C3827" s="3" t="s">
        <v>7636</v>
      </c>
      <c r="D3827" s="5">
        <v>3300</v>
      </c>
      <c r="E3827" s="7">
        <v>3366</v>
      </c>
      <c r="F3827" s="11">
        <f t="shared" si="240"/>
        <v>102</v>
      </c>
      <c r="G3827" t="s">
        <v>8218</v>
      </c>
      <c r="H3827" t="s">
        <v>8223</v>
      </c>
      <c r="I3827" t="s">
        <v>8245</v>
      </c>
      <c r="J3827">
        <v>1461823140</v>
      </c>
      <c r="K3827">
        <v>1459411371</v>
      </c>
      <c r="L3827" t="b">
        <v>0</v>
      </c>
      <c r="M3827">
        <v>34</v>
      </c>
      <c r="N3827" t="b">
        <v>1</v>
      </c>
      <c r="O3827" s="12" t="s">
        <v>8280</v>
      </c>
      <c r="P3827" s="12" t="s">
        <v>8281</v>
      </c>
      <c r="Q3827">
        <v>99</v>
      </c>
      <c r="R3827" s="18">
        <f t="shared" si="241"/>
        <v>42488.249305555553</v>
      </c>
      <c r="S3827" s="18">
        <f t="shared" si="242"/>
        <v>42460.335312499999</v>
      </c>
      <c r="T3827">
        <f t="shared" si="239"/>
        <v>2016</v>
      </c>
    </row>
    <row r="3828" spans="1:20" ht="60" x14ac:dyDescent="0.25">
      <c r="A3828">
        <v>3575</v>
      </c>
      <c r="B3828" s="9" t="s">
        <v>3574</v>
      </c>
      <c r="C3828" s="3" t="s">
        <v>7685</v>
      </c>
      <c r="D3828" s="5">
        <v>10000</v>
      </c>
      <c r="E3828" s="7">
        <v>10133</v>
      </c>
      <c r="F3828" s="11">
        <f t="shared" si="240"/>
        <v>101</v>
      </c>
      <c r="G3828" t="s">
        <v>8218</v>
      </c>
      <c r="H3828" t="s">
        <v>8223</v>
      </c>
      <c r="I3828" t="s">
        <v>8245</v>
      </c>
      <c r="J3828">
        <v>1470887940</v>
      </c>
      <c r="K3828">
        <v>1468176527</v>
      </c>
      <c r="L3828" t="b">
        <v>0</v>
      </c>
      <c r="M3828">
        <v>102</v>
      </c>
      <c r="N3828" t="b">
        <v>1</v>
      </c>
      <c r="O3828" s="12" t="s">
        <v>8280</v>
      </c>
      <c r="P3828" s="12" t="s">
        <v>8281</v>
      </c>
      <c r="Q3828">
        <v>99.34</v>
      </c>
      <c r="R3828" s="18">
        <f t="shared" si="241"/>
        <v>42593.165972222225</v>
      </c>
      <c r="S3828" s="18">
        <f t="shared" si="242"/>
        <v>42561.783877314811</v>
      </c>
      <c r="T3828">
        <f t="shared" si="239"/>
        <v>2016</v>
      </c>
    </row>
    <row r="3829" spans="1:20" ht="45" x14ac:dyDescent="0.25">
      <c r="A3829">
        <v>3680</v>
      </c>
      <c r="B3829" s="9" t="s">
        <v>3677</v>
      </c>
      <c r="C3829" s="3" t="s">
        <v>7790</v>
      </c>
      <c r="D3829" s="5">
        <v>3000</v>
      </c>
      <c r="E3829" s="7">
        <v>3383</v>
      </c>
      <c r="F3829" s="11">
        <f t="shared" si="240"/>
        <v>113</v>
      </c>
      <c r="G3829" t="s">
        <v>8218</v>
      </c>
      <c r="H3829" t="s">
        <v>8223</v>
      </c>
      <c r="I3829" t="s">
        <v>8245</v>
      </c>
      <c r="J3829">
        <v>1475664834</v>
      </c>
      <c r="K3829">
        <v>1473850434</v>
      </c>
      <c r="L3829" t="b">
        <v>0</v>
      </c>
      <c r="M3829">
        <v>34</v>
      </c>
      <c r="N3829" t="b">
        <v>1</v>
      </c>
      <c r="O3829" s="12" t="s">
        <v>8280</v>
      </c>
      <c r="P3829" s="12" t="s">
        <v>8281</v>
      </c>
      <c r="Q3829">
        <v>99.5</v>
      </c>
      <c r="R3829" s="18">
        <f t="shared" si="241"/>
        <v>42648.454097222217</v>
      </c>
      <c r="S3829" s="18">
        <f t="shared" si="242"/>
        <v>42627.454097222217</v>
      </c>
      <c r="T3829">
        <f t="shared" si="239"/>
        <v>2016</v>
      </c>
    </row>
    <row r="3830" spans="1:20" ht="60" x14ac:dyDescent="0.25">
      <c r="A3830">
        <v>3790</v>
      </c>
      <c r="B3830" s="9" t="s">
        <v>3787</v>
      </c>
      <c r="C3830" s="3" t="s">
        <v>7900</v>
      </c>
      <c r="D3830" s="5">
        <v>15000</v>
      </c>
      <c r="E3830" s="7">
        <v>0</v>
      </c>
      <c r="F3830" s="11">
        <f t="shared" si="240"/>
        <v>0</v>
      </c>
      <c r="G3830" t="s">
        <v>8220</v>
      </c>
      <c r="H3830" t="s">
        <v>8223</v>
      </c>
      <c r="I3830" t="s">
        <v>8245</v>
      </c>
      <c r="J3830">
        <v>1479834023</v>
      </c>
      <c r="K3830">
        <v>1477238423</v>
      </c>
      <c r="L3830" t="b">
        <v>0</v>
      </c>
      <c r="M3830">
        <v>0</v>
      </c>
      <c r="N3830" t="b">
        <v>0</v>
      </c>
      <c r="O3830" s="12" t="s">
        <v>8280</v>
      </c>
      <c r="P3830" s="12" t="s">
        <v>8305</v>
      </c>
      <c r="Q3830">
        <v>0</v>
      </c>
      <c r="R3830" s="18">
        <f t="shared" si="241"/>
        <v>42696.708599537036</v>
      </c>
      <c r="S3830" s="18">
        <f t="shared" si="242"/>
        <v>42666.666932870372</v>
      </c>
      <c r="T3830">
        <f t="shared" si="239"/>
        <v>2016</v>
      </c>
    </row>
    <row r="3831" spans="1:20" ht="60" x14ac:dyDescent="0.25">
      <c r="A3831">
        <v>3062</v>
      </c>
      <c r="B3831" s="9" t="s">
        <v>3062</v>
      </c>
      <c r="C3831" s="3" t="s">
        <v>7172</v>
      </c>
      <c r="D3831" s="5">
        <v>10000</v>
      </c>
      <c r="E3831" s="7">
        <v>6684</v>
      </c>
      <c r="F3831" s="11">
        <f t="shared" si="240"/>
        <v>67</v>
      </c>
      <c r="G3831" t="s">
        <v>8220</v>
      </c>
      <c r="H3831" t="s">
        <v>8223</v>
      </c>
      <c r="I3831" t="s">
        <v>8245</v>
      </c>
      <c r="J3831">
        <v>1443636000</v>
      </c>
      <c r="K3831">
        <v>1441111892</v>
      </c>
      <c r="L3831" t="b">
        <v>0</v>
      </c>
      <c r="M3831">
        <v>67</v>
      </c>
      <c r="N3831" t="b">
        <v>0</v>
      </c>
      <c r="O3831" s="12" t="s">
        <v>8280</v>
      </c>
      <c r="P3831" s="12" t="s">
        <v>8282</v>
      </c>
      <c r="Q3831">
        <v>99.76</v>
      </c>
      <c r="R3831" s="18">
        <f t="shared" si="241"/>
        <v>42277.75</v>
      </c>
      <c r="S3831" s="18">
        <f t="shared" si="242"/>
        <v>42248.535787037035</v>
      </c>
      <c r="T3831">
        <f t="shared" si="239"/>
        <v>2015</v>
      </c>
    </row>
    <row r="3832" spans="1:20" ht="45" x14ac:dyDescent="0.25">
      <c r="A3832">
        <v>3402</v>
      </c>
      <c r="B3832" s="9" t="s">
        <v>3401</v>
      </c>
      <c r="C3832" s="3" t="s">
        <v>7512</v>
      </c>
      <c r="D3832" s="5">
        <v>15000</v>
      </c>
      <c r="E3832" s="7">
        <v>16465</v>
      </c>
      <c r="F3832" s="11">
        <f t="shared" si="240"/>
        <v>110</v>
      </c>
      <c r="G3832" t="s">
        <v>8218</v>
      </c>
      <c r="H3832" t="s">
        <v>8223</v>
      </c>
      <c r="I3832" t="s">
        <v>8245</v>
      </c>
      <c r="J3832">
        <v>1447295460</v>
      </c>
      <c r="K3832">
        <v>1444747843</v>
      </c>
      <c r="L3832" t="b">
        <v>0</v>
      </c>
      <c r="M3832">
        <v>165</v>
      </c>
      <c r="N3832" t="b">
        <v>1</v>
      </c>
      <c r="O3832" s="12" t="s">
        <v>8280</v>
      </c>
      <c r="P3832" s="12" t="s">
        <v>8281</v>
      </c>
      <c r="Q3832">
        <v>99.79</v>
      </c>
      <c r="R3832" s="18">
        <f t="shared" si="241"/>
        <v>42320.104861111111</v>
      </c>
      <c r="S3832" s="18">
        <f t="shared" si="242"/>
        <v>42290.61855324074</v>
      </c>
      <c r="T3832">
        <f t="shared" si="239"/>
        <v>2015</v>
      </c>
    </row>
    <row r="3833" spans="1:20" ht="45" x14ac:dyDescent="0.25">
      <c r="A3833">
        <v>2944</v>
      </c>
      <c r="B3833" s="9" t="s">
        <v>2944</v>
      </c>
      <c r="C3833" s="3" t="s">
        <v>7054</v>
      </c>
      <c r="D3833" s="5">
        <v>10000</v>
      </c>
      <c r="E3833" s="7">
        <v>100</v>
      </c>
      <c r="F3833" s="11">
        <f t="shared" si="240"/>
        <v>1</v>
      </c>
      <c r="G3833" t="s">
        <v>8220</v>
      </c>
      <c r="H3833" t="s">
        <v>8223</v>
      </c>
      <c r="I3833" t="s">
        <v>8245</v>
      </c>
      <c r="J3833">
        <v>1433714198</v>
      </c>
      <c r="K3833">
        <v>1431122198</v>
      </c>
      <c r="L3833" t="b">
        <v>0</v>
      </c>
      <c r="M3833">
        <v>1</v>
      </c>
      <c r="N3833" t="b">
        <v>0</v>
      </c>
      <c r="O3833" s="12" t="s">
        <v>8280</v>
      </c>
      <c r="P3833" s="12" t="s">
        <v>8282</v>
      </c>
      <c r="Q3833">
        <v>100</v>
      </c>
      <c r="R3833" s="18">
        <f t="shared" si="241"/>
        <v>42162.9143287037</v>
      </c>
      <c r="S3833" s="18">
        <f t="shared" si="242"/>
        <v>42132.9143287037</v>
      </c>
      <c r="T3833">
        <f t="shared" si="239"/>
        <v>2015</v>
      </c>
    </row>
    <row r="3834" spans="1:20" ht="30" x14ac:dyDescent="0.25">
      <c r="A3834">
        <v>3791</v>
      </c>
      <c r="B3834" s="9" t="s">
        <v>3788</v>
      </c>
      <c r="C3834" s="3" t="s">
        <v>7901</v>
      </c>
      <c r="D3834" s="5">
        <v>1500</v>
      </c>
      <c r="E3834" s="7">
        <v>0</v>
      </c>
      <c r="F3834" s="11">
        <f t="shared" si="240"/>
        <v>0</v>
      </c>
      <c r="G3834" t="s">
        <v>8220</v>
      </c>
      <c r="H3834" t="s">
        <v>8223</v>
      </c>
      <c r="I3834" t="s">
        <v>8245</v>
      </c>
      <c r="J3834">
        <v>1404664592</v>
      </c>
      <c r="K3834">
        <v>1399480592</v>
      </c>
      <c r="L3834" t="b">
        <v>0</v>
      </c>
      <c r="M3834">
        <v>0</v>
      </c>
      <c r="N3834" t="b">
        <v>0</v>
      </c>
      <c r="O3834" s="12" t="s">
        <v>8280</v>
      </c>
      <c r="P3834" s="12" t="s">
        <v>8305</v>
      </c>
      <c r="Q3834">
        <v>0</v>
      </c>
      <c r="R3834" s="18">
        <f t="shared" si="241"/>
        <v>41826.692037037035</v>
      </c>
      <c r="S3834" s="18">
        <f t="shared" si="242"/>
        <v>41766.692037037035</v>
      </c>
      <c r="T3834">
        <f t="shared" si="239"/>
        <v>2014</v>
      </c>
    </row>
    <row r="3835" spans="1:20" ht="45" x14ac:dyDescent="0.25">
      <c r="A3835">
        <v>3730</v>
      </c>
      <c r="B3835" s="9" t="s">
        <v>3727</v>
      </c>
      <c r="C3835" s="3" t="s">
        <v>7840</v>
      </c>
      <c r="D3835" s="5">
        <v>1000</v>
      </c>
      <c r="E3835" s="7">
        <v>100</v>
      </c>
      <c r="F3835" s="11">
        <f t="shared" si="240"/>
        <v>10</v>
      </c>
      <c r="G3835" t="s">
        <v>8220</v>
      </c>
      <c r="H3835" t="s">
        <v>8223</v>
      </c>
      <c r="I3835" t="s">
        <v>8245</v>
      </c>
      <c r="J3835">
        <v>1439828159</v>
      </c>
      <c r="K3835">
        <v>1437236159</v>
      </c>
      <c r="L3835" t="b">
        <v>0</v>
      </c>
      <c r="M3835">
        <v>1</v>
      </c>
      <c r="N3835" t="b">
        <v>0</v>
      </c>
      <c r="O3835" s="12" t="s">
        <v>8280</v>
      </c>
      <c r="P3835" s="12" t="s">
        <v>8281</v>
      </c>
      <c r="Q3835">
        <v>100</v>
      </c>
      <c r="R3835" s="18">
        <f t="shared" si="241"/>
        <v>42233.677766203706</v>
      </c>
      <c r="S3835" s="18">
        <f t="shared" si="242"/>
        <v>42203.677766203706</v>
      </c>
      <c r="T3835">
        <f t="shared" si="239"/>
        <v>2015</v>
      </c>
    </row>
    <row r="3836" spans="1:20" ht="30" x14ac:dyDescent="0.25">
      <c r="A3836">
        <v>3792</v>
      </c>
      <c r="B3836" s="9" t="s">
        <v>3789</v>
      </c>
      <c r="C3836" s="3" t="s">
        <v>7902</v>
      </c>
      <c r="D3836" s="5">
        <v>12500</v>
      </c>
      <c r="E3836" s="7">
        <v>35</v>
      </c>
      <c r="F3836" s="11">
        <f t="shared" si="240"/>
        <v>0</v>
      </c>
      <c r="G3836" t="s">
        <v>8220</v>
      </c>
      <c r="H3836" t="s">
        <v>8223</v>
      </c>
      <c r="I3836" t="s">
        <v>8245</v>
      </c>
      <c r="J3836">
        <v>1436957022</v>
      </c>
      <c r="K3836">
        <v>1434365022</v>
      </c>
      <c r="L3836" t="b">
        <v>0</v>
      </c>
      <c r="M3836">
        <v>2</v>
      </c>
      <c r="N3836" t="b">
        <v>0</v>
      </c>
      <c r="O3836" s="12" t="s">
        <v>8280</v>
      </c>
      <c r="P3836" s="12" t="s">
        <v>8305</v>
      </c>
      <c r="Q3836">
        <v>17.5</v>
      </c>
      <c r="R3836" s="18">
        <f t="shared" si="241"/>
        <v>42200.447013888886</v>
      </c>
      <c r="S3836" s="18">
        <f t="shared" si="242"/>
        <v>42170.447013888886</v>
      </c>
      <c r="T3836">
        <f t="shared" si="239"/>
        <v>2015</v>
      </c>
    </row>
    <row r="3837" spans="1:20" ht="60" x14ac:dyDescent="0.25">
      <c r="A3837">
        <v>3793</v>
      </c>
      <c r="B3837" s="9" t="s">
        <v>3790</v>
      </c>
      <c r="C3837" s="3" t="s">
        <v>7903</v>
      </c>
      <c r="D3837" s="5">
        <v>7000</v>
      </c>
      <c r="E3837" s="7">
        <v>4176</v>
      </c>
      <c r="F3837" s="11">
        <f t="shared" si="240"/>
        <v>60</v>
      </c>
      <c r="G3837" t="s">
        <v>8220</v>
      </c>
      <c r="H3837" t="s">
        <v>8223</v>
      </c>
      <c r="I3837" t="s">
        <v>8245</v>
      </c>
      <c r="J3837">
        <v>1418769129</v>
      </c>
      <c r="K3837">
        <v>1416954729</v>
      </c>
      <c r="L3837" t="b">
        <v>0</v>
      </c>
      <c r="M3837">
        <v>24</v>
      </c>
      <c r="N3837" t="b">
        <v>0</v>
      </c>
      <c r="O3837" s="12" t="s">
        <v>8280</v>
      </c>
      <c r="P3837" s="12" t="s">
        <v>8305</v>
      </c>
      <c r="Q3837">
        <v>174</v>
      </c>
      <c r="R3837" s="18">
        <f t="shared" si="241"/>
        <v>41989.938993055555</v>
      </c>
      <c r="S3837" s="18">
        <f t="shared" si="242"/>
        <v>41968.938993055555</v>
      </c>
      <c r="T3837">
        <f t="shared" si="239"/>
        <v>2014</v>
      </c>
    </row>
    <row r="3838" spans="1:20" ht="60" x14ac:dyDescent="0.25">
      <c r="A3838">
        <v>3794</v>
      </c>
      <c r="B3838" s="9" t="s">
        <v>3791</v>
      </c>
      <c r="C3838" s="3" t="s">
        <v>7904</v>
      </c>
      <c r="D3838" s="5">
        <v>5000</v>
      </c>
      <c r="E3838" s="7">
        <v>50</v>
      </c>
      <c r="F3838" s="11">
        <f t="shared" si="240"/>
        <v>1</v>
      </c>
      <c r="G3838" t="s">
        <v>8220</v>
      </c>
      <c r="H3838" t="s">
        <v>8224</v>
      </c>
      <c r="I3838" t="s">
        <v>8246</v>
      </c>
      <c r="J3838">
        <v>1433685354</v>
      </c>
      <c r="K3838">
        <v>1431093354</v>
      </c>
      <c r="L3838" t="b">
        <v>0</v>
      </c>
      <c r="M3838">
        <v>1</v>
      </c>
      <c r="N3838" t="b">
        <v>0</v>
      </c>
      <c r="O3838" s="12" t="s">
        <v>8280</v>
      </c>
      <c r="P3838" s="12" t="s">
        <v>8305</v>
      </c>
      <c r="Q3838">
        <v>50</v>
      </c>
      <c r="R3838" s="18">
        <f t="shared" si="241"/>
        <v>42162.58048611111</v>
      </c>
      <c r="S3838" s="18">
        <f t="shared" si="242"/>
        <v>42132.58048611111</v>
      </c>
      <c r="T3838">
        <f t="shared" si="239"/>
        <v>2015</v>
      </c>
    </row>
    <row r="3839" spans="1:20" x14ac:dyDescent="0.25">
      <c r="A3839">
        <v>3861</v>
      </c>
      <c r="B3839" s="9" t="s">
        <v>3858</v>
      </c>
      <c r="C3839" s="3" t="s">
        <v>7970</v>
      </c>
      <c r="D3839" s="5">
        <v>2000</v>
      </c>
      <c r="E3839" s="7">
        <v>100</v>
      </c>
      <c r="F3839" s="11">
        <f t="shared" si="240"/>
        <v>5</v>
      </c>
      <c r="G3839" t="s">
        <v>8220</v>
      </c>
      <c r="H3839" t="s">
        <v>8223</v>
      </c>
      <c r="I3839" t="s">
        <v>8245</v>
      </c>
      <c r="J3839">
        <v>1415828820</v>
      </c>
      <c r="K3839">
        <v>1412258977</v>
      </c>
      <c r="L3839" t="b">
        <v>0</v>
      </c>
      <c r="M3839">
        <v>1</v>
      </c>
      <c r="N3839" t="b">
        <v>0</v>
      </c>
      <c r="O3839" s="12" t="s">
        <v>8280</v>
      </c>
      <c r="P3839" s="12" t="s">
        <v>8281</v>
      </c>
      <c r="Q3839">
        <v>100</v>
      </c>
      <c r="R3839" s="18">
        <f t="shared" si="241"/>
        <v>41955.907638888893</v>
      </c>
      <c r="S3839" s="18">
        <f t="shared" si="242"/>
        <v>41914.590011574073</v>
      </c>
      <c r="T3839">
        <f t="shared" si="239"/>
        <v>2014</v>
      </c>
    </row>
    <row r="3840" spans="1:20" ht="30" x14ac:dyDescent="0.25">
      <c r="A3840">
        <v>3991</v>
      </c>
      <c r="B3840" s="9" t="s">
        <v>3987</v>
      </c>
      <c r="C3840" s="3" t="s">
        <v>8097</v>
      </c>
      <c r="D3840" s="5">
        <v>500</v>
      </c>
      <c r="E3840" s="7">
        <v>100</v>
      </c>
      <c r="F3840" s="11">
        <f t="shared" si="240"/>
        <v>20</v>
      </c>
      <c r="G3840" t="s">
        <v>8220</v>
      </c>
      <c r="H3840" t="s">
        <v>8223</v>
      </c>
      <c r="I3840" t="s">
        <v>8245</v>
      </c>
      <c r="J3840">
        <v>1433086082</v>
      </c>
      <c r="K3840">
        <v>1430494082</v>
      </c>
      <c r="L3840" t="b">
        <v>0</v>
      </c>
      <c r="M3840">
        <v>1</v>
      </c>
      <c r="N3840" t="b">
        <v>0</v>
      </c>
      <c r="O3840" s="12" t="s">
        <v>8280</v>
      </c>
      <c r="P3840" s="12" t="s">
        <v>8281</v>
      </c>
      <c r="Q3840">
        <v>100</v>
      </c>
      <c r="R3840" s="18">
        <f t="shared" si="241"/>
        <v>42155.644467592589</v>
      </c>
      <c r="S3840" s="18">
        <f t="shared" si="242"/>
        <v>42125.644467592589</v>
      </c>
      <c r="T3840">
        <f t="shared" si="239"/>
        <v>2015</v>
      </c>
    </row>
    <row r="3841" spans="1:20" ht="60" x14ac:dyDescent="0.25">
      <c r="A3841">
        <v>4034</v>
      </c>
      <c r="B3841" s="9" t="s">
        <v>4030</v>
      </c>
      <c r="C3841" s="3" t="s">
        <v>8139</v>
      </c>
      <c r="D3841" s="5">
        <v>13500</v>
      </c>
      <c r="E3841" s="7">
        <v>200</v>
      </c>
      <c r="F3841" s="11">
        <f t="shared" si="240"/>
        <v>1</v>
      </c>
      <c r="G3841" t="s">
        <v>8220</v>
      </c>
      <c r="H3841" t="s">
        <v>8223</v>
      </c>
      <c r="I3841" t="s">
        <v>8245</v>
      </c>
      <c r="J3841">
        <v>1428097450</v>
      </c>
      <c r="K3841">
        <v>1425509050</v>
      </c>
      <c r="L3841" t="b">
        <v>0</v>
      </c>
      <c r="M3841">
        <v>2</v>
      </c>
      <c r="N3841" t="b">
        <v>0</v>
      </c>
      <c r="O3841" s="12" t="s">
        <v>8280</v>
      </c>
      <c r="P3841" s="12" t="s">
        <v>8281</v>
      </c>
      <c r="Q3841">
        <v>100</v>
      </c>
      <c r="R3841" s="18">
        <f t="shared" si="241"/>
        <v>42097.905671296292</v>
      </c>
      <c r="S3841" s="18">
        <f t="shared" si="242"/>
        <v>42067.947337962964</v>
      </c>
      <c r="T3841">
        <f t="shared" si="239"/>
        <v>2015</v>
      </c>
    </row>
    <row r="3842" spans="1:20" ht="60" x14ac:dyDescent="0.25">
      <c r="A3842">
        <v>536</v>
      </c>
      <c r="B3842" s="9" t="s">
        <v>537</v>
      </c>
      <c r="C3842" s="3" t="s">
        <v>4646</v>
      </c>
      <c r="D3842" s="5">
        <v>3300</v>
      </c>
      <c r="E3842" s="7">
        <v>3902.5</v>
      </c>
      <c r="F3842" s="11">
        <f t="shared" si="240"/>
        <v>118</v>
      </c>
      <c r="G3842" t="s">
        <v>8218</v>
      </c>
      <c r="H3842" t="s">
        <v>8224</v>
      </c>
      <c r="I3842" t="s">
        <v>8246</v>
      </c>
      <c r="J3842">
        <v>1438624800</v>
      </c>
      <c r="K3842">
        <v>1435133807</v>
      </c>
      <c r="L3842" t="b">
        <v>0</v>
      </c>
      <c r="M3842">
        <v>39</v>
      </c>
      <c r="N3842" t="b">
        <v>1</v>
      </c>
      <c r="O3842" s="12" t="s">
        <v>8280</v>
      </c>
      <c r="P3842" s="12" t="s">
        <v>8281</v>
      </c>
      <c r="Q3842">
        <v>100.06</v>
      </c>
      <c r="R3842" s="18">
        <f t="shared" si="241"/>
        <v>42219.75</v>
      </c>
      <c r="S3842" s="18">
        <f t="shared" si="242"/>
        <v>42179.344988425932</v>
      </c>
      <c r="T3842">
        <f t="shared" si="239"/>
        <v>2015</v>
      </c>
    </row>
    <row r="3843" spans="1:20" ht="60" x14ac:dyDescent="0.25">
      <c r="A3843">
        <v>3387</v>
      </c>
      <c r="B3843" s="9" t="s">
        <v>3386</v>
      </c>
      <c r="C3843" s="3" t="s">
        <v>7497</v>
      </c>
      <c r="D3843" s="5">
        <v>3000</v>
      </c>
      <c r="E3843" s="7">
        <v>3506</v>
      </c>
      <c r="F3843" s="11">
        <f t="shared" si="240"/>
        <v>117</v>
      </c>
      <c r="G3843" t="s">
        <v>8218</v>
      </c>
      <c r="H3843" t="s">
        <v>8223</v>
      </c>
      <c r="I3843" t="s">
        <v>8245</v>
      </c>
      <c r="J3843">
        <v>1418581088</v>
      </c>
      <c r="K3843">
        <v>1415125088</v>
      </c>
      <c r="L3843" t="b">
        <v>0</v>
      </c>
      <c r="M3843">
        <v>35</v>
      </c>
      <c r="N3843" t="b">
        <v>1</v>
      </c>
      <c r="O3843" s="12" t="s">
        <v>8280</v>
      </c>
      <c r="P3843" s="12" t="s">
        <v>8281</v>
      </c>
      <c r="Q3843">
        <v>100.17</v>
      </c>
      <c r="R3843" s="18">
        <f t="shared" si="241"/>
        <v>41987.762592592597</v>
      </c>
      <c r="S3843" s="18">
        <f t="shared" si="242"/>
        <v>41947.762592592589</v>
      </c>
      <c r="T3843">
        <f t="shared" ref="T3843:T3906" si="243">YEAR(S3843)</f>
        <v>2014</v>
      </c>
    </row>
    <row r="3844" spans="1:20" ht="45" x14ac:dyDescent="0.25">
      <c r="A3844">
        <v>3184</v>
      </c>
      <c r="B3844" s="9" t="s">
        <v>3184</v>
      </c>
      <c r="C3844" s="3" t="s">
        <v>7294</v>
      </c>
      <c r="D3844" s="5">
        <v>4300</v>
      </c>
      <c r="E3844" s="7">
        <v>4610</v>
      </c>
      <c r="F3844" s="11">
        <f t="shared" si="240"/>
        <v>107</v>
      </c>
      <c r="G3844" t="s">
        <v>8218</v>
      </c>
      <c r="H3844" t="s">
        <v>8223</v>
      </c>
      <c r="I3844" t="s">
        <v>8245</v>
      </c>
      <c r="J3844">
        <v>1404258631</v>
      </c>
      <c r="K3844">
        <v>1401666631</v>
      </c>
      <c r="L3844" t="b">
        <v>1</v>
      </c>
      <c r="M3844">
        <v>46</v>
      </c>
      <c r="N3844" t="b">
        <v>1</v>
      </c>
      <c r="O3844" s="12" t="s">
        <v>8280</v>
      </c>
      <c r="P3844" s="12" t="s">
        <v>8281</v>
      </c>
      <c r="Q3844">
        <v>100.22</v>
      </c>
      <c r="R3844" s="18">
        <f t="shared" si="241"/>
        <v>41821.993414351848</v>
      </c>
      <c r="S3844" s="18">
        <f t="shared" si="242"/>
        <v>41791.993414351848</v>
      </c>
      <c r="T3844">
        <f t="shared" si="243"/>
        <v>2014</v>
      </c>
    </row>
    <row r="3845" spans="1:20" ht="30" x14ac:dyDescent="0.25">
      <c r="A3845">
        <v>3169</v>
      </c>
      <c r="B3845" s="9" t="s">
        <v>3169</v>
      </c>
      <c r="C3845" s="3" t="s">
        <v>7279</v>
      </c>
      <c r="D3845" s="5">
        <v>8000</v>
      </c>
      <c r="E3845" s="7">
        <v>8241</v>
      </c>
      <c r="F3845" s="11">
        <f t="shared" si="240"/>
        <v>103</v>
      </c>
      <c r="G3845" t="s">
        <v>8218</v>
      </c>
      <c r="H3845" t="s">
        <v>8223</v>
      </c>
      <c r="I3845" t="s">
        <v>8245</v>
      </c>
      <c r="J3845">
        <v>1386910740</v>
      </c>
      <c r="K3845">
        <v>1384364561</v>
      </c>
      <c r="L3845" t="b">
        <v>1</v>
      </c>
      <c r="M3845">
        <v>82</v>
      </c>
      <c r="N3845" t="b">
        <v>1</v>
      </c>
      <c r="O3845" s="12" t="s">
        <v>8280</v>
      </c>
      <c r="P3845" s="12" t="s">
        <v>8281</v>
      </c>
      <c r="Q3845">
        <v>100.5</v>
      </c>
      <c r="R3845" s="18">
        <f t="shared" si="241"/>
        <v>41621.207638888889</v>
      </c>
      <c r="S3845" s="18">
        <f t="shared" si="242"/>
        <v>41591.737974537034</v>
      </c>
      <c r="T3845">
        <f t="shared" si="243"/>
        <v>2013</v>
      </c>
    </row>
    <row r="3846" spans="1:20" ht="45" x14ac:dyDescent="0.25">
      <c r="A3846">
        <v>3795</v>
      </c>
      <c r="B3846" s="9" t="s">
        <v>3792</v>
      </c>
      <c r="C3846" s="3" t="s">
        <v>7905</v>
      </c>
      <c r="D3846" s="5">
        <v>600</v>
      </c>
      <c r="E3846" s="7">
        <v>10</v>
      </c>
      <c r="F3846" s="11">
        <f t="shared" si="240"/>
        <v>2</v>
      </c>
      <c r="G3846" t="s">
        <v>8220</v>
      </c>
      <c r="H3846" t="s">
        <v>8224</v>
      </c>
      <c r="I3846" t="s">
        <v>8246</v>
      </c>
      <c r="J3846">
        <v>1440801000</v>
      </c>
      <c r="K3846">
        <v>1437042490</v>
      </c>
      <c r="L3846" t="b">
        <v>0</v>
      </c>
      <c r="M3846">
        <v>2</v>
      </c>
      <c r="N3846" t="b">
        <v>0</v>
      </c>
      <c r="O3846" s="12" t="s">
        <v>8280</v>
      </c>
      <c r="P3846" s="12" t="s">
        <v>8305</v>
      </c>
      <c r="Q3846">
        <v>5</v>
      </c>
      <c r="R3846" s="18">
        <f t="shared" si="241"/>
        <v>42244.9375</v>
      </c>
      <c r="S3846" s="18">
        <f t="shared" si="242"/>
        <v>42201.436226851853</v>
      </c>
      <c r="T3846">
        <f t="shared" si="243"/>
        <v>2015</v>
      </c>
    </row>
    <row r="3847" spans="1:20" ht="60" x14ac:dyDescent="0.25">
      <c r="A3847">
        <v>3796</v>
      </c>
      <c r="B3847" s="9" t="s">
        <v>3793</v>
      </c>
      <c r="C3847" s="3" t="s">
        <v>7906</v>
      </c>
      <c r="D3847" s="5">
        <v>22500</v>
      </c>
      <c r="E3847" s="7">
        <v>1</v>
      </c>
      <c r="F3847" s="11">
        <f t="shared" si="240"/>
        <v>0</v>
      </c>
      <c r="G3847" t="s">
        <v>8220</v>
      </c>
      <c r="H3847" t="s">
        <v>8223</v>
      </c>
      <c r="I3847" t="s">
        <v>8245</v>
      </c>
      <c r="J3847">
        <v>1484354556</v>
      </c>
      <c r="K3847">
        <v>1479170556</v>
      </c>
      <c r="L3847" t="b">
        <v>0</v>
      </c>
      <c r="M3847">
        <v>1</v>
      </c>
      <c r="N3847" t="b">
        <v>0</v>
      </c>
      <c r="O3847" s="12" t="s">
        <v>8280</v>
      </c>
      <c r="P3847" s="12" t="s">
        <v>8305</v>
      </c>
      <c r="Q3847">
        <v>1</v>
      </c>
      <c r="R3847" s="18">
        <f t="shared" si="241"/>
        <v>42749.029583333337</v>
      </c>
      <c r="S3847" s="18">
        <f t="shared" si="242"/>
        <v>42689.029583333337</v>
      </c>
      <c r="T3847">
        <f t="shared" si="243"/>
        <v>2016</v>
      </c>
    </row>
    <row r="3848" spans="1:20" ht="45" x14ac:dyDescent="0.25">
      <c r="A3848">
        <v>4003</v>
      </c>
      <c r="B3848" s="9" t="s">
        <v>3999</v>
      </c>
      <c r="C3848" s="3" t="s">
        <v>8071</v>
      </c>
      <c r="D3848" s="5">
        <v>2000</v>
      </c>
      <c r="E3848" s="7">
        <v>201</v>
      </c>
      <c r="F3848" s="11">
        <f t="shared" si="240"/>
        <v>10</v>
      </c>
      <c r="G3848" t="s">
        <v>8220</v>
      </c>
      <c r="H3848" t="s">
        <v>8223</v>
      </c>
      <c r="I3848" t="s">
        <v>8245</v>
      </c>
      <c r="J3848">
        <v>1424009147</v>
      </c>
      <c r="K3848">
        <v>1421417147</v>
      </c>
      <c r="L3848" t="b">
        <v>0</v>
      </c>
      <c r="M3848">
        <v>2</v>
      </c>
      <c r="N3848" t="b">
        <v>0</v>
      </c>
      <c r="O3848" s="12" t="s">
        <v>8280</v>
      </c>
      <c r="P3848" s="12" t="s">
        <v>8281</v>
      </c>
      <c r="Q3848">
        <v>100.5</v>
      </c>
      <c r="R3848" s="18">
        <f t="shared" si="241"/>
        <v>42050.587349537032</v>
      </c>
      <c r="S3848" s="18">
        <f t="shared" si="242"/>
        <v>42020.587349537032</v>
      </c>
      <c r="T3848">
        <f t="shared" si="243"/>
        <v>2015</v>
      </c>
    </row>
    <row r="3849" spans="1:20" ht="60" x14ac:dyDescent="0.25">
      <c r="A3849">
        <v>3739</v>
      </c>
      <c r="B3849" s="9" t="s">
        <v>3736</v>
      </c>
      <c r="C3849" s="3" t="s">
        <v>7849</v>
      </c>
      <c r="D3849" s="5">
        <v>4000</v>
      </c>
      <c r="E3849" s="7">
        <v>805</v>
      </c>
      <c r="F3849" s="11">
        <f t="shared" si="240"/>
        <v>20</v>
      </c>
      <c r="G3849" t="s">
        <v>8220</v>
      </c>
      <c r="H3849" t="s">
        <v>8224</v>
      </c>
      <c r="I3849" t="s">
        <v>8246</v>
      </c>
      <c r="J3849">
        <v>1468752468</v>
      </c>
      <c r="K3849">
        <v>1467024468</v>
      </c>
      <c r="L3849" t="b">
        <v>0</v>
      </c>
      <c r="M3849">
        <v>8</v>
      </c>
      <c r="N3849" t="b">
        <v>0</v>
      </c>
      <c r="O3849" s="12" t="s">
        <v>8280</v>
      </c>
      <c r="P3849" s="12" t="s">
        <v>8281</v>
      </c>
      <c r="Q3849">
        <v>100.63</v>
      </c>
      <c r="R3849" s="18">
        <f t="shared" si="241"/>
        <v>42568.449861111112</v>
      </c>
      <c r="S3849" s="18">
        <f t="shared" si="242"/>
        <v>42548.449861111112</v>
      </c>
      <c r="T3849">
        <f t="shared" si="243"/>
        <v>2016</v>
      </c>
    </row>
    <row r="3850" spans="1:20" ht="45" x14ac:dyDescent="0.25">
      <c r="A3850">
        <v>2788</v>
      </c>
      <c r="B3850" s="9" t="s">
        <v>2788</v>
      </c>
      <c r="C3850" s="3" t="s">
        <v>6898</v>
      </c>
      <c r="D3850" s="5">
        <v>2000</v>
      </c>
      <c r="E3850" s="7">
        <v>2050</v>
      </c>
      <c r="F3850" s="11">
        <f t="shared" si="240"/>
        <v>103</v>
      </c>
      <c r="G3850" t="s">
        <v>8218</v>
      </c>
      <c r="H3850" t="s">
        <v>8223</v>
      </c>
      <c r="I3850" t="s">
        <v>8245</v>
      </c>
      <c r="J3850">
        <v>1469811043</v>
      </c>
      <c r="K3850">
        <v>1467219043</v>
      </c>
      <c r="L3850" t="b">
        <v>0</v>
      </c>
      <c r="M3850">
        <v>20</v>
      </c>
      <c r="N3850" t="b">
        <v>1</v>
      </c>
      <c r="O3850" s="12" t="s">
        <v>8280</v>
      </c>
      <c r="P3850" s="12" t="s">
        <v>8281</v>
      </c>
      <c r="Q3850">
        <v>102.5</v>
      </c>
      <c r="R3850" s="18">
        <f t="shared" si="241"/>
        <v>42580.701886574068</v>
      </c>
      <c r="S3850" s="18">
        <f t="shared" si="242"/>
        <v>42550.701886574068</v>
      </c>
      <c r="T3850">
        <f t="shared" si="243"/>
        <v>2016</v>
      </c>
    </row>
    <row r="3851" spans="1:20" ht="60" x14ac:dyDescent="0.25">
      <c r="A3851">
        <v>3018</v>
      </c>
      <c r="B3851" s="9" t="s">
        <v>3018</v>
      </c>
      <c r="C3851" s="3" t="s">
        <v>7128</v>
      </c>
      <c r="D3851" s="5">
        <v>4200</v>
      </c>
      <c r="E3851" s="7">
        <v>4230</v>
      </c>
      <c r="F3851" s="11">
        <f t="shared" si="240"/>
        <v>101</v>
      </c>
      <c r="G3851" t="s">
        <v>8218</v>
      </c>
      <c r="H3851" t="s">
        <v>8229</v>
      </c>
      <c r="I3851" t="s">
        <v>8248</v>
      </c>
      <c r="J3851">
        <v>1437429600</v>
      </c>
      <c r="K3851">
        <v>1433747376</v>
      </c>
      <c r="L3851" t="b">
        <v>0</v>
      </c>
      <c r="M3851">
        <v>41</v>
      </c>
      <c r="N3851" t="b">
        <v>1</v>
      </c>
      <c r="O3851" s="12" t="s">
        <v>8280</v>
      </c>
      <c r="P3851" s="12" t="s">
        <v>8282</v>
      </c>
      <c r="Q3851">
        <v>103.17</v>
      </c>
      <c r="R3851" s="18">
        <f t="shared" si="241"/>
        <v>42205.916666666672</v>
      </c>
      <c r="S3851" s="18">
        <f t="shared" si="242"/>
        <v>42163.29833333334</v>
      </c>
      <c r="T3851">
        <f t="shared" si="243"/>
        <v>2015</v>
      </c>
    </row>
    <row r="3852" spans="1:20" ht="45" x14ac:dyDescent="0.25">
      <c r="A3852">
        <v>3421</v>
      </c>
      <c r="B3852" s="9" t="s">
        <v>3420</v>
      </c>
      <c r="C3852" s="3" t="s">
        <v>7531</v>
      </c>
      <c r="D3852" s="5">
        <v>10000</v>
      </c>
      <c r="E3852" s="7">
        <v>10115</v>
      </c>
      <c r="F3852" s="11">
        <f t="shared" si="240"/>
        <v>101</v>
      </c>
      <c r="G3852" t="s">
        <v>8218</v>
      </c>
      <c r="H3852" t="s">
        <v>8223</v>
      </c>
      <c r="I3852" t="s">
        <v>8245</v>
      </c>
      <c r="J3852">
        <v>1425495563</v>
      </c>
      <c r="K3852">
        <v>1422903563</v>
      </c>
      <c r="L3852" t="b">
        <v>0</v>
      </c>
      <c r="M3852">
        <v>98</v>
      </c>
      <c r="N3852" t="b">
        <v>1</v>
      </c>
      <c r="O3852" s="12" t="s">
        <v>8280</v>
      </c>
      <c r="P3852" s="12" t="s">
        <v>8281</v>
      </c>
      <c r="Q3852">
        <v>103.21</v>
      </c>
      <c r="R3852" s="18">
        <f t="shared" si="241"/>
        <v>42067.791238425925</v>
      </c>
      <c r="S3852" s="18">
        <f t="shared" si="242"/>
        <v>42037.791238425925</v>
      </c>
      <c r="T3852">
        <f t="shared" si="243"/>
        <v>2015</v>
      </c>
    </row>
    <row r="3853" spans="1:20" ht="45" x14ac:dyDescent="0.25">
      <c r="A3853">
        <v>3151</v>
      </c>
      <c r="B3853" s="9" t="s">
        <v>3151</v>
      </c>
      <c r="C3853" s="3" t="s">
        <v>7261</v>
      </c>
      <c r="D3853" s="5">
        <v>3500</v>
      </c>
      <c r="E3853" s="7">
        <v>3514</v>
      </c>
      <c r="F3853" s="11">
        <f t="shared" si="240"/>
        <v>100</v>
      </c>
      <c r="G3853" t="s">
        <v>8218</v>
      </c>
      <c r="H3853" t="s">
        <v>8223</v>
      </c>
      <c r="I3853" t="s">
        <v>8245</v>
      </c>
      <c r="J3853">
        <v>1410379774</v>
      </c>
      <c r="K3853">
        <v>1407787774</v>
      </c>
      <c r="L3853" t="b">
        <v>1</v>
      </c>
      <c r="M3853">
        <v>34</v>
      </c>
      <c r="N3853" t="b">
        <v>1</v>
      </c>
      <c r="O3853" s="12" t="s">
        <v>8280</v>
      </c>
      <c r="P3853" s="12" t="s">
        <v>8281</v>
      </c>
      <c r="Q3853">
        <v>103.35</v>
      </c>
      <c r="R3853" s="18">
        <f t="shared" si="241"/>
        <v>41892.83997685185</v>
      </c>
      <c r="S3853" s="18">
        <f t="shared" si="242"/>
        <v>41862.83997685185</v>
      </c>
      <c r="T3853">
        <f t="shared" si="243"/>
        <v>2014</v>
      </c>
    </row>
    <row r="3854" spans="1:20" ht="45" x14ac:dyDescent="0.25">
      <c r="A3854">
        <v>2818</v>
      </c>
      <c r="B3854" s="9" t="s">
        <v>2818</v>
      </c>
      <c r="C3854" s="3" t="s">
        <v>6928</v>
      </c>
      <c r="D3854" s="5">
        <v>10000</v>
      </c>
      <c r="E3854" s="7">
        <v>10603</v>
      </c>
      <c r="F3854" s="11">
        <f t="shared" si="240"/>
        <v>106</v>
      </c>
      <c r="G3854" t="s">
        <v>8218</v>
      </c>
      <c r="H3854" t="s">
        <v>8223</v>
      </c>
      <c r="I3854" t="s">
        <v>8245</v>
      </c>
      <c r="J3854">
        <v>1443018086</v>
      </c>
      <c r="K3854">
        <v>1441290086</v>
      </c>
      <c r="L3854" t="b">
        <v>0</v>
      </c>
      <c r="M3854">
        <v>102</v>
      </c>
      <c r="N3854" t="b">
        <v>1</v>
      </c>
      <c r="O3854" s="12" t="s">
        <v>8280</v>
      </c>
      <c r="P3854" s="12" t="s">
        <v>8281</v>
      </c>
      <c r="Q3854">
        <v>103.95</v>
      </c>
      <c r="R3854" s="18">
        <f t="shared" si="241"/>
        <v>42270.598217592589</v>
      </c>
      <c r="S3854" s="18">
        <f t="shared" si="242"/>
        <v>42250.598217592589</v>
      </c>
      <c r="T3854">
        <f t="shared" si="243"/>
        <v>2015</v>
      </c>
    </row>
    <row r="3855" spans="1:20" ht="60" x14ac:dyDescent="0.25">
      <c r="A3855">
        <v>1291</v>
      </c>
      <c r="B3855" s="9" t="s">
        <v>1292</v>
      </c>
      <c r="C3855" s="3" t="s">
        <v>5401</v>
      </c>
      <c r="D3855" s="5">
        <v>3000</v>
      </c>
      <c r="E3855" s="7">
        <v>4371</v>
      </c>
      <c r="F3855" s="11">
        <f t="shared" si="240"/>
        <v>146</v>
      </c>
      <c r="G3855" t="s">
        <v>8218</v>
      </c>
      <c r="H3855" t="s">
        <v>8223</v>
      </c>
      <c r="I3855" t="s">
        <v>8245</v>
      </c>
      <c r="J3855">
        <v>1428390000</v>
      </c>
      <c r="K3855">
        <v>1425224391</v>
      </c>
      <c r="L3855" t="b">
        <v>0</v>
      </c>
      <c r="M3855">
        <v>42</v>
      </c>
      <c r="N3855" t="b">
        <v>1</v>
      </c>
      <c r="O3855" s="12" t="s">
        <v>8280</v>
      </c>
      <c r="P3855" s="12" t="s">
        <v>8281</v>
      </c>
      <c r="Q3855">
        <v>104.07</v>
      </c>
      <c r="R3855" s="18">
        <f t="shared" si="241"/>
        <v>42101.291666666672</v>
      </c>
      <c r="S3855" s="18">
        <f t="shared" si="242"/>
        <v>42064.652673611112</v>
      </c>
      <c r="T3855">
        <f t="shared" si="243"/>
        <v>2015</v>
      </c>
    </row>
    <row r="3856" spans="1:20" ht="60" x14ac:dyDescent="0.25">
      <c r="A3856">
        <v>2987</v>
      </c>
      <c r="B3856" s="9" t="s">
        <v>2987</v>
      </c>
      <c r="C3856" s="3" t="s">
        <v>7097</v>
      </c>
      <c r="D3856" s="5">
        <v>25000</v>
      </c>
      <c r="E3856" s="7">
        <v>27600.2</v>
      </c>
      <c r="F3856" s="11">
        <f t="shared" si="240"/>
        <v>110</v>
      </c>
      <c r="G3856" t="s">
        <v>8218</v>
      </c>
      <c r="H3856" t="s">
        <v>8223</v>
      </c>
      <c r="I3856" t="s">
        <v>8245</v>
      </c>
      <c r="J3856">
        <v>1476316800</v>
      </c>
      <c r="K3856">
        <v>1473837751</v>
      </c>
      <c r="L3856" t="b">
        <v>0</v>
      </c>
      <c r="M3856">
        <v>265</v>
      </c>
      <c r="N3856" t="b">
        <v>1</v>
      </c>
      <c r="O3856" s="12" t="s">
        <v>8280</v>
      </c>
      <c r="P3856" s="12" t="s">
        <v>8282</v>
      </c>
      <c r="Q3856">
        <v>104.15</v>
      </c>
      <c r="R3856" s="18">
        <f t="shared" si="241"/>
        <v>42656</v>
      </c>
      <c r="S3856" s="18">
        <f t="shared" si="242"/>
        <v>42627.307303240741</v>
      </c>
      <c r="T3856">
        <f t="shared" si="243"/>
        <v>2016</v>
      </c>
    </row>
    <row r="3857" spans="1:20" ht="45" x14ac:dyDescent="0.25">
      <c r="A3857">
        <v>3544</v>
      </c>
      <c r="B3857" s="9" t="s">
        <v>3543</v>
      </c>
      <c r="C3857" s="3" t="s">
        <v>7654</v>
      </c>
      <c r="D3857" s="5">
        <v>2500</v>
      </c>
      <c r="E3857" s="7">
        <v>2500</v>
      </c>
      <c r="F3857" s="11">
        <f t="shared" si="240"/>
        <v>100</v>
      </c>
      <c r="G3857" t="s">
        <v>8218</v>
      </c>
      <c r="H3857" t="s">
        <v>8223</v>
      </c>
      <c r="I3857" t="s">
        <v>8245</v>
      </c>
      <c r="J3857">
        <v>1425758257</v>
      </c>
      <c r="K3857">
        <v>1423166257</v>
      </c>
      <c r="L3857" t="b">
        <v>0</v>
      </c>
      <c r="M3857">
        <v>24</v>
      </c>
      <c r="N3857" t="b">
        <v>1</v>
      </c>
      <c r="O3857" s="12" t="s">
        <v>8280</v>
      </c>
      <c r="P3857" s="12" t="s">
        <v>8281</v>
      </c>
      <c r="Q3857">
        <v>104.17</v>
      </c>
      <c r="R3857" s="18">
        <f t="shared" si="241"/>
        <v>42070.831678240742</v>
      </c>
      <c r="S3857" s="18">
        <f t="shared" si="242"/>
        <v>42040.831678240742</v>
      </c>
      <c r="T3857">
        <f t="shared" si="243"/>
        <v>2015</v>
      </c>
    </row>
    <row r="3858" spans="1:20" ht="60" x14ac:dyDescent="0.25">
      <c r="A3858">
        <v>2827</v>
      </c>
      <c r="B3858" s="9" t="s">
        <v>2827</v>
      </c>
      <c r="C3858" s="3" t="s">
        <v>6937</v>
      </c>
      <c r="D3858" s="5">
        <v>2000</v>
      </c>
      <c r="E3858" s="7">
        <v>2405</v>
      </c>
      <c r="F3858" s="11">
        <f t="shared" ref="F3858:F3921" si="244">ROUND(E3858/D3858*100,0)</f>
        <v>120</v>
      </c>
      <c r="G3858" t="s">
        <v>8218</v>
      </c>
      <c r="H3858" t="s">
        <v>8223</v>
      </c>
      <c r="I3858" t="s">
        <v>8245</v>
      </c>
      <c r="J3858">
        <v>1464971400</v>
      </c>
      <c r="K3858">
        <v>1462379066</v>
      </c>
      <c r="L3858" t="b">
        <v>0</v>
      </c>
      <c r="M3858">
        <v>23</v>
      </c>
      <c r="N3858" t="b">
        <v>1</v>
      </c>
      <c r="O3858" s="12" t="s">
        <v>8280</v>
      </c>
      <c r="P3858" s="12" t="s">
        <v>8281</v>
      </c>
      <c r="Q3858">
        <v>104.57</v>
      </c>
      <c r="R3858" s="18">
        <f t="shared" ref="R3858:R3921" si="245">(((J3858/60)/60)/24)+DATE(1970,1,1)</f>
        <v>42524.6875</v>
      </c>
      <c r="S3858" s="18">
        <f t="shared" ref="S3858:S3921" si="246">(((K3858/60)/60)/24)+DATE(1970,1,1)</f>
        <v>42494.683634259258</v>
      </c>
      <c r="T3858">
        <f t="shared" si="243"/>
        <v>2016</v>
      </c>
    </row>
    <row r="3859" spans="1:20" ht="60" x14ac:dyDescent="0.25">
      <c r="A3859">
        <v>3377</v>
      </c>
      <c r="B3859" s="9" t="s">
        <v>3376</v>
      </c>
      <c r="C3859" s="3" t="s">
        <v>7487</v>
      </c>
      <c r="D3859" s="5">
        <v>8000</v>
      </c>
      <c r="E3859" s="7">
        <v>8084</v>
      </c>
      <c r="F3859" s="11">
        <f t="shared" si="244"/>
        <v>101</v>
      </c>
      <c r="G3859" t="s">
        <v>8218</v>
      </c>
      <c r="H3859" t="s">
        <v>8224</v>
      </c>
      <c r="I3859" t="s">
        <v>8246</v>
      </c>
      <c r="J3859">
        <v>1426870560</v>
      </c>
      <c r="K3859">
        <v>1424280899</v>
      </c>
      <c r="L3859" t="b">
        <v>0</v>
      </c>
      <c r="M3859">
        <v>77</v>
      </c>
      <c r="N3859" t="b">
        <v>1</v>
      </c>
      <c r="O3859" s="12" t="s">
        <v>8280</v>
      </c>
      <c r="P3859" s="12" t="s">
        <v>8281</v>
      </c>
      <c r="Q3859">
        <v>104.99</v>
      </c>
      <c r="R3859" s="18">
        <f t="shared" si="245"/>
        <v>42083.705555555556</v>
      </c>
      <c r="S3859" s="18">
        <f t="shared" si="246"/>
        <v>42053.732627314821</v>
      </c>
      <c r="T3859">
        <f t="shared" si="243"/>
        <v>2015</v>
      </c>
    </row>
    <row r="3860" spans="1:20" ht="60" x14ac:dyDescent="0.25">
      <c r="A3860">
        <v>3506</v>
      </c>
      <c r="B3860" s="9" t="s">
        <v>3505</v>
      </c>
      <c r="C3860" s="3" t="s">
        <v>7616</v>
      </c>
      <c r="D3860" s="5">
        <v>3000</v>
      </c>
      <c r="E3860" s="7">
        <v>3045</v>
      </c>
      <c r="F3860" s="11">
        <f t="shared" si="244"/>
        <v>102</v>
      </c>
      <c r="G3860" t="s">
        <v>8218</v>
      </c>
      <c r="H3860" t="s">
        <v>8223</v>
      </c>
      <c r="I3860" t="s">
        <v>8245</v>
      </c>
      <c r="J3860">
        <v>1408815440</v>
      </c>
      <c r="K3860">
        <v>1404927440</v>
      </c>
      <c r="L3860" t="b">
        <v>0</v>
      </c>
      <c r="M3860">
        <v>29</v>
      </c>
      <c r="N3860" t="b">
        <v>1</v>
      </c>
      <c r="O3860" s="12" t="s">
        <v>8280</v>
      </c>
      <c r="P3860" s="12" t="s">
        <v>8281</v>
      </c>
      <c r="Q3860">
        <v>105</v>
      </c>
      <c r="R3860" s="18">
        <f t="shared" si="245"/>
        <v>41874.734259259261</v>
      </c>
      <c r="S3860" s="18">
        <f t="shared" si="246"/>
        <v>41829.734259259261</v>
      </c>
      <c r="T3860">
        <f t="shared" si="243"/>
        <v>2014</v>
      </c>
    </row>
    <row r="3861" spans="1:20" ht="30" x14ac:dyDescent="0.25">
      <c r="A3861">
        <v>3719</v>
      </c>
      <c r="B3861" s="9" t="s">
        <v>3716</v>
      </c>
      <c r="C3861" s="3" t="s">
        <v>7829</v>
      </c>
      <c r="D3861" s="5">
        <v>200</v>
      </c>
      <c r="E3861" s="7">
        <v>420</v>
      </c>
      <c r="F3861" s="11">
        <f t="shared" si="244"/>
        <v>210</v>
      </c>
      <c r="G3861" t="s">
        <v>8218</v>
      </c>
      <c r="H3861" t="s">
        <v>8224</v>
      </c>
      <c r="I3861" t="s">
        <v>8246</v>
      </c>
      <c r="J3861">
        <v>1434994266</v>
      </c>
      <c r="K3861">
        <v>1432402266</v>
      </c>
      <c r="L3861" t="b">
        <v>0</v>
      </c>
      <c r="M3861">
        <v>4</v>
      </c>
      <c r="N3861" t="b">
        <v>1</v>
      </c>
      <c r="O3861" s="12" t="s">
        <v>8280</v>
      </c>
      <c r="P3861" s="12" t="s">
        <v>8281</v>
      </c>
      <c r="Q3861">
        <v>105</v>
      </c>
      <c r="R3861" s="18">
        <f t="shared" si="245"/>
        <v>42177.729930555557</v>
      </c>
      <c r="S3861" s="18">
        <f t="shared" si="246"/>
        <v>42147.729930555557</v>
      </c>
      <c r="T3861">
        <f t="shared" si="243"/>
        <v>2015</v>
      </c>
    </row>
    <row r="3862" spans="1:20" ht="60" x14ac:dyDescent="0.25">
      <c r="A3862">
        <v>2868</v>
      </c>
      <c r="B3862" s="9" t="s">
        <v>2868</v>
      </c>
      <c r="C3862" s="3" t="s">
        <v>6978</v>
      </c>
      <c r="D3862" s="5">
        <v>15000</v>
      </c>
      <c r="E3862" s="7">
        <v>6301.76</v>
      </c>
      <c r="F3862" s="11">
        <f t="shared" si="244"/>
        <v>42</v>
      </c>
      <c r="G3862" t="s">
        <v>8220</v>
      </c>
      <c r="H3862" t="s">
        <v>8223</v>
      </c>
      <c r="I3862" t="s">
        <v>8245</v>
      </c>
      <c r="J3862">
        <v>1475697054</v>
      </c>
      <c r="K3862">
        <v>1473105054</v>
      </c>
      <c r="L3862" t="b">
        <v>0</v>
      </c>
      <c r="M3862">
        <v>60</v>
      </c>
      <c r="N3862" t="b">
        <v>0</v>
      </c>
      <c r="O3862" s="12" t="s">
        <v>8280</v>
      </c>
      <c r="P3862" s="12" t="s">
        <v>8281</v>
      </c>
      <c r="Q3862">
        <v>105.03</v>
      </c>
      <c r="R3862" s="18">
        <f t="shared" si="245"/>
        <v>42648.827013888891</v>
      </c>
      <c r="S3862" s="18">
        <f t="shared" si="246"/>
        <v>42618.827013888891</v>
      </c>
      <c r="T3862">
        <f t="shared" si="243"/>
        <v>2016</v>
      </c>
    </row>
    <row r="3863" spans="1:20" ht="60" x14ac:dyDescent="0.25">
      <c r="A3863">
        <v>3279</v>
      </c>
      <c r="B3863" s="9" t="s">
        <v>3279</v>
      </c>
      <c r="C3863" s="3" t="s">
        <v>7389</v>
      </c>
      <c r="D3863" s="5">
        <v>5800</v>
      </c>
      <c r="E3863" s="7">
        <v>6628</v>
      </c>
      <c r="F3863" s="11">
        <f t="shared" si="244"/>
        <v>114</v>
      </c>
      <c r="G3863" t="s">
        <v>8218</v>
      </c>
      <c r="H3863" t="s">
        <v>8223</v>
      </c>
      <c r="I3863" t="s">
        <v>8245</v>
      </c>
      <c r="J3863">
        <v>1459474059</v>
      </c>
      <c r="K3863">
        <v>1456885659</v>
      </c>
      <c r="L3863" t="b">
        <v>0</v>
      </c>
      <c r="M3863">
        <v>63</v>
      </c>
      <c r="N3863" t="b">
        <v>1</v>
      </c>
      <c r="O3863" s="12" t="s">
        <v>8280</v>
      </c>
      <c r="P3863" s="12" t="s">
        <v>8281</v>
      </c>
      <c r="Q3863">
        <v>105.21</v>
      </c>
      <c r="R3863" s="18">
        <f t="shared" si="245"/>
        <v>42461.06086805556</v>
      </c>
      <c r="S3863" s="18">
        <f t="shared" si="246"/>
        <v>42431.102534722217</v>
      </c>
      <c r="T3863">
        <f t="shared" si="243"/>
        <v>2016</v>
      </c>
    </row>
    <row r="3864" spans="1:20" ht="60" x14ac:dyDescent="0.25">
      <c r="A3864">
        <v>3714</v>
      </c>
      <c r="B3864" s="9" t="s">
        <v>3711</v>
      </c>
      <c r="C3864" s="3" t="s">
        <v>7824</v>
      </c>
      <c r="D3864" s="5">
        <v>10000</v>
      </c>
      <c r="E3864" s="7">
        <v>10235</v>
      </c>
      <c r="F3864" s="11">
        <f t="shared" si="244"/>
        <v>102</v>
      </c>
      <c r="G3864" t="s">
        <v>8218</v>
      </c>
      <c r="H3864" t="s">
        <v>8223</v>
      </c>
      <c r="I3864" t="s">
        <v>8245</v>
      </c>
      <c r="J3864">
        <v>1432612740</v>
      </c>
      <c r="K3864">
        <v>1429881667</v>
      </c>
      <c r="L3864" t="b">
        <v>0</v>
      </c>
      <c r="M3864">
        <v>97</v>
      </c>
      <c r="N3864" t="b">
        <v>1</v>
      </c>
      <c r="O3864" s="12" t="s">
        <v>8280</v>
      </c>
      <c r="P3864" s="12" t="s">
        <v>8281</v>
      </c>
      <c r="Q3864">
        <v>105.52</v>
      </c>
      <c r="R3864" s="18">
        <f t="shared" si="245"/>
        <v>42150.165972222225</v>
      </c>
      <c r="S3864" s="18">
        <f t="shared" si="246"/>
        <v>42118.556331018524</v>
      </c>
      <c r="T3864">
        <f t="shared" si="243"/>
        <v>2015</v>
      </c>
    </row>
    <row r="3865" spans="1:20" ht="60" x14ac:dyDescent="0.25">
      <c r="A3865">
        <v>3973</v>
      </c>
      <c r="B3865" s="9" t="s">
        <v>3970</v>
      </c>
      <c r="C3865" s="3" t="s">
        <v>8080</v>
      </c>
      <c r="D3865" s="5">
        <v>5000</v>
      </c>
      <c r="E3865" s="7">
        <v>3905</v>
      </c>
      <c r="F3865" s="11">
        <f t="shared" si="244"/>
        <v>78</v>
      </c>
      <c r="G3865" t="s">
        <v>8220</v>
      </c>
      <c r="H3865" t="s">
        <v>8223</v>
      </c>
      <c r="I3865" t="s">
        <v>8245</v>
      </c>
      <c r="J3865">
        <v>1462766400</v>
      </c>
      <c r="K3865">
        <v>1460219110</v>
      </c>
      <c r="L3865" t="b">
        <v>0</v>
      </c>
      <c r="M3865">
        <v>37</v>
      </c>
      <c r="N3865" t="b">
        <v>0</v>
      </c>
      <c r="O3865" s="12" t="s">
        <v>8280</v>
      </c>
      <c r="P3865" s="12" t="s">
        <v>8281</v>
      </c>
      <c r="Q3865">
        <v>105.54</v>
      </c>
      <c r="R3865" s="18">
        <f t="shared" si="245"/>
        <v>42499.166666666672</v>
      </c>
      <c r="S3865" s="18">
        <f t="shared" si="246"/>
        <v>42469.68414351852</v>
      </c>
      <c r="T3865">
        <f t="shared" si="243"/>
        <v>2016</v>
      </c>
    </row>
    <row r="3866" spans="1:20" ht="45" x14ac:dyDescent="0.25">
      <c r="A3866">
        <v>3272</v>
      </c>
      <c r="B3866" s="9" t="s">
        <v>3272</v>
      </c>
      <c r="C3866" s="3" t="s">
        <v>7382</v>
      </c>
      <c r="D3866" s="5">
        <v>10000</v>
      </c>
      <c r="E3866" s="7">
        <v>15443</v>
      </c>
      <c r="F3866" s="11">
        <f t="shared" si="244"/>
        <v>154</v>
      </c>
      <c r="G3866" t="s">
        <v>8218</v>
      </c>
      <c r="H3866" t="s">
        <v>8223</v>
      </c>
      <c r="I3866" t="s">
        <v>8245</v>
      </c>
      <c r="J3866">
        <v>1446814809</v>
      </c>
      <c r="K3866">
        <v>1444219209</v>
      </c>
      <c r="L3866" t="b">
        <v>1</v>
      </c>
      <c r="M3866">
        <v>145</v>
      </c>
      <c r="N3866" t="b">
        <v>1</v>
      </c>
      <c r="O3866" s="12" t="s">
        <v>8280</v>
      </c>
      <c r="P3866" s="12" t="s">
        <v>8281</v>
      </c>
      <c r="Q3866">
        <v>106.5</v>
      </c>
      <c r="R3866" s="18">
        <f t="shared" si="245"/>
        <v>42314.541770833333</v>
      </c>
      <c r="S3866" s="18">
        <f t="shared" si="246"/>
        <v>42284.500104166669</v>
      </c>
      <c r="T3866">
        <f t="shared" si="243"/>
        <v>2015</v>
      </c>
    </row>
    <row r="3867" spans="1:20" ht="60" x14ac:dyDescent="0.25">
      <c r="A3867">
        <v>3214</v>
      </c>
      <c r="B3867" s="9" t="s">
        <v>3214</v>
      </c>
      <c r="C3867" s="3" t="s">
        <v>7324</v>
      </c>
      <c r="D3867" s="5">
        <v>12000</v>
      </c>
      <c r="E3867" s="7">
        <v>12256</v>
      </c>
      <c r="F3867" s="11">
        <f t="shared" si="244"/>
        <v>102</v>
      </c>
      <c r="G3867" t="s">
        <v>8218</v>
      </c>
      <c r="H3867" t="s">
        <v>8224</v>
      </c>
      <c r="I3867" t="s">
        <v>8246</v>
      </c>
      <c r="J3867">
        <v>1452038100</v>
      </c>
      <c r="K3867">
        <v>1448823673</v>
      </c>
      <c r="L3867" t="b">
        <v>1</v>
      </c>
      <c r="M3867">
        <v>115</v>
      </c>
      <c r="N3867" t="b">
        <v>1</v>
      </c>
      <c r="O3867" s="12" t="s">
        <v>8280</v>
      </c>
      <c r="P3867" s="12" t="s">
        <v>8281</v>
      </c>
      <c r="Q3867">
        <v>106.57</v>
      </c>
      <c r="R3867" s="18">
        <f t="shared" si="245"/>
        <v>42374.996527777781</v>
      </c>
      <c r="S3867" s="18">
        <f t="shared" si="246"/>
        <v>42337.792511574073</v>
      </c>
      <c r="T3867">
        <f t="shared" si="243"/>
        <v>2015</v>
      </c>
    </row>
    <row r="3868" spans="1:20" ht="45" x14ac:dyDescent="0.25">
      <c r="A3868">
        <v>3229</v>
      </c>
      <c r="B3868" s="9" t="s">
        <v>3229</v>
      </c>
      <c r="C3868" s="3" t="s">
        <v>7339</v>
      </c>
      <c r="D3868" s="5">
        <v>20000</v>
      </c>
      <c r="E3868" s="7">
        <v>21573</v>
      </c>
      <c r="F3868" s="11">
        <f t="shared" si="244"/>
        <v>108</v>
      </c>
      <c r="G3868" t="s">
        <v>8218</v>
      </c>
      <c r="H3868" t="s">
        <v>8223</v>
      </c>
      <c r="I3868" t="s">
        <v>8245</v>
      </c>
      <c r="J3868">
        <v>1416470398</v>
      </c>
      <c r="K3868">
        <v>1413874798</v>
      </c>
      <c r="L3868" t="b">
        <v>1</v>
      </c>
      <c r="M3868">
        <v>202</v>
      </c>
      <c r="N3868" t="b">
        <v>1</v>
      </c>
      <c r="O3868" s="12" t="s">
        <v>8280</v>
      </c>
      <c r="P3868" s="12" t="s">
        <v>8281</v>
      </c>
      <c r="Q3868">
        <v>106.8</v>
      </c>
      <c r="R3868" s="18">
        <f t="shared" si="245"/>
        <v>41963.333310185189</v>
      </c>
      <c r="S3868" s="18">
        <f t="shared" si="246"/>
        <v>41933.291643518518</v>
      </c>
      <c r="T3868">
        <f t="shared" si="243"/>
        <v>2014</v>
      </c>
    </row>
    <row r="3869" spans="1:20" ht="45" x14ac:dyDescent="0.25">
      <c r="A3869">
        <v>3713</v>
      </c>
      <c r="B3869" s="9" t="s">
        <v>3710</v>
      </c>
      <c r="C3869" s="3" t="s">
        <v>7823</v>
      </c>
      <c r="D3869" s="5">
        <v>2000</v>
      </c>
      <c r="E3869" s="7">
        <v>2030</v>
      </c>
      <c r="F3869" s="11">
        <f t="shared" si="244"/>
        <v>102</v>
      </c>
      <c r="G3869" t="s">
        <v>8218</v>
      </c>
      <c r="H3869" t="s">
        <v>8223</v>
      </c>
      <c r="I3869" t="s">
        <v>8245</v>
      </c>
      <c r="J3869">
        <v>1465062166</v>
      </c>
      <c r="K3869">
        <v>1463334166</v>
      </c>
      <c r="L3869" t="b">
        <v>0</v>
      </c>
      <c r="M3869">
        <v>19</v>
      </c>
      <c r="N3869" t="b">
        <v>1</v>
      </c>
      <c r="O3869" s="12" t="s">
        <v>8280</v>
      </c>
      <c r="P3869" s="12" t="s">
        <v>8281</v>
      </c>
      <c r="Q3869">
        <v>106.84</v>
      </c>
      <c r="R3869" s="18">
        <f t="shared" si="245"/>
        <v>42525.738032407404</v>
      </c>
      <c r="S3869" s="18">
        <f t="shared" si="246"/>
        <v>42505.738032407404</v>
      </c>
      <c r="T3869">
        <f t="shared" si="243"/>
        <v>2016</v>
      </c>
    </row>
    <row r="3870" spans="1:20" ht="60" x14ac:dyDescent="0.25">
      <c r="A3870">
        <v>3797</v>
      </c>
      <c r="B3870" s="9" t="s">
        <v>3794</v>
      </c>
      <c r="C3870" s="3" t="s">
        <v>7907</v>
      </c>
      <c r="D3870" s="5">
        <v>6000</v>
      </c>
      <c r="E3870" s="7">
        <v>5380</v>
      </c>
      <c r="F3870" s="11">
        <f t="shared" si="244"/>
        <v>90</v>
      </c>
      <c r="G3870" t="s">
        <v>8220</v>
      </c>
      <c r="H3870" t="s">
        <v>8223</v>
      </c>
      <c r="I3870" t="s">
        <v>8245</v>
      </c>
      <c r="J3870">
        <v>1429564165</v>
      </c>
      <c r="K3870">
        <v>1426972165</v>
      </c>
      <c r="L3870" t="b">
        <v>0</v>
      </c>
      <c r="M3870">
        <v>37</v>
      </c>
      <c r="N3870" t="b">
        <v>0</v>
      </c>
      <c r="O3870" s="12" t="s">
        <v>8280</v>
      </c>
      <c r="P3870" s="12" t="s">
        <v>8305</v>
      </c>
      <c r="Q3870">
        <v>145.41</v>
      </c>
      <c r="R3870" s="18">
        <f t="shared" si="245"/>
        <v>42114.881539351853</v>
      </c>
      <c r="S3870" s="18">
        <f t="shared" si="246"/>
        <v>42084.881539351853</v>
      </c>
      <c r="T3870">
        <f t="shared" si="243"/>
        <v>2015</v>
      </c>
    </row>
    <row r="3871" spans="1:20" ht="60" x14ac:dyDescent="0.25">
      <c r="A3871">
        <v>4106</v>
      </c>
      <c r="B3871" s="9" t="s">
        <v>4102</v>
      </c>
      <c r="C3871" s="3" t="s">
        <v>8209</v>
      </c>
      <c r="D3871" s="5">
        <v>5000</v>
      </c>
      <c r="E3871" s="7">
        <v>3530</v>
      </c>
      <c r="F3871" s="11">
        <f t="shared" si="244"/>
        <v>71</v>
      </c>
      <c r="G3871" t="s">
        <v>8220</v>
      </c>
      <c r="H3871" t="s">
        <v>8223</v>
      </c>
      <c r="I3871" t="s">
        <v>8245</v>
      </c>
      <c r="J3871">
        <v>1427936400</v>
      </c>
      <c r="K3871">
        <v>1424221866</v>
      </c>
      <c r="L3871" t="b">
        <v>0</v>
      </c>
      <c r="M3871">
        <v>33</v>
      </c>
      <c r="N3871" t="b">
        <v>0</v>
      </c>
      <c r="O3871" s="12" t="s">
        <v>8280</v>
      </c>
      <c r="P3871" s="12" t="s">
        <v>8281</v>
      </c>
      <c r="Q3871">
        <v>106.97</v>
      </c>
      <c r="R3871" s="18">
        <f t="shared" si="245"/>
        <v>42096.041666666672</v>
      </c>
      <c r="S3871" s="18">
        <f t="shared" si="246"/>
        <v>42053.049375000002</v>
      </c>
      <c r="T3871">
        <f t="shared" si="243"/>
        <v>2015</v>
      </c>
    </row>
    <row r="3872" spans="1:20" ht="45" x14ac:dyDescent="0.25">
      <c r="A3872">
        <v>3554</v>
      </c>
      <c r="B3872" s="9" t="s">
        <v>3553</v>
      </c>
      <c r="C3872" s="3" t="s">
        <v>7664</v>
      </c>
      <c r="D3872" s="5">
        <v>5000</v>
      </c>
      <c r="E3872" s="7">
        <v>5671.11</v>
      </c>
      <c r="F3872" s="11">
        <f t="shared" si="244"/>
        <v>113</v>
      </c>
      <c r="G3872" t="s">
        <v>8218</v>
      </c>
      <c r="H3872" t="s">
        <v>8223</v>
      </c>
      <c r="I3872" t="s">
        <v>8245</v>
      </c>
      <c r="J3872">
        <v>1423674000</v>
      </c>
      <c r="K3872">
        <v>1421025159</v>
      </c>
      <c r="L3872" t="b">
        <v>0</v>
      </c>
      <c r="M3872">
        <v>53</v>
      </c>
      <c r="N3872" t="b">
        <v>1</v>
      </c>
      <c r="O3872" s="12" t="s">
        <v>8280</v>
      </c>
      <c r="P3872" s="12" t="s">
        <v>8281</v>
      </c>
      <c r="Q3872">
        <v>107</v>
      </c>
      <c r="R3872" s="18">
        <f t="shared" si="245"/>
        <v>42046.708333333328</v>
      </c>
      <c r="S3872" s="18">
        <f t="shared" si="246"/>
        <v>42016.050451388888</v>
      </c>
      <c r="T3872">
        <f t="shared" si="243"/>
        <v>2015</v>
      </c>
    </row>
    <row r="3873" spans="1:20" ht="60" x14ac:dyDescent="0.25">
      <c r="A3873">
        <v>3817</v>
      </c>
      <c r="B3873" s="9" t="s">
        <v>3814</v>
      </c>
      <c r="C3873" s="3" t="s">
        <v>7927</v>
      </c>
      <c r="D3873" s="5">
        <v>2000</v>
      </c>
      <c r="E3873" s="7">
        <v>2145</v>
      </c>
      <c r="F3873" s="11">
        <f t="shared" si="244"/>
        <v>107</v>
      </c>
      <c r="G3873" t="s">
        <v>8218</v>
      </c>
      <c r="H3873" t="s">
        <v>8223</v>
      </c>
      <c r="I3873" t="s">
        <v>8245</v>
      </c>
      <c r="J3873">
        <v>1445659140</v>
      </c>
      <c r="K3873">
        <v>1444236216</v>
      </c>
      <c r="L3873" t="b">
        <v>0</v>
      </c>
      <c r="M3873">
        <v>20</v>
      </c>
      <c r="N3873" t="b">
        <v>1</v>
      </c>
      <c r="O3873" s="12" t="s">
        <v>8280</v>
      </c>
      <c r="P3873" s="12" t="s">
        <v>8281</v>
      </c>
      <c r="Q3873">
        <v>107.25</v>
      </c>
      <c r="R3873" s="18">
        <f t="shared" si="245"/>
        <v>42301.165972222225</v>
      </c>
      <c r="S3873" s="18">
        <f t="shared" si="246"/>
        <v>42284.69694444444</v>
      </c>
      <c r="T3873">
        <f t="shared" si="243"/>
        <v>2015</v>
      </c>
    </row>
    <row r="3874" spans="1:20" ht="60" x14ac:dyDescent="0.25">
      <c r="A3874">
        <v>3825</v>
      </c>
      <c r="B3874" s="9" t="s">
        <v>3822</v>
      </c>
      <c r="C3874" s="3" t="s">
        <v>7934</v>
      </c>
      <c r="D3874" s="5">
        <v>5000</v>
      </c>
      <c r="E3874" s="7">
        <v>5271</v>
      </c>
      <c r="F3874" s="11">
        <f t="shared" si="244"/>
        <v>105</v>
      </c>
      <c r="G3874" t="s">
        <v>8218</v>
      </c>
      <c r="H3874" t="s">
        <v>8223</v>
      </c>
      <c r="I3874" t="s">
        <v>8245</v>
      </c>
      <c r="J3874">
        <v>1434505214</v>
      </c>
      <c r="K3874">
        <v>1432690814</v>
      </c>
      <c r="L3874" t="b">
        <v>0</v>
      </c>
      <c r="M3874">
        <v>49</v>
      </c>
      <c r="N3874" t="b">
        <v>1</v>
      </c>
      <c r="O3874" s="12" t="s">
        <v>8280</v>
      </c>
      <c r="P3874" s="12" t="s">
        <v>8281</v>
      </c>
      <c r="Q3874">
        <v>107.57</v>
      </c>
      <c r="R3874" s="18">
        <f t="shared" si="245"/>
        <v>42172.069606481484</v>
      </c>
      <c r="S3874" s="18">
        <f t="shared" si="246"/>
        <v>42151.069606481484</v>
      </c>
      <c r="T3874">
        <f t="shared" si="243"/>
        <v>2015</v>
      </c>
    </row>
    <row r="3875" spans="1:20" ht="60" x14ac:dyDescent="0.25">
      <c r="A3875">
        <v>2713</v>
      </c>
      <c r="B3875" s="9" t="s">
        <v>2713</v>
      </c>
      <c r="C3875" s="3" t="s">
        <v>6823</v>
      </c>
      <c r="D3875" s="5">
        <v>150000</v>
      </c>
      <c r="E3875" s="7">
        <v>153362</v>
      </c>
      <c r="F3875" s="11">
        <f t="shared" si="244"/>
        <v>102</v>
      </c>
      <c r="G3875" t="s">
        <v>8218</v>
      </c>
      <c r="H3875" t="s">
        <v>8223</v>
      </c>
      <c r="I3875" t="s">
        <v>8245</v>
      </c>
      <c r="J3875">
        <v>1450971684</v>
      </c>
      <c r="K3875">
        <v>1447515684</v>
      </c>
      <c r="L3875" t="b">
        <v>1</v>
      </c>
      <c r="M3875">
        <v>1420</v>
      </c>
      <c r="N3875" t="b">
        <v>1</v>
      </c>
      <c r="O3875" s="12" t="s">
        <v>8280</v>
      </c>
      <c r="P3875" s="12" t="s">
        <v>8282</v>
      </c>
      <c r="Q3875">
        <v>108</v>
      </c>
      <c r="R3875" s="18">
        <f t="shared" si="245"/>
        <v>42362.653749999998</v>
      </c>
      <c r="S3875" s="18">
        <f t="shared" si="246"/>
        <v>42322.653749999998</v>
      </c>
      <c r="T3875">
        <f t="shared" si="243"/>
        <v>2015</v>
      </c>
    </row>
    <row r="3876" spans="1:20" ht="60" x14ac:dyDescent="0.25">
      <c r="A3876">
        <v>3798</v>
      </c>
      <c r="B3876" s="9" t="s">
        <v>3795</v>
      </c>
      <c r="C3876" s="3" t="s">
        <v>7908</v>
      </c>
      <c r="D3876" s="5">
        <v>70000</v>
      </c>
      <c r="E3876" s="7">
        <v>1025</v>
      </c>
      <c r="F3876" s="11">
        <f t="shared" si="244"/>
        <v>1</v>
      </c>
      <c r="G3876" t="s">
        <v>8220</v>
      </c>
      <c r="H3876" t="s">
        <v>8223</v>
      </c>
      <c r="I3876" t="s">
        <v>8245</v>
      </c>
      <c r="J3876">
        <v>1407691248</v>
      </c>
      <c r="K3876">
        <v>1405099248</v>
      </c>
      <c r="L3876" t="b">
        <v>0</v>
      </c>
      <c r="M3876">
        <v>5</v>
      </c>
      <c r="N3876" t="b">
        <v>0</v>
      </c>
      <c r="O3876" s="12" t="s">
        <v>8280</v>
      </c>
      <c r="P3876" s="12" t="s">
        <v>8305</v>
      </c>
      <c r="Q3876">
        <v>205</v>
      </c>
      <c r="R3876" s="18">
        <f t="shared" si="245"/>
        <v>41861.722777777781</v>
      </c>
      <c r="S3876" s="18">
        <f t="shared" si="246"/>
        <v>41831.722777777781</v>
      </c>
      <c r="T3876">
        <f t="shared" si="243"/>
        <v>2014</v>
      </c>
    </row>
    <row r="3877" spans="1:20" ht="60" x14ac:dyDescent="0.25">
      <c r="A3877">
        <v>3005</v>
      </c>
      <c r="B3877" s="9" t="s">
        <v>3005</v>
      </c>
      <c r="C3877" s="3" t="s">
        <v>7115</v>
      </c>
      <c r="D3877" s="5">
        <v>10600</v>
      </c>
      <c r="E3877" s="7">
        <v>12772.6</v>
      </c>
      <c r="F3877" s="11">
        <f t="shared" si="244"/>
        <v>120</v>
      </c>
      <c r="G3877" t="s">
        <v>8218</v>
      </c>
      <c r="H3877" t="s">
        <v>8223</v>
      </c>
      <c r="I3877" t="s">
        <v>8245</v>
      </c>
      <c r="J3877">
        <v>1412611905</v>
      </c>
      <c r="K3877">
        <v>1410019905</v>
      </c>
      <c r="L3877" t="b">
        <v>0</v>
      </c>
      <c r="M3877">
        <v>118</v>
      </c>
      <c r="N3877" t="b">
        <v>1</v>
      </c>
      <c r="O3877" s="12" t="s">
        <v>8280</v>
      </c>
      <c r="P3877" s="12" t="s">
        <v>8282</v>
      </c>
      <c r="Q3877">
        <v>108.24</v>
      </c>
      <c r="R3877" s="18">
        <f t="shared" si="245"/>
        <v>41918.674826388888</v>
      </c>
      <c r="S3877" s="18">
        <f t="shared" si="246"/>
        <v>41888.674826388888</v>
      </c>
      <c r="T3877">
        <f t="shared" si="243"/>
        <v>2014</v>
      </c>
    </row>
    <row r="3878" spans="1:20" ht="60" x14ac:dyDescent="0.25">
      <c r="A3878">
        <v>2877</v>
      </c>
      <c r="B3878" s="9" t="s">
        <v>2877</v>
      </c>
      <c r="C3878" s="3" t="s">
        <v>6987</v>
      </c>
      <c r="D3878" s="5">
        <v>6000</v>
      </c>
      <c r="E3878" s="7">
        <v>650</v>
      </c>
      <c r="F3878" s="11">
        <f t="shared" si="244"/>
        <v>11</v>
      </c>
      <c r="G3878" t="s">
        <v>8220</v>
      </c>
      <c r="H3878" t="s">
        <v>8223</v>
      </c>
      <c r="I3878" t="s">
        <v>8245</v>
      </c>
      <c r="J3878">
        <v>1480525200</v>
      </c>
      <c r="K3878">
        <v>1477781724</v>
      </c>
      <c r="L3878" t="b">
        <v>0</v>
      </c>
      <c r="M3878">
        <v>6</v>
      </c>
      <c r="N3878" t="b">
        <v>0</v>
      </c>
      <c r="O3878" s="12" t="s">
        <v>8280</v>
      </c>
      <c r="P3878" s="12" t="s">
        <v>8281</v>
      </c>
      <c r="Q3878">
        <v>108.33</v>
      </c>
      <c r="R3878" s="18">
        <f t="shared" si="245"/>
        <v>42704.708333333328</v>
      </c>
      <c r="S3878" s="18">
        <f t="shared" si="246"/>
        <v>42672.955138888887</v>
      </c>
      <c r="T3878">
        <f t="shared" si="243"/>
        <v>2016</v>
      </c>
    </row>
    <row r="3879" spans="1:20" ht="60" x14ac:dyDescent="0.25">
      <c r="A3879">
        <v>3347</v>
      </c>
      <c r="B3879" s="9" t="s">
        <v>3347</v>
      </c>
      <c r="C3879" s="3" t="s">
        <v>7457</v>
      </c>
      <c r="D3879" s="5">
        <v>2000</v>
      </c>
      <c r="E3879" s="7">
        <v>2389</v>
      </c>
      <c r="F3879" s="11">
        <f t="shared" si="244"/>
        <v>119</v>
      </c>
      <c r="G3879" t="s">
        <v>8218</v>
      </c>
      <c r="H3879" t="s">
        <v>8224</v>
      </c>
      <c r="I3879" t="s">
        <v>8246</v>
      </c>
      <c r="J3879">
        <v>1462741200</v>
      </c>
      <c r="K3879">
        <v>1461503654</v>
      </c>
      <c r="L3879" t="b">
        <v>0</v>
      </c>
      <c r="M3879">
        <v>22</v>
      </c>
      <c r="N3879" t="b">
        <v>1</v>
      </c>
      <c r="O3879" s="12" t="s">
        <v>8280</v>
      </c>
      <c r="P3879" s="12" t="s">
        <v>8281</v>
      </c>
      <c r="Q3879">
        <v>108.59</v>
      </c>
      <c r="R3879" s="18">
        <f t="shared" si="245"/>
        <v>42498.875</v>
      </c>
      <c r="S3879" s="18">
        <f t="shared" si="246"/>
        <v>42484.551550925928</v>
      </c>
      <c r="T3879">
        <f t="shared" si="243"/>
        <v>2016</v>
      </c>
    </row>
    <row r="3880" spans="1:20" ht="60" x14ac:dyDescent="0.25">
      <c r="A3880">
        <v>2963</v>
      </c>
      <c r="B3880" s="9" t="s">
        <v>2963</v>
      </c>
      <c r="C3880" s="3" t="s">
        <v>7073</v>
      </c>
      <c r="D3880" s="5">
        <v>10000</v>
      </c>
      <c r="E3880" s="7">
        <v>10685</v>
      </c>
      <c r="F3880" s="11">
        <f t="shared" si="244"/>
        <v>107</v>
      </c>
      <c r="G3880" t="s">
        <v>8218</v>
      </c>
      <c r="H3880" t="s">
        <v>8223</v>
      </c>
      <c r="I3880" t="s">
        <v>8245</v>
      </c>
      <c r="J3880">
        <v>1435835824</v>
      </c>
      <c r="K3880">
        <v>1433243824</v>
      </c>
      <c r="L3880" t="b">
        <v>0</v>
      </c>
      <c r="M3880">
        <v>98</v>
      </c>
      <c r="N3880" t="b">
        <v>1</v>
      </c>
      <c r="O3880" s="12" t="s">
        <v>8280</v>
      </c>
      <c r="P3880" s="12" t="s">
        <v>8281</v>
      </c>
      <c r="Q3880">
        <v>109.03</v>
      </c>
      <c r="R3880" s="18">
        <f t="shared" si="245"/>
        <v>42187.470185185186</v>
      </c>
      <c r="S3880" s="18">
        <f t="shared" si="246"/>
        <v>42157.470185185186</v>
      </c>
      <c r="T3880">
        <f t="shared" si="243"/>
        <v>2015</v>
      </c>
    </row>
    <row r="3881" spans="1:20" ht="45" x14ac:dyDescent="0.25">
      <c r="A3881">
        <v>3799</v>
      </c>
      <c r="B3881" s="9" t="s">
        <v>3796</v>
      </c>
      <c r="C3881" s="3" t="s">
        <v>7909</v>
      </c>
      <c r="D3881" s="5">
        <v>10000</v>
      </c>
      <c r="E3881" s="7">
        <v>402</v>
      </c>
      <c r="F3881" s="11">
        <f t="shared" si="244"/>
        <v>4</v>
      </c>
      <c r="G3881" t="s">
        <v>8220</v>
      </c>
      <c r="H3881" t="s">
        <v>8223</v>
      </c>
      <c r="I3881" t="s">
        <v>8245</v>
      </c>
      <c r="J3881">
        <v>1457734843</v>
      </c>
      <c r="K3881">
        <v>1455142843</v>
      </c>
      <c r="L3881" t="b">
        <v>0</v>
      </c>
      <c r="M3881">
        <v>4</v>
      </c>
      <c r="N3881" t="b">
        <v>0</v>
      </c>
      <c r="O3881" s="12" t="s">
        <v>8280</v>
      </c>
      <c r="P3881" s="12" t="s">
        <v>8305</v>
      </c>
      <c r="Q3881">
        <v>100.5</v>
      </c>
      <c r="R3881" s="18">
        <f t="shared" si="245"/>
        <v>42440.93105324074</v>
      </c>
      <c r="S3881" s="18">
        <f t="shared" si="246"/>
        <v>42410.93105324074</v>
      </c>
      <c r="T3881">
        <f t="shared" si="243"/>
        <v>2016</v>
      </c>
    </row>
    <row r="3882" spans="1:20" ht="60" x14ac:dyDescent="0.25">
      <c r="A3882">
        <v>3340</v>
      </c>
      <c r="B3882" s="9" t="s">
        <v>3340</v>
      </c>
      <c r="C3882" s="3" t="s">
        <v>7450</v>
      </c>
      <c r="D3882" s="5">
        <v>3000</v>
      </c>
      <c r="E3882" s="7">
        <v>4145</v>
      </c>
      <c r="F3882" s="11">
        <f t="shared" si="244"/>
        <v>138</v>
      </c>
      <c r="G3882" t="s">
        <v>8218</v>
      </c>
      <c r="H3882" t="s">
        <v>8223</v>
      </c>
      <c r="I3882" t="s">
        <v>8245</v>
      </c>
      <c r="J3882">
        <v>1481066554</v>
      </c>
      <c r="K3882">
        <v>1478906554</v>
      </c>
      <c r="L3882" t="b">
        <v>0</v>
      </c>
      <c r="M3882">
        <v>38</v>
      </c>
      <c r="N3882" t="b">
        <v>1</v>
      </c>
      <c r="O3882" s="12" t="s">
        <v>8280</v>
      </c>
      <c r="P3882" s="12" t="s">
        <v>8281</v>
      </c>
      <c r="Q3882">
        <v>109.08</v>
      </c>
      <c r="R3882" s="18">
        <f t="shared" si="245"/>
        <v>42710.974004629628</v>
      </c>
      <c r="S3882" s="18">
        <f t="shared" si="246"/>
        <v>42685.974004629628</v>
      </c>
      <c r="T3882">
        <f t="shared" si="243"/>
        <v>2016</v>
      </c>
    </row>
    <row r="3883" spans="1:20" ht="60" x14ac:dyDescent="0.25">
      <c r="A3883">
        <v>3349</v>
      </c>
      <c r="B3883" s="9" t="s">
        <v>3348</v>
      </c>
      <c r="C3883" s="3" t="s">
        <v>7459</v>
      </c>
      <c r="D3883" s="5">
        <v>1000</v>
      </c>
      <c r="E3883" s="7">
        <v>1534</v>
      </c>
      <c r="F3883" s="11">
        <f t="shared" si="244"/>
        <v>153</v>
      </c>
      <c r="G3883" t="s">
        <v>8218</v>
      </c>
      <c r="H3883" t="s">
        <v>8223</v>
      </c>
      <c r="I3883" t="s">
        <v>8245</v>
      </c>
      <c r="J3883">
        <v>1465837200</v>
      </c>
      <c r="K3883">
        <v>1463971172</v>
      </c>
      <c r="L3883" t="b">
        <v>0</v>
      </c>
      <c r="M3883">
        <v>14</v>
      </c>
      <c r="N3883" t="b">
        <v>1</v>
      </c>
      <c r="O3883" s="12" t="s">
        <v>8280</v>
      </c>
      <c r="P3883" s="12" t="s">
        <v>8281</v>
      </c>
      <c r="Q3883">
        <v>109.57</v>
      </c>
      <c r="R3883" s="18">
        <f t="shared" si="245"/>
        <v>42534.708333333328</v>
      </c>
      <c r="S3883" s="18">
        <f t="shared" si="246"/>
        <v>42513.110787037032</v>
      </c>
      <c r="T3883">
        <f t="shared" si="243"/>
        <v>2016</v>
      </c>
    </row>
    <row r="3884" spans="1:20" ht="60" x14ac:dyDescent="0.25">
      <c r="A3884">
        <v>2985</v>
      </c>
      <c r="B3884" s="9" t="s">
        <v>2985</v>
      </c>
      <c r="C3884" s="3" t="s">
        <v>7095</v>
      </c>
      <c r="D3884" s="5">
        <v>10000</v>
      </c>
      <c r="E3884" s="7">
        <v>12165</v>
      </c>
      <c r="F3884" s="11">
        <f t="shared" si="244"/>
        <v>122</v>
      </c>
      <c r="G3884" t="s">
        <v>8218</v>
      </c>
      <c r="H3884" t="s">
        <v>8227</v>
      </c>
      <c r="I3884" t="s">
        <v>8249</v>
      </c>
      <c r="J3884">
        <v>1477886400</v>
      </c>
      <c r="K3884">
        <v>1476228128</v>
      </c>
      <c r="L3884" t="b">
        <v>0</v>
      </c>
      <c r="M3884">
        <v>111</v>
      </c>
      <c r="N3884" t="b">
        <v>1</v>
      </c>
      <c r="O3884" s="12" t="s">
        <v>8280</v>
      </c>
      <c r="P3884" s="12" t="s">
        <v>8282</v>
      </c>
      <c r="Q3884">
        <v>109.59</v>
      </c>
      <c r="R3884" s="18">
        <f t="shared" si="245"/>
        <v>42674.166666666672</v>
      </c>
      <c r="S3884" s="18">
        <f t="shared" si="246"/>
        <v>42654.973703703698</v>
      </c>
      <c r="T3884">
        <f t="shared" si="243"/>
        <v>2016</v>
      </c>
    </row>
    <row r="3885" spans="1:20" ht="60" x14ac:dyDescent="0.25">
      <c r="A3885">
        <v>2979</v>
      </c>
      <c r="B3885" s="9" t="s">
        <v>2979</v>
      </c>
      <c r="C3885" s="3" t="s">
        <v>7089</v>
      </c>
      <c r="D3885" s="5">
        <v>5000</v>
      </c>
      <c r="E3885" s="7">
        <v>5070</v>
      </c>
      <c r="F3885" s="11">
        <f t="shared" si="244"/>
        <v>101</v>
      </c>
      <c r="G3885" t="s">
        <v>8218</v>
      </c>
      <c r="H3885" t="s">
        <v>8223</v>
      </c>
      <c r="I3885" t="s">
        <v>8245</v>
      </c>
      <c r="J3885">
        <v>1420524000</v>
      </c>
      <c r="K3885">
        <v>1419104823</v>
      </c>
      <c r="L3885" t="b">
        <v>0</v>
      </c>
      <c r="M3885">
        <v>46</v>
      </c>
      <c r="N3885" t="b">
        <v>1</v>
      </c>
      <c r="O3885" s="12" t="s">
        <v>8280</v>
      </c>
      <c r="P3885" s="12" t="s">
        <v>8281</v>
      </c>
      <c r="Q3885">
        <v>110.22</v>
      </c>
      <c r="R3885" s="18">
        <f t="shared" si="245"/>
        <v>42010.25</v>
      </c>
      <c r="S3885" s="18">
        <f t="shared" si="246"/>
        <v>41993.824340277773</v>
      </c>
      <c r="T3885">
        <f t="shared" si="243"/>
        <v>2014</v>
      </c>
    </row>
    <row r="3886" spans="1:20" ht="45" x14ac:dyDescent="0.25">
      <c r="A3886">
        <v>3406</v>
      </c>
      <c r="B3886" s="9" t="s">
        <v>3405</v>
      </c>
      <c r="C3886" s="3" t="s">
        <v>7516</v>
      </c>
      <c r="D3886" s="5">
        <v>10000</v>
      </c>
      <c r="E3886" s="7">
        <v>10031</v>
      </c>
      <c r="F3886" s="11">
        <f t="shared" si="244"/>
        <v>100</v>
      </c>
      <c r="G3886" t="s">
        <v>8218</v>
      </c>
      <c r="H3886" t="s">
        <v>8223</v>
      </c>
      <c r="I3886" t="s">
        <v>8245</v>
      </c>
      <c r="J3886">
        <v>1405511376</v>
      </c>
      <c r="K3886">
        <v>1401623376</v>
      </c>
      <c r="L3886" t="b">
        <v>0</v>
      </c>
      <c r="M3886">
        <v>91</v>
      </c>
      <c r="N3886" t="b">
        <v>1</v>
      </c>
      <c r="O3886" s="12" t="s">
        <v>8280</v>
      </c>
      <c r="P3886" s="12" t="s">
        <v>8281</v>
      </c>
      <c r="Q3886">
        <v>110.23</v>
      </c>
      <c r="R3886" s="18">
        <f t="shared" si="245"/>
        <v>41836.492777777778</v>
      </c>
      <c r="S3886" s="18">
        <f t="shared" si="246"/>
        <v>41791.492777777778</v>
      </c>
      <c r="T3886">
        <f t="shared" si="243"/>
        <v>2014</v>
      </c>
    </row>
    <row r="3887" spans="1:20" ht="60" x14ac:dyDescent="0.25">
      <c r="A3887">
        <v>3147</v>
      </c>
      <c r="B3887" s="9" t="s">
        <v>3147</v>
      </c>
      <c r="C3887" s="3" t="s">
        <v>7257</v>
      </c>
      <c r="D3887" s="5">
        <v>20000</v>
      </c>
      <c r="E3887" s="7">
        <v>23505</v>
      </c>
      <c r="F3887" s="11">
        <f t="shared" si="244"/>
        <v>118</v>
      </c>
      <c r="G3887" t="s">
        <v>8218</v>
      </c>
      <c r="H3887" t="s">
        <v>8223</v>
      </c>
      <c r="I3887" t="s">
        <v>8245</v>
      </c>
      <c r="J3887">
        <v>1415319355</v>
      </c>
      <c r="K3887">
        <v>1411859755</v>
      </c>
      <c r="L3887" t="b">
        <v>1</v>
      </c>
      <c r="M3887">
        <v>213</v>
      </c>
      <c r="N3887" t="b">
        <v>1</v>
      </c>
      <c r="O3887" s="12" t="s">
        <v>8280</v>
      </c>
      <c r="P3887" s="12" t="s">
        <v>8281</v>
      </c>
      <c r="Q3887">
        <v>110.35</v>
      </c>
      <c r="R3887" s="18">
        <f t="shared" si="245"/>
        <v>41950.011053240742</v>
      </c>
      <c r="S3887" s="18">
        <f t="shared" si="246"/>
        <v>41909.969386574077</v>
      </c>
      <c r="T3887">
        <f t="shared" si="243"/>
        <v>2014</v>
      </c>
    </row>
    <row r="3888" spans="1:20" ht="60" x14ac:dyDescent="0.25">
      <c r="A3888">
        <v>3556</v>
      </c>
      <c r="B3888" s="9" t="s">
        <v>3555</v>
      </c>
      <c r="C3888" s="3" t="s">
        <v>7666</v>
      </c>
      <c r="D3888" s="5">
        <v>2200</v>
      </c>
      <c r="E3888" s="7">
        <v>2210</v>
      </c>
      <c r="F3888" s="11">
        <f t="shared" si="244"/>
        <v>100</v>
      </c>
      <c r="G3888" t="s">
        <v>8218</v>
      </c>
      <c r="H3888" t="s">
        <v>8224</v>
      </c>
      <c r="I3888" t="s">
        <v>8246</v>
      </c>
      <c r="J3888">
        <v>1408289724</v>
      </c>
      <c r="K3888">
        <v>1403105724</v>
      </c>
      <c r="L3888" t="b">
        <v>0</v>
      </c>
      <c r="M3888">
        <v>20</v>
      </c>
      <c r="N3888" t="b">
        <v>1</v>
      </c>
      <c r="O3888" s="12" t="s">
        <v>8280</v>
      </c>
      <c r="P3888" s="12" t="s">
        <v>8281</v>
      </c>
      <c r="Q3888">
        <v>110.5</v>
      </c>
      <c r="R3888" s="18">
        <f t="shared" si="245"/>
        <v>41868.649583333332</v>
      </c>
      <c r="S3888" s="18">
        <f t="shared" si="246"/>
        <v>41808.649583333332</v>
      </c>
      <c r="T3888">
        <f t="shared" si="243"/>
        <v>2014</v>
      </c>
    </row>
    <row r="3889" spans="1:20" ht="60" x14ac:dyDescent="0.25">
      <c r="A3889">
        <v>3657</v>
      </c>
      <c r="B3889" s="9" t="s">
        <v>3654</v>
      </c>
      <c r="C3889" s="3" t="s">
        <v>7767</v>
      </c>
      <c r="D3889" s="5">
        <v>2000</v>
      </c>
      <c r="E3889" s="7">
        <v>2215</v>
      </c>
      <c r="F3889" s="11">
        <f t="shared" si="244"/>
        <v>111</v>
      </c>
      <c r="G3889" t="s">
        <v>8218</v>
      </c>
      <c r="H3889" t="s">
        <v>8231</v>
      </c>
      <c r="I3889" t="s">
        <v>8252</v>
      </c>
      <c r="J3889">
        <v>1464817320</v>
      </c>
      <c r="K3889">
        <v>1462806419</v>
      </c>
      <c r="L3889" t="b">
        <v>0</v>
      </c>
      <c r="M3889">
        <v>20</v>
      </c>
      <c r="N3889" t="b">
        <v>1</v>
      </c>
      <c r="O3889" s="12" t="s">
        <v>8280</v>
      </c>
      <c r="P3889" s="12" t="s">
        <v>8281</v>
      </c>
      <c r="Q3889">
        <v>110.75</v>
      </c>
      <c r="R3889" s="18">
        <f t="shared" si="245"/>
        <v>42522.904166666667</v>
      </c>
      <c r="S3889" s="18">
        <f t="shared" si="246"/>
        <v>42499.629849537043</v>
      </c>
      <c r="T3889">
        <f t="shared" si="243"/>
        <v>2016</v>
      </c>
    </row>
    <row r="3890" spans="1:20" ht="60" x14ac:dyDescent="0.25">
      <c r="A3890">
        <v>3712</v>
      </c>
      <c r="B3890" s="9" t="s">
        <v>3709</v>
      </c>
      <c r="C3890" s="3" t="s">
        <v>7822</v>
      </c>
      <c r="D3890" s="5">
        <v>7500</v>
      </c>
      <c r="E3890" s="7">
        <v>11530</v>
      </c>
      <c r="F3890" s="11">
        <f t="shared" si="244"/>
        <v>154</v>
      </c>
      <c r="G3890" t="s">
        <v>8218</v>
      </c>
      <c r="H3890" t="s">
        <v>8223</v>
      </c>
      <c r="I3890" t="s">
        <v>8245</v>
      </c>
      <c r="J3890">
        <v>1433055540</v>
      </c>
      <c r="K3890">
        <v>1431230867</v>
      </c>
      <c r="L3890" t="b">
        <v>0</v>
      </c>
      <c r="M3890">
        <v>104</v>
      </c>
      <c r="N3890" t="b">
        <v>1</v>
      </c>
      <c r="O3890" s="12" t="s">
        <v>8280</v>
      </c>
      <c r="P3890" s="12" t="s">
        <v>8281</v>
      </c>
      <c r="Q3890">
        <v>110.87</v>
      </c>
      <c r="R3890" s="18">
        <f t="shared" si="245"/>
        <v>42155.290972222225</v>
      </c>
      <c r="S3890" s="18">
        <f t="shared" si="246"/>
        <v>42134.172071759262</v>
      </c>
      <c r="T3890">
        <f t="shared" si="243"/>
        <v>2015</v>
      </c>
    </row>
    <row r="3891" spans="1:20" ht="45" x14ac:dyDescent="0.25">
      <c r="A3891">
        <v>522</v>
      </c>
      <c r="B3891" s="9" t="s">
        <v>523</v>
      </c>
      <c r="C3891" s="3" t="s">
        <v>4632</v>
      </c>
      <c r="D3891" s="5">
        <v>3000</v>
      </c>
      <c r="E3891" s="7">
        <v>3440</v>
      </c>
      <c r="F3891" s="11">
        <f t="shared" si="244"/>
        <v>115</v>
      </c>
      <c r="G3891" t="s">
        <v>8218</v>
      </c>
      <c r="H3891" t="s">
        <v>8223</v>
      </c>
      <c r="I3891" t="s">
        <v>8245</v>
      </c>
      <c r="J3891">
        <v>1458518325</v>
      </c>
      <c r="K3891">
        <v>1456793925</v>
      </c>
      <c r="L3891" t="b">
        <v>0</v>
      </c>
      <c r="M3891">
        <v>31</v>
      </c>
      <c r="N3891" t="b">
        <v>1</v>
      </c>
      <c r="O3891" s="12" t="s">
        <v>8280</v>
      </c>
      <c r="P3891" s="12" t="s">
        <v>8281</v>
      </c>
      <c r="Q3891">
        <v>110.97</v>
      </c>
      <c r="R3891" s="18">
        <f t="shared" si="245"/>
        <v>42449.999131944445</v>
      </c>
      <c r="S3891" s="18">
        <f t="shared" si="246"/>
        <v>42430.040798611109</v>
      </c>
      <c r="T3891">
        <f t="shared" si="243"/>
        <v>2016</v>
      </c>
    </row>
    <row r="3892" spans="1:20" ht="60" x14ac:dyDescent="0.25">
      <c r="A3892">
        <v>3800</v>
      </c>
      <c r="B3892" s="9" t="s">
        <v>3797</v>
      </c>
      <c r="C3892" s="3" t="s">
        <v>7910</v>
      </c>
      <c r="D3892" s="5">
        <v>22000</v>
      </c>
      <c r="E3892" s="7">
        <v>881</v>
      </c>
      <c r="F3892" s="11">
        <f t="shared" si="244"/>
        <v>4</v>
      </c>
      <c r="G3892" t="s">
        <v>8220</v>
      </c>
      <c r="H3892" t="s">
        <v>8223</v>
      </c>
      <c r="I3892" t="s">
        <v>8245</v>
      </c>
      <c r="J3892">
        <v>1420952340</v>
      </c>
      <c r="K3892">
        <v>1418146883</v>
      </c>
      <c r="L3892" t="b">
        <v>0</v>
      </c>
      <c r="M3892">
        <v>16</v>
      </c>
      <c r="N3892" t="b">
        <v>0</v>
      </c>
      <c r="O3892" s="12" t="s">
        <v>8280</v>
      </c>
      <c r="P3892" s="12" t="s">
        <v>8305</v>
      </c>
      <c r="Q3892">
        <v>55.06</v>
      </c>
      <c r="R3892" s="18">
        <f t="shared" si="245"/>
        <v>42015.207638888889</v>
      </c>
      <c r="S3892" s="18">
        <f t="shared" si="246"/>
        <v>41982.737071759257</v>
      </c>
      <c r="T3892">
        <f t="shared" si="243"/>
        <v>2014</v>
      </c>
    </row>
    <row r="3893" spans="1:20" ht="60" x14ac:dyDescent="0.25">
      <c r="A3893">
        <v>3380</v>
      </c>
      <c r="B3893" s="9" t="s">
        <v>3379</v>
      </c>
      <c r="C3893" s="3" t="s">
        <v>7490</v>
      </c>
      <c r="D3893" s="5">
        <v>3000</v>
      </c>
      <c r="E3893" s="7">
        <v>3133</v>
      </c>
      <c r="F3893" s="11">
        <f t="shared" si="244"/>
        <v>104</v>
      </c>
      <c r="G3893" t="s">
        <v>8218</v>
      </c>
      <c r="H3893" t="s">
        <v>8223</v>
      </c>
      <c r="I3893" t="s">
        <v>8245</v>
      </c>
      <c r="J3893">
        <v>1417305178</v>
      </c>
      <c r="K3893">
        <v>1414277578</v>
      </c>
      <c r="L3893" t="b">
        <v>0</v>
      </c>
      <c r="M3893">
        <v>28</v>
      </c>
      <c r="N3893" t="b">
        <v>1</v>
      </c>
      <c r="O3893" s="12" t="s">
        <v>8280</v>
      </c>
      <c r="P3893" s="12" t="s">
        <v>8281</v>
      </c>
      <c r="Q3893">
        <v>111.89</v>
      </c>
      <c r="R3893" s="18">
        <f t="shared" si="245"/>
        <v>41972.995115740734</v>
      </c>
      <c r="S3893" s="18">
        <f t="shared" si="246"/>
        <v>41937.95344907407</v>
      </c>
      <c r="T3893">
        <f t="shared" si="243"/>
        <v>2014</v>
      </c>
    </row>
    <row r="3894" spans="1:20" ht="45" x14ac:dyDescent="0.25">
      <c r="A3894">
        <v>3801</v>
      </c>
      <c r="B3894" s="9" t="s">
        <v>3798</v>
      </c>
      <c r="C3894" s="3" t="s">
        <v>7911</v>
      </c>
      <c r="D3894" s="5">
        <v>5000</v>
      </c>
      <c r="E3894" s="7">
        <v>426</v>
      </c>
      <c r="F3894" s="11">
        <f t="shared" si="244"/>
        <v>9</v>
      </c>
      <c r="G3894" t="s">
        <v>8220</v>
      </c>
      <c r="H3894" t="s">
        <v>8223</v>
      </c>
      <c r="I3894" t="s">
        <v>8245</v>
      </c>
      <c r="J3894">
        <v>1420215216</v>
      </c>
      <c r="K3894">
        <v>1417536816</v>
      </c>
      <c r="L3894" t="b">
        <v>0</v>
      </c>
      <c r="M3894">
        <v>9</v>
      </c>
      <c r="N3894" t="b">
        <v>0</v>
      </c>
      <c r="O3894" s="12" t="s">
        <v>8280</v>
      </c>
      <c r="P3894" s="12" t="s">
        <v>8305</v>
      </c>
      <c r="Q3894">
        <v>47.33</v>
      </c>
      <c r="R3894" s="18">
        <f t="shared" si="245"/>
        <v>42006.676111111112</v>
      </c>
      <c r="S3894" s="18">
        <f t="shared" si="246"/>
        <v>41975.676111111112</v>
      </c>
      <c r="T3894">
        <f t="shared" si="243"/>
        <v>2014</v>
      </c>
    </row>
    <row r="3895" spans="1:20" ht="60" x14ac:dyDescent="0.25">
      <c r="A3895">
        <v>2826</v>
      </c>
      <c r="B3895" s="9" t="s">
        <v>2826</v>
      </c>
      <c r="C3895" s="3" t="s">
        <v>6936</v>
      </c>
      <c r="D3895" s="5">
        <v>2000</v>
      </c>
      <c r="E3895" s="7">
        <v>2155</v>
      </c>
      <c r="F3895" s="11">
        <f t="shared" si="244"/>
        <v>108</v>
      </c>
      <c r="G3895" t="s">
        <v>8218</v>
      </c>
      <c r="H3895" t="s">
        <v>8223</v>
      </c>
      <c r="I3895" t="s">
        <v>8245</v>
      </c>
      <c r="J3895">
        <v>1436511600</v>
      </c>
      <c r="K3895">
        <v>1434415812</v>
      </c>
      <c r="L3895" t="b">
        <v>0</v>
      </c>
      <c r="M3895">
        <v>19</v>
      </c>
      <c r="N3895" t="b">
        <v>1</v>
      </c>
      <c r="O3895" s="12" t="s">
        <v>8280</v>
      </c>
      <c r="P3895" s="12" t="s">
        <v>8281</v>
      </c>
      <c r="Q3895">
        <v>113.42</v>
      </c>
      <c r="R3895" s="18">
        <f t="shared" si="245"/>
        <v>42195.291666666672</v>
      </c>
      <c r="S3895" s="18">
        <f t="shared" si="246"/>
        <v>42171.034861111111</v>
      </c>
      <c r="T3895">
        <f t="shared" si="243"/>
        <v>2015</v>
      </c>
    </row>
    <row r="3896" spans="1:20" ht="60" x14ac:dyDescent="0.25">
      <c r="A3896">
        <v>2977</v>
      </c>
      <c r="B3896" s="9" t="s">
        <v>2977</v>
      </c>
      <c r="C3896" s="3" t="s">
        <v>7087</v>
      </c>
      <c r="D3896" s="5">
        <v>3000</v>
      </c>
      <c r="E3896" s="7">
        <v>3407</v>
      </c>
      <c r="F3896" s="11">
        <f t="shared" si="244"/>
        <v>114</v>
      </c>
      <c r="G3896" t="s">
        <v>8218</v>
      </c>
      <c r="H3896" t="s">
        <v>8223</v>
      </c>
      <c r="I3896" t="s">
        <v>8245</v>
      </c>
      <c r="J3896">
        <v>1427076840</v>
      </c>
      <c r="K3896">
        <v>1421960934</v>
      </c>
      <c r="L3896" t="b">
        <v>0</v>
      </c>
      <c r="M3896">
        <v>30</v>
      </c>
      <c r="N3896" t="b">
        <v>1</v>
      </c>
      <c r="O3896" s="12" t="s">
        <v>8280</v>
      </c>
      <c r="P3896" s="12" t="s">
        <v>8281</v>
      </c>
      <c r="Q3896">
        <v>113.57</v>
      </c>
      <c r="R3896" s="18">
        <f t="shared" si="245"/>
        <v>42086.093055555553</v>
      </c>
      <c r="S3896" s="18">
        <f t="shared" si="246"/>
        <v>42026.88118055556</v>
      </c>
      <c r="T3896">
        <f t="shared" si="243"/>
        <v>2015</v>
      </c>
    </row>
    <row r="3897" spans="1:20" ht="60" x14ac:dyDescent="0.25">
      <c r="A3897">
        <v>3344</v>
      </c>
      <c r="B3897" s="9" t="s">
        <v>3344</v>
      </c>
      <c r="C3897" s="3" t="s">
        <v>7454</v>
      </c>
      <c r="D3897" s="5">
        <v>4500</v>
      </c>
      <c r="E3897" s="7">
        <v>4565</v>
      </c>
      <c r="F3897" s="11">
        <f t="shared" si="244"/>
        <v>101</v>
      </c>
      <c r="G3897" t="s">
        <v>8218</v>
      </c>
      <c r="H3897" t="s">
        <v>8223</v>
      </c>
      <c r="I3897" t="s">
        <v>8245</v>
      </c>
      <c r="J3897">
        <v>1409374093</v>
      </c>
      <c r="K3897">
        <v>1406782093</v>
      </c>
      <c r="L3897" t="b">
        <v>0</v>
      </c>
      <c r="M3897">
        <v>40</v>
      </c>
      <c r="N3897" t="b">
        <v>1</v>
      </c>
      <c r="O3897" s="12" t="s">
        <v>8280</v>
      </c>
      <c r="P3897" s="12" t="s">
        <v>8281</v>
      </c>
      <c r="Q3897">
        <v>114.13</v>
      </c>
      <c r="R3897" s="18">
        <f t="shared" si="245"/>
        <v>41881.200150462959</v>
      </c>
      <c r="S3897" s="18">
        <f t="shared" si="246"/>
        <v>41851.200150462959</v>
      </c>
      <c r="T3897">
        <f t="shared" si="243"/>
        <v>2014</v>
      </c>
    </row>
    <row r="3898" spans="1:20" ht="45" x14ac:dyDescent="0.25">
      <c r="A3898">
        <v>3492</v>
      </c>
      <c r="B3898" s="9" t="s">
        <v>3491</v>
      </c>
      <c r="C3898" s="3" t="s">
        <v>7602</v>
      </c>
      <c r="D3898" s="5">
        <v>3800</v>
      </c>
      <c r="E3898" s="7">
        <v>4000.22</v>
      </c>
      <c r="F3898" s="11">
        <f t="shared" si="244"/>
        <v>105</v>
      </c>
      <c r="G3898" t="s">
        <v>8218</v>
      </c>
      <c r="H3898" t="s">
        <v>8223</v>
      </c>
      <c r="I3898" t="s">
        <v>8245</v>
      </c>
      <c r="J3898">
        <v>1445818397</v>
      </c>
      <c r="K3898">
        <v>1442794397</v>
      </c>
      <c r="L3898" t="b">
        <v>0</v>
      </c>
      <c r="M3898">
        <v>35</v>
      </c>
      <c r="N3898" t="b">
        <v>1</v>
      </c>
      <c r="O3898" s="12" t="s">
        <v>8280</v>
      </c>
      <c r="P3898" s="12" t="s">
        <v>8281</v>
      </c>
      <c r="Q3898">
        <v>114.29</v>
      </c>
      <c r="R3898" s="18">
        <f t="shared" si="245"/>
        <v>42303.009224537032</v>
      </c>
      <c r="S3898" s="18">
        <f t="shared" si="246"/>
        <v>42268.009224537032</v>
      </c>
      <c r="T3898">
        <f t="shared" si="243"/>
        <v>2015</v>
      </c>
    </row>
    <row r="3899" spans="1:20" ht="60" x14ac:dyDescent="0.25">
      <c r="A3899">
        <v>3721</v>
      </c>
      <c r="B3899" s="9" t="s">
        <v>3718</v>
      </c>
      <c r="C3899" s="3" t="s">
        <v>7831</v>
      </c>
      <c r="D3899" s="5">
        <v>5000</v>
      </c>
      <c r="E3899" s="7">
        <v>5040</v>
      </c>
      <c r="F3899" s="11">
        <f t="shared" si="244"/>
        <v>101</v>
      </c>
      <c r="G3899" t="s">
        <v>8218</v>
      </c>
      <c r="H3899" t="s">
        <v>8223</v>
      </c>
      <c r="I3899" t="s">
        <v>8245</v>
      </c>
      <c r="J3899">
        <v>1415230084</v>
      </c>
      <c r="K3899">
        <v>1413412084</v>
      </c>
      <c r="L3899" t="b">
        <v>0</v>
      </c>
      <c r="M3899">
        <v>44</v>
      </c>
      <c r="N3899" t="b">
        <v>1</v>
      </c>
      <c r="O3899" s="12" t="s">
        <v>8280</v>
      </c>
      <c r="P3899" s="12" t="s">
        <v>8281</v>
      </c>
      <c r="Q3899">
        <v>114.55</v>
      </c>
      <c r="R3899" s="18">
        <f t="shared" si="245"/>
        <v>41948.977824074071</v>
      </c>
      <c r="S3899" s="18">
        <f t="shared" si="246"/>
        <v>41927.936157407406</v>
      </c>
      <c r="T3899">
        <f t="shared" si="243"/>
        <v>2014</v>
      </c>
    </row>
    <row r="3900" spans="1:20" ht="45" x14ac:dyDescent="0.25">
      <c r="A3900">
        <v>3802</v>
      </c>
      <c r="B3900" s="9" t="s">
        <v>3799</v>
      </c>
      <c r="C3900" s="3" t="s">
        <v>7912</v>
      </c>
      <c r="D3900" s="5">
        <v>3000</v>
      </c>
      <c r="E3900" s="7">
        <v>0</v>
      </c>
      <c r="F3900" s="11">
        <f t="shared" si="244"/>
        <v>0</v>
      </c>
      <c r="G3900" t="s">
        <v>8220</v>
      </c>
      <c r="H3900" t="s">
        <v>8223</v>
      </c>
      <c r="I3900" t="s">
        <v>8245</v>
      </c>
      <c r="J3900">
        <v>1445482906</v>
      </c>
      <c r="K3900">
        <v>1442890906</v>
      </c>
      <c r="L3900" t="b">
        <v>0</v>
      </c>
      <c r="M3900">
        <v>0</v>
      </c>
      <c r="N3900" t="b">
        <v>0</v>
      </c>
      <c r="O3900" s="12" t="s">
        <v>8280</v>
      </c>
      <c r="P3900" s="12" t="s">
        <v>8305</v>
      </c>
      <c r="Q3900">
        <v>0</v>
      </c>
      <c r="R3900" s="18">
        <f t="shared" si="245"/>
        <v>42299.126226851848</v>
      </c>
      <c r="S3900" s="18">
        <f t="shared" si="246"/>
        <v>42269.126226851848</v>
      </c>
      <c r="T3900">
        <f t="shared" si="243"/>
        <v>2015</v>
      </c>
    </row>
    <row r="3901" spans="1:20" ht="60" x14ac:dyDescent="0.25">
      <c r="A3901">
        <v>3656</v>
      </c>
      <c r="B3901" s="9" t="s">
        <v>3653</v>
      </c>
      <c r="C3901" s="3" t="s">
        <v>7766</v>
      </c>
      <c r="D3901" s="5">
        <v>5000</v>
      </c>
      <c r="E3901" s="7">
        <v>5291</v>
      </c>
      <c r="F3901" s="11">
        <f t="shared" si="244"/>
        <v>106</v>
      </c>
      <c r="G3901" t="s">
        <v>8218</v>
      </c>
      <c r="H3901" t="s">
        <v>8239</v>
      </c>
      <c r="I3901" t="s">
        <v>8256</v>
      </c>
      <c r="J3901">
        <v>1485989940</v>
      </c>
      <c r="K3901">
        <v>1483393836</v>
      </c>
      <c r="L3901" t="b">
        <v>0</v>
      </c>
      <c r="M3901">
        <v>46</v>
      </c>
      <c r="N3901" t="b">
        <v>1</v>
      </c>
      <c r="O3901" s="12" t="s">
        <v>8280</v>
      </c>
      <c r="P3901" s="12" t="s">
        <v>8281</v>
      </c>
      <c r="Q3901">
        <v>115.02</v>
      </c>
      <c r="R3901" s="18">
        <f t="shared" si="245"/>
        <v>42767.957638888889</v>
      </c>
      <c r="S3901" s="18">
        <f t="shared" si="246"/>
        <v>42737.910138888896</v>
      </c>
      <c r="T3901">
        <f t="shared" si="243"/>
        <v>2017</v>
      </c>
    </row>
    <row r="3902" spans="1:20" ht="60" x14ac:dyDescent="0.25">
      <c r="A3902">
        <v>2984</v>
      </c>
      <c r="B3902" s="9" t="s">
        <v>2984</v>
      </c>
      <c r="C3902" s="3" t="s">
        <v>7094</v>
      </c>
      <c r="D3902" s="5">
        <v>25000</v>
      </c>
      <c r="E3902" s="7">
        <v>25088</v>
      </c>
      <c r="F3902" s="11">
        <f t="shared" si="244"/>
        <v>100</v>
      </c>
      <c r="G3902" t="s">
        <v>8218</v>
      </c>
      <c r="H3902" t="s">
        <v>8223</v>
      </c>
      <c r="I3902" t="s">
        <v>8245</v>
      </c>
      <c r="J3902">
        <v>1472020881</v>
      </c>
      <c r="K3902">
        <v>1469428881</v>
      </c>
      <c r="L3902" t="b">
        <v>1</v>
      </c>
      <c r="M3902">
        <v>218</v>
      </c>
      <c r="N3902" t="b">
        <v>1</v>
      </c>
      <c r="O3902" s="12" t="s">
        <v>8280</v>
      </c>
      <c r="P3902" s="12" t="s">
        <v>8282</v>
      </c>
      <c r="Q3902">
        <v>115.08</v>
      </c>
      <c r="R3902" s="18">
        <f t="shared" si="245"/>
        <v>42606.278715277775</v>
      </c>
      <c r="S3902" s="18">
        <f t="shared" si="246"/>
        <v>42576.278715277775</v>
      </c>
      <c r="T3902">
        <f t="shared" si="243"/>
        <v>2016</v>
      </c>
    </row>
    <row r="3903" spans="1:20" ht="45" x14ac:dyDescent="0.25">
      <c r="A3903">
        <v>3412</v>
      </c>
      <c r="B3903" s="9" t="s">
        <v>3411</v>
      </c>
      <c r="C3903" s="3" t="s">
        <v>7522</v>
      </c>
      <c r="D3903" s="5">
        <v>3000</v>
      </c>
      <c r="E3903" s="7">
        <v>3000</v>
      </c>
      <c r="F3903" s="11">
        <f t="shared" si="244"/>
        <v>100</v>
      </c>
      <c r="G3903" t="s">
        <v>8218</v>
      </c>
      <c r="H3903" t="s">
        <v>8224</v>
      </c>
      <c r="I3903" t="s">
        <v>8246</v>
      </c>
      <c r="J3903">
        <v>1411858862</v>
      </c>
      <c r="K3903">
        <v>1409266862</v>
      </c>
      <c r="L3903" t="b">
        <v>0</v>
      </c>
      <c r="M3903">
        <v>26</v>
      </c>
      <c r="N3903" t="b">
        <v>1</v>
      </c>
      <c r="O3903" s="12" t="s">
        <v>8280</v>
      </c>
      <c r="P3903" s="12" t="s">
        <v>8281</v>
      </c>
      <c r="Q3903">
        <v>115.38</v>
      </c>
      <c r="R3903" s="18">
        <f t="shared" si="245"/>
        <v>41909.959050925929</v>
      </c>
      <c r="S3903" s="18">
        <f t="shared" si="246"/>
        <v>41879.959050925929</v>
      </c>
      <c r="T3903">
        <f t="shared" si="243"/>
        <v>2014</v>
      </c>
    </row>
    <row r="3904" spans="1:20" ht="45" x14ac:dyDescent="0.25">
      <c r="A3904">
        <v>3243</v>
      </c>
      <c r="B3904" s="9" t="s">
        <v>3243</v>
      </c>
      <c r="C3904" s="3" t="s">
        <v>7353</v>
      </c>
      <c r="D3904" s="5">
        <v>8000</v>
      </c>
      <c r="E3904" s="7">
        <v>8227</v>
      </c>
      <c r="F3904" s="11">
        <f t="shared" si="244"/>
        <v>103</v>
      </c>
      <c r="G3904" t="s">
        <v>8218</v>
      </c>
      <c r="H3904" t="s">
        <v>8223</v>
      </c>
      <c r="I3904" t="s">
        <v>8245</v>
      </c>
      <c r="J3904">
        <v>1444348800</v>
      </c>
      <c r="K3904">
        <v>1442283562</v>
      </c>
      <c r="L3904" t="b">
        <v>1</v>
      </c>
      <c r="M3904">
        <v>71</v>
      </c>
      <c r="N3904" t="b">
        <v>1</v>
      </c>
      <c r="O3904" s="12" t="s">
        <v>8280</v>
      </c>
      <c r="P3904" s="12" t="s">
        <v>8281</v>
      </c>
      <c r="Q3904">
        <v>115.87</v>
      </c>
      <c r="R3904" s="18">
        <f t="shared" si="245"/>
        <v>42286</v>
      </c>
      <c r="S3904" s="18">
        <f t="shared" si="246"/>
        <v>42262.096782407403</v>
      </c>
      <c r="T3904">
        <f t="shared" si="243"/>
        <v>2015</v>
      </c>
    </row>
    <row r="3905" spans="1:20" ht="45" x14ac:dyDescent="0.25">
      <c r="A3905">
        <v>3269</v>
      </c>
      <c r="B3905" s="9" t="s">
        <v>3269</v>
      </c>
      <c r="C3905" s="3" t="s">
        <v>7379</v>
      </c>
      <c r="D3905" s="5">
        <v>8000</v>
      </c>
      <c r="E3905" s="7">
        <v>8120</v>
      </c>
      <c r="F3905" s="11">
        <f t="shared" si="244"/>
        <v>102</v>
      </c>
      <c r="G3905" t="s">
        <v>8218</v>
      </c>
      <c r="H3905" t="s">
        <v>8224</v>
      </c>
      <c r="I3905" t="s">
        <v>8246</v>
      </c>
      <c r="J3905">
        <v>1434452400</v>
      </c>
      <c r="K3905">
        <v>1431509397</v>
      </c>
      <c r="L3905" t="b">
        <v>1</v>
      </c>
      <c r="M3905">
        <v>70</v>
      </c>
      <c r="N3905" t="b">
        <v>1</v>
      </c>
      <c r="O3905" s="12" t="s">
        <v>8280</v>
      </c>
      <c r="P3905" s="12" t="s">
        <v>8281</v>
      </c>
      <c r="Q3905">
        <v>116</v>
      </c>
      <c r="R3905" s="18">
        <f t="shared" si="245"/>
        <v>42171.458333333328</v>
      </c>
      <c r="S3905" s="18">
        <f t="shared" si="246"/>
        <v>42137.395798611105</v>
      </c>
      <c r="T3905">
        <f t="shared" si="243"/>
        <v>2015</v>
      </c>
    </row>
    <row r="3906" spans="1:20" ht="45" x14ac:dyDescent="0.25">
      <c r="A3906">
        <v>3334</v>
      </c>
      <c r="B3906" s="9" t="s">
        <v>3334</v>
      </c>
      <c r="C3906" s="3" t="s">
        <v>7444</v>
      </c>
      <c r="D3906" s="5">
        <v>3871</v>
      </c>
      <c r="E3906" s="7">
        <v>5366</v>
      </c>
      <c r="F3906" s="11">
        <f t="shared" si="244"/>
        <v>139</v>
      </c>
      <c r="G3906" t="s">
        <v>8218</v>
      </c>
      <c r="H3906" t="s">
        <v>8223</v>
      </c>
      <c r="I3906" t="s">
        <v>8245</v>
      </c>
      <c r="J3906">
        <v>1438259422</v>
      </c>
      <c r="K3906">
        <v>1435667422</v>
      </c>
      <c r="L3906" t="b">
        <v>0</v>
      </c>
      <c r="M3906">
        <v>46</v>
      </c>
      <c r="N3906" t="b">
        <v>1</v>
      </c>
      <c r="O3906" s="12" t="s">
        <v>8280</v>
      </c>
      <c r="P3906" s="12" t="s">
        <v>8281</v>
      </c>
      <c r="Q3906">
        <v>116.65</v>
      </c>
      <c r="R3906" s="18">
        <f t="shared" si="245"/>
        <v>42215.521087962959</v>
      </c>
      <c r="S3906" s="18">
        <f t="shared" si="246"/>
        <v>42185.521087962959</v>
      </c>
      <c r="T3906">
        <f t="shared" si="243"/>
        <v>2015</v>
      </c>
    </row>
    <row r="3907" spans="1:20" ht="45" x14ac:dyDescent="0.25">
      <c r="A3907">
        <v>3008</v>
      </c>
      <c r="B3907" s="9" t="s">
        <v>3008</v>
      </c>
      <c r="C3907" s="3" t="s">
        <v>7118</v>
      </c>
      <c r="D3907" s="5">
        <v>3000</v>
      </c>
      <c r="E3907" s="7">
        <v>3035</v>
      </c>
      <c r="F3907" s="11">
        <f t="shared" si="244"/>
        <v>101</v>
      </c>
      <c r="G3907" t="s">
        <v>8218</v>
      </c>
      <c r="H3907" t="s">
        <v>8223</v>
      </c>
      <c r="I3907" t="s">
        <v>8245</v>
      </c>
      <c r="J3907">
        <v>1453352719</v>
      </c>
      <c r="K3907">
        <v>1450760719</v>
      </c>
      <c r="L3907" t="b">
        <v>0</v>
      </c>
      <c r="M3907">
        <v>26</v>
      </c>
      <c r="N3907" t="b">
        <v>1</v>
      </c>
      <c r="O3907" s="12" t="s">
        <v>8280</v>
      </c>
      <c r="P3907" s="12" t="s">
        <v>8282</v>
      </c>
      <c r="Q3907">
        <v>116.73</v>
      </c>
      <c r="R3907" s="18">
        <f t="shared" si="245"/>
        <v>42390.212025462963</v>
      </c>
      <c r="S3907" s="18">
        <f t="shared" si="246"/>
        <v>42360.212025462963</v>
      </c>
      <c r="T3907">
        <f t="shared" ref="T3907:T3970" si="247">YEAR(S3907)</f>
        <v>2015</v>
      </c>
    </row>
    <row r="3908" spans="1:20" ht="30" x14ac:dyDescent="0.25">
      <c r="A3908">
        <v>3064</v>
      </c>
      <c r="B3908" s="9" t="s">
        <v>3064</v>
      </c>
      <c r="C3908" s="3" t="s">
        <v>7174</v>
      </c>
      <c r="D3908" s="5">
        <v>75000</v>
      </c>
      <c r="E3908" s="7">
        <v>8471</v>
      </c>
      <c r="F3908" s="11">
        <f t="shared" si="244"/>
        <v>11</v>
      </c>
      <c r="G3908" t="s">
        <v>8220</v>
      </c>
      <c r="H3908" t="s">
        <v>8223</v>
      </c>
      <c r="I3908" t="s">
        <v>8245</v>
      </c>
      <c r="J3908">
        <v>1448175540</v>
      </c>
      <c r="K3908">
        <v>1445483246</v>
      </c>
      <c r="L3908" t="b">
        <v>0</v>
      </c>
      <c r="M3908">
        <v>72</v>
      </c>
      <c r="N3908" t="b">
        <v>0</v>
      </c>
      <c r="O3908" s="12" t="s">
        <v>8280</v>
      </c>
      <c r="P3908" s="12" t="s">
        <v>8282</v>
      </c>
      <c r="Q3908">
        <v>117.65</v>
      </c>
      <c r="R3908" s="18">
        <f t="shared" si="245"/>
        <v>42330.290972222225</v>
      </c>
      <c r="S3908" s="18">
        <f t="shared" si="246"/>
        <v>42299.130162037036</v>
      </c>
      <c r="T3908">
        <f t="shared" si="247"/>
        <v>2015</v>
      </c>
    </row>
    <row r="3909" spans="1:20" ht="45" x14ac:dyDescent="0.25">
      <c r="A3909">
        <v>3403</v>
      </c>
      <c r="B3909" s="9" t="s">
        <v>3402</v>
      </c>
      <c r="C3909" s="3" t="s">
        <v>7513</v>
      </c>
      <c r="D3909" s="5">
        <v>2000</v>
      </c>
      <c r="E3909" s="7">
        <v>2000</v>
      </c>
      <c r="F3909" s="11">
        <f t="shared" si="244"/>
        <v>100</v>
      </c>
      <c r="G3909" t="s">
        <v>8218</v>
      </c>
      <c r="H3909" t="s">
        <v>8224</v>
      </c>
      <c r="I3909" t="s">
        <v>8246</v>
      </c>
      <c r="J3909">
        <v>1435230324</v>
      </c>
      <c r="K3909">
        <v>1432638324</v>
      </c>
      <c r="L3909" t="b">
        <v>0</v>
      </c>
      <c r="M3909">
        <v>17</v>
      </c>
      <c r="N3909" t="b">
        <v>1</v>
      </c>
      <c r="O3909" s="12" t="s">
        <v>8280</v>
      </c>
      <c r="P3909" s="12" t="s">
        <v>8281</v>
      </c>
      <c r="Q3909">
        <v>117.65</v>
      </c>
      <c r="R3909" s="18">
        <f t="shared" si="245"/>
        <v>42180.462083333332</v>
      </c>
      <c r="S3909" s="18">
        <f t="shared" si="246"/>
        <v>42150.462083333332</v>
      </c>
      <c r="T3909">
        <f t="shared" si="247"/>
        <v>2015</v>
      </c>
    </row>
    <row r="3910" spans="1:20" ht="60" x14ac:dyDescent="0.25">
      <c r="A3910">
        <v>533</v>
      </c>
      <c r="B3910" s="9" t="s">
        <v>534</v>
      </c>
      <c r="C3910" s="3" t="s">
        <v>4643</v>
      </c>
      <c r="D3910" s="5">
        <v>2000</v>
      </c>
      <c r="E3910" s="7">
        <v>2004</v>
      </c>
      <c r="F3910" s="11">
        <f t="shared" si="244"/>
        <v>100</v>
      </c>
      <c r="G3910" t="s">
        <v>8218</v>
      </c>
      <c r="H3910" t="s">
        <v>8224</v>
      </c>
      <c r="I3910" t="s">
        <v>8246</v>
      </c>
      <c r="J3910">
        <v>1463394365</v>
      </c>
      <c r="K3910">
        <v>1461320765</v>
      </c>
      <c r="L3910" t="b">
        <v>0</v>
      </c>
      <c r="M3910">
        <v>17</v>
      </c>
      <c r="N3910" t="b">
        <v>1</v>
      </c>
      <c r="O3910" s="12" t="s">
        <v>8280</v>
      </c>
      <c r="P3910" s="12" t="s">
        <v>8281</v>
      </c>
      <c r="Q3910">
        <v>117.88</v>
      </c>
      <c r="R3910" s="18">
        <f t="shared" si="245"/>
        <v>42506.43478009259</v>
      </c>
      <c r="S3910" s="18">
        <f t="shared" si="246"/>
        <v>42482.43478009259</v>
      </c>
      <c r="T3910">
        <f t="shared" si="247"/>
        <v>2016</v>
      </c>
    </row>
    <row r="3911" spans="1:20" ht="60" x14ac:dyDescent="0.25">
      <c r="A3911">
        <v>3400</v>
      </c>
      <c r="B3911" s="9" t="s">
        <v>3399</v>
      </c>
      <c r="C3911" s="3" t="s">
        <v>7510</v>
      </c>
      <c r="D3911" s="5">
        <v>10000</v>
      </c>
      <c r="E3911" s="7">
        <v>10041</v>
      </c>
      <c r="F3911" s="11">
        <f t="shared" si="244"/>
        <v>100</v>
      </c>
      <c r="G3911" t="s">
        <v>8218</v>
      </c>
      <c r="H3911" t="s">
        <v>8223</v>
      </c>
      <c r="I3911" t="s">
        <v>8245</v>
      </c>
      <c r="J3911">
        <v>1409266414</v>
      </c>
      <c r="K3911">
        <v>1405378414</v>
      </c>
      <c r="L3911" t="b">
        <v>0</v>
      </c>
      <c r="M3911">
        <v>85</v>
      </c>
      <c r="N3911" t="b">
        <v>1</v>
      </c>
      <c r="O3911" s="12" t="s">
        <v>8280</v>
      </c>
      <c r="P3911" s="12" t="s">
        <v>8281</v>
      </c>
      <c r="Q3911">
        <v>118.13</v>
      </c>
      <c r="R3911" s="18">
        <f t="shared" si="245"/>
        <v>41879.953865740739</v>
      </c>
      <c r="S3911" s="18">
        <f t="shared" si="246"/>
        <v>41834.953865740739</v>
      </c>
      <c r="T3911">
        <f t="shared" si="247"/>
        <v>2014</v>
      </c>
    </row>
    <row r="3912" spans="1:20" ht="60" x14ac:dyDescent="0.25">
      <c r="A3912">
        <v>2998</v>
      </c>
      <c r="B3912" s="9" t="s">
        <v>2998</v>
      </c>
      <c r="C3912" s="3" t="s">
        <v>7108</v>
      </c>
      <c r="D3912" s="5">
        <v>50000</v>
      </c>
      <c r="E3912" s="7">
        <v>51514.5</v>
      </c>
      <c r="F3912" s="11">
        <f t="shared" si="244"/>
        <v>103</v>
      </c>
      <c r="G3912" t="s">
        <v>8218</v>
      </c>
      <c r="H3912" t="s">
        <v>8223</v>
      </c>
      <c r="I3912" t="s">
        <v>8245</v>
      </c>
      <c r="J3912">
        <v>1402892700</v>
      </c>
      <c r="K3912">
        <v>1400474329</v>
      </c>
      <c r="L3912" t="b">
        <v>0</v>
      </c>
      <c r="M3912">
        <v>433</v>
      </c>
      <c r="N3912" t="b">
        <v>1</v>
      </c>
      <c r="O3912" s="12" t="s">
        <v>8280</v>
      </c>
      <c r="P3912" s="12" t="s">
        <v>8282</v>
      </c>
      <c r="Q3912">
        <v>118.97</v>
      </c>
      <c r="R3912" s="18">
        <f t="shared" si="245"/>
        <v>41806.184027777781</v>
      </c>
      <c r="S3912" s="18">
        <f t="shared" si="246"/>
        <v>41778.193622685183</v>
      </c>
      <c r="T3912">
        <f t="shared" si="247"/>
        <v>2014</v>
      </c>
    </row>
    <row r="3913" spans="1:20" ht="60" x14ac:dyDescent="0.25">
      <c r="A3913">
        <v>2873</v>
      </c>
      <c r="B3913" s="9" t="s">
        <v>2873</v>
      </c>
      <c r="C3913" s="3" t="s">
        <v>6983</v>
      </c>
      <c r="D3913" s="5">
        <v>2500</v>
      </c>
      <c r="E3913" s="7">
        <v>953</v>
      </c>
      <c r="F3913" s="11">
        <f t="shared" si="244"/>
        <v>38</v>
      </c>
      <c r="G3913" t="s">
        <v>8220</v>
      </c>
      <c r="H3913" t="s">
        <v>8223</v>
      </c>
      <c r="I3913" t="s">
        <v>8245</v>
      </c>
      <c r="J3913">
        <v>1422473831</v>
      </c>
      <c r="K3913">
        <v>1419881831</v>
      </c>
      <c r="L3913" t="b">
        <v>0</v>
      </c>
      <c r="M3913">
        <v>8</v>
      </c>
      <c r="N3913" t="b">
        <v>0</v>
      </c>
      <c r="O3913" s="12" t="s">
        <v>8280</v>
      </c>
      <c r="P3913" s="12" t="s">
        <v>8281</v>
      </c>
      <c r="Q3913">
        <v>119.13</v>
      </c>
      <c r="R3913" s="18">
        <f t="shared" si="245"/>
        <v>42032.817488425921</v>
      </c>
      <c r="S3913" s="18">
        <f t="shared" si="246"/>
        <v>42002.817488425921</v>
      </c>
      <c r="T3913">
        <f t="shared" si="247"/>
        <v>2014</v>
      </c>
    </row>
    <row r="3914" spans="1:20" ht="45" x14ac:dyDescent="0.25">
      <c r="A3914">
        <v>3547</v>
      </c>
      <c r="B3914" s="9" t="s">
        <v>3546</v>
      </c>
      <c r="C3914" s="3" t="s">
        <v>7657</v>
      </c>
      <c r="D3914" s="5">
        <v>35000</v>
      </c>
      <c r="E3914" s="7">
        <v>40043.25</v>
      </c>
      <c r="F3914" s="11">
        <f t="shared" si="244"/>
        <v>114</v>
      </c>
      <c r="G3914" t="s">
        <v>8218</v>
      </c>
      <c r="H3914" t="s">
        <v>8223</v>
      </c>
      <c r="I3914" t="s">
        <v>8245</v>
      </c>
      <c r="J3914">
        <v>1463198340</v>
      </c>
      <c r="K3914">
        <v>1461117201</v>
      </c>
      <c r="L3914" t="b">
        <v>0</v>
      </c>
      <c r="M3914">
        <v>336</v>
      </c>
      <c r="N3914" t="b">
        <v>1</v>
      </c>
      <c r="O3914" s="12" t="s">
        <v>8280</v>
      </c>
      <c r="P3914" s="12" t="s">
        <v>8281</v>
      </c>
      <c r="Q3914">
        <v>119.18</v>
      </c>
      <c r="R3914" s="18">
        <f t="shared" si="245"/>
        <v>42504.165972222225</v>
      </c>
      <c r="S3914" s="18">
        <f t="shared" si="246"/>
        <v>42480.078715277778</v>
      </c>
      <c r="T3914">
        <f t="shared" si="247"/>
        <v>2016</v>
      </c>
    </row>
    <row r="3915" spans="1:20" ht="60" x14ac:dyDescent="0.25">
      <c r="A3915">
        <v>3250</v>
      </c>
      <c r="B3915" s="9" t="s">
        <v>3250</v>
      </c>
      <c r="C3915" s="3" t="s">
        <v>7360</v>
      </c>
      <c r="D3915" s="5">
        <v>25000</v>
      </c>
      <c r="E3915" s="7">
        <v>25388</v>
      </c>
      <c r="F3915" s="11">
        <f t="shared" si="244"/>
        <v>102</v>
      </c>
      <c r="G3915" t="s">
        <v>8218</v>
      </c>
      <c r="H3915" t="s">
        <v>8223</v>
      </c>
      <c r="I3915" t="s">
        <v>8245</v>
      </c>
      <c r="J3915">
        <v>1415213324</v>
      </c>
      <c r="K3915">
        <v>1412617724</v>
      </c>
      <c r="L3915" t="b">
        <v>1</v>
      </c>
      <c r="M3915">
        <v>213</v>
      </c>
      <c r="N3915" t="b">
        <v>1</v>
      </c>
      <c r="O3915" s="12" t="s">
        <v>8280</v>
      </c>
      <c r="P3915" s="12" t="s">
        <v>8281</v>
      </c>
      <c r="Q3915">
        <v>119.19</v>
      </c>
      <c r="R3915" s="18">
        <f t="shared" si="245"/>
        <v>41948.783842592595</v>
      </c>
      <c r="S3915" s="18">
        <f t="shared" si="246"/>
        <v>41918.742175925923</v>
      </c>
      <c r="T3915">
        <f t="shared" si="247"/>
        <v>2014</v>
      </c>
    </row>
    <row r="3916" spans="1:20" ht="60" x14ac:dyDescent="0.25">
      <c r="A3916">
        <v>3341</v>
      </c>
      <c r="B3916" s="9" t="s">
        <v>3341</v>
      </c>
      <c r="C3916" s="3" t="s">
        <v>7451</v>
      </c>
      <c r="D3916" s="5">
        <v>3350</v>
      </c>
      <c r="E3916" s="7">
        <v>3350</v>
      </c>
      <c r="F3916" s="11">
        <f t="shared" si="244"/>
        <v>100</v>
      </c>
      <c r="G3916" t="s">
        <v>8218</v>
      </c>
      <c r="H3916" t="s">
        <v>8224</v>
      </c>
      <c r="I3916" t="s">
        <v>8246</v>
      </c>
      <c r="J3916">
        <v>1465750800</v>
      </c>
      <c r="K3916">
        <v>1463771421</v>
      </c>
      <c r="L3916" t="b">
        <v>0</v>
      </c>
      <c r="M3916">
        <v>28</v>
      </c>
      <c r="N3916" t="b">
        <v>1</v>
      </c>
      <c r="O3916" s="12" t="s">
        <v>8280</v>
      </c>
      <c r="P3916" s="12" t="s">
        <v>8281</v>
      </c>
      <c r="Q3916">
        <v>119.64</v>
      </c>
      <c r="R3916" s="18">
        <f t="shared" si="245"/>
        <v>42533.708333333328</v>
      </c>
      <c r="S3916" s="18">
        <f t="shared" si="246"/>
        <v>42510.798854166671</v>
      </c>
      <c r="T3916">
        <f t="shared" si="247"/>
        <v>2016</v>
      </c>
    </row>
    <row r="3917" spans="1:20" ht="30" x14ac:dyDescent="0.25">
      <c r="A3917">
        <v>3837</v>
      </c>
      <c r="B3917" s="9" t="s">
        <v>3834</v>
      </c>
      <c r="C3917" s="3" t="s">
        <v>7946</v>
      </c>
      <c r="D3917" s="5">
        <v>2000</v>
      </c>
      <c r="E3917" s="7">
        <v>2042</v>
      </c>
      <c r="F3917" s="11">
        <f t="shared" si="244"/>
        <v>102</v>
      </c>
      <c r="G3917" t="s">
        <v>8218</v>
      </c>
      <c r="H3917" t="s">
        <v>8224</v>
      </c>
      <c r="I3917" t="s">
        <v>8246</v>
      </c>
      <c r="J3917">
        <v>1435947758</v>
      </c>
      <c r="K3917">
        <v>1432837358</v>
      </c>
      <c r="L3917" t="b">
        <v>0</v>
      </c>
      <c r="M3917">
        <v>17</v>
      </c>
      <c r="N3917" t="b">
        <v>1</v>
      </c>
      <c r="O3917" s="12" t="s">
        <v>8280</v>
      </c>
      <c r="P3917" s="12" t="s">
        <v>8281</v>
      </c>
      <c r="Q3917">
        <v>120.12</v>
      </c>
      <c r="R3917" s="18">
        <f t="shared" si="245"/>
        <v>42188.765717592592</v>
      </c>
      <c r="S3917" s="18">
        <f t="shared" si="246"/>
        <v>42152.765717592592</v>
      </c>
      <c r="T3917">
        <f t="shared" si="247"/>
        <v>2015</v>
      </c>
    </row>
    <row r="3918" spans="1:20" ht="60" x14ac:dyDescent="0.25">
      <c r="A3918">
        <v>3023</v>
      </c>
      <c r="B3918" s="9" t="s">
        <v>3023</v>
      </c>
      <c r="C3918" s="3" t="s">
        <v>7133</v>
      </c>
      <c r="D3918" s="5">
        <v>700</v>
      </c>
      <c r="E3918" s="7">
        <v>721</v>
      </c>
      <c r="F3918" s="11">
        <f t="shared" si="244"/>
        <v>103</v>
      </c>
      <c r="G3918" t="s">
        <v>8218</v>
      </c>
      <c r="H3918" t="s">
        <v>8224</v>
      </c>
      <c r="I3918" t="s">
        <v>8246</v>
      </c>
      <c r="J3918">
        <v>1434039186</v>
      </c>
      <c r="K3918">
        <v>1430151186</v>
      </c>
      <c r="L3918" t="b">
        <v>0</v>
      </c>
      <c r="M3918">
        <v>6</v>
      </c>
      <c r="N3918" t="b">
        <v>1</v>
      </c>
      <c r="O3918" s="12" t="s">
        <v>8280</v>
      </c>
      <c r="P3918" s="12" t="s">
        <v>8282</v>
      </c>
      <c r="Q3918">
        <v>120.17</v>
      </c>
      <c r="R3918" s="18">
        <f t="shared" si="245"/>
        <v>42166.675763888896</v>
      </c>
      <c r="S3918" s="18">
        <f t="shared" si="246"/>
        <v>42121.675763888896</v>
      </c>
      <c r="T3918">
        <f t="shared" si="247"/>
        <v>2015</v>
      </c>
    </row>
    <row r="3919" spans="1:20" ht="30" x14ac:dyDescent="0.25">
      <c r="A3919">
        <v>3803</v>
      </c>
      <c r="B3919" s="9" t="s">
        <v>3800</v>
      </c>
      <c r="C3919" s="3" t="s">
        <v>7913</v>
      </c>
      <c r="D3919" s="5">
        <v>12000</v>
      </c>
      <c r="E3919" s="7">
        <v>2358</v>
      </c>
      <c r="F3919" s="11">
        <f t="shared" si="244"/>
        <v>20</v>
      </c>
      <c r="G3919" t="s">
        <v>8220</v>
      </c>
      <c r="H3919" t="s">
        <v>8223</v>
      </c>
      <c r="I3919" t="s">
        <v>8245</v>
      </c>
      <c r="J3919">
        <v>1457133568</v>
      </c>
      <c r="K3919">
        <v>1454541568</v>
      </c>
      <c r="L3919" t="b">
        <v>0</v>
      </c>
      <c r="M3919">
        <v>40</v>
      </c>
      <c r="N3919" t="b">
        <v>0</v>
      </c>
      <c r="O3919" s="12" t="s">
        <v>8280</v>
      </c>
      <c r="P3919" s="12" t="s">
        <v>8305</v>
      </c>
      <c r="Q3919">
        <v>58.95</v>
      </c>
      <c r="R3919" s="18">
        <f t="shared" si="245"/>
        <v>42433.971851851849</v>
      </c>
      <c r="S3919" s="18">
        <f t="shared" si="246"/>
        <v>42403.971851851849</v>
      </c>
      <c r="T3919">
        <f t="shared" si="247"/>
        <v>2016</v>
      </c>
    </row>
    <row r="3920" spans="1:20" ht="60" x14ac:dyDescent="0.25">
      <c r="A3920">
        <v>3695</v>
      </c>
      <c r="B3920" s="9" t="s">
        <v>3692</v>
      </c>
      <c r="C3920" s="3" t="s">
        <v>7805</v>
      </c>
      <c r="D3920" s="5">
        <v>4000</v>
      </c>
      <c r="E3920" s="7">
        <v>4005</v>
      </c>
      <c r="F3920" s="11">
        <f t="shared" si="244"/>
        <v>100</v>
      </c>
      <c r="G3920" t="s">
        <v>8218</v>
      </c>
      <c r="H3920" t="s">
        <v>8223</v>
      </c>
      <c r="I3920" t="s">
        <v>8245</v>
      </c>
      <c r="J3920">
        <v>1421009610</v>
      </c>
      <c r="K3920">
        <v>1419281610</v>
      </c>
      <c r="L3920" t="b">
        <v>0</v>
      </c>
      <c r="M3920">
        <v>33</v>
      </c>
      <c r="N3920" t="b">
        <v>1</v>
      </c>
      <c r="O3920" s="12" t="s">
        <v>8280</v>
      </c>
      <c r="P3920" s="12" t="s">
        <v>8281</v>
      </c>
      <c r="Q3920">
        <v>121.36</v>
      </c>
      <c r="R3920" s="18">
        <f t="shared" si="245"/>
        <v>42015.870486111111</v>
      </c>
      <c r="S3920" s="18">
        <f t="shared" si="246"/>
        <v>41995.870486111111</v>
      </c>
      <c r="T3920">
        <f t="shared" si="247"/>
        <v>2014</v>
      </c>
    </row>
    <row r="3921" spans="1:20" ht="60" x14ac:dyDescent="0.25">
      <c r="A3921">
        <v>2809</v>
      </c>
      <c r="B3921" s="9" t="s">
        <v>2809</v>
      </c>
      <c r="C3921" s="3" t="s">
        <v>6919</v>
      </c>
      <c r="D3921" s="5">
        <v>2500</v>
      </c>
      <c r="E3921" s="7">
        <v>2560</v>
      </c>
      <c r="F3921" s="11">
        <f t="shared" si="244"/>
        <v>102</v>
      </c>
      <c r="G3921" t="s">
        <v>8218</v>
      </c>
      <c r="H3921" t="s">
        <v>8223</v>
      </c>
      <c r="I3921" t="s">
        <v>8245</v>
      </c>
      <c r="J3921">
        <v>1459348740</v>
      </c>
      <c r="K3921">
        <v>1458647725</v>
      </c>
      <c r="L3921" t="b">
        <v>0</v>
      </c>
      <c r="M3921">
        <v>21</v>
      </c>
      <c r="N3921" t="b">
        <v>1</v>
      </c>
      <c r="O3921" s="12" t="s">
        <v>8280</v>
      </c>
      <c r="P3921" s="12" t="s">
        <v>8281</v>
      </c>
      <c r="Q3921">
        <v>121.9</v>
      </c>
      <c r="R3921" s="18">
        <f t="shared" si="245"/>
        <v>42459.610416666663</v>
      </c>
      <c r="S3921" s="18">
        <f t="shared" si="246"/>
        <v>42451.496817129635</v>
      </c>
      <c r="T3921">
        <f t="shared" si="247"/>
        <v>2016</v>
      </c>
    </row>
    <row r="3922" spans="1:20" ht="45" x14ac:dyDescent="0.25">
      <c r="A3922">
        <v>3569</v>
      </c>
      <c r="B3922" s="9" t="s">
        <v>3568</v>
      </c>
      <c r="C3922" s="3" t="s">
        <v>7679</v>
      </c>
      <c r="D3922" s="5">
        <v>5000</v>
      </c>
      <c r="E3922" s="7">
        <v>5024</v>
      </c>
      <c r="F3922" s="11">
        <f t="shared" ref="F3922:F3985" si="248">ROUND(E3922/D3922*100,0)</f>
        <v>100</v>
      </c>
      <c r="G3922" t="s">
        <v>8218</v>
      </c>
      <c r="H3922" t="s">
        <v>8223</v>
      </c>
      <c r="I3922" t="s">
        <v>8245</v>
      </c>
      <c r="J3922">
        <v>1420734696</v>
      </c>
      <c r="K3922">
        <v>1418142696</v>
      </c>
      <c r="L3922" t="b">
        <v>0</v>
      </c>
      <c r="M3922">
        <v>41</v>
      </c>
      <c r="N3922" t="b">
        <v>1</v>
      </c>
      <c r="O3922" s="12" t="s">
        <v>8280</v>
      </c>
      <c r="P3922" s="12" t="s">
        <v>8281</v>
      </c>
      <c r="Q3922">
        <v>122.54</v>
      </c>
      <c r="R3922" s="18">
        <f t="shared" ref="R3922:R3985" si="249">(((J3922/60)/60)/24)+DATE(1970,1,1)</f>
        <v>42012.688611111109</v>
      </c>
      <c r="S3922" s="18">
        <f t="shared" ref="S3922:S3985" si="250">(((K3922/60)/60)/24)+DATE(1970,1,1)</f>
        <v>41982.688611111109</v>
      </c>
      <c r="T3922">
        <f t="shared" si="247"/>
        <v>2014</v>
      </c>
    </row>
    <row r="3923" spans="1:20" ht="30" x14ac:dyDescent="0.25">
      <c r="A3923">
        <v>2972</v>
      </c>
      <c r="B3923" s="9" t="s">
        <v>2972</v>
      </c>
      <c r="C3923" s="3" t="s">
        <v>7082</v>
      </c>
      <c r="D3923" s="5">
        <v>2000</v>
      </c>
      <c r="E3923" s="7">
        <v>2107</v>
      </c>
      <c r="F3923" s="11">
        <f t="shared" si="248"/>
        <v>105</v>
      </c>
      <c r="G3923" t="s">
        <v>8218</v>
      </c>
      <c r="H3923" t="s">
        <v>8223</v>
      </c>
      <c r="I3923" t="s">
        <v>8245</v>
      </c>
      <c r="J3923">
        <v>1480899600</v>
      </c>
      <c r="K3923">
        <v>1479609520</v>
      </c>
      <c r="L3923" t="b">
        <v>0</v>
      </c>
      <c r="M3923">
        <v>17</v>
      </c>
      <c r="N3923" t="b">
        <v>1</v>
      </c>
      <c r="O3923" s="12" t="s">
        <v>8280</v>
      </c>
      <c r="P3923" s="12" t="s">
        <v>8281</v>
      </c>
      <c r="Q3923">
        <v>123.94</v>
      </c>
      <c r="R3923" s="18">
        <f t="shared" si="249"/>
        <v>42709.041666666672</v>
      </c>
      <c r="S3923" s="18">
        <f t="shared" si="250"/>
        <v>42694.110185185185</v>
      </c>
      <c r="T3923">
        <f t="shared" si="247"/>
        <v>2016</v>
      </c>
    </row>
    <row r="3924" spans="1:20" ht="60" x14ac:dyDescent="0.25">
      <c r="A3924">
        <v>3504</v>
      </c>
      <c r="B3924" s="9" t="s">
        <v>3503</v>
      </c>
      <c r="C3924" s="3" t="s">
        <v>7614</v>
      </c>
      <c r="D3924" s="5">
        <v>1000</v>
      </c>
      <c r="E3924" s="7">
        <v>1000</v>
      </c>
      <c r="F3924" s="11">
        <f t="shared" si="248"/>
        <v>100</v>
      </c>
      <c r="G3924" t="s">
        <v>8218</v>
      </c>
      <c r="H3924" t="s">
        <v>8223</v>
      </c>
      <c r="I3924" t="s">
        <v>8245</v>
      </c>
      <c r="J3924">
        <v>1447959491</v>
      </c>
      <c r="K3924">
        <v>1445363891</v>
      </c>
      <c r="L3924" t="b">
        <v>0</v>
      </c>
      <c r="M3924">
        <v>8</v>
      </c>
      <c r="N3924" t="b">
        <v>1</v>
      </c>
      <c r="O3924" s="12" t="s">
        <v>8280</v>
      </c>
      <c r="P3924" s="12" t="s">
        <v>8281</v>
      </c>
      <c r="Q3924">
        <v>125</v>
      </c>
      <c r="R3924" s="18">
        <f t="shared" si="249"/>
        <v>42327.790405092594</v>
      </c>
      <c r="S3924" s="18">
        <f t="shared" si="250"/>
        <v>42297.748738425929</v>
      </c>
      <c r="T3924">
        <f t="shared" si="247"/>
        <v>2015</v>
      </c>
    </row>
    <row r="3925" spans="1:20" ht="60" x14ac:dyDescent="0.25">
      <c r="A3925">
        <v>3530</v>
      </c>
      <c r="B3925" s="9" t="s">
        <v>3529</v>
      </c>
      <c r="C3925" s="3" t="s">
        <v>7640</v>
      </c>
      <c r="D3925" s="5">
        <v>2750</v>
      </c>
      <c r="E3925" s="7">
        <v>2750</v>
      </c>
      <c r="F3925" s="11">
        <f t="shared" si="248"/>
        <v>100</v>
      </c>
      <c r="G3925" t="s">
        <v>8218</v>
      </c>
      <c r="H3925" t="s">
        <v>8224</v>
      </c>
      <c r="I3925" t="s">
        <v>8246</v>
      </c>
      <c r="J3925">
        <v>1460318400</v>
      </c>
      <c r="K3925">
        <v>1457881057</v>
      </c>
      <c r="L3925" t="b">
        <v>0</v>
      </c>
      <c r="M3925">
        <v>22</v>
      </c>
      <c r="N3925" t="b">
        <v>1</v>
      </c>
      <c r="O3925" s="12" t="s">
        <v>8280</v>
      </c>
      <c r="P3925" s="12" t="s">
        <v>8281</v>
      </c>
      <c r="Q3925">
        <v>125</v>
      </c>
      <c r="R3925" s="18">
        <f t="shared" si="249"/>
        <v>42470.833333333328</v>
      </c>
      <c r="S3925" s="18">
        <f t="shared" si="250"/>
        <v>42442.623344907406</v>
      </c>
      <c r="T3925">
        <f t="shared" si="247"/>
        <v>2016</v>
      </c>
    </row>
    <row r="3926" spans="1:20" ht="60" x14ac:dyDescent="0.25">
      <c r="A3926">
        <v>3481</v>
      </c>
      <c r="B3926" s="9" t="s">
        <v>3480</v>
      </c>
      <c r="C3926" s="3" t="s">
        <v>7591</v>
      </c>
      <c r="D3926" s="5">
        <v>10000</v>
      </c>
      <c r="E3926" s="7">
        <v>11880</v>
      </c>
      <c r="F3926" s="11">
        <f t="shared" si="248"/>
        <v>119</v>
      </c>
      <c r="G3926" t="s">
        <v>8218</v>
      </c>
      <c r="H3926" t="s">
        <v>8225</v>
      </c>
      <c r="I3926" t="s">
        <v>8247</v>
      </c>
      <c r="J3926">
        <v>1420178188</v>
      </c>
      <c r="K3926">
        <v>1418709388</v>
      </c>
      <c r="L3926" t="b">
        <v>0</v>
      </c>
      <c r="M3926">
        <v>95</v>
      </c>
      <c r="N3926" t="b">
        <v>1</v>
      </c>
      <c r="O3926" s="12" t="s">
        <v>8280</v>
      </c>
      <c r="P3926" s="12" t="s">
        <v>8281</v>
      </c>
      <c r="Q3926">
        <v>125.05</v>
      </c>
      <c r="R3926" s="18">
        <f t="shared" si="249"/>
        <v>42006.24754629629</v>
      </c>
      <c r="S3926" s="18">
        <f t="shared" si="250"/>
        <v>41989.24754629629</v>
      </c>
      <c r="T3926">
        <f t="shared" si="247"/>
        <v>2014</v>
      </c>
    </row>
    <row r="3927" spans="1:20" ht="45" x14ac:dyDescent="0.25">
      <c r="A3927">
        <v>3297</v>
      </c>
      <c r="B3927" s="9" t="s">
        <v>3297</v>
      </c>
      <c r="C3927" s="3" t="s">
        <v>7407</v>
      </c>
      <c r="D3927" s="5">
        <v>5500</v>
      </c>
      <c r="E3927" s="7">
        <v>5504</v>
      </c>
      <c r="F3927" s="11">
        <f t="shared" si="248"/>
        <v>100</v>
      </c>
      <c r="G3927" t="s">
        <v>8218</v>
      </c>
      <c r="H3927" t="s">
        <v>8224</v>
      </c>
      <c r="I3927" t="s">
        <v>8246</v>
      </c>
      <c r="J3927">
        <v>1438037940</v>
      </c>
      <c r="K3927">
        <v>1436380256</v>
      </c>
      <c r="L3927" t="b">
        <v>0</v>
      </c>
      <c r="M3927">
        <v>44</v>
      </c>
      <c r="N3927" t="b">
        <v>1</v>
      </c>
      <c r="O3927" s="12" t="s">
        <v>8280</v>
      </c>
      <c r="P3927" s="12" t="s">
        <v>8281</v>
      </c>
      <c r="Q3927">
        <v>125.09</v>
      </c>
      <c r="R3927" s="18">
        <f t="shared" si="249"/>
        <v>42212.957638888889</v>
      </c>
      <c r="S3927" s="18">
        <f t="shared" si="250"/>
        <v>42193.771481481483</v>
      </c>
      <c r="T3927">
        <f t="shared" si="247"/>
        <v>2015</v>
      </c>
    </row>
    <row r="3928" spans="1:20" ht="60" x14ac:dyDescent="0.25">
      <c r="A3928">
        <v>3286</v>
      </c>
      <c r="B3928" s="9" t="s">
        <v>3286</v>
      </c>
      <c r="C3928" s="3" t="s">
        <v>7396</v>
      </c>
      <c r="D3928" s="5">
        <v>15000</v>
      </c>
      <c r="E3928" s="7">
        <v>15265</v>
      </c>
      <c r="F3928" s="11">
        <f t="shared" si="248"/>
        <v>102</v>
      </c>
      <c r="G3928" t="s">
        <v>8218</v>
      </c>
      <c r="H3928" t="s">
        <v>8223</v>
      </c>
      <c r="I3928" t="s">
        <v>8245</v>
      </c>
      <c r="J3928">
        <v>1471291782</v>
      </c>
      <c r="K3928">
        <v>1468699782</v>
      </c>
      <c r="L3928" t="b">
        <v>0</v>
      </c>
      <c r="M3928">
        <v>122</v>
      </c>
      <c r="N3928" t="b">
        <v>1</v>
      </c>
      <c r="O3928" s="12" t="s">
        <v>8280</v>
      </c>
      <c r="P3928" s="12" t="s">
        <v>8281</v>
      </c>
      <c r="Q3928">
        <v>125.12</v>
      </c>
      <c r="R3928" s="18">
        <f t="shared" si="249"/>
        <v>42597.840069444443</v>
      </c>
      <c r="S3928" s="18">
        <f t="shared" si="250"/>
        <v>42567.840069444443</v>
      </c>
      <c r="T3928">
        <f t="shared" si="247"/>
        <v>2016</v>
      </c>
    </row>
    <row r="3929" spans="1:20" ht="60" x14ac:dyDescent="0.25">
      <c r="A3929">
        <v>3113</v>
      </c>
      <c r="B3929" s="9" t="s">
        <v>3113</v>
      </c>
      <c r="C3929" s="3" t="s">
        <v>7223</v>
      </c>
      <c r="D3929" s="5">
        <v>109225</v>
      </c>
      <c r="E3929" s="7">
        <v>4635</v>
      </c>
      <c r="F3929" s="11">
        <f t="shared" si="248"/>
        <v>4</v>
      </c>
      <c r="G3929" t="s">
        <v>8220</v>
      </c>
      <c r="H3929" t="s">
        <v>8223</v>
      </c>
      <c r="I3929" t="s">
        <v>8245</v>
      </c>
      <c r="J3929">
        <v>1429291982</v>
      </c>
      <c r="K3929">
        <v>1426699982</v>
      </c>
      <c r="L3929" t="b">
        <v>0</v>
      </c>
      <c r="M3929">
        <v>37</v>
      </c>
      <c r="N3929" t="b">
        <v>0</v>
      </c>
      <c r="O3929" s="12" t="s">
        <v>8280</v>
      </c>
      <c r="P3929" s="12" t="s">
        <v>8282</v>
      </c>
      <c r="Q3929">
        <v>125.27</v>
      </c>
      <c r="R3929" s="18">
        <f t="shared" si="249"/>
        <v>42111.731273148151</v>
      </c>
      <c r="S3929" s="18">
        <f t="shared" si="250"/>
        <v>42081.731273148151</v>
      </c>
      <c r="T3929">
        <f t="shared" si="247"/>
        <v>2015</v>
      </c>
    </row>
    <row r="3930" spans="1:20" ht="60" x14ac:dyDescent="0.25">
      <c r="A3930">
        <v>3488</v>
      </c>
      <c r="B3930" s="9" t="s">
        <v>3487</v>
      </c>
      <c r="C3930" s="3" t="s">
        <v>7598</v>
      </c>
      <c r="D3930" s="5">
        <v>3000</v>
      </c>
      <c r="E3930" s="7">
        <v>3636</v>
      </c>
      <c r="F3930" s="11">
        <f t="shared" si="248"/>
        <v>121</v>
      </c>
      <c r="G3930" t="s">
        <v>8218</v>
      </c>
      <c r="H3930" t="s">
        <v>8223</v>
      </c>
      <c r="I3930" t="s">
        <v>8245</v>
      </c>
      <c r="J3930">
        <v>1429286400</v>
      </c>
      <c r="K3930">
        <v>1427221560</v>
      </c>
      <c r="L3930" t="b">
        <v>0</v>
      </c>
      <c r="M3930">
        <v>29</v>
      </c>
      <c r="N3930" t="b">
        <v>1</v>
      </c>
      <c r="O3930" s="12" t="s">
        <v>8280</v>
      </c>
      <c r="P3930" s="12" t="s">
        <v>8281</v>
      </c>
      <c r="Q3930">
        <v>125.38</v>
      </c>
      <c r="R3930" s="18">
        <f t="shared" si="249"/>
        <v>42111.666666666672</v>
      </c>
      <c r="S3930" s="18">
        <f t="shared" si="250"/>
        <v>42087.768055555556</v>
      </c>
      <c r="T3930">
        <f t="shared" si="247"/>
        <v>2015</v>
      </c>
    </row>
    <row r="3931" spans="1:20" ht="60" x14ac:dyDescent="0.25">
      <c r="A3931">
        <v>2839</v>
      </c>
      <c r="B3931" s="9" t="s">
        <v>2839</v>
      </c>
      <c r="C3931" s="3" t="s">
        <v>6949</v>
      </c>
      <c r="D3931" s="5">
        <v>3500</v>
      </c>
      <c r="E3931" s="7">
        <v>3900</v>
      </c>
      <c r="F3931" s="11">
        <f t="shared" si="248"/>
        <v>111</v>
      </c>
      <c r="G3931" t="s">
        <v>8218</v>
      </c>
      <c r="H3931" t="s">
        <v>8223</v>
      </c>
      <c r="I3931" t="s">
        <v>8245</v>
      </c>
      <c r="J3931">
        <v>1408942740</v>
      </c>
      <c r="K3931">
        <v>1406958354</v>
      </c>
      <c r="L3931" t="b">
        <v>0</v>
      </c>
      <c r="M3931">
        <v>31</v>
      </c>
      <c r="N3931" t="b">
        <v>1</v>
      </c>
      <c r="O3931" s="12" t="s">
        <v>8280</v>
      </c>
      <c r="P3931" s="12" t="s">
        <v>8281</v>
      </c>
      <c r="Q3931">
        <v>125.81</v>
      </c>
      <c r="R3931" s="18">
        <f t="shared" si="249"/>
        <v>41876.207638888889</v>
      </c>
      <c r="S3931" s="18">
        <f t="shared" si="250"/>
        <v>41853.240208333329</v>
      </c>
      <c r="T3931">
        <f t="shared" si="247"/>
        <v>2014</v>
      </c>
    </row>
    <row r="3932" spans="1:20" ht="60" x14ac:dyDescent="0.25">
      <c r="A3932">
        <v>2718</v>
      </c>
      <c r="B3932" s="9" t="s">
        <v>2718</v>
      </c>
      <c r="C3932" s="3" t="s">
        <v>6828</v>
      </c>
      <c r="D3932" s="5">
        <v>18000</v>
      </c>
      <c r="E3932" s="7">
        <v>18645</v>
      </c>
      <c r="F3932" s="11">
        <f t="shared" si="248"/>
        <v>104</v>
      </c>
      <c r="G3932" t="s">
        <v>8218</v>
      </c>
      <c r="H3932" t="s">
        <v>8223</v>
      </c>
      <c r="I3932" t="s">
        <v>8245</v>
      </c>
      <c r="J3932">
        <v>1462316400</v>
      </c>
      <c r="K3932">
        <v>1459865945</v>
      </c>
      <c r="L3932" t="b">
        <v>1</v>
      </c>
      <c r="M3932">
        <v>148</v>
      </c>
      <c r="N3932" t="b">
        <v>1</v>
      </c>
      <c r="O3932" s="12" t="s">
        <v>8280</v>
      </c>
      <c r="P3932" s="12" t="s">
        <v>8282</v>
      </c>
      <c r="Q3932">
        <v>125.98</v>
      </c>
      <c r="R3932" s="18">
        <f t="shared" si="249"/>
        <v>42493.958333333328</v>
      </c>
      <c r="S3932" s="18">
        <f t="shared" si="250"/>
        <v>42465.596585648149</v>
      </c>
      <c r="T3932">
        <f t="shared" si="247"/>
        <v>2016</v>
      </c>
    </row>
    <row r="3933" spans="1:20" ht="30" x14ac:dyDescent="0.25">
      <c r="A3933">
        <v>2789</v>
      </c>
      <c r="B3933" s="9" t="s">
        <v>2789</v>
      </c>
      <c r="C3933" s="3" t="s">
        <v>6899</v>
      </c>
      <c r="D3933" s="5">
        <v>3000</v>
      </c>
      <c r="E3933" s="7">
        <v>3035</v>
      </c>
      <c r="F3933" s="11">
        <f t="shared" si="248"/>
        <v>101</v>
      </c>
      <c r="G3933" t="s">
        <v>8218</v>
      </c>
      <c r="H3933" t="s">
        <v>8223</v>
      </c>
      <c r="I3933" t="s">
        <v>8245</v>
      </c>
      <c r="J3933">
        <v>1426132800</v>
      </c>
      <c r="K3933">
        <v>1424477934</v>
      </c>
      <c r="L3933" t="b">
        <v>0</v>
      </c>
      <c r="M3933">
        <v>24</v>
      </c>
      <c r="N3933" t="b">
        <v>1</v>
      </c>
      <c r="O3933" s="12" t="s">
        <v>8280</v>
      </c>
      <c r="P3933" s="12" t="s">
        <v>8281</v>
      </c>
      <c r="Q3933">
        <v>126.46</v>
      </c>
      <c r="R3933" s="18">
        <f t="shared" si="249"/>
        <v>42075.166666666672</v>
      </c>
      <c r="S3933" s="18">
        <f t="shared" si="250"/>
        <v>42056.013124999998</v>
      </c>
      <c r="T3933">
        <f t="shared" si="247"/>
        <v>2015</v>
      </c>
    </row>
    <row r="3934" spans="1:20" ht="60" x14ac:dyDescent="0.25">
      <c r="A3934">
        <v>4083</v>
      </c>
      <c r="B3934" s="9" t="s">
        <v>4079</v>
      </c>
      <c r="C3934" s="3" t="s">
        <v>8186</v>
      </c>
      <c r="D3934" s="5">
        <v>3500</v>
      </c>
      <c r="E3934" s="7">
        <v>759</v>
      </c>
      <c r="F3934" s="11">
        <f t="shared" si="248"/>
        <v>22</v>
      </c>
      <c r="G3934" t="s">
        <v>8220</v>
      </c>
      <c r="H3934" t="s">
        <v>8223</v>
      </c>
      <c r="I3934" t="s">
        <v>8245</v>
      </c>
      <c r="J3934">
        <v>1452795416</v>
      </c>
      <c r="K3934">
        <v>1450203416</v>
      </c>
      <c r="L3934" t="b">
        <v>0</v>
      </c>
      <c r="M3934">
        <v>6</v>
      </c>
      <c r="N3934" t="b">
        <v>0</v>
      </c>
      <c r="O3934" s="12" t="s">
        <v>8280</v>
      </c>
      <c r="P3934" s="12" t="s">
        <v>8281</v>
      </c>
      <c r="Q3934">
        <v>126.5</v>
      </c>
      <c r="R3934" s="18">
        <f t="shared" si="249"/>
        <v>42383.761759259258</v>
      </c>
      <c r="S3934" s="18">
        <f t="shared" si="250"/>
        <v>42353.761759259258</v>
      </c>
      <c r="T3934">
        <f t="shared" si="247"/>
        <v>2015</v>
      </c>
    </row>
    <row r="3935" spans="1:20" ht="60" x14ac:dyDescent="0.25">
      <c r="A3935">
        <v>530</v>
      </c>
      <c r="B3935" s="9" t="s">
        <v>531</v>
      </c>
      <c r="C3935" s="3" t="s">
        <v>4640</v>
      </c>
      <c r="D3935" s="5">
        <v>3405</v>
      </c>
      <c r="E3935" s="7">
        <v>3670</v>
      </c>
      <c r="F3935" s="11">
        <f t="shared" si="248"/>
        <v>108</v>
      </c>
      <c r="G3935" t="s">
        <v>8218</v>
      </c>
      <c r="H3935" t="s">
        <v>8223</v>
      </c>
      <c r="I3935" t="s">
        <v>8245</v>
      </c>
      <c r="J3935">
        <v>1435111200</v>
      </c>
      <c r="K3935">
        <v>1433254268</v>
      </c>
      <c r="L3935" t="b">
        <v>0</v>
      </c>
      <c r="M3935">
        <v>29</v>
      </c>
      <c r="N3935" t="b">
        <v>1</v>
      </c>
      <c r="O3935" s="12" t="s">
        <v>8280</v>
      </c>
      <c r="P3935" s="12" t="s">
        <v>8281</v>
      </c>
      <c r="Q3935">
        <v>126.55</v>
      </c>
      <c r="R3935" s="18">
        <f t="shared" si="249"/>
        <v>42179.083333333328</v>
      </c>
      <c r="S3935" s="18">
        <f t="shared" si="250"/>
        <v>42157.591064814813</v>
      </c>
      <c r="T3935">
        <f t="shared" si="247"/>
        <v>2015</v>
      </c>
    </row>
    <row r="3936" spans="1:20" ht="45" x14ac:dyDescent="0.25">
      <c r="A3936">
        <v>3612</v>
      </c>
      <c r="B3936" s="9" t="s">
        <v>3611</v>
      </c>
      <c r="C3936" s="3" t="s">
        <v>7722</v>
      </c>
      <c r="D3936" s="5">
        <v>5000</v>
      </c>
      <c r="E3936" s="7">
        <v>7220</v>
      </c>
      <c r="F3936" s="11">
        <f t="shared" si="248"/>
        <v>144</v>
      </c>
      <c r="G3936" t="s">
        <v>8218</v>
      </c>
      <c r="H3936" t="s">
        <v>8228</v>
      </c>
      <c r="I3936" t="s">
        <v>8250</v>
      </c>
      <c r="J3936">
        <v>1402334811</v>
      </c>
      <c r="K3936">
        <v>1401470811</v>
      </c>
      <c r="L3936" t="b">
        <v>0</v>
      </c>
      <c r="M3936">
        <v>57</v>
      </c>
      <c r="N3936" t="b">
        <v>1</v>
      </c>
      <c r="O3936" s="12" t="s">
        <v>8280</v>
      </c>
      <c r="P3936" s="12" t="s">
        <v>8281</v>
      </c>
      <c r="Q3936">
        <v>126.67</v>
      </c>
      <c r="R3936" s="18">
        <f t="shared" si="249"/>
        <v>41799.726979166669</v>
      </c>
      <c r="S3936" s="18">
        <f t="shared" si="250"/>
        <v>41789.726979166669</v>
      </c>
      <c r="T3936">
        <f t="shared" si="247"/>
        <v>2014</v>
      </c>
    </row>
    <row r="3937" spans="1:20" ht="60" x14ac:dyDescent="0.25">
      <c r="A3937">
        <v>3804</v>
      </c>
      <c r="B3937" s="9" t="s">
        <v>3801</v>
      </c>
      <c r="C3937" s="3" t="s">
        <v>7914</v>
      </c>
      <c r="D3937" s="5">
        <v>8000</v>
      </c>
      <c r="E3937" s="7">
        <v>0</v>
      </c>
      <c r="F3937" s="11">
        <f t="shared" si="248"/>
        <v>0</v>
      </c>
      <c r="G3937" t="s">
        <v>8220</v>
      </c>
      <c r="H3937" t="s">
        <v>8223</v>
      </c>
      <c r="I3937" t="s">
        <v>8245</v>
      </c>
      <c r="J3937">
        <v>1469948400</v>
      </c>
      <c r="K3937">
        <v>1465172024</v>
      </c>
      <c r="L3937" t="b">
        <v>0</v>
      </c>
      <c r="M3937">
        <v>0</v>
      </c>
      <c r="N3937" t="b">
        <v>0</v>
      </c>
      <c r="O3937" s="12" t="s">
        <v>8280</v>
      </c>
      <c r="P3937" s="12" t="s">
        <v>8305</v>
      </c>
      <c r="Q3937">
        <v>0</v>
      </c>
      <c r="R3937" s="18">
        <f t="shared" si="249"/>
        <v>42582.291666666672</v>
      </c>
      <c r="S3937" s="18">
        <f t="shared" si="250"/>
        <v>42527.00953703704</v>
      </c>
      <c r="T3937">
        <f t="shared" si="247"/>
        <v>2016</v>
      </c>
    </row>
    <row r="3938" spans="1:20" ht="30" x14ac:dyDescent="0.25">
      <c r="A3938">
        <v>3360</v>
      </c>
      <c r="B3938" s="9" t="s">
        <v>3359</v>
      </c>
      <c r="C3938" s="3" t="s">
        <v>7470</v>
      </c>
      <c r="D3938" s="5">
        <v>9000</v>
      </c>
      <c r="E3938" s="7">
        <v>9124</v>
      </c>
      <c r="F3938" s="11">
        <f t="shared" si="248"/>
        <v>101</v>
      </c>
      <c r="G3938" t="s">
        <v>8218</v>
      </c>
      <c r="H3938" t="s">
        <v>8243</v>
      </c>
      <c r="I3938" t="s">
        <v>8257</v>
      </c>
      <c r="J3938">
        <v>1481731140</v>
      </c>
      <c r="K3938">
        <v>1479866343</v>
      </c>
      <c r="L3938" t="b">
        <v>0</v>
      </c>
      <c r="M3938">
        <v>72</v>
      </c>
      <c r="N3938" t="b">
        <v>1</v>
      </c>
      <c r="O3938" s="12" t="s">
        <v>8280</v>
      </c>
      <c r="P3938" s="12" t="s">
        <v>8281</v>
      </c>
      <c r="Q3938">
        <v>126.72</v>
      </c>
      <c r="R3938" s="18">
        <f t="shared" si="249"/>
        <v>42718.665972222225</v>
      </c>
      <c r="S3938" s="18">
        <f t="shared" si="250"/>
        <v>42697.082673611112</v>
      </c>
      <c r="T3938">
        <f t="shared" si="247"/>
        <v>2016</v>
      </c>
    </row>
    <row r="3939" spans="1:20" ht="45" x14ac:dyDescent="0.25">
      <c r="A3939">
        <v>3805</v>
      </c>
      <c r="B3939" s="9" t="s">
        <v>3802</v>
      </c>
      <c r="C3939" s="3" t="s">
        <v>7915</v>
      </c>
      <c r="D3939" s="5">
        <v>150000</v>
      </c>
      <c r="E3939" s="7">
        <v>3</v>
      </c>
      <c r="F3939" s="11">
        <f t="shared" si="248"/>
        <v>0</v>
      </c>
      <c r="G3939" t="s">
        <v>8220</v>
      </c>
      <c r="H3939" t="s">
        <v>8223</v>
      </c>
      <c r="I3939" t="s">
        <v>8245</v>
      </c>
      <c r="J3939">
        <v>1411852640</v>
      </c>
      <c r="K3939">
        <v>1406668640</v>
      </c>
      <c r="L3939" t="b">
        <v>0</v>
      </c>
      <c r="M3939">
        <v>2</v>
      </c>
      <c r="N3939" t="b">
        <v>0</v>
      </c>
      <c r="O3939" s="12" t="s">
        <v>8280</v>
      </c>
      <c r="P3939" s="12" t="s">
        <v>8305</v>
      </c>
      <c r="Q3939">
        <v>1.5</v>
      </c>
      <c r="R3939" s="18">
        <f t="shared" si="249"/>
        <v>41909.887037037035</v>
      </c>
      <c r="S3939" s="18">
        <f t="shared" si="250"/>
        <v>41849.887037037035</v>
      </c>
      <c r="T3939">
        <f t="shared" si="247"/>
        <v>2014</v>
      </c>
    </row>
    <row r="3940" spans="1:20" ht="60" x14ac:dyDescent="0.25">
      <c r="A3940">
        <v>1293</v>
      </c>
      <c r="B3940" s="9" t="s">
        <v>1294</v>
      </c>
      <c r="C3940" s="3" t="s">
        <v>5403</v>
      </c>
      <c r="D3940" s="5">
        <v>15000</v>
      </c>
      <c r="E3940" s="7">
        <v>15335</v>
      </c>
      <c r="F3940" s="11">
        <f t="shared" si="248"/>
        <v>102</v>
      </c>
      <c r="G3940" t="s">
        <v>8218</v>
      </c>
      <c r="H3940" t="s">
        <v>8223</v>
      </c>
      <c r="I3940" t="s">
        <v>8245</v>
      </c>
      <c r="J3940">
        <v>1447523371</v>
      </c>
      <c r="K3940">
        <v>1444927771</v>
      </c>
      <c r="L3940" t="b">
        <v>0</v>
      </c>
      <c r="M3940">
        <v>120</v>
      </c>
      <c r="N3940" t="b">
        <v>1</v>
      </c>
      <c r="O3940" s="12" t="s">
        <v>8280</v>
      </c>
      <c r="P3940" s="12" t="s">
        <v>8281</v>
      </c>
      <c r="Q3940">
        <v>127.79</v>
      </c>
      <c r="R3940" s="18">
        <f t="shared" si="249"/>
        <v>42322.742719907401</v>
      </c>
      <c r="S3940" s="18">
        <f t="shared" si="250"/>
        <v>42292.701053240744</v>
      </c>
      <c r="T3940">
        <f t="shared" si="247"/>
        <v>2015</v>
      </c>
    </row>
    <row r="3941" spans="1:20" ht="60" x14ac:dyDescent="0.25">
      <c r="A3941">
        <v>3213</v>
      </c>
      <c r="B3941" s="9" t="s">
        <v>3213</v>
      </c>
      <c r="C3941" s="3" t="s">
        <v>7323</v>
      </c>
      <c r="D3941" s="5">
        <v>6000</v>
      </c>
      <c r="E3941" s="7">
        <v>6007</v>
      </c>
      <c r="F3941" s="11">
        <f t="shared" si="248"/>
        <v>100</v>
      </c>
      <c r="G3941" t="s">
        <v>8218</v>
      </c>
      <c r="H3941" t="s">
        <v>8224</v>
      </c>
      <c r="I3941" t="s">
        <v>8246</v>
      </c>
      <c r="J3941">
        <v>1437934759</v>
      </c>
      <c r="K3941">
        <v>1434478759</v>
      </c>
      <c r="L3941" t="b">
        <v>1</v>
      </c>
      <c r="M3941">
        <v>47</v>
      </c>
      <c r="N3941" t="b">
        <v>1</v>
      </c>
      <c r="O3941" s="12" t="s">
        <v>8280</v>
      </c>
      <c r="P3941" s="12" t="s">
        <v>8281</v>
      </c>
      <c r="Q3941">
        <v>127.81</v>
      </c>
      <c r="R3941" s="18">
        <f t="shared" si="249"/>
        <v>42211.763414351852</v>
      </c>
      <c r="S3941" s="18">
        <f t="shared" si="250"/>
        <v>42171.763414351852</v>
      </c>
      <c r="T3941">
        <f t="shared" si="247"/>
        <v>2015</v>
      </c>
    </row>
    <row r="3942" spans="1:20" ht="60" x14ac:dyDescent="0.25">
      <c r="A3942">
        <v>3893</v>
      </c>
      <c r="B3942" s="9" t="s">
        <v>3890</v>
      </c>
      <c r="C3942" s="3" t="s">
        <v>8001</v>
      </c>
      <c r="D3942" s="5">
        <v>50000</v>
      </c>
      <c r="E3942" s="7">
        <v>10775</v>
      </c>
      <c r="F3942" s="11">
        <f t="shared" si="248"/>
        <v>22</v>
      </c>
      <c r="G3942" t="s">
        <v>8220</v>
      </c>
      <c r="H3942" t="s">
        <v>8223</v>
      </c>
      <c r="I3942" t="s">
        <v>8245</v>
      </c>
      <c r="J3942">
        <v>1404194400</v>
      </c>
      <c r="K3942">
        <v>1400600840</v>
      </c>
      <c r="L3942" t="b">
        <v>0</v>
      </c>
      <c r="M3942">
        <v>84</v>
      </c>
      <c r="N3942" t="b">
        <v>0</v>
      </c>
      <c r="O3942" s="12" t="s">
        <v>8280</v>
      </c>
      <c r="P3942" s="12" t="s">
        <v>8281</v>
      </c>
      <c r="Q3942">
        <v>128.27000000000001</v>
      </c>
      <c r="R3942" s="18">
        <f t="shared" si="249"/>
        <v>41821.25</v>
      </c>
      <c r="S3942" s="18">
        <f t="shared" si="250"/>
        <v>41779.657870370371</v>
      </c>
      <c r="T3942">
        <f t="shared" si="247"/>
        <v>2014</v>
      </c>
    </row>
    <row r="3943" spans="1:20" ht="45" x14ac:dyDescent="0.25">
      <c r="A3943">
        <v>3043</v>
      </c>
      <c r="B3943" s="9" t="s">
        <v>3043</v>
      </c>
      <c r="C3943" s="3" t="s">
        <v>7153</v>
      </c>
      <c r="D3943" s="5">
        <v>15000</v>
      </c>
      <c r="E3943" s="7">
        <v>16501</v>
      </c>
      <c r="F3943" s="11">
        <f t="shared" si="248"/>
        <v>110</v>
      </c>
      <c r="G3943" t="s">
        <v>8218</v>
      </c>
      <c r="H3943" t="s">
        <v>8228</v>
      </c>
      <c r="I3943" t="s">
        <v>8250</v>
      </c>
      <c r="J3943">
        <v>1429152600</v>
      </c>
      <c r="K3943">
        <v>1426815699</v>
      </c>
      <c r="L3943" t="b">
        <v>0</v>
      </c>
      <c r="M3943">
        <v>128</v>
      </c>
      <c r="N3943" t="b">
        <v>1</v>
      </c>
      <c r="O3943" s="12" t="s">
        <v>8280</v>
      </c>
      <c r="P3943" s="12" t="s">
        <v>8282</v>
      </c>
      <c r="Q3943">
        <v>128.91</v>
      </c>
      <c r="R3943" s="18">
        <f t="shared" si="249"/>
        <v>42110.118055555555</v>
      </c>
      <c r="S3943" s="18">
        <f t="shared" si="250"/>
        <v>42083.070590277777</v>
      </c>
      <c r="T3943">
        <f t="shared" si="247"/>
        <v>2015</v>
      </c>
    </row>
    <row r="3944" spans="1:20" ht="60" x14ac:dyDescent="0.25">
      <c r="A3944">
        <v>531</v>
      </c>
      <c r="B3944" s="9" t="s">
        <v>532</v>
      </c>
      <c r="C3944" s="3" t="s">
        <v>4641</v>
      </c>
      <c r="D3944" s="5">
        <v>4000</v>
      </c>
      <c r="E3944" s="7">
        <v>4000</v>
      </c>
      <c r="F3944" s="11">
        <f t="shared" si="248"/>
        <v>100</v>
      </c>
      <c r="G3944" t="s">
        <v>8218</v>
      </c>
      <c r="H3944" t="s">
        <v>8223</v>
      </c>
      <c r="I3944" t="s">
        <v>8245</v>
      </c>
      <c r="J3944">
        <v>1481957940</v>
      </c>
      <c r="K3944">
        <v>1478050429</v>
      </c>
      <c r="L3944" t="b">
        <v>0</v>
      </c>
      <c r="M3944">
        <v>31</v>
      </c>
      <c r="N3944" t="b">
        <v>1</v>
      </c>
      <c r="O3944" s="12" t="s">
        <v>8280</v>
      </c>
      <c r="P3944" s="12" t="s">
        <v>8281</v>
      </c>
      <c r="Q3944">
        <v>129.03</v>
      </c>
      <c r="R3944" s="18">
        <f t="shared" si="249"/>
        <v>42721.290972222225</v>
      </c>
      <c r="S3944" s="18">
        <f t="shared" si="250"/>
        <v>42676.065150462964</v>
      </c>
      <c r="T3944">
        <f t="shared" si="247"/>
        <v>2016</v>
      </c>
    </row>
    <row r="3945" spans="1:20" ht="60" x14ac:dyDescent="0.25">
      <c r="A3945">
        <v>4057</v>
      </c>
      <c r="B3945" s="9" t="s">
        <v>4053</v>
      </c>
      <c r="C3945" s="3" t="s">
        <v>8161</v>
      </c>
      <c r="D3945" s="5">
        <v>3500</v>
      </c>
      <c r="E3945" s="7">
        <v>775</v>
      </c>
      <c r="F3945" s="11">
        <f t="shared" si="248"/>
        <v>22</v>
      </c>
      <c r="G3945" t="s">
        <v>8220</v>
      </c>
      <c r="H3945" t="s">
        <v>8224</v>
      </c>
      <c r="I3945" t="s">
        <v>8246</v>
      </c>
      <c r="J3945">
        <v>1448492400</v>
      </c>
      <c r="K3945">
        <v>1446506080</v>
      </c>
      <c r="L3945" t="b">
        <v>0</v>
      </c>
      <c r="M3945">
        <v>6</v>
      </c>
      <c r="N3945" t="b">
        <v>0</v>
      </c>
      <c r="O3945" s="12" t="s">
        <v>8280</v>
      </c>
      <c r="P3945" s="12" t="s">
        <v>8281</v>
      </c>
      <c r="Q3945">
        <v>129.16999999999999</v>
      </c>
      <c r="R3945" s="18">
        <f t="shared" si="249"/>
        <v>42333.958333333328</v>
      </c>
      <c r="S3945" s="18">
        <f t="shared" si="250"/>
        <v>42310.968518518523</v>
      </c>
      <c r="T3945">
        <f t="shared" si="247"/>
        <v>2015</v>
      </c>
    </row>
    <row r="3946" spans="1:20" ht="45" x14ac:dyDescent="0.25">
      <c r="A3946">
        <v>3281</v>
      </c>
      <c r="B3946" s="9" t="s">
        <v>3281</v>
      </c>
      <c r="C3946" s="3" t="s">
        <v>7391</v>
      </c>
      <c r="D3946" s="5">
        <v>5000</v>
      </c>
      <c r="E3946" s="7">
        <v>6080</v>
      </c>
      <c r="F3946" s="11">
        <f t="shared" si="248"/>
        <v>122</v>
      </c>
      <c r="G3946" t="s">
        <v>8218</v>
      </c>
      <c r="H3946" t="s">
        <v>8223</v>
      </c>
      <c r="I3946" t="s">
        <v>8245</v>
      </c>
      <c r="J3946">
        <v>1441153705</v>
      </c>
      <c r="K3946">
        <v>1438561705</v>
      </c>
      <c r="L3946" t="b">
        <v>0</v>
      </c>
      <c r="M3946">
        <v>47</v>
      </c>
      <c r="N3946" t="b">
        <v>1</v>
      </c>
      <c r="O3946" s="12" t="s">
        <v>8280</v>
      </c>
      <c r="P3946" s="12" t="s">
        <v>8281</v>
      </c>
      <c r="Q3946">
        <v>129.36000000000001</v>
      </c>
      <c r="R3946" s="18">
        <f t="shared" si="249"/>
        <v>42249.019733796296</v>
      </c>
      <c r="S3946" s="18">
        <f t="shared" si="250"/>
        <v>42219.019733796296</v>
      </c>
      <c r="T3946">
        <f t="shared" si="247"/>
        <v>2015</v>
      </c>
    </row>
    <row r="3947" spans="1:20" ht="45" x14ac:dyDescent="0.25">
      <c r="A3947">
        <v>3089</v>
      </c>
      <c r="B3947" s="9" t="s">
        <v>3089</v>
      </c>
      <c r="C3947" s="3" t="s">
        <v>7199</v>
      </c>
      <c r="D3947" s="5">
        <v>25000</v>
      </c>
      <c r="E3947" s="7">
        <v>5854</v>
      </c>
      <c r="F3947" s="11">
        <f t="shared" si="248"/>
        <v>23</v>
      </c>
      <c r="G3947" t="s">
        <v>8220</v>
      </c>
      <c r="H3947" t="s">
        <v>8223</v>
      </c>
      <c r="I3947" t="s">
        <v>8245</v>
      </c>
      <c r="J3947">
        <v>1468029540</v>
      </c>
      <c r="K3947">
        <v>1465304483</v>
      </c>
      <c r="L3947" t="b">
        <v>0</v>
      </c>
      <c r="M3947">
        <v>45</v>
      </c>
      <c r="N3947" t="b">
        <v>0</v>
      </c>
      <c r="O3947" s="12" t="s">
        <v>8280</v>
      </c>
      <c r="P3947" s="12" t="s">
        <v>8282</v>
      </c>
      <c r="Q3947">
        <v>130.09</v>
      </c>
      <c r="R3947" s="18">
        <f t="shared" si="249"/>
        <v>42560.082638888889</v>
      </c>
      <c r="S3947" s="18">
        <f t="shared" si="250"/>
        <v>42528.542627314819</v>
      </c>
      <c r="T3947">
        <f t="shared" si="247"/>
        <v>2016</v>
      </c>
    </row>
    <row r="3948" spans="1:20" ht="30" x14ac:dyDescent="0.25">
      <c r="A3948">
        <v>3237</v>
      </c>
      <c r="B3948" s="9" t="s">
        <v>3237</v>
      </c>
      <c r="C3948" s="3" t="s">
        <v>7347</v>
      </c>
      <c r="D3948" s="5">
        <v>35000</v>
      </c>
      <c r="E3948" s="7">
        <v>35275.64</v>
      </c>
      <c r="F3948" s="11">
        <f t="shared" si="248"/>
        <v>101</v>
      </c>
      <c r="G3948" t="s">
        <v>8218</v>
      </c>
      <c r="H3948" t="s">
        <v>8223</v>
      </c>
      <c r="I3948" t="s">
        <v>8245</v>
      </c>
      <c r="J3948">
        <v>1443499140</v>
      </c>
      <c r="K3948">
        <v>1441452184</v>
      </c>
      <c r="L3948" t="b">
        <v>1</v>
      </c>
      <c r="M3948">
        <v>269</v>
      </c>
      <c r="N3948" t="b">
        <v>1</v>
      </c>
      <c r="O3948" s="12" t="s">
        <v>8280</v>
      </c>
      <c r="P3948" s="12" t="s">
        <v>8281</v>
      </c>
      <c r="Q3948">
        <v>131.13999999999999</v>
      </c>
      <c r="R3948" s="18">
        <f t="shared" si="249"/>
        <v>42276.165972222225</v>
      </c>
      <c r="S3948" s="18">
        <f t="shared" si="250"/>
        <v>42252.474351851852</v>
      </c>
      <c r="T3948">
        <f t="shared" si="247"/>
        <v>2015</v>
      </c>
    </row>
    <row r="3949" spans="1:20" ht="45" x14ac:dyDescent="0.25">
      <c r="A3949">
        <v>3001</v>
      </c>
      <c r="B3949" s="9" t="s">
        <v>3001</v>
      </c>
      <c r="C3949" s="3" t="s">
        <v>7111</v>
      </c>
      <c r="D3949" s="5">
        <v>7214</v>
      </c>
      <c r="E3949" s="7">
        <v>22991.01</v>
      </c>
      <c r="F3949" s="11">
        <f t="shared" si="248"/>
        <v>319</v>
      </c>
      <c r="G3949" t="s">
        <v>8218</v>
      </c>
      <c r="H3949" t="s">
        <v>8223</v>
      </c>
      <c r="I3949" t="s">
        <v>8245</v>
      </c>
      <c r="J3949">
        <v>1468445382</v>
      </c>
      <c r="K3949">
        <v>1465853382</v>
      </c>
      <c r="L3949" t="b">
        <v>0</v>
      </c>
      <c r="M3949">
        <v>175</v>
      </c>
      <c r="N3949" t="b">
        <v>1</v>
      </c>
      <c r="O3949" s="12" t="s">
        <v>8280</v>
      </c>
      <c r="P3949" s="12" t="s">
        <v>8282</v>
      </c>
      <c r="Q3949">
        <v>131.38</v>
      </c>
      <c r="R3949" s="18">
        <f t="shared" si="249"/>
        <v>42564.895625000005</v>
      </c>
      <c r="S3949" s="18">
        <f t="shared" si="250"/>
        <v>42534.895625000005</v>
      </c>
      <c r="T3949">
        <f t="shared" si="247"/>
        <v>2016</v>
      </c>
    </row>
    <row r="3950" spans="1:20" ht="60" x14ac:dyDescent="0.25">
      <c r="A3950">
        <v>3174</v>
      </c>
      <c r="B3950" s="9" t="s">
        <v>3174</v>
      </c>
      <c r="C3950" s="3" t="s">
        <v>7284</v>
      </c>
      <c r="D3950" s="5">
        <v>3000</v>
      </c>
      <c r="E3950" s="7">
        <v>3034</v>
      </c>
      <c r="F3950" s="11">
        <f t="shared" si="248"/>
        <v>101</v>
      </c>
      <c r="G3950" t="s">
        <v>8218</v>
      </c>
      <c r="H3950" t="s">
        <v>8223</v>
      </c>
      <c r="I3950" t="s">
        <v>8245</v>
      </c>
      <c r="J3950">
        <v>1408999508</v>
      </c>
      <c r="K3950">
        <v>1407789908</v>
      </c>
      <c r="L3950" t="b">
        <v>1</v>
      </c>
      <c r="M3950">
        <v>23</v>
      </c>
      <c r="N3950" t="b">
        <v>1</v>
      </c>
      <c r="O3950" s="12" t="s">
        <v>8280</v>
      </c>
      <c r="P3950" s="12" t="s">
        <v>8281</v>
      </c>
      <c r="Q3950">
        <v>131.91</v>
      </c>
      <c r="R3950" s="18">
        <f t="shared" si="249"/>
        <v>41876.864675925928</v>
      </c>
      <c r="S3950" s="18">
        <f t="shared" si="250"/>
        <v>41862.864675925928</v>
      </c>
      <c r="T3950">
        <f t="shared" si="247"/>
        <v>2014</v>
      </c>
    </row>
    <row r="3951" spans="1:20" ht="60" x14ac:dyDescent="0.25">
      <c r="A3951">
        <v>2702</v>
      </c>
      <c r="B3951" s="9" t="s">
        <v>2702</v>
      </c>
      <c r="C3951" s="3" t="s">
        <v>6812</v>
      </c>
      <c r="D3951" s="5">
        <v>10000</v>
      </c>
      <c r="E3951" s="7">
        <v>3441</v>
      </c>
      <c r="F3951" s="11">
        <f t="shared" si="248"/>
        <v>34</v>
      </c>
      <c r="G3951" t="s">
        <v>8221</v>
      </c>
      <c r="H3951" t="s">
        <v>8223</v>
      </c>
      <c r="I3951" t="s">
        <v>8245</v>
      </c>
      <c r="J3951">
        <v>1491416077</v>
      </c>
      <c r="K3951">
        <v>1488827677</v>
      </c>
      <c r="L3951" t="b">
        <v>1</v>
      </c>
      <c r="M3951">
        <v>26</v>
      </c>
      <c r="N3951" t="b">
        <v>0</v>
      </c>
      <c r="O3951" s="12" t="s">
        <v>8280</v>
      </c>
      <c r="P3951" s="12" t="s">
        <v>8282</v>
      </c>
      <c r="Q3951">
        <v>132.35</v>
      </c>
      <c r="R3951" s="18">
        <f t="shared" si="249"/>
        <v>42830.760150462964</v>
      </c>
      <c r="S3951" s="18">
        <f t="shared" si="250"/>
        <v>42800.801817129628</v>
      </c>
      <c r="T3951">
        <f t="shared" si="247"/>
        <v>2017</v>
      </c>
    </row>
    <row r="3952" spans="1:20" ht="60" x14ac:dyDescent="0.25">
      <c r="A3952">
        <v>3715</v>
      </c>
      <c r="B3952" s="9" t="s">
        <v>3712</v>
      </c>
      <c r="C3952" s="3" t="s">
        <v>7825</v>
      </c>
      <c r="D3952" s="5">
        <v>3500</v>
      </c>
      <c r="E3952" s="7">
        <v>3590</v>
      </c>
      <c r="F3952" s="11">
        <f t="shared" si="248"/>
        <v>103</v>
      </c>
      <c r="G3952" t="s">
        <v>8218</v>
      </c>
      <c r="H3952" t="s">
        <v>8224</v>
      </c>
      <c r="I3952" t="s">
        <v>8246</v>
      </c>
      <c r="J3952">
        <v>1427806320</v>
      </c>
      <c r="K3952">
        <v>1422834819</v>
      </c>
      <c r="L3952" t="b">
        <v>0</v>
      </c>
      <c r="M3952">
        <v>27</v>
      </c>
      <c r="N3952" t="b">
        <v>1</v>
      </c>
      <c r="O3952" s="12" t="s">
        <v>8280</v>
      </c>
      <c r="P3952" s="12" t="s">
        <v>8281</v>
      </c>
      <c r="Q3952">
        <v>132.96</v>
      </c>
      <c r="R3952" s="18">
        <f t="shared" si="249"/>
        <v>42094.536111111112</v>
      </c>
      <c r="S3952" s="18">
        <f t="shared" si="250"/>
        <v>42036.995590277773</v>
      </c>
      <c r="T3952">
        <f t="shared" si="247"/>
        <v>2015</v>
      </c>
    </row>
    <row r="3953" spans="1:20" ht="60" x14ac:dyDescent="0.25">
      <c r="A3953">
        <v>3385</v>
      </c>
      <c r="B3953" s="9" t="s">
        <v>3384</v>
      </c>
      <c r="C3953" s="3" t="s">
        <v>7495</v>
      </c>
      <c r="D3953" s="5">
        <v>2000</v>
      </c>
      <c r="E3953" s="7">
        <v>2000</v>
      </c>
      <c r="F3953" s="11">
        <f t="shared" si="248"/>
        <v>100</v>
      </c>
      <c r="G3953" t="s">
        <v>8218</v>
      </c>
      <c r="H3953" t="s">
        <v>8223</v>
      </c>
      <c r="I3953" t="s">
        <v>8245</v>
      </c>
      <c r="J3953">
        <v>1418244552</v>
      </c>
      <c r="K3953">
        <v>1415652552</v>
      </c>
      <c r="L3953" t="b">
        <v>0</v>
      </c>
      <c r="M3953">
        <v>15</v>
      </c>
      <c r="N3953" t="b">
        <v>1</v>
      </c>
      <c r="O3953" s="12" t="s">
        <v>8280</v>
      </c>
      <c r="P3953" s="12" t="s">
        <v>8281</v>
      </c>
      <c r="Q3953">
        <v>133.33000000000001</v>
      </c>
      <c r="R3953" s="18">
        <f t="shared" si="249"/>
        <v>41983.8675</v>
      </c>
      <c r="S3953" s="18">
        <f t="shared" si="250"/>
        <v>41953.8675</v>
      </c>
      <c r="T3953">
        <f t="shared" si="247"/>
        <v>2014</v>
      </c>
    </row>
    <row r="3954" spans="1:20" ht="45" x14ac:dyDescent="0.25">
      <c r="A3954">
        <v>3433</v>
      </c>
      <c r="B3954" s="9" t="s">
        <v>3432</v>
      </c>
      <c r="C3954" s="3" t="s">
        <v>7543</v>
      </c>
      <c r="D3954" s="5">
        <v>9500</v>
      </c>
      <c r="E3954" s="7">
        <v>9525</v>
      </c>
      <c r="F3954" s="11">
        <f t="shared" si="248"/>
        <v>100</v>
      </c>
      <c r="G3954" t="s">
        <v>8218</v>
      </c>
      <c r="H3954" t="s">
        <v>8223</v>
      </c>
      <c r="I3954" t="s">
        <v>8245</v>
      </c>
      <c r="J3954">
        <v>1402974000</v>
      </c>
      <c r="K3954">
        <v>1400290255</v>
      </c>
      <c r="L3954" t="b">
        <v>0</v>
      </c>
      <c r="M3954">
        <v>71</v>
      </c>
      <c r="N3954" t="b">
        <v>1</v>
      </c>
      <c r="O3954" s="12" t="s">
        <v>8280</v>
      </c>
      <c r="P3954" s="12" t="s">
        <v>8281</v>
      </c>
      <c r="Q3954">
        <v>134.15</v>
      </c>
      <c r="R3954" s="18">
        <f t="shared" si="249"/>
        <v>41807.125</v>
      </c>
      <c r="S3954" s="18">
        <f t="shared" si="250"/>
        <v>41776.063136574077</v>
      </c>
      <c r="T3954">
        <f t="shared" si="247"/>
        <v>2014</v>
      </c>
    </row>
    <row r="3955" spans="1:20" ht="60" x14ac:dyDescent="0.25">
      <c r="A3955">
        <v>3282</v>
      </c>
      <c r="B3955" s="9" t="s">
        <v>3282</v>
      </c>
      <c r="C3955" s="3" t="s">
        <v>7392</v>
      </c>
      <c r="D3955" s="5">
        <v>31000</v>
      </c>
      <c r="E3955" s="7">
        <v>31820.5</v>
      </c>
      <c r="F3955" s="11">
        <f t="shared" si="248"/>
        <v>103</v>
      </c>
      <c r="G3955" t="s">
        <v>8218</v>
      </c>
      <c r="H3955" t="s">
        <v>8223</v>
      </c>
      <c r="I3955" t="s">
        <v>8245</v>
      </c>
      <c r="J3955">
        <v>1461904788</v>
      </c>
      <c r="K3955">
        <v>1458103188</v>
      </c>
      <c r="L3955" t="b">
        <v>0</v>
      </c>
      <c r="M3955">
        <v>237</v>
      </c>
      <c r="N3955" t="b">
        <v>1</v>
      </c>
      <c r="O3955" s="12" t="s">
        <v>8280</v>
      </c>
      <c r="P3955" s="12" t="s">
        <v>8281</v>
      </c>
      <c r="Q3955">
        <v>134.26</v>
      </c>
      <c r="R3955" s="18">
        <f t="shared" si="249"/>
        <v>42489.19430555556</v>
      </c>
      <c r="S3955" s="18">
        <f t="shared" si="250"/>
        <v>42445.19430555556</v>
      </c>
      <c r="T3955">
        <f t="shared" si="247"/>
        <v>2016</v>
      </c>
    </row>
    <row r="3956" spans="1:20" ht="45" x14ac:dyDescent="0.25">
      <c r="A3956">
        <v>1299</v>
      </c>
      <c r="B3956" s="9" t="s">
        <v>1300</v>
      </c>
      <c r="C3956" s="3" t="s">
        <v>5409</v>
      </c>
      <c r="D3956" s="5">
        <v>3500</v>
      </c>
      <c r="E3956" s="7">
        <v>4340</v>
      </c>
      <c r="F3956" s="11">
        <f t="shared" si="248"/>
        <v>124</v>
      </c>
      <c r="G3956" t="s">
        <v>8218</v>
      </c>
      <c r="H3956" t="s">
        <v>8223</v>
      </c>
      <c r="I3956" t="s">
        <v>8245</v>
      </c>
      <c r="J3956">
        <v>1436902359</v>
      </c>
      <c r="K3956">
        <v>1434310359</v>
      </c>
      <c r="L3956" t="b">
        <v>0</v>
      </c>
      <c r="M3956">
        <v>32</v>
      </c>
      <c r="N3956" t="b">
        <v>1</v>
      </c>
      <c r="O3956" s="12" t="s">
        <v>8280</v>
      </c>
      <c r="P3956" s="12" t="s">
        <v>8281</v>
      </c>
      <c r="Q3956">
        <v>135.63</v>
      </c>
      <c r="R3956" s="18">
        <f t="shared" si="249"/>
        <v>42199.814340277779</v>
      </c>
      <c r="S3956" s="18">
        <f t="shared" si="250"/>
        <v>42169.814340277779</v>
      </c>
      <c r="T3956">
        <f t="shared" si="247"/>
        <v>2015</v>
      </c>
    </row>
    <row r="3957" spans="1:20" ht="60" x14ac:dyDescent="0.25">
      <c r="A3957">
        <v>3583</v>
      </c>
      <c r="B3957" s="9" t="s">
        <v>3582</v>
      </c>
      <c r="C3957" s="3" t="s">
        <v>7693</v>
      </c>
      <c r="D3957" s="5">
        <v>3000</v>
      </c>
      <c r="E3957" s="7">
        <v>3255</v>
      </c>
      <c r="F3957" s="11">
        <f t="shared" si="248"/>
        <v>109</v>
      </c>
      <c r="G3957" t="s">
        <v>8218</v>
      </c>
      <c r="H3957" t="s">
        <v>8223</v>
      </c>
      <c r="I3957" t="s">
        <v>8245</v>
      </c>
      <c r="J3957">
        <v>1460970805</v>
      </c>
      <c r="K3957">
        <v>1455790405</v>
      </c>
      <c r="L3957" t="b">
        <v>0</v>
      </c>
      <c r="M3957">
        <v>24</v>
      </c>
      <c r="N3957" t="b">
        <v>1</v>
      </c>
      <c r="O3957" s="12" t="s">
        <v>8280</v>
      </c>
      <c r="P3957" s="12" t="s">
        <v>8281</v>
      </c>
      <c r="Q3957">
        <v>135.63</v>
      </c>
      <c r="R3957" s="18">
        <f t="shared" si="249"/>
        <v>42478.384317129632</v>
      </c>
      <c r="S3957" s="18">
        <f t="shared" si="250"/>
        <v>42418.425983796296</v>
      </c>
      <c r="T3957">
        <f t="shared" si="247"/>
        <v>2016</v>
      </c>
    </row>
    <row r="3958" spans="1:20" ht="60" x14ac:dyDescent="0.25">
      <c r="A3958">
        <v>3806</v>
      </c>
      <c r="B3958" s="9" t="s">
        <v>3803</v>
      </c>
      <c r="C3958" s="3" t="s">
        <v>7916</v>
      </c>
      <c r="D3958" s="5">
        <v>7500</v>
      </c>
      <c r="E3958" s="7">
        <v>5</v>
      </c>
      <c r="F3958" s="11">
        <f t="shared" si="248"/>
        <v>0</v>
      </c>
      <c r="G3958" t="s">
        <v>8220</v>
      </c>
      <c r="H3958" t="s">
        <v>8225</v>
      </c>
      <c r="I3958" t="s">
        <v>8247</v>
      </c>
      <c r="J3958">
        <v>1404022381</v>
      </c>
      <c r="K3958">
        <v>1402294381</v>
      </c>
      <c r="L3958" t="b">
        <v>0</v>
      </c>
      <c r="M3958">
        <v>1</v>
      </c>
      <c r="N3958" t="b">
        <v>0</v>
      </c>
      <c r="O3958" s="12" t="s">
        <v>8280</v>
      </c>
      <c r="P3958" s="12" t="s">
        <v>8305</v>
      </c>
      <c r="Q3958">
        <v>5</v>
      </c>
      <c r="R3958" s="18">
        <f t="shared" si="249"/>
        <v>41819.259039351848</v>
      </c>
      <c r="S3958" s="18">
        <f t="shared" si="250"/>
        <v>41799.259039351848</v>
      </c>
      <c r="T3958">
        <f t="shared" si="247"/>
        <v>2014</v>
      </c>
    </row>
    <row r="3959" spans="1:20" ht="60" x14ac:dyDescent="0.25">
      <c r="A3959">
        <v>3502</v>
      </c>
      <c r="B3959" s="9" t="s">
        <v>3501</v>
      </c>
      <c r="C3959" s="3" t="s">
        <v>7612</v>
      </c>
      <c r="D3959" s="5">
        <v>4000</v>
      </c>
      <c r="E3959" s="7">
        <v>4216</v>
      </c>
      <c r="F3959" s="11">
        <f t="shared" si="248"/>
        <v>105</v>
      </c>
      <c r="G3959" t="s">
        <v>8218</v>
      </c>
      <c r="H3959" t="s">
        <v>8223</v>
      </c>
      <c r="I3959" t="s">
        <v>8245</v>
      </c>
      <c r="J3959">
        <v>1458100740</v>
      </c>
      <c r="K3959">
        <v>1456862924</v>
      </c>
      <c r="L3959" t="b">
        <v>0</v>
      </c>
      <c r="M3959">
        <v>31</v>
      </c>
      <c r="N3959" t="b">
        <v>1</v>
      </c>
      <c r="O3959" s="12" t="s">
        <v>8280</v>
      </c>
      <c r="P3959" s="12" t="s">
        <v>8281</v>
      </c>
      <c r="Q3959">
        <v>136</v>
      </c>
      <c r="R3959" s="18">
        <f t="shared" si="249"/>
        <v>42445.165972222225</v>
      </c>
      <c r="S3959" s="18">
        <f t="shared" si="250"/>
        <v>42430.839398148149</v>
      </c>
      <c r="T3959">
        <f t="shared" si="247"/>
        <v>2016</v>
      </c>
    </row>
    <row r="3960" spans="1:20" ht="45" x14ac:dyDescent="0.25">
      <c r="A3960">
        <v>2980</v>
      </c>
      <c r="B3960" s="9" t="s">
        <v>2980</v>
      </c>
      <c r="C3960" s="3" t="s">
        <v>7090</v>
      </c>
      <c r="D3960" s="5">
        <v>3000</v>
      </c>
      <c r="E3960" s="7">
        <v>3275</v>
      </c>
      <c r="F3960" s="11">
        <f t="shared" si="248"/>
        <v>109</v>
      </c>
      <c r="G3960" t="s">
        <v>8218</v>
      </c>
      <c r="H3960" t="s">
        <v>8223</v>
      </c>
      <c r="I3960" t="s">
        <v>8245</v>
      </c>
      <c r="J3960">
        <v>1440381600</v>
      </c>
      <c r="K3960">
        <v>1438639130</v>
      </c>
      <c r="L3960" t="b">
        <v>0</v>
      </c>
      <c r="M3960">
        <v>24</v>
      </c>
      <c r="N3960" t="b">
        <v>1</v>
      </c>
      <c r="O3960" s="12" t="s">
        <v>8280</v>
      </c>
      <c r="P3960" s="12" t="s">
        <v>8281</v>
      </c>
      <c r="Q3960">
        <v>136.46</v>
      </c>
      <c r="R3960" s="18">
        <f t="shared" si="249"/>
        <v>42240.083333333328</v>
      </c>
      <c r="S3960" s="18">
        <f t="shared" si="250"/>
        <v>42219.915856481486</v>
      </c>
      <c r="T3960">
        <f t="shared" si="247"/>
        <v>2015</v>
      </c>
    </row>
    <row r="3961" spans="1:20" ht="60" x14ac:dyDescent="0.25">
      <c r="A3961">
        <v>3574</v>
      </c>
      <c r="B3961" s="9" t="s">
        <v>3573</v>
      </c>
      <c r="C3961" s="3" t="s">
        <v>7684</v>
      </c>
      <c r="D3961" s="5">
        <v>5800</v>
      </c>
      <c r="E3961" s="7">
        <v>6155</v>
      </c>
      <c r="F3961" s="11">
        <f t="shared" si="248"/>
        <v>106</v>
      </c>
      <c r="G3961" t="s">
        <v>8218</v>
      </c>
      <c r="H3961" t="s">
        <v>8223</v>
      </c>
      <c r="I3961" t="s">
        <v>8245</v>
      </c>
      <c r="J3961">
        <v>1415921848</v>
      </c>
      <c r="K3961">
        <v>1413326248</v>
      </c>
      <c r="L3961" t="b">
        <v>0</v>
      </c>
      <c r="M3961">
        <v>45</v>
      </c>
      <c r="N3961" t="b">
        <v>1</v>
      </c>
      <c r="O3961" s="12" t="s">
        <v>8280</v>
      </c>
      <c r="P3961" s="12" t="s">
        <v>8281</v>
      </c>
      <c r="Q3961">
        <v>136.78</v>
      </c>
      <c r="R3961" s="18">
        <f t="shared" si="249"/>
        <v>41956.984351851846</v>
      </c>
      <c r="S3961" s="18">
        <f t="shared" si="250"/>
        <v>41926.942685185182</v>
      </c>
      <c r="T3961">
        <f t="shared" si="247"/>
        <v>2014</v>
      </c>
    </row>
    <row r="3962" spans="1:20" ht="30" x14ac:dyDescent="0.25">
      <c r="A3962">
        <v>3338</v>
      </c>
      <c r="B3962" s="9" t="s">
        <v>3338</v>
      </c>
      <c r="C3962" s="3" t="s">
        <v>7448</v>
      </c>
      <c r="D3962" s="5">
        <v>15000</v>
      </c>
      <c r="E3962" s="7">
        <v>15327</v>
      </c>
      <c r="F3962" s="11">
        <f t="shared" si="248"/>
        <v>102</v>
      </c>
      <c r="G3962" t="s">
        <v>8218</v>
      </c>
      <c r="H3962" t="s">
        <v>8223</v>
      </c>
      <c r="I3962" t="s">
        <v>8245</v>
      </c>
      <c r="J3962">
        <v>1487944080</v>
      </c>
      <c r="K3962">
        <v>1486129680</v>
      </c>
      <c r="L3962" t="b">
        <v>0</v>
      </c>
      <c r="M3962">
        <v>112</v>
      </c>
      <c r="N3962" t="b">
        <v>1</v>
      </c>
      <c r="O3962" s="12" t="s">
        <v>8280</v>
      </c>
      <c r="P3962" s="12" t="s">
        <v>8281</v>
      </c>
      <c r="Q3962">
        <v>136.85</v>
      </c>
      <c r="R3962" s="18">
        <f t="shared" si="249"/>
        <v>42790.574999999997</v>
      </c>
      <c r="S3962" s="18">
        <f t="shared" si="250"/>
        <v>42769.574999999997</v>
      </c>
      <c r="T3962">
        <f t="shared" si="247"/>
        <v>2017</v>
      </c>
    </row>
    <row r="3963" spans="1:20" ht="45" x14ac:dyDescent="0.25">
      <c r="A3963">
        <v>3943</v>
      </c>
      <c r="B3963" s="9" t="s">
        <v>3940</v>
      </c>
      <c r="C3963" s="3" t="s">
        <v>8051</v>
      </c>
      <c r="D3963" s="5">
        <v>5000</v>
      </c>
      <c r="E3963" s="7">
        <v>1782</v>
      </c>
      <c r="F3963" s="11">
        <f t="shared" si="248"/>
        <v>36</v>
      </c>
      <c r="G3963" t="s">
        <v>8220</v>
      </c>
      <c r="H3963" t="s">
        <v>8223</v>
      </c>
      <c r="I3963" t="s">
        <v>8245</v>
      </c>
      <c r="J3963">
        <v>1446483000</v>
      </c>
      <c r="K3963">
        <v>1443811268</v>
      </c>
      <c r="L3963" t="b">
        <v>0</v>
      </c>
      <c r="M3963">
        <v>13</v>
      </c>
      <c r="N3963" t="b">
        <v>0</v>
      </c>
      <c r="O3963" s="12" t="s">
        <v>8280</v>
      </c>
      <c r="P3963" s="12" t="s">
        <v>8281</v>
      </c>
      <c r="Q3963">
        <v>137.08000000000001</v>
      </c>
      <c r="R3963" s="18">
        <f t="shared" si="249"/>
        <v>42310.701388888891</v>
      </c>
      <c r="S3963" s="18">
        <f t="shared" si="250"/>
        <v>42279.778564814813</v>
      </c>
      <c r="T3963">
        <f t="shared" si="247"/>
        <v>2015</v>
      </c>
    </row>
    <row r="3964" spans="1:20" ht="60" x14ac:dyDescent="0.25">
      <c r="A3964">
        <v>3524</v>
      </c>
      <c r="B3964" s="9" t="s">
        <v>3523</v>
      </c>
      <c r="C3964" s="3" t="s">
        <v>7634</v>
      </c>
      <c r="D3964" s="5">
        <v>10000</v>
      </c>
      <c r="E3964" s="7">
        <v>10156</v>
      </c>
      <c r="F3964" s="11">
        <f t="shared" si="248"/>
        <v>102</v>
      </c>
      <c r="G3964" t="s">
        <v>8218</v>
      </c>
      <c r="H3964" t="s">
        <v>8223</v>
      </c>
      <c r="I3964" t="s">
        <v>8245</v>
      </c>
      <c r="J3964">
        <v>1410580800</v>
      </c>
      <c r="K3964">
        <v>1409336373</v>
      </c>
      <c r="L3964" t="b">
        <v>0</v>
      </c>
      <c r="M3964">
        <v>74</v>
      </c>
      <c r="N3964" t="b">
        <v>1</v>
      </c>
      <c r="O3964" s="12" t="s">
        <v>8280</v>
      </c>
      <c r="P3964" s="12" t="s">
        <v>8281</v>
      </c>
      <c r="Q3964">
        <v>137.24</v>
      </c>
      <c r="R3964" s="18">
        <f t="shared" si="249"/>
        <v>41895.166666666664</v>
      </c>
      <c r="S3964" s="18">
        <f t="shared" si="250"/>
        <v>41880.76357638889</v>
      </c>
      <c r="T3964">
        <f t="shared" si="247"/>
        <v>2014</v>
      </c>
    </row>
    <row r="3965" spans="1:20" ht="60" x14ac:dyDescent="0.25">
      <c r="A3965">
        <v>3173</v>
      </c>
      <c r="B3965" s="9" t="s">
        <v>3173</v>
      </c>
      <c r="C3965" s="3" t="s">
        <v>7283</v>
      </c>
      <c r="D3965" s="5">
        <v>10000</v>
      </c>
      <c r="E3965" s="7">
        <v>10300</v>
      </c>
      <c r="F3965" s="11">
        <f t="shared" si="248"/>
        <v>103</v>
      </c>
      <c r="G3965" t="s">
        <v>8218</v>
      </c>
      <c r="H3965" t="s">
        <v>8223</v>
      </c>
      <c r="I3965" t="s">
        <v>8245</v>
      </c>
      <c r="J3965">
        <v>1411765492</v>
      </c>
      <c r="K3965">
        <v>1409173492</v>
      </c>
      <c r="L3965" t="b">
        <v>1</v>
      </c>
      <c r="M3965">
        <v>74</v>
      </c>
      <c r="N3965" t="b">
        <v>1</v>
      </c>
      <c r="O3965" s="12" t="s">
        <v>8280</v>
      </c>
      <c r="P3965" s="12" t="s">
        <v>8281</v>
      </c>
      <c r="Q3965">
        <v>139.19</v>
      </c>
      <c r="R3965" s="18">
        <f t="shared" si="249"/>
        <v>41908.878379629627</v>
      </c>
      <c r="S3965" s="18">
        <f t="shared" si="250"/>
        <v>41878.878379629627</v>
      </c>
      <c r="T3965">
        <f t="shared" si="247"/>
        <v>2014</v>
      </c>
    </row>
    <row r="3966" spans="1:20" ht="60" x14ac:dyDescent="0.25">
      <c r="A3966">
        <v>3128</v>
      </c>
      <c r="B3966" s="9" t="s">
        <v>3128</v>
      </c>
      <c r="C3966" s="3" t="s">
        <v>7238</v>
      </c>
      <c r="D3966" s="5">
        <v>15000</v>
      </c>
      <c r="E3966" s="7">
        <v>16291</v>
      </c>
      <c r="F3966" s="11">
        <f t="shared" si="248"/>
        <v>109</v>
      </c>
      <c r="G3966" t="s">
        <v>8221</v>
      </c>
      <c r="H3966" t="s">
        <v>8223</v>
      </c>
      <c r="I3966" t="s">
        <v>8245</v>
      </c>
      <c r="J3966">
        <v>1489690141</v>
      </c>
      <c r="K3966">
        <v>1487101741</v>
      </c>
      <c r="L3966" t="b">
        <v>0</v>
      </c>
      <c r="M3966">
        <v>117</v>
      </c>
      <c r="N3966" t="b">
        <v>0</v>
      </c>
      <c r="O3966" s="12" t="s">
        <v>8280</v>
      </c>
      <c r="P3966" s="12" t="s">
        <v>8281</v>
      </c>
      <c r="Q3966">
        <v>139.24</v>
      </c>
      <c r="R3966" s="18">
        <f t="shared" si="249"/>
        <v>42810.784039351856</v>
      </c>
      <c r="S3966" s="18">
        <f t="shared" si="250"/>
        <v>42780.825706018513</v>
      </c>
      <c r="T3966">
        <f t="shared" si="247"/>
        <v>2017</v>
      </c>
    </row>
    <row r="3967" spans="1:20" ht="60" x14ac:dyDescent="0.25">
      <c r="A3967">
        <v>3832</v>
      </c>
      <c r="B3967" s="9" t="s">
        <v>3829</v>
      </c>
      <c r="C3967" s="3" t="s">
        <v>7941</v>
      </c>
      <c r="D3967" s="5">
        <v>1200</v>
      </c>
      <c r="E3967" s="7">
        <v>1256</v>
      </c>
      <c r="F3967" s="11">
        <f t="shared" si="248"/>
        <v>105</v>
      </c>
      <c r="G3967" t="s">
        <v>8218</v>
      </c>
      <c r="H3967" t="s">
        <v>8223</v>
      </c>
      <c r="I3967" t="s">
        <v>8245</v>
      </c>
      <c r="J3967">
        <v>1455936335</v>
      </c>
      <c r="K3967">
        <v>1452048335</v>
      </c>
      <c r="L3967" t="b">
        <v>0</v>
      </c>
      <c r="M3967">
        <v>9</v>
      </c>
      <c r="N3967" t="b">
        <v>1</v>
      </c>
      <c r="O3967" s="12" t="s">
        <v>8280</v>
      </c>
      <c r="P3967" s="12" t="s">
        <v>8281</v>
      </c>
      <c r="Q3967">
        <v>139.56</v>
      </c>
      <c r="R3967" s="18">
        <f t="shared" si="249"/>
        <v>42420.114988425921</v>
      </c>
      <c r="S3967" s="18">
        <f t="shared" si="250"/>
        <v>42375.114988425921</v>
      </c>
      <c r="T3967">
        <f t="shared" si="247"/>
        <v>2016</v>
      </c>
    </row>
    <row r="3968" spans="1:20" ht="45" x14ac:dyDescent="0.25">
      <c r="A3968">
        <v>3706</v>
      </c>
      <c r="B3968" s="9" t="s">
        <v>3703</v>
      </c>
      <c r="C3968" s="3" t="s">
        <v>7816</v>
      </c>
      <c r="D3968" s="5">
        <v>1500</v>
      </c>
      <c r="E3968" s="7">
        <v>1820</v>
      </c>
      <c r="F3968" s="11">
        <f t="shared" si="248"/>
        <v>121</v>
      </c>
      <c r="G3968" t="s">
        <v>8218</v>
      </c>
      <c r="H3968" t="s">
        <v>8223</v>
      </c>
      <c r="I3968" t="s">
        <v>8245</v>
      </c>
      <c r="J3968">
        <v>1410558949</v>
      </c>
      <c r="K3968">
        <v>1409262949</v>
      </c>
      <c r="L3968" t="b">
        <v>0</v>
      </c>
      <c r="M3968">
        <v>13</v>
      </c>
      <c r="N3968" t="b">
        <v>1</v>
      </c>
      <c r="O3968" s="12" t="s">
        <v>8280</v>
      </c>
      <c r="P3968" s="12" t="s">
        <v>8281</v>
      </c>
      <c r="Q3968">
        <v>140</v>
      </c>
      <c r="R3968" s="18">
        <f t="shared" si="249"/>
        <v>41894.913761574076</v>
      </c>
      <c r="S3968" s="18">
        <f t="shared" si="250"/>
        <v>41879.913761574076</v>
      </c>
      <c r="T3968">
        <f t="shared" si="247"/>
        <v>2014</v>
      </c>
    </row>
    <row r="3969" spans="1:20" ht="60" x14ac:dyDescent="0.25">
      <c r="A3969">
        <v>3100</v>
      </c>
      <c r="B3969" s="9" t="s">
        <v>3100</v>
      </c>
      <c r="C3969" s="3" t="s">
        <v>7210</v>
      </c>
      <c r="D3969" s="5">
        <v>12000</v>
      </c>
      <c r="E3969" s="7">
        <v>1827</v>
      </c>
      <c r="F3969" s="11">
        <f t="shared" si="248"/>
        <v>15</v>
      </c>
      <c r="G3969" t="s">
        <v>8220</v>
      </c>
      <c r="H3969" t="s">
        <v>8223</v>
      </c>
      <c r="I3969" t="s">
        <v>8245</v>
      </c>
      <c r="J3969">
        <v>1413816975</v>
      </c>
      <c r="K3969">
        <v>1411224975</v>
      </c>
      <c r="L3969" t="b">
        <v>0</v>
      </c>
      <c r="M3969">
        <v>13</v>
      </c>
      <c r="N3969" t="b">
        <v>0</v>
      </c>
      <c r="O3969" s="12" t="s">
        <v>8280</v>
      </c>
      <c r="P3969" s="12" t="s">
        <v>8282</v>
      </c>
      <c r="Q3969">
        <v>140.54</v>
      </c>
      <c r="R3969" s="18">
        <f t="shared" si="249"/>
        <v>41932.622395833336</v>
      </c>
      <c r="S3969" s="18">
        <f t="shared" si="250"/>
        <v>41902.622395833336</v>
      </c>
      <c r="T3969">
        <f t="shared" si="247"/>
        <v>2014</v>
      </c>
    </row>
    <row r="3970" spans="1:20" ht="60" x14ac:dyDescent="0.25">
      <c r="A3970">
        <v>3298</v>
      </c>
      <c r="B3970" s="9" t="s">
        <v>3298</v>
      </c>
      <c r="C3970" s="3" t="s">
        <v>7408</v>
      </c>
      <c r="D3970" s="5">
        <v>10000</v>
      </c>
      <c r="E3970" s="7">
        <v>10173</v>
      </c>
      <c r="F3970" s="11">
        <f t="shared" si="248"/>
        <v>102</v>
      </c>
      <c r="G3970" t="s">
        <v>8218</v>
      </c>
      <c r="H3970" t="s">
        <v>8223</v>
      </c>
      <c r="I3970" t="s">
        <v>8245</v>
      </c>
      <c r="J3970">
        <v>1442102400</v>
      </c>
      <c r="K3970">
        <v>1440370768</v>
      </c>
      <c r="L3970" t="b">
        <v>0</v>
      </c>
      <c r="M3970">
        <v>72</v>
      </c>
      <c r="N3970" t="b">
        <v>1</v>
      </c>
      <c r="O3970" s="12" t="s">
        <v>8280</v>
      </c>
      <c r="P3970" s="12" t="s">
        <v>8281</v>
      </c>
      <c r="Q3970">
        <v>141.29</v>
      </c>
      <c r="R3970" s="18">
        <f t="shared" si="249"/>
        <v>42260</v>
      </c>
      <c r="S3970" s="18">
        <f t="shared" si="250"/>
        <v>42239.957962962959</v>
      </c>
      <c r="T3970">
        <f t="shared" si="247"/>
        <v>2015</v>
      </c>
    </row>
    <row r="3971" spans="1:20" ht="60" x14ac:dyDescent="0.25">
      <c r="A3971">
        <v>3224</v>
      </c>
      <c r="B3971" s="9" t="s">
        <v>3224</v>
      </c>
      <c r="C3971" s="3" t="s">
        <v>7334</v>
      </c>
      <c r="D3971" s="5">
        <v>30000</v>
      </c>
      <c r="E3971" s="7">
        <v>30610</v>
      </c>
      <c r="F3971" s="11">
        <f t="shared" si="248"/>
        <v>102</v>
      </c>
      <c r="G3971" t="s">
        <v>8218</v>
      </c>
      <c r="H3971" t="s">
        <v>8223</v>
      </c>
      <c r="I3971" t="s">
        <v>8245</v>
      </c>
      <c r="J3971">
        <v>1484024400</v>
      </c>
      <c r="K3971">
        <v>1479932713</v>
      </c>
      <c r="L3971" t="b">
        <v>1</v>
      </c>
      <c r="M3971">
        <v>216</v>
      </c>
      <c r="N3971" t="b">
        <v>1</v>
      </c>
      <c r="O3971" s="12" t="s">
        <v>8280</v>
      </c>
      <c r="P3971" s="12" t="s">
        <v>8281</v>
      </c>
      <c r="Q3971">
        <v>141.71</v>
      </c>
      <c r="R3971" s="18">
        <f t="shared" si="249"/>
        <v>42745.208333333328</v>
      </c>
      <c r="S3971" s="18">
        <f t="shared" si="250"/>
        <v>42697.850844907407</v>
      </c>
      <c r="T3971">
        <f t="shared" ref="T3971:T4034" si="251">YEAR(S3971)</f>
        <v>2016</v>
      </c>
    </row>
    <row r="3972" spans="1:20" ht="60" x14ac:dyDescent="0.25">
      <c r="A3972">
        <v>3326</v>
      </c>
      <c r="B3972" s="9" t="s">
        <v>3326</v>
      </c>
      <c r="C3972" s="3" t="s">
        <v>7436</v>
      </c>
      <c r="D3972" s="5">
        <v>8000</v>
      </c>
      <c r="E3972" s="7">
        <v>8110</v>
      </c>
      <c r="F3972" s="11">
        <f t="shared" si="248"/>
        <v>101</v>
      </c>
      <c r="G3972" t="s">
        <v>8218</v>
      </c>
      <c r="H3972" t="s">
        <v>8223</v>
      </c>
      <c r="I3972" t="s">
        <v>8245</v>
      </c>
      <c r="J3972">
        <v>1425830905</v>
      </c>
      <c r="K3972">
        <v>1423242505</v>
      </c>
      <c r="L3972" t="b">
        <v>0</v>
      </c>
      <c r="M3972">
        <v>57</v>
      </c>
      <c r="N3972" t="b">
        <v>1</v>
      </c>
      <c r="O3972" s="12" t="s">
        <v>8280</v>
      </c>
      <c r="P3972" s="12" t="s">
        <v>8281</v>
      </c>
      <c r="Q3972">
        <v>142.28</v>
      </c>
      <c r="R3972" s="18">
        <f t="shared" si="249"/>
        <v>42071.67251157407</v>
      </c>
      <c r="S3972" s="18">
        <f t="shared" si="250"/>
        <v>42041.714178240742</v>
      </c>
      <c r="T3972">
        <f t="shared" si="251"/>
        <v>2015</v>
      </c>
    </row>
    <row r="3973" spans="1:20" ht="45" x14ac:dyDescent="0.25">
      <c r="A3973">
        <v>3913</v>
      </c>
      <c r="B3973" s="9" t="s">
        <v>3910</v>
      </c>
      <c r="C3973" s="3" t="s">
        <v>8021</v>
      </c>
      <c r="D3973" s="5">
        <v>10000</v>
      </c>
      <c r="E3973" s="7">
        <v>1000</v>
      </c>
      <c r="F3973" s="11">
        <f t="shared" si="248"/>
        <v>10</v>
      </c>
      <c r="G3973" t="s">
        <v>8220</v>
      </c>
      <c r="H3973" t="s">
        <v>8223</v>
      </c>
      <c r="I3973" t="s">
        <v>8245</v>
      </c>
      <c r="J3973">
        <v>1448863449</v>
      </c>
      <c r="K3973">
        <v>1446267849</v>
      </c>
      <c r="L3973" t="b">
        <v>0</v>
      </c>
      <c r="M3973">
        <v>7</v>
      </c>
      <c r="N3973" t="b">
        <v>0</v>
      </c>
      <c r="O3973" s="12" t="s">
        <v>8280</v>
      </c>
      <c r="P3973" s="12" t="s">
        <v>8281</v>
      </c>
      <c r="Q3973">
        <v>142.86000000000001</v>
      </c>
      <c r="R3973" s="18">
        <f t="shared" si="249"/>
        <v>42338.252881944441</v>
      </c>
      <c r="S3973" s="18">
        <f t="shared" si="250"/>
        <v>42308.211215277777</v>
      </c>
      <c r="T3973">
        <f t="shared" si="251"/>
        <v>2015</v>
      </c>
    </row>
    <row r="3974" spans="1:20" ht="60" x14ac:dyDescent="0.25">
      <c r="A3974">
        <v>3609</v>
      </c>
      <c r="B3974" s="9" t="s">
        <v>3608</v>
      </c>
      <c r="C3974" s="3" t="s">
        <v>7719</v>
      </c>
      <c r="D3974" s="5">
        <v>1960</v>
      </c>
      <c r="E3974" s="7">
        <v>3005</v>
      </c>
      <c r="F3974" s="11">
        <f t="shared" si="248"/>
        <v>153</v>
      </c>
      <c r="G3974" t="s">
        <v>8218</v>
      </c>
      <c r="H3974" t="s">
        <v>8224</v>
      </c>
      <c r="I3974" t="s">
        <v>8246</v>
      </c>
      <c r="J3974">
        <v>1459378085</v>
      </c>
      <c r="K3974">
        <v>1456789685</v>
      </c>
      <c r="L3974" t="b">
        <v>0</v>
      </c>
      <c r="M3974">
        <v>21</v>
      </c>
      <c r="N3974" t="b">
        <v>1</v>
      </c>
      <c r="O3974" s="12" t="s">
        <v>8280</v>
      </c>
      <c r="P3974" s="12" t="s">
        <v>8281</v>
      </c>
      <c r="Q3974">
        <v>143.1</v>
      </c>
      <c r="R3974" s="18">
        <f t="shared" si="249"/>
        <v>42459.950057870374</v>
      </c>
      <c r="S3974" s="18">
        <f t="shared" si="250"/>
        <v>42429.991724537031</v>
      </c>
      <c r="T3974">
        <f t="shared" si="251"/>
        <v>2016</v>
      </c>
    </row>
    <row r="3975" spans="1:20" ht="60" x14ac:dyDescent="0.25">
      <c r="A3975">
        <v>3436</v>
      </c>
      <c r="B3975" s="9" t="s">
        <v>3435</v>
      </c>
      <c r="C3975" s="3" t="s">
        <v>7546</v>
      </c>
      <c r="D3975" s="5">
        <v>5000</v>
      </c>
      <c r="E3975" s="7">
        <v>5295</v>
      </c>
      <c r="F3975" s="11">
        <f t="shared" si="248"/>
        <v>106</v>
      </c>
      <c r="G3975" t="s">
        <v>8218</v>
      </c>
      <c r="H3975" t="s">
        <v>8223</v>
      </c>
      <c r="I3975" t="s">
        <v>8245</v>
      </c>
      <c r="J3975">
        <v>1408638480</v>
      </c>
      <c r="K3975">
        <v>1406811593</v>
      </c>
      <c r="L3975" t="b">
        <v>0</v>
      </c>
      <c r="M3975">
        <v>37</v>
      </c>
      <c r="N3975" t="b">
        <v>1</v>
      </c>
      <c r="O3975" s="12" t="s">
        <v>8280</v>
      </c>
      <c r="P3975" s="12" t="s">
        <v>8281</v>
      </c>
      <c r="Q3975">
        <v>143.11000000000001</v>
      </c>
      <c r="R3975" s="18">
        <f t="shared" si="249"/>
        <v>41872.686111111114</v>
      </c>
      <c r="S3975" s="18">
        <f t="shared" si="250"/>
        <v>41851.541585648149</v>
      </c>
      <c r="T3975">
        <f t="shared" si="251"/>
        <v>2014</v>
      </c>
    </row>
    <row r="3976" spans="1:20" ht="60" x14ac:dyDescent="0.25">
      <c r="A3976">
        <v>3807</v>
      </c>
      <c r="B3976" s="9" t="s">
        <v>3804</v>
      </c>
      <c r="C3976" s="3" t="s">
        <v>7917</v>
      </c>
      <c r="D3976" s="5">
        <v>1500</v>
      </c>
      <c r="E3976" s="7">
        <v>455</v>
      </c>
      <c r="F3976" s="11">
        <f t="shared" si="248"/>
        <v>30</v>
      </c>
      <c r="G3976" t="s">
        <v>8220</v>
      </c>
      <c r="H3976" t="s">
        <v>8223</v>
      </c>
      <c r="I3976" t="s">
        <v>8245</v>
      </c>
      <c r="J3976">
        <v>1428097739</v>
      </c>
      <c r="K3976">
        <v>1427492939</v>
      </c>
      <c r="L3976" t="b">
        <v>0</v>
      </c>
      <c r="M3976">
        <v>9</v>
      </c>
      <c r="N3976" t="b">
        <v>0</v>
      </c>
      <c r="O3976" s="12" t="s">
        <v>8280</v>
      </c>
      <c r="P3976" s="12" t="s">
        <v>8305</v>
      </c>
      <c r="Q3976">
        <v>50.56</v>
      </c>
      <c r="R3976" s="18">
        <f t="shared" si="249"/>
        <v>42097.909016203703</v>
      </c>
      <c r="S3976" s="18">
        <f t="shared" si="250"/>
        <v>42090.909016203703</v>
      </c>
      <c r="T3976">
        <f t="shared" si="251"/>
        <v>2015</v>
      </c>
    </row>
    <row r="3977" spans="1:20" ht="45" x14ac:dyDescent="0.25">
      <c r="A3977">
        <v>3507</v>
      </c>
      <c r="B3977" s="9" t="s">
        <v>3506</v>
      </c>
      <c r="C3977" s="3" t="s">
        <v>7617</v>
      </c>
      <c r="D3977" s="5">
        <v>10000</v>
      </c>
      <c r="E3977" s="7">
        <v>10440</v>
      </c>
      <c r="F3977" s="11">
        <f t="shared" si="248"/>
        <v>104</v>
      </c>
      <c r="G3977" t="s">
        <v>8218</v>
      </c>
      <c r="H3977" t="s">
        <v>8223</v>
      </c>
      <c r="I3977" t="s">
        <v>8245</v>
      </c>
      <c r="J3977">
        <v>1464732537</v>
      </c>
      <c r="K3977">
        <v>1462140537</v>
      </c>
      <c r="L3977" t="b">
        <v>0</v>
      </c>
      <c r="M3977">
        <v>72</v>
      </c>
      <c r="N3977" t="b">
        <v>1</v>
      </c>
      <c r="O3977" s="12" t="s">
        <v>8280</v>
      </c>
      <c r="P3977" s="12" t="s">
        <v>8281</v>
      </c>
      <c r="Q3977">
        <v>145</v>
      </c>
      <c r="R3977" s="18">
        <f t="shared" si="249"/>
        <v>42521.92288194444</v>
      </c>
      <c r="S3977" s="18">
        <f t="shared" si="250"/>
        <v>42491.92288194444</v>
      </c>
      <c r="T3977">
        <f t="shared" si="251"/>
        <v>2016</v>
      </c>
    </row>
    <row r="3978" spans="1:20" ht="60" x14ac:dyDescent="0.25">
      <c r="A3978">
        <v>3674</v>
      </c>
      <c r="B3978" s="9" t="s">
        <v>3671</v>
      </c>
      <c r="C3978" s="3" t="s">
        <v>7784</v>
      </c>
      <c r="D3978" s="5">
        <v>4500</v>
      </c>
      <c r="E3978" s="7">
        <v>4500</v>
      </c>
      <c r="F3978" s="11">
        <f t="shared" si="248"/>
        <v>100</v>
      </c>
      <c r="G3978" t="s">
        <v>8218</v>
      </c>
      <c r="H3978" t="s">
        <v>8235</v>
      </c>
      <c r="I3978" t="s">
        <v>8248</v>
      </c>
      <c r="J3978">
        <v>1472936229</v>
      </c>
      <c r="K3978">
        <v>1467752229</v>
      </c>
      <c r="L3978" t="b">
        <v>0</v>
      </c>
      <c r="M3978">
        <v>31</v>
      </c>
      <c r="N3978" t="b">
        <v>1</v>
      </c>
      <c r="O3978" s="12" t="s">
        <v>8280</v>
      </c>
      <c r="P3978" s="12" t="s">
        <v>8281</v>
      </c>
      <c r="Q3978">
        <v>145.16</v>
      </c>
      <c r="R3978" s="18">
        <f t="shared" si="249"/>
        <v>42616.873020833329</v>
      </c>
      <c r="S3978" s="18">
        <f t="shared" si="250"/>
        <v>42556.873020833329</v>
      </c>
      <c r="T3978">
        <f t="shared" si="251"/>
        <v>2016</v>
      </c>
    </row>
    <row r="3979" spans="1:20" ht="30" x14ac:dyDescent="0.25">
      <c r="A3979">
        <v>3868</v>
      </c>
      <c r="B3979" s="9" t="s">
        <v>3865</v>
      </c>
      <c r="C3979" s="3" t="s">
        <v>7977</v>
      </c>
      <c r="D3979" s="5">
        <v>5000</v>
      </c>
      <c r="E3979" s="7">
        <v>10</v>
      </c>
      <c r="F3979" s="11">
        <f t="shared" si="248"/>
        <v>0</v>
      </c>
      <c r="G3979" t="s">
        <v>8219</v>
      </c>
      <c r="H3979" t="s">
        <v>8224</v>
      </c>
      <c r="I3979" t="s">
        <v>8246</v>
      </c>
      <c r="J3979">
        <v>1410191405</v>
      </c>
      <c r="K3979">
        <v>1408031405</v>
      </c>
      <c r="L3979" t="b">
        <v>0</v>
      </c>
      <c r="M3979">
        <v>1</v>
      </c>
      <c r="N3979" t="b">
        <v>0</v>
      </c>
      <c r="O3979" s="12" t="s">
        <v>8280</v>
      </c>
      <c r="P3979" s="12" t="s">
        <v>8305</v>
      </c>
      <c r="Q3979">
        <v>10</v>
      </c>
      <c r="R3979" s="18">
        <f t="shared" si="249"/>
        <v>41890.659780092588</v>
      </c>
      <c r="S3979" s="18">
        <f t="shared" si="250"/>
        <v>41865.659780092588</v>
      </c>
      <c r="T3979">
        <f t="shared" si="251"/>
        <v>2014</v>
      </c>
    </row>
    <row r="3980" spans="1:20" ht="60" x14ac:dyDescent="0.25">
      <c r="A3980">
        <v>3322</v>
      </c>
      <c r="B3980" s="9" t="s">
        <v>3322</v>
      </c>
      <c r="C3980" s="3" t="s">
        <v>7432</v>
      </c>
      <c r="D3980" s="5">
        <v>3300</v>
      </c>
      <c r="E3980" s="7">
        <v>3350</v>
      </c>
      <c r="F3980" s="11">
        <f t="shared" si="248"/>
        <v>102</v>
      </c>
      <c r="G3980" t="s">
        <v>8218</v>
      </c>
      <c r="H3980" t="s">
        <v>8223</v>
      </c>
      <c r="I3980" t="s">
        <v>8245</v>
      </c>
      <c r="J3980">
        <v>1466567700</v>
      </c>
      <c r="K3980">
        <v>1464653696</v>
      </c>
      <c r="L3980" t="b">
        <v>0</v>
      </c>
      <c r="M3980">
        <v>23</v>
      </c>
      <c r="N3980" t="b">
        <v>1</v>
      </c>
      <c r="O3980" s="12" t="s">
        <v>8280</v>
      </c>
      <c r="P3980" s="12" t="s">
        <v>8281</v>
      </c>
      <c r="Q3980">
        <v>145.65</v>
      </c>
      <c r="R3980" s="18">
        <f t="shared" si="249"/>
        <v>42543.163194444445</v>
      </c>
      <c r="S3980" s="18">
        <f t="shared" si="250"/>
        <v>42521.010370370372</v>
      </c>
      <c r="T3980">
        <f t="shared" si="251"/>
        <v>2016</v>
      </c>
    </row>
    <row r="3981" spans="1:20" ht="60" x14ac:dyDescent="0.25">
      <c r="A3981">
        <v>3455</v>
      </c>
      <c r="B3981" s="9" t="s">
        <v>3454</v>
      </c>
      <c r="C3981" s="3" t="s">
        <v>7565</v>
      </c>
      <c r="D3981" s="5">
        <v>10000</v>
      </c>
      <c r="E3981" s="7">
        <v>10065</v>
      </c>
      <c r="F3981" s="11">
        <f t="shared" si="248"/>
        <v>101</v>
      </c>
      <c r="G3981" t="s">
        <v>8218</v>
      </c>
      <c r="H3981" t="s">
        <v>8223</v>
      </c>
      <c r="I3981" t="s">
        <v>8245</v>
      </c>
      <c r="J3981">
        <v>1476381627</v>
      </c>
      <c r="K3981">
        <v>1473789627</v>
      </c>
      <c r="L3981" t="b">
        <v>0</v>
      </c>
      <c r="M3981">
        <v>69</v>
      </c>
      <c r="N3981" t="b">
        <v>1</v>
      </c>
      <c r="O3981" s="12" t="s">
        <v>8280</v>
      </c>
      <c r="P3981" s="12" t="s">
        <v>8281</v>
      </c>
      <c r="Q3981">
        <v>145.87</v>
      </c>
      <c r="R3981" s="18">
        <f t="shared" si="249"/>
        <v>42656.7503125</v>
      </c>
      <c r="S3981" s="18">
        <f t="shared" si="250"/>
        <v>42626.7503125</v>
      </c>
      <c r="T3981">
        <f t="shared" si="251"/>
        <v>2016</v>
      </c>
    </row>
    <row r="3982" spans="1:20" ht="60" x14ac:dyDescent="0.25">
      <c r="A3982">
        <v>3017</v>
      </c>
      <c r="B3982" s="9" t="s">
        <v>3017</v>
      </c>
      <c r="C3982" s="3" t="s">
        <v>7127</v>
      </c>
      <c r="D3982" s="5">
        <v>22000</v>
      </c>
      <c r="E3982" s="7">
        <v>23285</v>
      </c>
      <c r="F3982" s="11">
        <f t="shared" si="248"/>
        <v>106</v>
      </c>
      <c r="G3982" t="s">
        <v>8218</v>
      </c>
      <c r="H3982" t="s">
        <v>8223</v>
      </c>
      <c r="I3982" t="s">
        <v>8245</v>
      </c>
      <c r="J3982">
        <v>1408566243</v>
      </c>
      <c r="K3982">
        <v>1405974243</v>
      </c>
      <c r="L3982" t="b">
        <v>0</v>
      </c>
      <c r="M3982">
        <v>159</v>
      </c>
      <c r="N3982" t="b">
        <v>1</v>
      </c>
      <c r="O3982" s="12" t="s">
        <v>8280</v>
      </c>
      <c r="P3982" s="12" t="s">
        <v>8282</v>
      </c>
      <c r="Q3982">
        <v>146.44999999999999</v>
      </c>
      <c r="R3982" s="18">
        <f t="shared" si="249"/>
        <v>41871.850034722222</v>
      </c>
      <c r="S3982" s="18">
        <f t="shared" si="250"/>
        <v>41841.850034722222</v>
      </c>
      <c r="T3982">
        <f t="shared" si="251"/>
        <v>2014</v>
      </c>
    </row>
    <row r="3983" spans="1:20" ht="45" x14ac:dyDescent="0.25">
      <c r="A3983">
        <v>3013</v>
      </c>
      <c r="B3983" s="9" t="s">
        <v>3013</v>
      </c>
      <c r="C3983" s="3" t="s">
        <v>7123</v>
      </c>
      <c r="D3983" s="5">
        <v>10000</v>
      </c>
      <c r="E3983" s="7">
        <v>15696</v>
      </c>
      <c r="F3983" s="11">
        <f t="shared" si="248"/>
        <v>157</v>
      </c>
      <c r="G3983" t="s">
        <v>8218</v>
      </c>
      <c r="H3983" t="s">
        <v>8223</v>
      </c>
      <c r="I3983" t="s">
        <v>8245</v>
      </c>
      <c r="J3983">
        <v>1434917049</v>
      </c>
      <c r="K3983">
        <v>1432325049</v>
      </c>
      <c r="L3983" t="b">
        <v>0</v>
      </c>
      <c r="M3983">
        <v>107</v>
      </c>
      <c r="N3983" t="b">
        <v>1</v>
      </c>
      <c r="O3983" s="12" t="s">
        <v>8280</v>
      </c>
      <c r="P3983" s="12" t="s">
        <v>8282</v>
      </c>
      <c r="Q3983">
        <v>146.69</v>
      </c>
      <c r="R3983" s="18">
        <f t="shared" si="249"/>
        <v>42176.836215277777</v>
      </c>
      <c r="S3983" s="18">
        <f t="shared" si="250"/>
        <v>42146.836215277777</v>
      </c>
      <c r="T3983">
        <f t="shared" si="251"/>
        <v>2015</v>
      </c>
    </row>
    <row r="3984" spans="1:20" ht="45" x14ac:dyDescent="0.25">
      <c r="A3984">
        <v>3355</v>
      </c>
      <c r="B3984" s="9" t="s">
        <v>3354</v>
      </c>
      <c r="C3984" s="3" t="s">
        <v>7465</v>
      </c>
      <c r="D3984" s="5">
        <v>1750</v>
      </c>
      <c r="E3984" s="7">
        <v>2210</v>
      </c>
      <c r="F3984" s="11">
        <f t="shared" si="248"/>
        <v>126</v>
      </c>
      <c r="G3984" t="s">
        <v>8218</v>
      </c>
      <c r="H3984" t="s">
        <v>8224</v>
      </c>
      <c r="I3984" t="s">
        <v>8246</v>
      </c>
      <c r="J3984">
        <v>1462879020</v>
      </c>
      <c r="K3984">
        <v>1461941527</v>
      </c>
      <c r="L3984" t="b">
        <v>0</v>
      </c>
      <c r="M3984">
        <v>15</v>
      </c>
      <c r="N3984" t="b">
        <v>1</v>
      </c>
      <c r="O3984" s="12" t="s">
        <v>8280</v>
      </c>
      <c r="P3984" s="12" t="s">
        <v>8281</v>
      </c>
      <c r="Q3984">
        <v>147.33000000000001</v>
      </c>
      <c r="R3984" s="18">
        <f t="shared" si="249"/>
        <v>42500.470138888893</v>
      </c>
      <c r="S3984" s="18">
        <f t="shared" si="250"/>
        <v>42489.619525462964</v>
      </c>
      <c r="T3984">
        <f t="shared" si="251"/>
        <v>2016</v>
      </c>
    </row>
    <row r="3985" spans="1:20" ht="30" x14ac:dyDescent="0.25">
      <c r="A3985">
        <v>4035</v>
      </c>
      <c r="B3985" s="9" t="s">
        <v>4031</v>
      </c>
      <c r="C3985" s="3" t="s">
        <v>8140</v>
      </c>
      <c r="D3985" s="5">
        <v>10000</v>
      </c>
      <c r="E3985" s="7">
        <v>3685</v>
      </c>
      <c r="F3985" s="11">
        <f t="shared" si="248"/>
        <v>37</v>
      </c>
      <c r="G3985" t="s">
        <v>8220</v>
      </c>
      <c r="H3985" t="s">
        <v>8223</v>
      </c>
      <c r="I3985" t="s">
        <v>8245</v>
      </c>
      <c r="J3985">
        <v>1413925887</v>
      </c>
      <c r="K3985">
        <v>1411333887</v>
      </c>
      <c r="L3985" t="b">
        <v>0</v>
      </c>
      <c r="M3985">
        <v>25</v>
      </c>
      <c r="N3985" t="b">
        <v>0</v>
      </c>
      <c r="O3985" s="12" t="s">
        <v>8280</v>
      </c>
      <c r="P3985" s="12" t="s">
        <v>8281</v>
      </c>
      <c r="Q3985">
        <v>147.4</v>
      </c>
      <c r="R3985" s="18">
        <f t="shared" si="249"/>
        <v>41933.882951388885</v>
      </c>
      <c r="S3985" s="18">
        <f t="shared" si="250"/>
        <v>41903.882951388885</v>
      </c>
      <c r="T3985">
        <f t="shared" si="251"/>
        <v>2014</v>
      </c>
    </row>
    <row r="3986" spans="1:20" ht="30" x14ac:dyDescent="0.25">
      <c r="A3986">
        <v>3869</v>
      </c>
      <c r="B3986" s="9" t="s">
        <v>3866</v>
      </c>
      <c r="C3986" s="3" t="s">
        <v>7978</v>
      </c>
      <c r="D3986" s="5">
        <v>13111</v>
      </c>
      <c r="E3986" s="7">
        <v>452</v>
      </c>
      <c r="F3986" s="11">
        <f t="shared" ref="F3986:F4049" si="252">ROUND(E3986/D3986*100,0)</f>
        <v>3</v>
      </c>
      <c r="G3986" t="s">
        <v>8219</v>
      </c>
      <c r="H3986" t="s">
        <v>8223</v>
      </c>
      <c r="I3986" t="s">
        <v>8245</v>
      </c>
      <c r="J3986">
        <v>1426302660</v>
      </c>
      <c r="K3986">
        <v>1423761792</v>
      </c>
      <c r="L3986" t="b">
        <v>0</v>
      </c>
      <c r="M3986">
        <v>15</v>
      </c>
      <c r="N3986" t="b">
        <v>0</v>
      </c>
      <c r="O3986" s="12" t="s">
        <v>8280</v>
      </c>
      <c r="P3986" s="12" t="s">
        <v>8305</v>
      </c>
      <c r="Q3986">
        <v>30.13</v>
      </c>
      <c r="R3986" s="18">
        <f t="shared" ref="R3986:R4049" si="253">(((J3986/60)/60)/24)+DATE(1970,1,1)</f>
        <v>42077.132638888885</v>
      </c>
      <c r="S3986" s="18">
        <f t="shared" ref="S3986:S4049" si="254">(((K3986/60)/60)/24)+DATE(1970,1,1)</f>
        <v>42047.724444444444</v>
      </c>
      <c r="T3986">
        <f t="shared" si="251"/>
        <v>2015</v>
      </c>
    </row>
    <row r="3987" spans="1:20" ht="60" x14ac:dyDescent="0.25">
      <c r="A3987">
        <v>3473</v>
      </c>
      <c r="B3987" s="9" t="s">
        <v>3472</v>
      </c>
      <c r="C3987" s="3" t="s">
        <v>7583</v>
      </c>
      <c r="D3987" s="5">
        <v>4900</v>
      </c>
      <c r="E3987" s="7">
        <v>4900</v>
      </c>
      <c r="F3987" s="11">
        <f t="shared" si="252"/>
        <v>100</v>
      </c>
      <c r="G3987" t="s">
        <v>8218</v>
      </c>
      <c r="H3987" t="s">
        <v>8223</v>
      </c>
      <c r="I3987" t="s">
        <v>8245</v>
      </c>
      <c r="J3987">
        <v>1426883220</v>
      </c>
      <c r="K3987">
        <v>1425067296</v>
      </c>
      <c r="L3987" t="b">
        <v>0</v>
      </c>
      <c r="M3987">
        <v>33</v>
      </c>
      <c r="N3987" t="b">
        <v>1</v>
      </c>
      <c r="O3987" s="12" t="s">
        <v>8280</v>
      </c>
      <c r="P3987" s="12" t="s">
        <v>8281</v>
      </c>
      <c r="Q3987">
        <v>148.47999999999999</v>
      </c>
      <c r="R3987" s="18">
        <f t="shared" si="253"/>
        <v>42083.852083333331</v>
      </c>
      <c r="S3987" s="18">
        <f t="shared" si="254"/>
        <v>42062.834444444445</v>
      </c>
      <c r="T3987">
        <f t="shared" si="251"/>
        <v>2015</v>
      </c>
    </row>
    <row r="3988" spans="1:20" ht="45" x14ac:dyDescent="0.25">
      <c r="A3988">
        <v>2706</v>
      </c>
      <c r="B3988" s="9" t="s">
        <v>2706</v>
      </c>
      <c r="C3988" s="3" t="s">
        <v>6816</v>
      </c>
      <c r="D3988" s="5">
        <v>35000</v>
      </c>
      <c r="E3988" s="7">
        <v>39304</v>
      </c>
      <c r="F3988" s="11">
        <f t="shared" si="252"/>
        <v>112</v>
      </c>
      <c r="G3988" t="s">
        <v>8218</v>
      </c>
      <c r="H3988" t="s">
        <v>8223</v>
      </c>
      <c r="I3988" t="s">
        <v>8245</v>
      </c>
      <c r="J3988">
        <v>1413442740</v>
      </c>
      <c r="K3988">
        <v>1410937483</v>
      </c>
      <c r="L3988" t="b">
        <v>1</v>
      </c>
      <c r="M3988">
        <v>263</v>
      </c>
      <c r="N3988" t="b">
        <v>1</v>
      </c>
      <c r="O3988" s="12" t="s">
        <v>8280</v>
      </c>
      <c r="P3988" s="12" t="s">
        <v>8282</v>
      </c>
      <c r="Q3988">
        <v>149.44</v>
      </c>
      <c r="R3988" s="18">
        <f t="shared" si="253"/>
        <v>41928.290972222225</v>
      </c>
      <c r="S3988" s="18">
        <f t="shared" si="254"/>
        <v>41899.294942129629</v>
      </c>
      <c r="T3988">
        <f t="shared" si="251"/>
        <v>2014</v>
      </c>
    </row>
    <row r="3989" spans="1:20" ht="60" x14ac:dyDescent="0.25">
      <c r="A3989">
        <v>3870</v>
      </c>
      <c r="B3989" s="9" t="s">
        <v>3867</v>
      </c>
      <c r="C3989" s="3" t="s">
        <v>7979</v>
      </c>
      <c r="D3989" s="5">
        <v>10000</v>
      </c>
      <c r="E3989" s="7">
        <v>1500</v>
      </c>
      <c r="F3989" s="11">
        <f t="shared" si="252"/>
        <v>15</v>
      </c>
      <c r="G3989" t="s">
        <v>8219</v>
      </c>
      <c r="H3989" t="s">
        <v>8223</v>
      </c>
      <c r="I3989" t="s">
        <v>8245</v>
      </c>
      <c r="J3989">
        <v>1404360478</v>
      </c>
      <c r="K3989">
        <v>1401768478</v>
      </c>
      <c r="L3989" t="b">
        <v>0</v>
      </c>
      <c r="M3989">
        <v>10</v>
      </c>
      <c r="N3989" t="b">
        <v>0</v>
      </c>
      <c r="O3989" s="12" t="s">
        <v>8280</v>
      </c>
      <c r="P3989" s="12" t="s">
        <v>8305</v>
      </c>
      <c r="Q3989">
        <v>150</v>
      </c>
      <c r="R3989" s="18">
        <f t="shared" si="253"/>
        <v>41823.17219907407</v>
      </c>
      <c r="S3989" s="18">
        <f t="shared" si="254"/>
        <v>41793.17219907407</v>
      </c>
      <c r="T3989">
        <f t="shared" si="251"/>
        <v>2014</v>
      </c>
    </row>
    <row r="3990" spans="1:20" ht="60" x14ac:dyDescent="0.25">
      <c r="A3990">
        <v>520</v>
      </c>
      <c r="B3990" s="9" t="s">
        <v>521</v>
      </c>
      <c r="C3990" s="3" t="s">
        <v>4630</v>
      </c>
      <c r="D3990" s="5">
        <v>5000</v>
      </c>
      <c r="E3990" s="7">
        <v>5105</v>
      </c>
      <c r="F3990" s="11">
        <f t="shared" si="252"/>
        <v>102</v>
      </c>
      <c r="G3990" t="s">
        <v>8218</v>
      </c>
      <c r="H3990" t="s">
        <v>8224</v>
      </c>
      <c r="I3990" t="s">
        <v>8246</v>
      </c>
      <c r="J3990">
        <v>1449766261</v>
      </c>
      <c r="K3990">
        <v>1447174261</v>
      </c>
      <c r="L3990" t="b">
        <v>0</v>
      </c>
      <c r="M3990">
        <v>34</v>
      </c>
      <c r="N3990" t="b">
        <v>1</v>
      </c>
      <c r="O3990" s="12" t="s">
        <v>8280</v>
      </c>
      <c r="P3990" s="12" t="s">
        <v>8281</v>
      </c>
      <c r="Q3990">
        <v>150.15</v>
      </c>
      <c r="R3990" s="18">
        <f t="shared" si="253"/>
        <v>42348.702094907407</v>
      </c>
      <c r="S3990" s="18">
        <f t="shared" si="254"/>
        <v>42318.702094907407</v>
      </c>
      <c r="T3990">
        <f t="shared" si="251"/>
        <v>2015</v>
      </c>
    </row>
    <row r="3991" spans="1:20" ht="60" x14ac:dyDescent="0.25">
      <c r="A3991">
        <v>3275</v>
      </c>
      <c r="B3991" s="9" t="s">
        <v>3275</v>
      </c>
      <c r="C3991" s="3" t="s">
        <v>7385</v>
      </c>
      <c r="D3991" s="5">
        <v>1800</v>
      </c>
      <c r="E3991" s="7">
        <v>1805</v>
      </c>
      <c r="F3991" s="11">
        <f t="shared" si="252"/>
        <v>100</v>
      </c>
      <c r="G3991" t="s">
        <v>8218</v>
      </c>
      <c r="H3991" t="s">
        <v>8223</v>
      </c>
      <c r="I3991" t="s">
        <v>8245</v>
      </c>
      <c r="J3991">
        <v>1423456200</v>
      </c>
      <c r="K3991">
        <v>1421183271</v>
      </c>
      <c r="L3991" t="b">
        <v>1</v>
      </c>
      <c r="M3991">
        <v>12</v>
      </c>
      <c r="N3991" t="b">
        <v>1</v>
      </c>
      <c r="O3991" s="12" t="s">
        <v>8280</v>
      </c>
      <c r="P3991" s="12" t="s">
        <v>8281</v>
      </c>
      <c r="Q3991">
        <v>150.41999999999999</v>
      </c>
      <c r="R3991" s="18">
        <f t="shared" si="253"/>
        <v>42044.1875</v>
      </c>
      <c r="S3991" s="18">
        <f t="shared" si="254"/>
        <v>42017.88045138889</v>
      </c>
      <c r="T3991">
        <f t="shared" si="251"/>
        <v>2015</v>
      </c>
    </row>
    <row r="3992" spans="1:20" ht="60" x14ac:dyDescent="0.25">
      <c r="A3992">
        <v>2793</v>
      </c>
      <c r="B3992" s="9" t="s">
        <v>2793</v>
      </c>
      <c r="C3992" s="3" t="s">
        <v>6903</v>
      </c>
      <c r="D3992" s="5">
        <v>10000</v>
      </c>
      <c r="E3992" s="7">
        <v>11056.75</v>
      </c>
      <c r="F3992" s="11">
        <f t="shared" si="252"/>
        <v>111</v>
      </c>
      <c r="G3992" t="s">
        <v>8218</v>
      </c>
      <c r="H3992" t="s">
        <v>8225</v>
      </c>
      <c r="I3992" t="s">
        <v>8247</v>
      </c>
      <c r="J3992">
        <v>1437473005</v>
      </c>
      <c r="K3992">
        <v>1434881005</v>
      </c>
      <c r="L3992" t="b">
        <v>0</v>
      </c>
      <c r="M3992">
        <v>73</v>
      </c>
      <c r="N3992" t="b">
        <v>1</v>
      </c>
      <c r="O3992" s="12" t="s">
        <v>8280</v>
      </c>
      <c r="P3992" s="12" t="s">
        <v>8281</v>
      </c>
      <c r="Q3992">
        <v>151.46</v>
      </c>
      <c r="R3992" s="18">
        <f t="shared" si="253"/>
        <v>42206.419039351851</v>
      </c>
      <c r="S3992" s="18">
        <f t="shared" si="254"/>
        <v>42176.419039351851</v>
      </c>
      <c r="T3992">
        <f t="shared" si="251"/>
        <v>2015</v>
      </c>
    </row>
    <row r="3993" spans="1:20" ht="30" x14ac:dyDescent="0.25">
      <c r="A3993">
        <v>3586</v>
      </c>
      <c r="B3993" s="9" t="s">
        <v>3585</v>
      </c>
      <c r="C3993" s="3" t="s">
        <v>7696</v>
      </c>
      <c r="D3993" s="5">
        <v>7500</v>
      </c>
      <c r="E3993" s="7">
        <v>8207</v>
      </c>
      <c r="F3993" s="11">
        <f t="shared" si="252"/>
        <v>109</v>
      </c>
      <c r="G3993" t="s">
        <v>8218</v>
      </c>
      <c r="H3993" t="s">
        <v>8223</v>
      </c>
      <c r="I3993" t="s">
        <v>8245</v>
      </c>
      <c r="J3993">
        <v>1474649070</v>
      </c>
      <c r="K3993">
        <v>1469465070</v>
      </c>
      <c r="L3993" t="b">
        <v>0</v>
      </c>
      <c r="M3993">
        <v>54</v>
      </c>
      <c r="N3993" t="b">
        <v>1</v>
      </c>
      <c r="O3993" s="12" t="s">
        <v>8280</v>
      </c>
      <c r="P3993" s="12" t="s">
        <v>8281</v>
      </c>
      <c r="Q3993">
        <v>151.97999999999999</v>
      </c>
      <c r="R3993" s="18">
        <f t="shared" si="253"/>
        <v>42636.697569444441</v>
      </c>
      <c r="S3993" s="18">
        <f t="shared" si="254"/>
        <v>42576.697569444441</v>
      </c>
      <c r="T3993">
        <f t="shared" si="251"/>
        <v>2016</v>
      </c>
    </row>
    <row r="3994" spans="1:20" ht="45" x14ac:dyDescent="0.25">
      <c r="A3994">
        <v>3324</v>
      </c>
      <c r="B3994" s="9" t="s">
        <v>3324</v>
      </c>
      <c r="C3994" s="3" t="s">
        <v>7434</v>
      </c>
      <c r="D3994" s="5">
        <v>1500</v>
      </c>
      <c r="E3994" s="7">
        <v>1525</v>
      </c>
      <c r="F3994" s="11">
        <f t="shared" si="252"/>
        <v>102</v>
      </c>
      <c r="G3994" t="s">
        <v>8218</v>
      </c>
      <c r="H3994" t="s">
        <v>8240</v>
      </c>
      <c r="I3994" t="s">
        <v>8248</v>
      </c>
      <c r="J3994">
        <v>1465135190</v>
      </c>
      <c r="K3994">
        <v>1463925590</v>
      </c>
      <c r="L3994" t="b">
        <v>0</v>
      </c>
      <c r="M3994">
        <v>10</v>
      </c>
      <c r="N3994" t="b">
        <v>1</v>
      </c>
      <c r="O3994" s="12" t="s">
        <v>8280</v>
      </c>
      <c r="P3994" s="12" t="s">
        <v>8281</v>
      </c>
      <c r="Q3994">
        <v>152.5</v>
      </c>
      <c r="R3994" s="18">
        <f t="shared" si="253"/>
        <v>42526.58321759259</v>
      </c>
      <c r="S3994" s="18">
        <f t="shared" si="254"/>
        <v>42512.58321759259</v>
      </c>
      <c r="T3994">
        <f t="shared" si="251"/>
        <v>2016</v>
      </c>
    </row>
    <row r="3995" spans="1:20" ht="45" x14ac:dyDescent="0.25">
      <c r="A3995">
        <v>2996</v>
      </c>
      <c r="B3995" s="9" t="s">
        <v>2996</v>
      </c>
      <c r="C3995" s="3" t="s">
        <v>7106</v>
      </c>
      <c r="D3995" s="5">
        <v>35000</v>
      </c>
      <c r="E3995" s="7">
        <v>60180</v>
      </c>
      <c r="F3995" s="11">
        <f t="shared" si="252"/>
        <v>172</v>
      </c>
      <c r="G3995" t="s">
        <v>8218</v>
      </c>
      <c r="H3995" t="s">
        <v>8223</v>
      </c>
      <c r="I3995" t="s">
        <v>8245</v>
      </c>
      <c r="J3995">
        <v>1432677240</v>
      </c>
      <c r="K3995">
        <v>1427493240</v>
      </c>
      <c r="L3995" t="b">
        <v>0</v>
      </c>
      <c r="M3995">
        <v>392</v>
      </c>
      <c r="N3995" t="b">
        <v>1</v>
      </c>
      <c r="O3995" s="12" t="s">
        <v>8280</v>
      </c>
      <c r="P3995" s="12" t="s">
        <v>8282</v>
      </c>
      <c r="Q3995">
        <v>153.52000000000001</v>
      </c>
      <c r="R3995" s="18">
        <f t="shared" si="253"/>
        <v>42150.912500000006</v>
      </c>
      <c r="S3995" s="18">
        <f t="shared" si="254"/>
        <v>42090.912500000006</v>
      </c>
      <c r="T3995">
        <f t="shared" si="251"/>
        <v>2015</v>
      </c>
    </row>
    <row r="3996" spans="1:20" ht="45" x14ac:dyDescent="0.25">
      <c r="A3996">
        <v>2983</v>
      </c>
      <c r="B3996" s="9" t="s">
        <v>2983</v>
      </c>
      <c r="C3996" s="3" t="s">
        <v>7093</v>
      </c>
      <c r="D3996" s="5">
        <v>116000</v>
      </c>
      <c r="E3996" s="7">
        <v>169985.91</v>
      </c>
      <c r="F3996" s="11">
        <f t="shared" si="252"/>
        <v>147</v>
      </c>
      <c r="G3996" t="s">
        <v>8218</v>
      </c>
      <c r="H3996" t="s">
        <v>8223</v>
      </c>
      <c r="I3996" t="s">
        <v>8245</v>
      </c>
      <c r="J3996">
        <v>1415722236</v>
      </c>
      <c r="K3996">
        <v>1410534636</v>
      </c>
      <c r="L3996" t="b">
        <v>1</v>
      </c>
      <c r="M3996">
        <v>1095</v>
      </c>
      <c r="N3996" t="b">
        <v>1</v>
      </c>
      <c r="O3996" s="12" t="s">
        <v>8280</v>
      </c>
      <c r="P3996" s="12" t="s">
        <v>8282</v>
      </c>
      <c r="Q3996">
        <v>155.24</v>
      </c>
      <c r="R3996" s="18">
        <f t="shared" si="253"/>
        <v>41954.674027777779</v>
      </c>
      <c r="S3996" s="18">
        <f t="shared" si="254"/>
        <v>41894.632361111115</v>
      </c>
      <c r="T3996">
        <f t="shared" si="251"/>
        <v>2014</v>
      </c>
    </row>
    <row r="3997" spans="1:20" ht="60" x14ac:dyDescent="0.25">
      <c r="A3997">
        <v>3702</v>
      </c>
      <c r="B3997" s="9" t="s">
        <v>3699</v>
      </c>
      <c r="C3997" s="3" t="s">
        <v>7812</v>
      </c>
      <c r="D3997" s="5">
        <v>3000</v>
      </c>
      <c r="E3997" s="7">
        <v>3275</v>
      </c>
      <c r="F3997" s="11">
        <f t="shared" si="252"/>
        <v>109</v>
      </c>
      <c r="G3997" t="s">
        <v>8218</v>
      </c>
      <c r="H3997" t="s">
        <v>8224</v>
      </c>
      <c r="I3997" t="s">
        <v>8246</v>
      </c>
      <c r="J3997">
        <v>1468191540</v>
      </c>
      <c r="K3997">
        <v>1464958484</v>
      </c>
      <c r="L3997" t="b">
        <v>0</v>
      </c>
      <c r="M3997">
        <v>21</v>
      </c>
      <c r="N3997" t="b">
        <v>1</v>
      </c>
      <c r="O3997" s="12" t="s">
        <v>8280</v>
      </c>
      <c r="P3997" s="12" t="s">
        <v>8281</v>
      </c>
      <c r="Q3997">
        <v>155.94999999999999</v>
      </c>
      <c r="R3997" s="18">
        <f t="shared" si="253"/>
        <v>42561.957638888889</v>
      </c>
      <c r="S3997" s="18">
        <f t="shared" si="254"/>
        <v>42524.53800925926</v>
      </c>
      <c r="T3997">
        <f t="shared" si="251"/>
        <v>2016</v>
      </c>
    </row>
    <row r="3998" spans="1:20" ht="60" x14ac:dyDescent="0.25">
      <c r="A3998">
        <v>3010</v>
      </c>
      <c r="B3998" s="9" t="s">
        <v>3010</v>
      </c>
      <c r="C3998" s="3" t="s">
        <v>7120</v>
      </c>
      <c r="D3998" s="5">
        <v>1500</v>
      </c>
      <c r="E3998" s="7">
        <v>2370</v>
      </c>
      <c r="F3998" s="11">
        <f t="shared" si="252"/>
        <v>158</v>
      </c>
      <c r="G3998" t="s">
        <v>8218</v>
      </c>
      <c r="H3998" t="s">
        <v>8223</v>
      </c>
      <c r="I3998" t="s">
        <v>8245</v>
      </c>
      <c r="J3998">
        <v>1424548719</v>
      </c>
      <c r="K3998">
        <v>1419364719</v>
      </c>
      <c r="L3998" t="b">
        <v>0</v>
      </c>
      <c r="M3998">
        <v>15</v>
      </c>
      <c r="N3998" t="b">
        <v>1</v>
      </c>
      <c r="O3998" s="12" t="s">
        <v>8280</v>
      </c>
      <c r="P3998" s="12" t="s">
        <v>8282</v>
      </c>
      <c r="Q3998">
        <v>158</v>
      </c>
      <c r="R3998" s="18">
        <f t="shared" si="253"/>
        <v>42056.832395833335</v>
      </c>
      <c r="S3998" s="18">
        <f t="shared" si="254"/>
        <v>41996.832395833335</v>
      </c>
      <c r="T3998">
        <f t="shared" si="251"/>
        <v>2014</v>
      </c>
    </row>
    <row r="3999" spans="1:20" ht="60" x14ac:dyDescent="0.25">
      <c r="A3999">
        <v>3416</v>
      </c>
      <c r="B3999" s="9" t="s">
        <v>3415</v>
      </c>
      <c r="C3999" s="3" t="s">
        <v>7526</v>
      </c>
      <c r="D3999" s="5">
        <v>4000</v>
      </c>
      <c r="E3999" s="7">
        <v>4784</v>
      </c>
      <c r="F3999" s="11">
        <f t="shared" si="252"/>
        <v>120</v>
      </c>
      <c r="G3999" t="s">
        <v>8218</v>
      </c>
      <c r="H3999" t="s">
        <v>8224</v>
      </c>
      <c r="I3999" t="s">
        <v>8246</v>
      </c>
      <c r="J3999">
        <v>1429813800</v>
      </c>
      <c r="K3999">
        <v>1427363645</v>
      </c>
      <c r="L3999" t="b">
        <v>0</v>
      </c>
      <c r="M3999">
        <v>30</v>
      </c>
      <c r="N3999" t="b">
        <v>1</v>
      </c>
      <c r="O3999" s="12" t="s">
        <v>8280</v>
      </c>
      <c r="P3999" s="12" t="s">
        <v>8281</v>
      </c>
      <c r="Q3999">
        <v>159.47</v>
      </c>
      <c r="R3999" s="18">
        <f t="shared" si="253"/>
        <v>42117.770833333328</v>
      </c>
      <c r="S3999" s="18">
        <f t="shared" si="254"/>
        <v>42089.412557870368</v>
      </c>
      <c r="T3999">
        <f t="shared" si="251"/>
        <v>2015</v>
      </c>
    </row>
    <row r="4000" spans="1:20" ht="60" x14ac:dyDescent="0.25">
      <c r="A4000">
        <v>3022</v>
      </c>
      <c r="B4000" s="9" t="s">
        <v>3022</v>
      </c>
      <c r="C4000" s="3" t="s">
        <v>7132</v>
      </c>
      <c r="D4000" s="5">
        <v>10000</v>
      </c>
      <c r="E4000" s="7">
        <v>10088</v>
      </c>
      <c r="F4000" s="11">
        <f t="shared" si="252"/>
        <v>101</v>
      </c>
      <c r="G4000" t="s">
        <v>8218</v>
      </c>
      <c r="H4000" t="s">
        <v>8223</v>
      </c>
      <c r="I4000" t="s">
        <v>8245</v>
      </c>
      <c r="J4000">
        <v>1472338409</v>
      </c>
      <c r="K4000">
        <v>1468450409</v>
      </c>
      <c r="L4000" t="b">
        <v>0</v>
      </c>
      <c r="M4000">
        <v>62</v>
      </c>
      <c r="N4000" t="b">
        <v>1</v>
      </c>
      <c r="O4000" s="12" t="s">
        <v>8280</v>
      </c>
      <c r="P4000" s="12" t="s">
        <v>8282</v>
      </c>
      <c r="Q4000">
        <v>162.71</v>
      </c>
      <c r="R4000" s="18">
        <f t="shared" si="253"/>
        <v>42609.95380787037</v>
      </c>
      <c r="S4000" s="18">
        <f t="shared" si="254"/>
        <v>42564.95380787037</v>
      </c>
      <c r="T4000">
        <f t="shared" si="251"/>
        <v>2016</v>
      </c>
    </row>
    <row r="4001" spans="1:20" ht="45" x14ac:dyDescent="0.25">
      <c r="A4001">
        <v>3871</v>
      </c>
      <c r="B4001" s="9" t="s">
        <v>3868</v>
      </c>
      <c r="C4001" s="3" t="s">
        <v>7980</v>
      </c>
      <c r="D4001" s="5">
        <v>1500</v>
      </c>
      <c r="E4001" s="7">
        <v>40</v>
      </c>
      <c r="F4001" s="11">
        <f t="shared" si="252"/>
        <v>3</v>
      </c>
      <c r="G4001" t="s">
        <v>8219</v>
      </c>
      <c r="H4001" t="s">
        <v>8223</v>
      </c>
      <c r="I4001" t="s">
        <v>8245</v>
      </c>
      <c r="J4001">
        <v>1490809450</v>
      </c>
      <c r="K4001">
        <v>1485629050</v>
      </c>
      <c r="L4001" t="b">
        <v>0</v>
      </c>
      <c r="M4001">
        <v>3</v>
      </c>
      <c r="N4001" t="b">
        <v>0</v>
      </c>
      <c r="O4001" s="12" t="s">
        <v>8280</v>
      </c>
      <c r="P4001" s="12" t="s">
        <v>8305</v>
      </c>
      <c r="Q4001">
        <v>13.33</v>
      </c>
      <c r="R4001" s="18">
        <f t="shared" si="253"/>
        <v>42823.739004629635</v>
      </c>
      <c r="S4001" s="18">
        <f t="shared" si="254"/>
        <v>42763.780671296292</v>
      </c>
      <c r="T4001">
        <f t="shared" si="251"/>
        <v>2017</v>
      </c>
    </row>
    <row r="4002" spans="1:20" ht="60" x14ac:dyDescent="0.25">
      <c r="A4002">
        <v>3004</v>
      </c>
      <c r="B4002" s="9" t="s">
        <v>3004</v>
      </c>
      <c r="C4002" s="3" t="s">
        <v>7114</v>
      </c>
      <c r="D4002" s="5">
        <v>40000</v>
      </c>
      <c r="E4002" s="7">
        <v>45126</v>
      </c>
      <c r="F4002" s="11">
        <f t="shared" si="252"/>
        <v>113</v>
      </c>
      <c r="G4002" t="s">
        <v>8218</v>
      </c>
      <c r="H4002" t="s">
        <v>8223</v>
      </c>
      <c r="I4002" t="s">
        <v>8245</v>
      </c>
      <c r="J4002">
        <v>1416089324</v>
      </c>
      <c r="K4002">
        <v>1413493724</v>
      </c>
      <c r="L4002" t="b">
        <v>0</v>
      </c>
      <c r="M4002">
        <v>277</v>
      </c>
      <c r="N4002" t="b">
        <v>1</v>
      </c>
      <c r="O4002" s="12" t="s">
        <v>8280</v>
      </c>
      <c r="P4002" s="12" t="s">
        <v>8282</v>
      </c>
      <c r="Q4002">
        <v>162.91</v>
      </c>
      <c r="R4002" s="18">
        <f t="shared" si="253"/>
        <v>41958.922731481478</v>
      </c>
      <c r="S4002" s="18">
        <f t="shared" si="254"/>
        <v>41928.881064814814</v>
      </c>
      <c r="T4002">
        <f t="shared" si="251"/>
        <v>2014</v>
      </c>
    </row>
    <row r="4003" spans="1:20" ht="60" x14ac:dyDescent="0.25">
      <c r="A4003">
        <v>4062</v>
      </c>
      <c r="B4003" s="9" t="s">
        <v>4058</v>
      </c>
      <c r="C4003" s="3" t="s">
        <v>8166</v>
      </c>
      <c r="D4003" s="5">
        <v>20000</v>
      </c>
      <c r="E4003" s="7">
        <v>490</v>
      </c>
      <c r="F4003" s="11">
        <f t="shared" si="252"/>
        <v>2</v>
      </c>
      <c r="G4003" t="s">
        <v>8220</v>
      </c>
      <c r="H4003" t="s">
        <v>8223</v>
      </c>
      <c r="I4003" t="s">
        <v>8245</v>
      </c>
      <c r="J4003">
        <v>1467481468</v>
      </c>
      <c r="K4003">
        <v>1464889468</v>
      </c>
      <c r="L4003" t="b">
        <v>0</v>
      </c>
      <c r="M4003">
        <v>3</v>
      </c>
      <c r="N4003" t="b">
        <v>0</v>
      </c>
      <c r="O4003" s="12" t="s">
        <v>8280</v>
      </c>
      <c r="P4003" s="12" t="s">
        <v>8281</v>
      </c>
      <c r="Q4003">
        <v>163.33000000000001</v>
      </c>
      <c r="R4003" s="18">
        <f t="shared" si="253"/>
        <v>42553.739212962959</v>
      </c>
      <c r="S4003" s="18">
        <f t="shared" si="254"/>
        <v>42523.739212962959</v>
      </c>
      <c r="T4003">
        <f t="shared" si="251"/>
        <v>2016</v>
      </c>
    </row>
    <row r="4004" spans="1:20" ht="60" x14ac:dyDescent="0.25">
      <c r="A4004">
        <v>2704</v>
      </c>
      <c r="B4004" s="9" t="s">
        <v>2704</v>
      </c>
      <c r="C4004" s="3" t="s">
        <v>6814</v>
      </c>
      <c r="D4004" s="5">
        <v>19000</v>
      </c>
      <c r="E4004" s="7">
        <v>1145</v>
      </c>
      <c r="F4004" s="11">
        <f t="shared" si="252"/>
        <v>6</v>
      </c>
      <c r="G4004" t="s">
        <v>8221</v>
      </c>
      <c r="H4004" t="s">
        <v>8223</v>
      </c>
      <c r="I4004" t="s">
        <v>8245</v>
      </c>
      <c r="J4004">
        <v>1491421314</v>
      </c>
      <c r="K4004">
        <v>1487709714</v>
      </c>
      <c r="L4004" t="b">
        <v>0</v>
      </c>
      <c r="M4004">
        <v>7</v>
      </c>
      <c r="N4004" t="b">
        <v>0</v>
      </c>
      <c r="O4004" s="12" t="s">
        <v>8280</v>
      </c>
      <c r="P4004" s="12" t="s">
        <v>8282</v>
      </c>
      <c r="Q4004">
        <v>163.57</v>
      </c>
      <c r="R4004" s="18">
        <f t="shared" si="253"/>
        <v>42830.820763888885</v>
      </c>
      <c r="S4004" s="18">
        <f t="shared" si="254"/>
        <v>42787.862430555557</v>
      </c>
      <c r="T4004">
        <f t="shared" si="251"/>
        <v>2017</v>
      </c>
    </row>
    <row r="4005" spans="1:20" ht="45" x14ac:dyDescent="0.25">
      <c r="A4005">
        <v>3027</v>
      </c>
      <c r="B4005" s="9" t="s">
        <v>3027</v>
      </c>
      <c r="C4005" s="3" t="s">
        <v>7137</v>
      </c>
      <c r="D4005" s="5">
        <v>40000</v>
      </c>
      <c r="E4005" s="7">
        <v>52576</v>
      </c>
      <c r="F4005" s="11">
        <f t="shared" si="252"/>
        <v>131</v>
      </c>
      <c r="G4005" t="s">
        <v>8218</v>
      </c>
      <c r="H4005" t="s">
        <v>8223</v>
      </c>
      <c r="I4005" t="s">
        <v>8245</v>
      </c>
      <c r="J4005">
        <v>1426866851</v>
      </c>
      <c r="K4005">
        <v>1424278451</v>
      </c>
      <c r="L4005" t="b">
        <v>0</v>
      </c>
      <c r="M4005">
        <v>320</v>
      </c>
      <c r="N4005" t="b">
        <v>1</v>
      </c>
      <c r="O4005" s="12" t="s">
        <v>8280</v>
      </c>
      <c r="P4005" s="12" t="s">
        <v>8282</v>
      </c>
      <c r="Q4005">
        <v>164.3</v>
      </c>
      <c r="R4005" s="18">
        <f t="shared" si="253"/>
        <v>42083.662627314814</v>
      </c>
      <c r="S4005" s="18">
        <f t="shared" si="254"/>
        <v>42053.704293981486</v>
      </c>
      <c r="T4005">
        <f t="shared" si="251"/>
        <v>2015</v>
      </c>
    </row>
    <row r="4006" spans="1:20" ht="45" x14ac:dyDescent="0.25">
      <c r="A4006">
        <v>3480</v>
      </c>
      <c r="B4006" s="9" t="s">
        <v>3479</v>
      </c>
      <c r="C4006" s="3" t="s">
        <v>7590</v>
      </c>
      <c r="D4006" s="5">
        <v>1500</v>
      </c>
      <c r="E4006" s="7">
        <v>2140</v>
      </c>
      <c r="F4006" s="11">
        <f t="shared" si="252"/>
        <v>143</v>
      </c>
      <c r="G4006" t="s">
        <v>8218</v>
      </c>
      <c r="H4006" t="s">
        <v>8223</v>
      </c>
      <c r="I4006" t="s">
        <v>8245</v>
      </c>
      <c r="J4006">
        <v>1436562000</v>
      </c>
      <c r="K4006">
        <v>1434440227</v>
      </c>
      <c r="L4006" t="b">
        <v>0</v>
      </c>
      <c r="M4006">
        <v>13</v>
      </c>
      <c r="N4006" t="b">
        <v>1</v>
      </c>
      <c r="O4006" s="12" t="s">
        <v>8280</v>
      </c>
      <c r="P4006" s="12" t="s">
        <v>8281</v>
      </c>
      <c r="Q4006">
        <v>164.62</v>
      </c>
      <c r="R4006" s="18">
        <f t="shared" si="253"/>
        <v>42195.875</v>
      </c>
      <c r="S4006" s="18">
        <f t="shared" si="254"/>
        <v>42171.317442129628</v>
      </c>
      <c r="T4006">
        <f t="shared" si="251"/>
        <v>2015</v>
      </c>
    </row>
    <row r="4007" spans="1:20" ht="45" x14ac:dyDescent="0.25">
      <c r="A4007">
        <v>3548</v>
      </c>
      <c r="B4007" s="9" t="s">
        <v>3547</v>
      </c>
      <c r="C4007" s="3" t="s">
        <v>7658</v>
      </c>
      <c r="D4007" s="5">
        <v>2100</v>
      </c>
      <c r="E4007" s="7">
        <v>2140</v>
      </c>
      <c r="F4007" s="11">
        <f t="shared" si="252"/>
        <v>102</v>
      </c>
      <c r="G4007" t="s">
        <v>8218</v>
      </c>
      <c r="H4007" t="s">
        <v>8223</v>
      </c>
      <c r="I4007" t="s">
        <v>8245</v>
      </c>
      <c r="J4007">
        <v>1457139600</v>
      </c>
      <c r="K4007">
        <v>1455230214</v>
      </c>
      <c r="L4007" t="b">
        <v>0</v>
      </c>
      <c r="M4007">
        <v>13</v>
      </c>
      <c r="N4007" t="b">
        <v>1</v>
      </c>
      <c r="O4007" s="12" t="s">
        <v>8280</v>
      </c>
      <c r="P4007" s="12" t="s">
        <v>8281</v>
      </c>
      <c r="Q4007">
        <v>164.62</v>
      </c>
      <c r="R4007" s="18">
        <f t="shared" si="253"/>
        <v>42434.041666666672</v>
      </c>
      <c r="S4007" s="18">
        <f t="shared" si="254"/>
        <v>42411.942291666666</v>
      </c>
      <c r="T4007">
        <f t="shared" si="251"/>
        <v>2016</v>
      </c>
    </row>
    <row r="4008" spans="1:20" ht="45" x14ac:dyDescent="0.25">
      <c r="A4008">
        <v>2709</v>
      </c>
      <c r="B4008" s="9" t="s">
        <v>2709</v>
      </c>
      <c r="C4008" s="3" t="s">
        <v>6819</v>
      </c>
      <c r="D4008" s="5">
        <v>50000</v>
      </c>
      <c r="E4008" s="7">
        <v>50803</v>
      </c>
      <c r="F4008" s="11">
        <f t="shared" si="252"/>
        <v>102</v>
      </c>
      <c r="G4008" t="s">
        <v>8218</v>
      </c>
      <c r="H4008" t="s">
        <v>8223</v>
      </c>
      <c r="I4008" t="s">
        <v>8245</v>
      </c>
      <c r="J4008">
        <v>1475553540</v>
      </c>
      <c r="K4008">
        <v>1472528141</v>
      </c>
      <c r="L4008" t="b">
        <v>1</v>
      </c>
      <c r="M4008">
        <v>308</v>
      </c>
      <c r="N4008" t="b">
        <v>1</v>
      </c>
      <c r="O4008" s="12" t="s">
        <v>8280</v>
      </c>
      <c r="P4008" s="12" t="s">
        <v>8282</v>
      </c>
      <c r="Q4008">
        <v>164.94</v>
      </c>
      <c r="R4008" s="18">
        <f t="shared" si="253"/>
        <v>42647.165972222225</v>
      </c>
      <c r="S4008" s="18">
        <f t="shared" si="254"/>
        <v>42612.149780092594</v>
      </c>
      <c r="T4008">
        <f t="shared" si="251"/>
        <v>2016</v>
      </c>
    </row>
    <row r="4009" spans="1:20" ht="45" x14ac:dyDescent="0.25">
      <c r="A4009">
        <v>4036</v>
      </c>
      <c r="B4009" s="9" t="s">
        <v>4032</v>
      </c>
      <c r="C4009" s="3" t="s">
        <v>7438</v>
      </c>
      <c r="D4009" s="5">
        <v>6000</v>
      </c>
      <c r="E4009" s="7">
        <v>2823</v>
      </c>
      <c r="F4009" s="11">
        <f t="shared" si="252"/>
        <v>47</v>
      </c>
      <c r="G4009" t="s">
        <v>8220</v>
      </c>
      <c r="H4009" t="s">
        <v>8223</v>
      </c>
      <c r="I4009" t="s">
        <v>8245</v>
      </c>
      <c r="J4009">
        <v>1404253800</v>
      </c>
      <c r="K4009">
        <v>1402784964</v>
      </c>
      <c r="L4009" t="b">
        <v>0</v>
      </c>
      <c r="M4009">
        <v>17</v>
      </c>
      <c r="N4009" t="b">
        <v>0</v>
      </c>
      <c r="O4009" s="12" t="s">
        <v>8280</v>
      </c>
      <c r="P4009" s="12" t="s">
        <v>8281</v>
      </c>
      <c r="Q4009">
        <v>166.06</v>
      </c>
      <c r="R4009" s="18">
        <f t="shared" si="253"/>
        <v>41821.9375</v>
      </c>
      <c r="S4009" s="18">
        <f t="shared" si="254"/>
        <v>41804.937083333331</v>
      </c>
      <c r="T4009">
        <f t="shared" si="251"/>
        <v>2014</v>
      </c>
    </row>
    <row r="4010" spans="1:20" ht="60" x14ac:dyDescent="0.25">
      <c r="A4010">
        <v>3872</v>
      </c>
      <c r="B4010" s="9" t="s">
        <v>3869</v>
      </c>
      <c r="C4010" s="3" t="s">
        <v>7981</v>
      </c>
      <c r="D4010" s="5">
        <v>15000</v>
      </c>
      <c r="E4010" s="7">
        <v>0</v>
      </c>
      <c r="F4010" s="11">
        <f t="shared" si="252"/>
        <v>0</v>
      </c>
      <c r="G4010" t="s">
        <v>8219</v>
      </c>
      <c r="H4010" t="s">
        <v>8223</v>
      </c>
      <c r="I4010" t="s">
        <v>8245</v>
      </c>
      <c r="J4010">
        <v>1439522996</v>
      </c>
      <c r="K4010">
        <v>1435202996</v>
      </c>
      <c r="L4010" t="b">
        <v>0</v>
      </c>
      <c r="M4010">
        <v>0</v>
      </c>
      <c r="N4010" t="b">
        <v>0</v>
      </c>
      <c r="O4010" s="12" t="s">
        <v>8280</v>
      </c>
      <c r="P4010" s="12" t="s">
        <v>8305</v>
      </c>
      <c r="Q4010">
        <v>0</v>
      </c>
      <c r="R4010" s="18">
        <f t="shared" si="253"/>
        <v>42230.145787037036</v>
      </c>
      <c r="S4010" s="18">
        <f t="shared" si="254"/>
        <v>42180.145787037036</v>
      </c>
      <c r="T4010">
        <f t="shared" si="251"/>
        <v>2015</v>
      </c>
    </row>
    <row r="4011" spans="1:20" ht="60" x14ac:dyDescent="0.25">
      <c r="A4011">
        <v>3873</v>
      </c>
      <c r="B4011" s="9" t="s">
        <v>3870</v>
      </c>
      <c r="C4011" s="3" t="s">
        <v>7982</v>
      </c>
      <c r="D4011" s="5">
        <v>5500</v>
      </c>
      <c r="E4011" s="7">
        <v>0</v>
      </c>
      <c r="F4011" s="11">
        <f t="shared" si="252"/>
        <v>0</v>
      </c>
      <c r="G4011" t="s">
        <v>8219</v>
      </c>
      <c r="H4011" t="s">
        <v>8223</v>
      </c>
      <c r="I4011" t="s">
        <v>8245</v>
      </c>
      <c r="J4011">
        <v>1444322535</v>
      </c>
      <c r="K4011">
        <v>1441730535</v>
      </c>
      <c r="L4011" t="b">
        <v>0</v>
      </c>
      <c r="M4011">
        <v>0</v>
      </c>
      <c r="N4011" t="b">
        <v>0</v>
      </c>
      <c r="O4011" s="12" t="s">
        <v>8280</v>
      </c>
      <c r="P4011" s="12" t="s">
        <v>8305</v>
      </c>
      <c r="Q4011">
        <v>0</v>
      </c>
      <c r="R4011" s="18">
        <f t="shared" si="253"/>
        <v>42285.696006944447</v>
      </c>
      <c r="S4011" s="18">
        <f t="shared" si="254"/>
        <v>42255.696006944447</v>
      </c>
      <c r="T4011">
        <f t="shared" si="251"/>
        <v>2015</v>
      </c>
    </row>
    <row r="4012" spans="1:20" ht="45" x14ac:dyDescent="0.25">
      <c r="A4012">
        <v>3219</v>
      </c>
      <c r="B4012" s="9" t="s">
        <v>3219</v>
      </c>
      <c r="C4012" s="3" t="s">
        <v>7329</v>
      </c>
      <c r="D4012" s="5">
        <v>20000</v>
      </c>
      <c r="E4012" s="7">
        <v>20022</v>
      </c>
      <c r="F4012" s="11">
        <f t="shared" si="252"/>
        <v>100</v>
      </c>
      <c r="G4012" t="s">
        <v>8218</v>
      </c>
      <c r="H4012" t="s">
        <v>8223</v>
      </c>
      <c r="I4012" t="s">
        <v>8245</v>
      </c>
      <c r="J4012">
        <v>1427063747</v>
      </c>
      <c r="K4012">
        <v>1424043347</v>
      </c>
      <c r="L4012" t="b">
        <v>1</v>
      </c>
      <c r="M4012">
        <v>119</v>
      </c>
      <c r="N4012" t="b">
        <v>1</v>
      </c>
      <c r="O4012" s="12" t="s">
        <v>8280</v>
      </c>
      <c r="P4012" s="12" t="s">
        <v>8281</v>
      </c>
      <c r="Q4012">
        <v>168.25</v>
      </c>
      <c r="R4012" s="18">
        <f t="shared" si="253"/>
        <v>42085.941516203704</v>
      </c>
      <c r="S4012" s="18">
        <f t="shared" si="254"/>
        <v>42050.983182870375</v>
      </c>
      <c r="T4012">
        <f t="shared" si="251"/>
        <v>2015</v>
      </c>
    </row>
    <row r="4013" spans="1:20" ht="60" x14ac:dyDescent="0.25">
      <c r="A4013">
        <v>1300</v>
      </c>
      <c r="B4013" s="9" t="s">
        <v>1301</v>
      </c>
      <c r="C4013" s="3" t="s">
        <v>5410</v>
      </c>
      <c r="D4013" s="5">
        <v>3000</v>
      </c>
      <c r="E4013" s="7">
        <v>4050</v>
      </c>
      <c r="F4013" s="11">
        <f t="shared" si="252"/>
        <v>135</v>
      </c>
      <c r="G4013" t="s">
        <v>8218</v>
      </c>
      <c r="H4013" t="s">
        <v>8223</v>
      </c>
      <c r="I4013" t="s">
        <v>8245</v>
      </c>
      <c r="J4013">
        <v>1464807420</v>
      </c>
      <c r="K4013">
        <v>1461427938</v>
      </c>
      <c r="L4013" t="b">
        <v>0</v>
      </c>
      <c r="M4013">
        <v>24</v>
      </c>
      <c r="N4013" t="b">
        <v>1</v>
      </c>
      <c r="O4013" s="12" t="s">
        <v>8280</v>
      </c>
      <c r="P4013" s="12" t="s">
        <v>8281</v>
      </c>
      <c r="Q4013">
        <v>168.75</v>
      </c>
      <c r="R4013" s="18">
        <f t="shared" si="253"/>
        <v>42522.789583333331</v>
      </c>
      <c r="S4013" s="18">
        <f t="shared" si="254"/>
        <v>42483.675208333334</v>
      </c>
      <c r="T4013">
        <f t="shared" si="251"/>
        <v>2016</v>
      </c>
    </row>
    <row r="4014" spans="1:20" ht="45" x14ac:dyDescent="0.25">
      <c r="A4014">
        <v>2720</v>
      </c>
      <c r="B4014" s="9" t="s">
        <v>2720</v>
      </c>
      <c r="C4014" s="3" t="s">
        <v>6830</v>
      </c>
      <c r="D4014" s="5">
        <v>25000</v>
      </c>
      <c r="E4014" s="7">
        <v>29531</v>
      </c>
      <c r="F4014" s="11">
        <f t="shared" si="252"/>
        <v>118</v>
      </c>
      <c r="G4014" t="s">
        <v>8218</v>
      </c>
      <c r="H4014" t="s">
        <v>8223</v>
      </c>
      <c r="I4014" t="s">
        <v>8245</v>
      </c>
      <c r="J4014">
        <v>1478866253</v>
      </c>
      <c r="K4014">
        <v>1476270653</v>
      </c>
      <c r="L4014" t="b">
        <v>0</v>
      </c>
      <c r="M4014">
        <v>173</v>
      </c>
      <c r="N4014" t="b">
        <v>1</v>
      </c>
      <c r="O4014" s="12" t="s">
        <v>8280</v>
      </c>
      <c r="P4014" s="12" t="s">
        <v>8282</v>
      </c>
      <c r="Q4014">
        <v>170.7</v>
      </c>
      <c r="R4014" s="18">
        <f t="shared" si="253"/>
        <v>42685.507557870369</v>
      </c>
      <c r="S4014" s="18">
        <f t="shared" si="254"/>
        <v>42655.465891203698</v>
      </c>
      <c r="T4014">
        <f t="shared" si="251"/>
        <v>2016</v>
      </c>
    </row>
    <row r="4015" spans="1:20" ht="60" x14ac:dyDescent="0.25">
      <c r="A4015">
        <v>3555</v>
      </c>
      <c r="B4015" s="9" t="s">
        <v>3554</v>
      </c>
      <c r="C4015" s="3" t="s">
        <v>7665</v>
      </c>
      <c r="D4015" s="5">
        <v>2400</v>
      </c>
      <c r="E4015" s="7">
        <v>2400</v>
      </c>
      <c r="F4015" s="11">
        <f t="shared" si="252"/>
        <v>100</v>
      </c>
      <c r="G4015" t="s">
        <v>8218</v>
      </c>
      <c r="H4015" t="s">
        <v>8236</v>
      </c>
      <c r="I4015" t="s">
        <v>8248</v>
      </c>
      <c r="J4015">
        <v>1479382594</v>
      </c>
      <c r="K4015">
        <v>1476786994</v>
      </c>
      <c r="L4015" t="b">
        <v>0</v>
      </c>
      <c r="M4015">
        <v>14</v>
      </c>
      <c r="N4015" t="b">
        <v>1</v>
      </c>
      <c r="O4015" s="12" t="s">
        <v>8280</v>
      </c>
      <c r="P4015" s="12" t="s">
        <v>8281</v>
      </c>
      <c r="Q4015">
        <v>171.43</v>
      </c>
      <c r="R4015" s="18">
        <f t="shared" si="253"/>
        <v>42691.483726851846</v>
      </c>
      <c r="S4015" s="18">
        <f t="shared" si="254"/>
        <v>42661.442060185189</v>
      </c>
      <c r="T4015">
        <f t="shared" si="251"/>
        <v>2016</v>
      </c>
    </row>
    <row r="4016" spans="1:20" ht="60" x14ac:dyDescent="0.25">
      <c r="A4016">
        <v>3874</v>
      </c>
      <c r="B4016" s="9" t="s">
        <v>3871</v>
      </c>
      <c r="C4016" s="3" t="s">
        <v>7983</v>
      </c>
      <c r="D4016" s="5">
        <v>620</v>
      </c>
      <c r="E4016" s="7">
        <v>0</v>
      </c>
      <c r="F4016" s="11">
        <f t="shared" si="252"/>
        <v>0</v>
      </c>
      <c r="G4016" t="s">
        <v>8219</v>
      </c>
      <c r="H4016" t="s">
        <v>8227</v>
      </c>
      <c r="I4016" t="s">
        <v>8249</v>
      </c>
      <c r="J4016">
        <v>1422061200</v>
      </c>
      <c r="K4016">
        <v>1420244622</v>
      </c>
      <c r="L4016" t="b">
        <v>0</v>
      </c>
      <c r="M4016">
        <v>0</v>
      </c>
      <c r="N4016" t="b">
        <v>0</v>
      </c>
      <c r="O4016" s="12" t="s">
        <v>8280</v>
      </c>
      <c r="P4016" s="12" t="s">
        <v>8305</v>
      </c>
      <c r="Q4016">
        <v>0</v>
      </c>
      <c r="R4016" s="18">
        <f t="shared" si="253"/>
        <v>42028.041666666672</v>
      </c>
      <c r="S4016" s="18">
        <f t="shared" si="254"/>
        <v>42007.016458333332</v>
      </c>
      <c r="T4016">
        <f t="shared" si="251"/>
        <v>2015</v>
      </c>
    </row>
    <row r="4017" spans="1:20" x14ac:dyDescent="0.25">
      <c r="A4017">
        <v>3302</v>
      </c>
      <c r="B4017" s="9" t="s">
        <v>3302</v>
      </c>
      <c r="C4017" s="3" t="s">
        <v>7412</v>
      </c>
      <c r="D4017" s="5">
        <v>8400</v>
      </c>
      <c r="E4017" s="7">
        <v>8685</v>
      </c>
      <c r="F4017" s="11">
        <f t="shared" si="252"/>
        <v>103</v>
      </c>
      <c r="G4017" t="s">
        <v>8218</v>
      </c>
      <c r="H4017" t="s">
        <v>8226</v>
      </c>
      <c r="I4017" t="s">
        <v>8248</v>
      </c>
      <c r="J4017">
        <v>1481099176</v>
      </c>
      <c r="K4017">
        <v>1478507176</v>
      </c>
      <c r="L4017" t="b">
        <v>0</v>
      </c>
      <c r="M4017">
        <v>50</v>
      </c>
      <c r="N4017" t="b">
        <v>1</v>
      </c>
      <c r="O4017" s="12" t="s">
        <v>8280</v>
      </c>
      <c r="P4017" s="12" t="s">
        <v>8281</v>
      </c>
      <c r="Q4017">
        <v>173.7</v>
      </c>
      <c r="R4017" s="18">
        <f t="shared" si="253"/>
        <v>42711.35157407407</v>
      </c>
      <c r="S4017" s="18">
        <f t="shared" si="254"/>
        <v>42681.35157407407</v>
      </c>
      <c r="T4017">
        <f t="shared" si="251"/>
        <v>2016</v>
      </c>
    </row>
    <row r="4018" spans="1:20" ht="45" x14ac:dyDescent="0.25">
      <c r="A4018">
        <v>3875</v>
      </c>
      <c r="B4018" s="9" t="s">
        <v>3872</v>
      </c>
      <c r="C4018" s="3" t="s">
        <v>7984</v>
      </c>
      <c r="D4018" s="5">
        <v>30000</v>
      </c>
      <c r="E4018" s="7">
        <v>0</v>
      </c>
      <c r="F4018" s="11">
        <f t="shared" si="252"/>
        <v>0</v>
      </c>
      <c r="G4018" t="s">
        <v>8219</v>
      </c>
      <c r="H4018" t="s">
        <v>8231</v>
      </c>
      <c r="I4018" t="s">
        <v>8252</v>
      </c>
      <c r="J4018">
        <v>1472896800</v>
      </c>
      <c r="K4018">
        <v>1472804365</v>
      </c>
      <c r="L4018" t="b">
        <v>0</v>
      </c>
      <c r="M4018">
        <v>0</v>
      </c>
      <c r="N4018" t="b">
        <v>0</v>
      </c>
      <c r="O4018" s="12" t="s">
        <v>8280</v>
      </c>
      <c r="P4018" s="12" t="s">
        <v>8305</v>
      </c>
      <c r="Q4018">
        <v>0</v>
      </c>
      <c r="R4018" s="18">
        <f t="shared" si="253"/>
        <v>42616.416666666672</v>
      </c>
      <c r="S4018" s="18">
        <f t="shared" si="254"/>
        <v>42615.346817129626</v>
      </c>
      <c r="T4018">
        <f t="shared" si="251"/>
        <v>2016</v>
      </c>
    </row>
    <row r="4019" spans="1:20" ht="45" x14ac:dyDescent="0.25">
      <c r="A4019">
        <v>3981</v>
      </c>
      <c r="B4019" s="9" t="s">
        <v>3358</v>
      </c>
      <c r="C4019" s="3" t="s">
        <v>7469</v>
      </c>
      <c r="D4019" s="5">
        <v>30000</v>
      </c>
      <c r="E4019" s="7">
        <v>1225</v>
      </c>
      <c r="F4019" s="11">
        <f t="shared" si="252"/>
        <v>4</v>
      </c>
      <c r="G4019" t="s">
        <v>8220</v>
      </c>
      <c r="H4019" t="s">
        <v>8223</v>
      </c>
      <c r="I4019" t="s">
        <v>8245</v>
      </c>
      <c r="J4019">
        <v>1468729149</v>
      </c>
      <c r="K4019">
        <v>1463545149</v>
      </c>
      <c r="L4019" t="b">
        <v>0</v>
      </c>
      <c r="M4019">
        <v>7</v>
      </c>
      <c r="N4019" t="b">
        <v>0</v>
      </c>
      <c r="O4019" s="12" t="s">
        <v>8280</v>
      </c>
      <c r="P4019" s="12" t="s">
        <v>8281</v>
      </c>
      <c r="Q4019">
        <v>175</v>
      </c>
      <c r="R4019" s="18">
        <f t="shared" si="253"/>
        <v>42568.179965277777</v>
      </c>
      <c r="S4019" s="18">
        <f t="shared" si="254"/>
        <v>42508.179965277777</v>
      </c>
      <c r="T4019">
        <f t="shared" si="251"/>
        <v>2016</v>
      </c>
    </row>
    <row r="4020" spans="1:20" ht="60" x14ac:dyDescent="0.25">
      <c r="A4020">
        <v>3876</v>
      </c>
      <c r="B4020" s="9" t="s">
        <v>3873</v>
      </c>
      <c r="C4020" s="3" t="s">
        <v>7985</v>
      </c>
      <c r="D4020" s="5">
        <v>3900</v>
      </c>
      <c r="E4020" s="7">
        <v>2059</v>
      </c>
      <c r="F4020" s="11">
        <f t="shared" si="252"/>
        <v>53</v>
      </c>
      <c r="G4020" t="s">
        <v>8219</v>
      </c>
      <c r="H4020" t="s">
        <v>8224</v>
      </c>
      <c r="I4020" t="s">
        <v>8246</v>
      </c>
      <c r="J4020">
        <v>1454425128</v>
      </c>
      <c r="K4020">
        <v>1451833128</v>
      </c>
      <c r="L4020" t="b">
        <v>0</v>
      </c>
      <c r="M4020">
        <v>46</v>
      </c>
      <c r="N4020" t="b">
        <v>0</v>
      </c>
      <c r="O4020" s="12" t="s">
        <v>8280</v>
      </c>
      <c r="P4020" s="12" t="s">
        <v>8305</v>
      </c>
      <c r="Q4020">
        <v>44.76</v>
      </c>
      <c r="R4020" s="18">
        <f t="shared" si="253"/>
        <v>42402.624166666668</v>
      </c>
      <c r="S4020" s="18">
        <f t="shared" si="254"/>
        <v>42372.624166666668</v>
      </c>
      <c r="T4020">
        <f t="shared" si="251"/>
        <v>2016</v>
      </c>
    </row>
    <row r="4021" spans="1:20" ht="45" x14ac:dyDescent="0.25">
      <c r="A4021">
        <v>3585</v>
      </c>
      <c r="B4021" s="9" t="s">
        <v>3584</v>
      </c>
      <c r="C4021" s="3" t="s">
        <v>7695</v>
      </c>
      <c r="D4021" s="5">
        <v>3400</v>
      </c>
      <c r="E4021" s="7">
        <v>4050</v>
      </c>
      <c r="F4021" s="11">
        <f t="shared" si="252"/>
        <v>119</v>
      </c>
      <c r="G4021" t="s">
        <v>8218</v>
      </c>
      <c r="H4021" t="s">
        <v>8223</v>
      </c>
      <c r="I4021" t="s">
        <v>8245</v>
      </c>
      <c r="J4021">
        <v>1419181890</v>
      </c>
      <c r="K4021">
        <v>1416589890</v>
      </c>
      <c r="L4021" t="b">
        <v>0</v>
      </c>
      <c r="M4021">
        <v>23</v>
      </c>
      <c r="N4021" t="b">
        <v>1</v>
      </c>
      <c r="O4021" s="12" t="s">
        <v>8280</v>
      </c>
      <c r="P4021" s="12" t="s">
        <v>8281</v>
      </c>
      <c r="Q4021">
        <v>176.09</v>
      </c>
      <c r="R4021" s="18">
        <f t="shared" si="253"/>
        <v>41994.716319444444</v>
      </c>
      <c r="S4021" s="18">
        <f t="shared" si="254"/>
        <v>41964.716319444444</v>
      </c>
      <c r="T4021">
        <f t="shared" si="251"/>
        <v>2014</v>
      </c>
    </row>
    <row r="4022" spans="1:20" ht="45" x14ac:dyDescent="0.25">
      <c r="A4022">
        <v>3375</v>
      </c>
      <c r="B4022" s="9" t="s">
        <v>3374</v>
      </c>
      <c r="C4022" s="3" t="s">
        <v>7485</v>
      </c>
      <c r="D4022" s="5">
        <v>3000</v>
      </c>
      <c r="E4022" s="7">
        <v>3000</v>
      </c>
      <c r="F4022" s="11">
        <f t="shared" si="252"/>
        <v>100</v>
      </c>
      <c r="G4022" t="s">
        <v>8218</v>
      </c>
      <c r="H4022" t="s">
        <v>8224</v>
      </c>
      <c r="I4022" t="s">
        <v>8246</v>
      </c>
      <c r="J4022">
        <v>1400423973</v>
      </c>
      <c r="K4022">
        <v>1399387173</v>
      </c>
      <c r="L4022" t="b">
        <v>0</v>
      </c>
      <c r="M4022">
        <v>17</v>
      </c>
      <c r="N4022" t="b">
        <v>1</v>
      </c>
      <c r="O4022" s="12" t="s">
        <v>8280</v>
      </c>
      <c r="P4022" s="12" t="s">
        <v>8281</v>
      </c>
      <c r="Q4022">
        <v>176.47</v>
      </c>
      <c r="R4022" s="18">
        <f t="shared" si="253"/>
        <v>41777.610798611109</v>
      </c>
      <c r="S4022" s="18">
        <f t="shared" si="254"/>
        <v>41765.610798611109</v>
      </c>
      <c r="T4022">
        <f t="shared" si="251"/>
        <v>2014</v>
      </c>
    </row>
    <row r="4023" spans="1:20" ht="60" x14ac:dyDescent="0.25">
      <c r="A4023">
        <v>3877</v>
      </c>
      <c r="B4023" s="9" t="s">
        <v>3874</v>
      </c>
      <c r="C4023" s="3" t="s">
        <v>7986</v>
      </c>
      <c r="D4023" s="5">
        <v>25000</v>
      </c>
      <c r="E4023" s="7">
        <v>1241</v>
      </c>
      <c r="F4023" s="11">
        <f t="shared" si="252"/>
        <v>5</v>
      </c>
      <c r="G4023" t="s">
        <v>8219</v>
      </c>
      <c r="H4023" t="s">
        <v>8223</v>
      </c>
      <c r="I4023" t="s">
        <v>8245</v>
      </c>
      <c r="J4023">
        <v>1481213752</v>
      </c>
      <c r="K4023">
        <v>1478621752</v>
      </c>
      <c r="L4023" t="b">
        <v>0</v>
      </c>
      <c r="M4023">
        <v>14</v>
      </c>
      <c r="N4023" t="b">
        <v>0</v>
      </c>
      <c r="O4023" s="12" t="s">
        <v>8280</v>
      </c>
      <c r="P4023" s="12" t="s">
        <v>8305</v>
      </c>
      <c r="Q4023">
        <v>88.64</v>
      </c>
      <c r="R4023" s="18">
        <f t="shared" si="253"/>
        <v>42712.67768518519</v>
      </c>
      <c r="S4023" s="18">
        <f t="shared" si="254"/>
        <v>42682.67768518519</v>
      </c>
      <c r="T4023">
        <f t="shared" si="251"/>
        <v>2016</v>
      </c>
    </row>
    <row r="4024" spans="1:20" ht="60" x14ac:dyDescent="0.25">
      <c r="A4024">
        <v>3048</v>
      </c>
      <c r="B4024" s="9" t="s">
        <v>3048</v>
      </c>
      <c r="C4024" s="3" t="s">
        <v>7158</v>
      </c>
      <c r="D4024" s="5">
        <v>5000</v>
      </c>
      <c r="E4024" s="7">
        <v>8320</v>
      </c>
      <c r="F4024" s="11">
        <f t="shared" si="252"/>
        <v>166</v>
      </c>
      <c r="G4024" t="s">
        <v>8218</v>
      </c>
      <c r="H4024" t="s">
        <v>8223</v>
      </c>
      <c r="I4024" t="s">
        <v>8245</v>
      </c>
      <c r="J4024">
        <v>1420060920</v>
      </c>
      <c r="K4024">
        <v>1417556262</v>
      </c>
      <c r="L4024" t="b">
        <v>0</v>
      </c>
      <c r="M4024">
        <v>47</v>
      </c>
      <c r="N4024" t="b">
        <v>1</v>
      </c>
      <c r="O4024" s="12" t="s">
        <v>8280</v>
      </c>
      <c r="P4024" s="12" t="s">
        <v>8282</v>
      </c>
      <c r="Q4024">
        <v>177.02</v>
      </c>
      <c r="R4024" s="18">
        <f t="shared" si="253"/>
        <v>42004.890277777777</v>
      </c>
      <c r="S4024" s="18">
        <f t="shared" si="254"/>
        <v>41975.901180555549</v>
      </c>
      <c r="T4024">
        <f t="shared" si="251"/>
        <v>2014</v>
      </c>
    </row>
    <row r="4025" spans="1:20" ht="45" x14ac:dyDescent="0.25">
      <c r="A4025">
        <v>3253</v>
      </c>
      <c r="B4025" s="9" t="s">
        <v>3253</v>
      </c>
      <c r="C4025" s="3" t="s">
        <v>7363</v>
      </c>
      <c r="D4025" s="5">
        <v>20000</v>
      </c>
      <c r="E4025" s="7">
        <v>20365</v>
      </c>
      <c r="F4025" s="11">
        <f t="shared" si="252"/>
        <v>102</v>
      </c>
      <c r="G4025" t="s">
        <v>8218</v>
      </c>
      <c r="H4025" t="s">
        <v>8223</v>
      </c>
      <c r="I4025" t="s">
        <v>8245</v>
      </c>
      <c r="J4025">
        <v>1473306300</v>
      </c>
      <c r="K4025">
        <v>1471701028</v>
      </c>
      <c r="L4025" t="b">
        <v>1</v>
      </c>
      <c r="M4025">
        <v>115</v>
      </c>
      <c r="N4025" t="b">
        <v>1</v>
      </c>
      <c r="O4025" s="12" t="s">
        <v>8280</v>
      </c>
      <c r="P4025" s="12" t="s">
        <v>8281</v>
      </c>
      <c r="Q4025">
        <v>177.09</v>
      </c>
      <c r="R4025" s="18">
        <f t="shared" si="253"/>
        <v>42621.15625</v>
      </c>
      <c r="S4025" s="18">
        <f t="shared" si="254"/>
        <v>42602.576712962968</v>
      </c>
      <c r="T4025">
        <f t="shared" si="251"/>
        <v>2016</v>
      </c>
    </row>
    <row r="4026" spans="1:20" ht="45" x14ac:dyDescent="0.25">
      <c r="A4026">
        <v>3339</v>
      </c>
      <c r="B4026" s="9" t="s">
        <v>3339</v>
      </c>
      <c r="C4026" s="3" t="s">
        <v>7449</v>
      </c>
      <c r="D4026" s="5">
        <v>8000</v>
      </c>
      <c r="E4026" s="7">
        <v>8348</v>
      </c>
      <c r="F4026" s="11">
        <f t="shared" si="252"/>
        <v>104</v>
      </c>
      <c r="G4026" t="s">
        <v>8218</v>
      </c>
      <c r="H4026" t="s">
        <v>8223</v>
      </c>
      <c r="I4026" t="s">
        <v>8245</v>
      </c>
      <c r="J4026">
        <v>1469721518</v>
      </c>
      <c r="K4026">
        <v>1467129518</v>
      </c>
      <c r="L4026" t="b">
        <v>0</v>
      </c>
      <c r="M4026">
        <v>47</v>
      </c>
      <c r="N4026" t="b">
        <v>1</v>
      </c>
      <c r="O4026" s="12" t="s">
        <v>8280</v>
      </c>
      <c r="P4026" s="12" t="s">
        <v>8281</v>
      </c>
      <c r="Q4026">
        <v>177.62</v>
      </c>
      <c r="R4026" s="18">
        <f t="shared" si="253"/>
        <v>42579.665717592594</v>
      </c>
      <c r="S4026" s="18">
        <f t="shared" si="254"/>
        <v>42549.665717592594</v>
      </c>
      <c r="T4026">
        <f t="shared" si="251"/>
        <v>2016</v>
      </c>
    </row>
    <row r="4027" spans="1:20" ht="60" x14ac:dyDescent="0.25">
      <c r="A4027">
        <v>3003</v>
      </c>
      <c r="B4027" s="9" t="s">
        <v>3003</v>
      </c>
      <c r="C4027" s="3" t="s">
        <v>7113</v>
      </c>
      <c r="D4027" s="5">
        <v>3000</v>
      </c>
      <c r="E4027" s="7">
        <v>3035</v>
      </c>
      <c r="F4027" s="11">
        <f t="shared" si="252"/>
        <v>101</v>
      </c>
      <c r="G4027" t="s">
        <v>8218</v>
      </c>
      <c r="H4027" t="s">
        <v>8223</v>
      </c>
      <c r="I4027" t="s">
        <v>8245</v>
      </c>
      <c r="J4027">
        <v>1456811940</v>
      </c>
      <c r="K4027">
        <v>1454098976</v>
      </c>
      <c r="L4027" t="b">
        <v>0</v>
      </c>
      <c r="M4027">
        <v>17</v>
      </c>
      <c r="N4027" t="b">
        <v>1</v>
      </c>
      <c r="O4027" s="12" t="s">
        <v>8280</v>
      </c>
      <c r="P4027" s="12" t="s">
        <v>8282</v>
      </c>
      <c r="Q4027">
        <v>178.53</v>
      </c>
      <c r="R4027" s="18">
        <f t="shared" si="253"/>
        <v>42430.249305555553</v>
      </c>
      <c r="S4027" s="18">
        <f t="shared" si="254"/>
        <v>42398.849259259259</v>
      </c>
      <c r="T4027">
        <f t="shared" si="251"/>
        <v>2016</v>
      </c>
    </row>
    <row r="4028" spans="1:20" ht="60" x14ac:dyDescent="0.25">
      <c r="A4028">
        <v>3828</v>
      </c>
      <c r="B4028" s="9" t="s">
        <v>3825</v>
      </c>
      <c r="C4028" s="3" t="s">
        <v>7937</v>
      </c>
      <c r="D4028" s="5">
        <v>5000</v>
      </c>
      <c r="E4028" s="7">
        <v>5000</v>
      </c>
      <c r="F4028" s="11">
        <f t="shared" si="252"/>
        <v>100</v>
      </c>
      <c r="G4028" t="s">
        <v>8218</v>
      </c>
      <c r="H4028" t="s">
        <v>8223</v>
      </c>
      <c r="I4028" t="s">
        <v>8245</v>
      </c>
      <c r="J4028">
        <v>1420033187</v>
      </c>
      <c r="K4028">
        <v>1414845587</v>
      </c>
      <c r="L4028" t="b">
        <v>0</v>
      </c>
      <c r="M4028">
        <v>28</v>
      </c>
      <c r="N4028" t="b">
        <v>1</v>
      </c>
      <c r="O4028" s="12" t="s">
        <v>8280</v>
      </c>
      <c r="P4028" s="12" t="s">
        <v>8281</v>
      </c>
      <c r="Q4028">
        <v>178.57</v>
      </c>
      <c r="R4028" s="18">
        <f t="shared" si="253"/>
        <v>42004.569293981483</v>
      </c>
      <c r="S4028" s="18">
        <f t="shared" si="254"/>
        <v>41944.527627314819</v>
      </c>
      <c r="T4028">
        <f t="shared" si="251"/>
        <v>2014</v>
      </c>
    </row>
    <row r="4029" spans="1:20" ht="60" x14ac:dyDescent="0.25">
      <c r="A4029">
        <v>4067</v>
      </c>
      <c r="B4029" s="9" t="s">
        <v>4063</v>
      </c>
      <c r="C4029" s="3" t="s">
        <v>7998</v>
      </c>
      <c r="D4029" s="5">
        <v>5000</v>
      </c>
      <c r="E4029" s="7">
        <v>3045</v>
      </c>
      <c r="F4029" s="11">
        <f t="shared" si="252"/>
        <v>61</v>
      </c>
      <c r="G4029" t="s">
        <v>8220</v>
      </c>
      <c r="H4029" t="s">
        <v>8223</v>
      </c>
      <c r="I4029" t="s">
        <v>8245</v>
      </c>
      <c r="J4029">
        <v>1443408550</v>
      </c>
      <c r="K4029">
        <v>1439952550</v>
      </c>
      <c r="L4029" t="b">
        <v>0</v>
      </c>
      <c r="M4029">
        <v>17</v>
      </c>
      <c r="N4029" t="b">
        <v>0</v>
      </c>
      <c r="O4029" s="12" t="s">
        <v>8280</v>
      </c>
      <c r="P4029" s="12" t="s">
        <v>8281</v>
      </c>
      <c r="Q4029">
        <v>179.12</v>
      </c>
      <c r="R4029" s="18">
        <f t="shared" si="253"/>
        <v>42275.117476851854</v>
      </c>
      <c r="S4029" s="18">
        <f t="shared" si="254"/>
        <v>42235.117476851854</v>
      </c>
      <c r="T4029">
        <f t="shared" si="251"/>
        <v>2015</v>
      </c>
    </row>
    <row r="4030" spans="1:20" ht="60" x14ac:dyDescent="0.25">
      <c r="A4030">
        <v>3557</v>
      </c>
      <c r="B4030" s="9" t="s">
        <v>3556</v>
      </c>
      <c r="C4030" s="3" t="s">
        <v>7667</v>
      </c>
      <c r="D4030" s="5">
        <v>100000</v>
      </c>
      <c r="E4030" s="7">
        <v>100036</v>
      </c>
      <c r="F4030" s="11">
        <f t="shared" si="252"/>
        <v>100</v>
      </c>
      <c r="G4030" t="s">
        <v>8218</v>
      </c>
      <c r="H4030" t="s">
        <v>8223</v>
      </c>
      <c r="I4030" t="s">
        <v>8245</v>
      </c>
      <c r="J4030">
        <v>1399271911</v>
      </c>
      <c r="K4030">
        <v>1396334311</v>
      </c>
      <c r="L4030" t="b">
        <v>0</v>
      </c>
      <c r="M4030">
        <v>558</v>
      </c>
      <c r="N4030" t="b">
        <v>1</v>
      </c>
      <c r="O4030" s="12" t="s">
        <v>8280</v>
      </c>
      <c r="P4030" s="12" t="s">
        <v>8281</v>
      </c>
      <c r="Q4030">
        <v>179.28</v>
      </c>
      <c r="R4030" s="18">
        <f t="shared" si="253"/>
        <v>41764.276747685188</v>
      </c>
      <c r="S4030" s="18">
        <f t="shared" si="254"/>
        <v>41730.276747685188</v>
      </c>
      <c r="T4030">
        <f t="shared" si="251"/>
        <v>2014</v>
      </c>
    </row>
    <row r="4031" spans="1:20" ht="60" x14ac:dyDescent="0.25">
      <c r="A4031">
        <v>3236</v>
      </c>
      <c r="B4031" s="9" t="s">
        <v>3236</v>
      </c>
      <c r="C4031" s="3" t="s">
        <v>7346</v>
      </c>
      <c r="D4031" s="5">
        <v>20000</v>
      </c>
      <c r="E4031" s="7">
        <v>20120</v>
      </c>
      <c r="F4031" s="11">
        <f t="shared" si="252"/>
        <v>101</v>
      </c>
      <c r="G4031" t="s">
        <v>8218</v>
      </c>
      <c r="H4031" t="s">
        <v>8223</v>
      </c>
      <c r="I4031" t="s">
        <v>8245</v>
      </c>
      <c r="J4031">
        <v>1482962433</v>
      </c>
      <c r="K4031">
        <v>1480370433</v>
      </c>
      <c r="L4031" t="b">
        <v>0</v>
      </c>
      <c r="M4031">
        <v>110</v>
      </c>
      <c r="N4031" t="b">
        <v>1</v>
      </c>
      <c r="O4031" s="12" t="s">
        <v>8280</v>
      </c>
      <c r="P4031" s="12" t="s">
        <v>8281</v>
      </c>
      <c r="Q4031">
        <v>182.91</v>
      </c>
      <c r="R4031" s="18">
        <f t="shared" si="253"/>
        <v>42732.917048611111</v>
      </c>
      <c r="S4031" s="18">
        <f t="shared" si="254"/>
        <v>42702.917048611111</v>
      </c>
      <c r="T4031">
        <f t="shared" si="251"/>
        <v>2016</v>
      </c>
    </row>
    <row r="4032" spans="1:20" ht="60" x14ac:dyDescent="0.25">
      <c r="A4032">
        <v>2897</v>
      </c>
      <c r="B4032" s="9" t="s">
        <v>2897</v>
      </c>
      <c r="C4032" s="3" t="s">
        <v>7007</v>
      </c>
      <c r="D4032" s="5">
        <v>12000</v>
      </c>
      <c r="E4032" s="7">
        <v>550</v>
      </c>
      <c r="F4032" s="11">
        <f t="shared" si="252"/>
        <v>5</v>
      </c>
      <c r="G4032" t="s">
        <v>8220</v>
      </c>
      <c r="H4032" t="s">
        <v>8223</v>
      </c>
      <c r="I4032" t="s">
        <v>8245</v>
      </c>
      <c r="J4032">
        <v>1444577345</v>
      </c>
      <c r="K4032">
        <v>1441985458</v>
      </c>
      <c r="L4032" t="b">
        <v>0</v>
      </c>
      <c r="M4032">
        <v>3</v>
      </c>
      <c r="N4032" t="b">
        <v>0</v>
      </c>
      <c r="O4032" s="12" t="s">
        <v>8280</v>
      </c>
      <c r="P4032" s="12" t="s">
        <v>8281</v>
      </c>
      <c r="Q4032">
        <v>183.33</v>
      </c>
      <c r="R4032" s="18">
        <f t="shared" si="253"/>
        <v>42288.645196759258</v>
      </c>
      <c r="S4032" s="18">
        <f t="shared" si="254"/>
        <v>42258.646504629629</v>
      </c>
      <c r="T4032">
        <f t="shared" si="251"/>
        <v>2015</v>
      </c>
    </row>
    <row r="4033" spans="1:20" ht="45" x14ac:dyDescent="0.25">
      <c r="A4033">
        <v>3389</v>
      </c>
      <c r="B4033" s="9" t="s">
        <v>3388</v>
      </c>
      <c r="C4033" s="3" t="s">
        <v>7499</v>
      </c>
      <c r="D4033" s="5">
        <v>10000</v>
      </c>
      <c r="E4033" s="7">
        <v>11450</v>
      </c>
      <c r="F4033" s="11">
        <f t="shared" si="252"/>
        <v>115</v>
      </c>
      <c r="G4033" t="s">
        <v>8218</v>
      </c>
      <c r="H4033" t="s">
        <v>8223</v>
      </c>
      <c r="I4033" t="s">
        <v>8245</v>
      </c>
      <c r="J4033">
        <v>1464960682</v>
      </c>
      <c r="K4033">
        <v>1462368682</v>
      </c>
      <c r="L4033" t="b">
        <v>0</v>
      </c>
      <c r="M4033">
        <v>62</v>
      </c>
      <c r="N4033" t="b">
        <v>1</v>
      </c>
      <c r="O4033" s="12" t="s">
        <v>8280</v>
      </c>
      <c r="P4033" s="12" t="s">
        <v>8281</v>
      </c>
      <c r="Q4033">
        <v>184.68</v>
      </c>
      <c r="R4033" s="18">
        <f t="shared" si="253"/>
        <v>42524.563449074078</v>
      </c>
      <c r="S4033" s="18">
        <f t="shared" si="254"/>
        <v>42494.563449074078</v>
      </c>
      <c r="T4033">
        <f t="shared" si="251"/>
        <v>2016</v>
      </c>
    </row>
    <row r="4034" spans="1:20" ht="45" x14ac:dyDescent="0.25">
      <c r="A4034">
        <v>3359</v>
      </c>
      <c r="B4034" s="9" t="s">
        <v>3358</v>
      </c>
      <c r="C4034" s="3" t="s">
        <v>7469</v>
      </c>
      <c r="D4034" s="5">
        <v>4000</v>
      </c>
      <c r="E4034" s="7">
        <v>4250</v>
      </c>
      <c r="F4034" s="11">
        <f t="shared" si="252"/>
        <v>106</v>
      </c>
      <c r="G4034" t="s">
        <v>8218</v>
      </c>
      <c r="H4034" t="s">
        <v>8223</v>
      </c>
      <c r="I4034" t="s">
        <v>8245</v>
      </c>
      <c r="J4034">
        <v>1487985734</v>
      </c>
      <c r="K4034">
        <v>1484097734</v>
      </c>
      <c r="L4034" t="b">
        <v>0</v>
      </c>
      <c r="M4034">
        <v>23</v>
      </c>
      <c r="N4034" t="b">
        <v>1</v>
      </c>
      <c r="O4034" s="12" t="s">
        <v>8280</v>
      </c>
      <c r="P4034" s="12" t="s">
        <v>8281</v>
      </c>
      <c r="Q4034">
        <v>184.78</v>
      </c>
      <c r="R4034" s="18">
        <f t="shared" si="253"/>
        <v>42791.057106481487</v>
      </c>
      <c r="S4034" s="18">
        <f t="shared" si="254"/>
        <v>42746.057106481487</v>
      </c>
      <c r="T4034">
        <f t="shared" si="251"/>
        <v>2017</v>
      </c>
    </row>
    <row r="4035" spans="1:20" ht="60" x14ac:dyDescent="0.25">
      <c r="A4035">
        <v>3438</v>
      </c>
      <c r="B4035" s="9" t="s">
        <v>3437</v>
      </c>
      <c r="C4035" s="3" t="s">
        <v>7548</v>
      </c>
      <c r="D4035" s="5">
        <v>2500</v>
      </c>
      <c r="E4035" s="7">
        <v>2605</v>
      </c>
      <c r="F4035" s="11">
        <f t="shared" si="252"/>
        <v>104</v>
      </c>
      <c r="G4035" t="s">
        <v>8218</v>
      </c>
      <c r="H4035" t="s">
        <v>8224</v>
      </c>
      <c r="I4035" t="s">
        <v>8246</v>
      </c>
      <c r="J4035">
        <v>1430600400</v>
      </c>
      <c r="K4035">
        <v>1428358567</v>
      </c>
      <c r="L4035" t="b">
        <v>0</v>
      </c>
      <c r="M4035">
        <v>14</v>
      </c>
      <c r="N4035" t="b">
        <v>1</v>
      </c>
      <c r="O4035" s="12" t="s">
        <v>8280</v>
      </c>
      <c r="P4035" s="12" t="s">
        <v>8281</v>
      </c>
      <c r="Q4035">
        <v>186.07</v>
      </c>
      <c r="R4035" s="18">
        <f t="shared" si="253"/>
        <v>42126.875</v>
      </c>
      <c r="S4035" s="18">
        <f t="shared" si="254"/>
        <v>42100.927858796291</v>
      </c>
      <c r="T4035">
        <f t="shared" ref="T4035:T4098" si="255">YEAR(S4035)</f>
        <v>2015</v>
      </c>
    </row>
    <row r="4036" spans="1:20" ht="30" x14ac:dyDescent="0.25">
      <c r="A4036">
        <v>3691</v>
      </c>
      <c r="B4036" s="9" t="s">
        <v>3688</v>
      </c>
      <c r="C4036" s="3" t="s">
        <v>7801</v>
      </c>
      <c r="D4036" s="5">
        <v>40000</v>
      </c>
      <c r="E4036" s="7">
        <v>51184</v>
      </c>
      <c r="F4036" s="11">
        <f t="shared" si="252"/>
        <v>128</v>
      </c>
      <c r="G4036" t="s">
        <v>8218</v>
      </c>
      <c r="H4036" t="s">
        <v>8223</v>
      </c>
      <c r="I4036" t="s">
        <v>8245</v>
      </c>
      <c r="J4036">
        <v>1425272340</v>
      </c>
      <c r="K4036">
        <v>1421426929</v>
      </c>
      <c r="L4036" t="b">
        <v>0</v>
      </c>
      <c r="M4036">
        <v>274</v>
      </c>
      <c r="N4036" t="b">
        <v>1</v>
      </c>
      <c r="O4036" s="12" t="s">
        <v>8280</v>
      </c>
      <c r="P4036" s="12" t="s">
        <v>8281</v>
      </c>
      <c r="Q4036">
        <v>186.8</v>
      </c>
      <c r="R4036" s="18">
        <f t="shared" si="253"/>
        <v>42065.207638888889</v>
      </c>
      <c r="S4036" s="18">
        <f t="shared" si="254"/>
        <v>42020.700567129628</v>
      </c>
      <c r="T4036">
        <f t="shared" si="255"/>
        <v>2015</v>
      </c>
    </row>
    <row r="4037" spans="1:20" ht="45" x14ac:dyDescent="0.25">
      <c r="A4037">
        <v>3847</v>
      </c>
      <c r="B4037" s="9" t="s">
        <v>3844</v>
      </c>
      <c r="C4037" s="3" t="s">
        <v>7956</v>
      </c>
      <c r="D4037" s="5">
        <v>10500</v>
      </c>
      <c r="E4037" s="7">
        <v>1697</v>
      </c>
      <c r="F4037" s="11">
        <f t="shared" si="252"/>
        <v>16</v>
      </c>
      <c r="G4037" t="s">
        <v>8220</v>
      </c>
      <c r="H4037" t="s">
        <v>8223</v>
      </c>
      <c r="I4037" t="s">
        <v>8245</v>
      </c>
      <c r="J4037">
        <v>1437283391</v>
      </c>
      <c r="K4037">
        <v>1433395391</v>
      </c>
      <c r="L4037" t="b">
        <v>1</v>
      </c>
      <c r="M4037">
        <v>9</v>
      </c>
      <c r="N4037" t="b">
        <v>0</v>
      </c>
      <c r="O4037" s="12" t="s">
        <v>8280</v>
      </c>
      <c r="P4037" s="12" t="s">
        <v>8281</v>
      </c>
      <c r="Q4037">
        <v>188.56</v>
      </c>
      <c r="R4037" s="18">
        <f t="shared" si="253"/>
        <v>42204.224432870367</v>
      </c>
      <c r="S4037" s="18">
        <f t="shared" si="254"/>
        <v>42159.224432870367</v>
      </c>
      <c r="T4037">
        <f t="shared" si="255"/>
        <v>2015</v>
      </c>
    </row>
    <row r="4038" spans="1:20" ht="45" x14ac:dyDescent="0.25">
      <c r="A4038">
        <v>3033</v>
      </c>
      <c r="B4038" s="9" t="s">
        <v>3033</v>
      </c>
      <c r="C4038" s="3" t="s">
        <v>7143</v>
      </c>
      <c r="D4038" s="5">
        <v>3000</v>
      </c>
      <c r="E4038" s="7">
        <v>4396</v>
      </c>
      <c r="F4038" s="11">
        <f t="shared" si="252"/>
        <v>147</v>
      </c>
      <c r="G4038" t="s">
        <v>8218</v>
      </c>
      <c r="H4038" t="s">
        <v>8223</v>
      </c>
      <c r="I4038" t="s">
        <v>8245</v>
      </c>
      <c r="J4038">
        <v>1471487925</v>
      </c>
      <c r="K4038">
        <v>1468895925</v>
      </c>
      <c r="L4038" t="b">
        <v>0</v>
      </c>
      <c r="M4038">
        <v>23</v>
      </c>
      <c r="N4038" t="b">
        <v>1</v>
      </c>
      <c r="O4038" s="12" t="s">
        <v>8280</v>
      </c>
      <c r="P4038" s="12" t="s">
        <v>8282</v>
      </c>
      <c r="Q4038">
        <v>191.13</v>
      </c>
      <c r="R4038" s="18">
        <f t="shared" si="253"/>
        <v>42600.110243055555</v>
      </c>
      <c r="S4038" s="18">
        <f t="shared" si="254"/>
        <v>42570.110243055555</v>
      </c>
      <c r="T4038">
        <f t="shared" si="255"/>
        <v>2016</v>
      </c>
    </row>
    <row r="4039" spans="1:20" ht="30" x14ac:dyDescent="0.25">
      <c r="A4039">
        <v>3228</v>
      </c>
      <c r="B4039" s="9" t="s">
        <v>3228</v>
      </c>
      <c r="C4039" s="3" t="s">
        <v>7338</v>
      </c>
      <c r="D4039" s="5">
        <v>7000</v>
      </c>
      <c r="E4039" s="7">
        <v>7164</v>
      </c>
      <c r="F4039" s="11">
        <f t="shared" si="252"/>
        <v>102</v>
      </c>
      <c r="G4039" t="s">
        <v>8218</v>
      </c>
      <c r="H4039" t="s">
        <v>8223</v>
      </c>
      <c r="I4039" t="s">
        <v>8245</v>
      </c>
      <c r="J4039">
        <v>1450328340</v>
      </c>
      <c r="K4039">
        <v>1447606884</v>
      </c>
      <c r="L4039" t="b">
        <v>1</v>
      </c>
      <c r="M4039">
        <v>37</v>
      </c>
      <c r="N4039" t="b">
        <v>1</v>
      </c>
      <c r="O4039" s="12" t="s">
        <v>8280</v>
      </c>
      <c r="P4039" s="12" t="s">
        <v>8281</v>
      </c>
      <c r="Q4039">
        <v>193.62</v>
      </c>
      <c r="R4039" s="18">
        <f t="shared" si="253"/>
        <v>42355.207638888889</v>
      </c>
      <c r="S4039" s="18">
        <f t="shared" si="254"/>
        <v>42323.70930555556</v>
      </c>
      <c r="T4039">
        <f t="shared" si="255"/>
        <v>2015</v>
      </c>
    </row>
    <row r="4040" spans="1:20" ht="60" x14ac:dyDescent="0.25">
      <c r="A4040">
        <v>3411</v>
      </c>
      <c r="B4040" s="9" t="s">
        <v>3410</v>
      </c>
      <c r="C4040" s="3" t="s">
        <v>7521</v>
      </c>
      <c r="D4040" s="5">
        <v>15000</v>
      </c>
      <c r="E4040" s="7">
        <v>15535</v>
      </c>
      <c r="F4040" s="11">
        <f t="shared" si="252"/>
        <v>104</v>
      </c>
      <c r="G4040" t="s">
        <v>8218</v>
      </c>
      <c r="H4040" t="s">
        <v>8223</v>
      </c>
      <c r="I4040" t="s">
        <v>8245</v>
      </c>
      <c r="J4040">
        <v>1444264372</v>
      </c>
      <c r="K4040">
        <v>1442536372</v>
      </c>
      <c r="L4040" t="b">
        <v>0</v>
      </c>
      <c r="M4040">
        <v>78</v>
      </c>
      <c r="N4040" t="b">
        <v>1</v>
      </c>
      <c r="O4040" s="12" t="s">
        <v>8280</v>
      </c>
      <c r="P4040" s="12" t="s">
        <v>8281</v>
      </c>
      <c r="Q4040">
        <v>199.17</v>
      </c>
      <c r="R4040" s="18">
        <f t="shared" si="253"/>
        <v>42285.022824074069</v>
      </c>
      <c r="S4040" s="18">
        <f t="shared" si="254"/>
        <v>42265.022824074069</v>
      </c>
      <c r="T4040">
        <f t="shared" si="255"/>
        <v>2015</v>
      </c>
    </row>
    <row r="4041" spans="1:20" ht="60" x14ac:dyDescent="0.25">
      <c r="A4041">
        <v>3812</v>
      </c>
      <c r="B4041" s="9" t="s">
        <v>3809</v>
      </c>
      <c r="C4041" s="3" t="s">
        <v>7922</v>
      </c>
      <c r="D4041" s="5">
        <v>2000</v>
      </c>
      <c r="E4041" s="7">
        <v>2191</v>
      </c>
      <c r="F4041" s="11">
        <f t="shared" si="252"/>
        <v>110</v>
      </c>
      <c r="G4041" t="s">
        <v>8218</v>
      </c>
      <c r="H4041" t="s">
        <v>8228</v>
      </c>
      <c r="I4041" t="s">
        <v>8250</v>
      </c>
      <c r="J4041">
        <v>1433131140</v>
      </c>
      <c r="K4041">
        <v>1429120908</v>
      </c>
      <c r="L4041" t="b">
        <v>0</v>
      </c>
      <c r="M4041">
        <v>11</v>
      </c>
      <c r="N4041" t="b">
        <v>1</v>
      </c>
      <c r="O4041" s="12" t="s">
        <v>8280</v>
      </c>
      <c r="P4041" s="12" t="s">
        <v>8281</v>
      </c>
      <c r="Q4041">
        <v>199.18</v>
      </c>
      <c r="R4041" s="18">
        <f t="shared" si="253"/>
        <v>42156.165972222225</v>
      </c>
      <c r="S4041" s="18">
        <f t="shared" si="254"/>
        <v>42109.751250000001</v>
      </c>
      <c r="T4041">
        <f t="shared" si="255"/>
        <v>2015</v>
      </c>
    </row>
    <row r="4042" spans="1:20" ht="60" x14ac:dyDescent="0.25">
      <c r="A4042">
        <v>3067</v>
      </c>
      <c r="B4042" s="9" t="s">
        <v>3067</v>
      </c>
      <c r="C4042" s="3" t="s">
        <v>7177</v>
      </c>
      <c r="D4042" s="5">
        <v>8000</v>
      </c>
      <c r="E4042" s="7">
        <v>200</v>
      </c>
      <c r="F4042" s="11">
        <f t="shared" si="252"/>
        <v>3</v>
      </c>
      <c r="G4042" t="s">
        <v>8220</v>
      </c>
      <c r="H4042" t="s">
        <v>8227</v>
      </c>
      <c r="I4042" t="s">
        <v>8249</v>
      </c>
      <c r="J4042">
        <v>1441837879</v>
      </c>
      <c r="K4042">
        <v>1439245879</v>
      </c>
      <c r="L4042" t="b">
        <v>0</v>
      </c>
      <c r="M4042">
        <v>1</v>
      </c>
      <c r="N4042" t="b">
        <v>0</v>
      </c>
      <c r="O4042" s="12" t="s">
        <v>8280</v>
      </c>
      <c r="P4042" s="12" t="s">
        <v>8282</v>
      </c>
      <c r="Q4042">
        <v>200</v>
      </c>
      <c r="R4042" s="18">
        <f t="shared" si="253"/>
        <v>42256.938414351855</v>
      </c>
      <c r="S4042" s="18">
        <f t="shared" si="254"/>
        <v>42226.938414351855</v>
      </c>
      <c r="T4042">
        <f t="shared" si="255"/>
        <v>2015</v>
      </c>
    </row>
    <row r="4043" spans="1:20" ht="60" x14ac:dyDescent="0.25">
      <c r="A4043">
        <v>3687</v>
      </c>
      <c r="B4043" s="9" t="s">
        <v>3684</v>
      </c>
      <c r="C4043" s="3" t="s">
        <v>7797</v>
      </c>
      <c r="D4043" s="5">
        <v>5000</v>
      </c>
      <c r="E4043" s="7">
        <v>5012.25</v>
      </c>
      <c r="F4043" s="11">
        <f t="shared" si="252"/>
        <v>100</v>
      </c>
      <c r="G4043" t="s">
        <v>8218</v>
      </c>
      <c r="H4043" t="s">
        <v>8223</v>
      </c>
      <c r="I4043" t="s">
        <v>8245</v>
      </c>
      <c r="J4043">
        <v>1403846055</v>
      </c>
      <c r="K4043">
        <v>1401254055</v>
      </c>
      <c r="L4043" t="b">
        <v>0</v>
      </c>
      <c r="M4043">
        <v>25</v>
      </c>
      <c r="N4043" t="b">
        <v>1</v>
      </c>
      <c r="O4043" s="12" t="s">
        <v>8280</v>
      </c>
      <c r="P4043" s="12" t="s">
        <v>8281</v>
      </c>
      <c r="Q4043">
        <v>200.49</v>
      </c>
      <c r="R4043" s="18">
        <f t="shared" si="253"/>
        <v>41817.218229166669</v>
      </c>
      <c r="S4043" s="18">
        <f t="shared" si="254"/>
        <v>41787.218229166669</v>
      </c>
      <c r="T4043">
        <f t="shared" si="255"/>
        <v>2014</v>
      </c>
    </row>
    <row r="4044" spans="1:20" ht="60" x14ac:dyDescent="0.25">
      <c r="A4044">
        <v>2952</v>
      </c>
      <c r="B4044" s="9" t="s">
        <v>2952</v>
      </c>
      <c r="C4044" s="3" t="s">
        <v>7062</v>
      </c>
      <c r="D4044" s="5">
        <v>20000</v>
      </c>
      <c r="E4044" s="7">
        <v>1605</v>
      </c>
      <c r="F4044" s="11">
        <f t="shared" si="252"/>
        <v>8</v>
      </c>
      <c r="G4044" t="s">
        <v>8219</v>
      </c>
      <c r="H4044" t="s">
        <v>8223</v>
      </c>
      <c r="I4044" t="s">
        <v>8245</v>
      </c>
      <c r="J4044">
        <v>1476676800</v>
      </c>
      <c r="K4044">
        <v>1473957239</v>
      </c>
      <c r="L4044" t="b">
        <v>0</v>
      </c>
      <c r="M4044">
        <v>8</v>
      </c>
      <c r="N4044" t="b">
        <v>0</v>
      </c>
      <c r="O4044" s="12" t="s">
        <v>8280</v>
      </c>
      <c r="P4044" s="12" t="s">
        <v>8282</v>
      </c>
      <c r="Q4044">
        <v>200.63</v>
      </c>
      <c r="R4044" s="18">
        <f t="shared" si="253"/>
        <v>42660.166666666672</v>
      </c>
      <c r="S4044" s="18">
        <f t="shared" si="254"/>
        <v>42628.690266203703</v>
      </c>
      <c r="T4044">
        <f t="shared" si="255"/>
        <v>2016</v>
      </c>
    </row>
    <row r="4045" spans="1:20" ht="45" x14ac:dyDescent="0.25">
      <c r="A4045">
        <v>3163</v>
      </c>
      <c r="B4045" s="9" t="s">
        <v>3163</v>
      </c>
      <c r="C4045" s="3" t="s">
        <v>7273</v>
      </c>
      <c r="D4045" s="5">
        <v>13000</v>
      </c>
      <c r="E4045" s="7">
        <v>14450</v>
      </c>
      <c r="F4045" s="11">
        <f t="shared" si="252"/>
        <v>111</v>
      </c>
      <c r="G4045" t="s">
        <v>8218</v>
      </c>
      <c r="H4045" t="s">
        <v>8223</v>
      </c>
      <c r="I4045" t="s">
        <v>8245</v>
      </c>
      <c r="J4045">
        <v>1402855525</v>
      </c>
      <c r="K4045">
        <v>1400263525</v>
      </c>
      <c r="L4045" t="b">
        <v>1</v>
      </c>
      <c r="M4045">
        <v>72</v>
      </c>
      <c r="N4045" t="b">
        <v>1</v>
      </c>
      <c r="O4045" s="12" t="s">
        <v>8280</v>
      </c>
      <c r="P4045" s="12" t="s">
        <v>8281</v>
      </c>
      <c r="Q4045">
        <v>200.69</v>
      </c>
      <c r="R4045" s="18">
        <f t="shared" si="253"/>
        <v>41805.753761574073</v>
      </c>
      <c r="S4045" s="18">
        <f t="shared" si="254"/>
        <v>41775.753761574073</v>
      </c>
      <c r="T4045">
        <f t="shared" si="255"/>
        <v>2014</v>
      </c>
    </row>
    <row r="4046" spans="1:20" ht="45" x14ac:dyDescent="0.25">
      <c r="A4046">
        <v>2953</v>
      </c>
      <c r="B4046" s="9" t="s">
        <v>2953</v>
      </c>
      <c r="C4046" s="3" t="s">
        <v>7063</v>
      </c>
      <c r="D4046" s="5">
        <v>400000</v>
      </c>
      <c r="E4046" s="7">
        <v>605</v>
      </c>
      <c r="F4046" s="11">
        <f t="shared" si="252"/>
        <v>0</v>
      </c>
      <c r="G4046" t="s">
        <v>8219</v>
      </c>
      <c r="H4046" t="s">
        <v>8223</v>
      </c>
      <c r="I4046" t="s">
        <v>8245</v>
      </c>
      <c r="J4046">
        <v>1444330821</v>
      </c>
      <c r="K4046">
        <v>1441738821</v>
      </c>
      <c r="L4046" t="b">
        <v>0</v>
      </c>
      <c r="M4046">
        <v>3</v>
      </c>
      <c r="N4046" t="b">
        <v>0</v>
      </c>
      <c r="O4046" s="12" t="s">
        <v>8280</v>
      </c>
      <c r="P4046" s="12" t="s">
        <v>8282</v>
      </c>
      <c r="Q4046">
        <v>201.67</v>
      </c>
      <c r="R4046" s="18">
        <f t="shared" si="253"/>
        <v>42285.791909722218</v>
      </c>
      <c r="S4046" s="18">
        <f t="shared" si="254"/>
        <v>42255.791909722218</v>
      </c>
      <c r="T4046">
        <f t="shared" si="255"/>
        <v>2015</v>
      </c>
    </row>
    <row r="4047" spans="1:20" ht="30" x14ac:dyDescent="0.25">
      <c r="A4047">
        <v>3746</v>
      </c>
      <c r="B4047" s="9" t="s">
        <v>3743</v>
      </c>
      <c r="C4047" s="3" t="s">
        <v>7856</v>
      </c>
      <c r="D4047" s="5">
        <v>8500</v>
      </c>
      <c r="E4047" s="7">
        <v>202</v>
      </c>
      <c r="F4047" s="11">
        <f t="shared" si="252"/>
        <v>2</v>
      </c>
      <c r="G4047" t="s">
        <v>8220</v>
      </c>
      <c r="H4047" t="s">
        <v>8223</v>
      </c>
      <c r="I4047" t="s">
        <v>8245</v>
      </c>
      <c r="J4047">
        <v>1475918439</v>
      </c>
      <c r="K4047">
        <v>1473326439</v>
      </c>
      <c r="L4047" t="b">
        <v>0</v>
      </c>
      <c r="M4047">
        <v>1</v>
      </c>
      <c r="N4047" t="b">
        <v>0</v>
      </c>
      <c r="O4047" s="12" t="s">
        <v>8280</v>
      </c>
      <c r="P4047" s="12" t="s">
        <v>8281</v>
      </c>
      <c r="Q4047">
        <v>202</v>
      </c>
      <c r="R4047" s="18">
        <f t="shared" si="253"/>
        <v>42651.389340277776</v>
      </c>
      <c r="S4047" s="18">
        <f t="shared" si="254"/>
        <v>42621.389340277776</v>
      </c>
      <c r="T4047">
        <f t="shared" si="255"/>
        <v>2016</v>
      </c>
    </row>
    <row r="4048" spans="1:20" ht="60" x14ac:dyDescent="0.25">
      <c r="A4048">
        <v>2942</v>
      </c>
      <c r="B4048" s="9" t="s">
        <v>2942</v>
      </c>
      <c r="C4048" s="3" t="s">
        <v>7052</v>
      </c>
      <c r="D4048" s="5">
        <v>200000</v>
      </c>
      <c r="E4048" s="7">
        <v>40850</v>
      </c>
      <c r="F4048" s="11">
        <f t="shared" si="252"/>
        <v>20</v>
      </c>
      <c r="G4048" t="s">
        <v>8220</v>
      </c>
      <c r="H4048" t="s">
        <v>8228</v>
      </c>
      <c r="I4048" t="s">
        <v>8250</v>
      </c>
      <c r="J4048">
        <v>1450297080</v>
      </c>
      <c r="K4048">
        <v>1448565459</v>
      </c>
      <c r="L4048" t="b">
        <v>0</v>
      </c>
      <c r="M4048">
        <v>202</v>
      </c>
      <c r="N4048" t="b">
        <v>0</v>
      </c>
      <c r="O4048" s="12" t="s">
        <v>8280</v>
      </c>
      <c r="P4048" s="12" t="s">
        <v>8282</v>
      </c>
      <c r="Q4048">
        <v>202.23</v>
      </c>
      <c r="R4048" s="18">
        <f t="shared" si="253"/>
        <v>42354.845833333333</v>
      </c>
      <c r="S4048" s="18">
        <f t="shared" si="254"/>
        <v>42334.803923611107</v>
      </c>
      <c r="T4048">
        <f t="shared" si="255"/>
        <v>2015</v>
      </c>
    </row>
    <row r="4049" spans="1:20" ht="60" x14ac:dyDescent="0.25">
      <c r="A4049">
        <v>3662</v>
      </c>
      <c r="B4049" s="9" t="s">
        <v>3659</v>
      </c>
      <c r="C4049" s="3" t="s">
        <v>7772</v>
      </c>
      <c r="D4049" s="5">
        <v>8000</v>
      </c>
      <c r="E4049" s="7">
        <v>8114</v>
      </c>
      <c r="F4049" s="11">
        <f t="shared" si="252"/>
        <v>101</v>
      </c>
      <c r="G4049" t="s">
        <v>8218</v>
      </c>
      <c r="H4049" t="s">
        <v>8228</v>
      </c>
      <c r="I4049" t="s">
        <v>8250</v>
      </c>
      <c r="J4049">
        <v>1427775414</v>
      </c>
      <c r="K4049">
        <v>1425187014</v>
      </c>
      <c r="L4049" t="b">
        <v>0</v>
      </c>
      <c r="M4049">
        <v>40</v>
      </c>
      <c r="N4049" t="b">
        <v>1</v>
      </c>
      <c r="O4049" s="12" t="s">
        <v>8280</v>
      </c>
      <c r="P4049" s="12" t="s">
        <v>8281</v>
      </c>
      <c r="Q4049">
        <v>202.85</v>
      </c>
      <c r="R4049" s="18">
        <f t="shared" si="253"/>
        <v>42094.178402777776</v>
      </c>
      <c r="S4049" s="18">
        <f t="shared" si="254"/>
        <v>42064.220069444447</v>
      </c>
      <c r="T4049">
        <f t="shared" si="255"/>
        <v>2015</v>
      </c>
    </row>
    <row r="4050" spans="1:20" ht="45" x14ac:dyDescent="0.25">
      <c r="A4050">
        <v>3284</v>
      </c>
      <c r="B4050" s="9" t="s">
        <v>3284</v>
      </c>
      <c r="C4050" s="3" t="s">
        <v>7394</v>
      </c>
      <c r="D4050" s="5">
        <v>3000</v>
      </c>
      <c r="E4050" s="7">
        <v>3048</v>
      </c>
      <c r="F4050" s="11">
        <f t="shared" ref="F4050:F4104" si="256">ROUND(E4050/D4050*100,0)</f>
        <v>102</v>
      </c>
      <c r="G4050" t="s">
        <v>8218</v>
      </c>
      <c r="H4050" t="s">
        <v>8223</v>
      </c>
      <c r="I4050" t="s">
        <v>8245</v>
      </c>
      <c r="J4050">
        <v>1454047140</v>
      </c>
      <c r="K4050">
        <v>1452546853</v>
      </c>
      <c r="L4050" t="b">
        <v>0</v>
      </c>
      <c r="M4050">
        <v>15</v>
      </c>
      <c r="N4050" t="b">
        <v>1</v>
      </c>
      <c r="O4050" s="12" t="s">
        <v>8280</v>
      </c>
      <c r="P4050" s="12" t="s">
        <v>8281</v>
      </c>
      <c r="Q4050">
        <v>203.2</v>
      </c>
      <c r="R4050" s="18">
        <f t="shared" ref="R4050:R4104" si="257">(((J4050/60)/60)/24)+DATE(1970,1,1)</f>
        <v>42398.249305555553</v>
      </c>
      <c r="S4050" s="18">
        <f t="shared" ref="S4050:S4104" si="258">(((K4050/60)/60)/24)+DATE(1970,1,1)</f>
        <v>42380.884872685187</v>
      </c>
      <c r="T4050">
        <f t="shared" si="255"/>
        <v>2016</v>
      </c>
    </row>
    <row r="4051" spans="1:20" ht="60" x14ac:dyDescent="0.25">
      <c r="A4051">
        <v>3404</v>
      </c>
      <c r="B4051" s="9" t="s">
        <v>3403</v>
      </c>
      <c r="C4051" s="3" t="s">
        <v>7514</v>
      </c>
      <c r="D4051" s="5">
        <v>500</v>
      </c>
      <c r="E4051" s="7">
        <v>610</v>
      </c>
      <c r="F4051" s="11">
        <f t="shared" si="256"/>
        <v>122</v>
      </c>
      <c r="G4051" t="s">
        <v>8218</v>
      </c>
      <c r="H4051" t="s">
        <v>8223</v>
      </c>
      <c r="I4051" t="s">
        <v>8245</v>
      </c>
      <c r="J4051">
        <v>1434542702</v>
      </c>
      <c r="K4051">
        <v>1432814702</v>
      </c>
      <c r="L4051" t="b">
        <v>0</v>
      </c>
      <c r="M4051">
        <v>3</v>
      </c>
      <c r="N4051" t="b">
        <v>1</v>
      </c>
      <c r="O4051" s="12" t="s">
        <v>8280</v>
      </c>
      <c r="P4051" s="12" t="s">
        <v>8281</v>
      </c>
      <c r="Q4051">
        <v>203.33</v>
      </c>
      <c r="R4051" s="18">
        <f t="shared" si="257"/>
        <v>42172.503495370373</v>
      </c>
      <c r="S4051" s="18">
        <f t="shared" si="258"/>
        <v>42152.503495370373</v>
      </c>
      <c r="T4051">
        <f t="shared" si="255"/>
        <v>2015</v>
      </c>
    </row>
    <row r="4052" spans="1:20" ht="45" x14ac:dyDescent="0.25">
      <c r="A4052">
        <v>2915</v>
      </c>
      <c r="B4052" s="9" t="s">
        <v>2915</v>
      </c>
      <c r="C4052" s="3" t="s">
        <v>7025</v>
      </c>
      <c r="D4052" s="5">
        <v>1000</v>
      </c>
      <c r="E4052" s="7">
        <v>611</v>
      </c>
      <c r="F4052" s="11">
        <f t="shared" si="256"/>
        <v>61</v>
      </c>
      <c r="G4052" t="s">
        <v>8220</v>
      </c>
      <c r="H4052" t="s">
        <v>8224</v>
      </c>
      <c r="I4052" t="s">
        <v>8246</v>
      </c>
      <c r="J4052">
        <v>1458117190</v>
      </c>
      <c r="K4052">
        <v>1455528790</v>
      </c>
      <c r="L4052" t="b">
        <v>0</v>
      </c>
      <c r="M4052">
        <v>3</v>
      </c>
      <c r="N4052" t="b">
        <v>0</v>
      </c>
      <c r="O4052" s="12" t="s">
        <v>8280</v>
      </c>
      <c r="P4052" s="12" t="s">
        <v>8281</v>
      </c>
      <c r="Q4052">
        <v>203.67</v>
      </c>
      <c r="R4052" s="18">
        <f t="shared" si="257"/>
        <v>42445.356365740736</v>
      </c>
      <c r="S4052" s="18">
        <f t="shared" si="258"/>
        <v>42415.398032407407</v>
      </c>
      <c r="T4052">
        <f t="shared" si="255"/>
        <v>2016</v>
      </c>
    </row>
    <row r="4053" spans="1:20" ht="60" x14ac:dyDescent="0.25">
      <c r="A4053">
        <v>3305</v>
      </c>
      <c r="B4053" s="9" t="s">
        <v>3305</v>
      </c>
      <c r="C4053" s="3" t="s">
        <v>7415</v>
      </c>
      <c r="D4053" s="5">
        <v>4000</v>
      </c>
      <c r="E4053" s="7">
        <v>4081</v>
      </c>
      <c r="F4053" s="11">
        <f t="shared" si="256"/>
        <v>102</v>
      </c>
      <c r="G4053" t="s">
        <v>8218</v>
      </c>
      <c r="H4053" t="s">
        <v>8223</v>
      </c>
      <c r="I4053" t="s">
        <v>8245</v>
      </c>
      <c r="J4053">
        <v>1438374748</v>
      </c>
      <c r="K4053">
        <v>1435782748</v>
      </c>
      <c r="L4053" t="b">
        <v>0</v>
      </c>
      <c r="M4053">
        <v>20</v>
      </c>
      <c r="N4053" t="b">
        <v>1</v>
      </c>
      <c r="O4053" s="12" t="s">
        <v>8280</v>
      </c>
      <c r="P4053" s="12" t="s">
        <v>8281</v>
      </c>
      <c r="Q4053">
        <v>204.05</v>
      </c>
      <c r="R4053" s="18">
        <f t="shared" si="257"/>
        <v>42216.855879629627</v>
      </c>
      <c r="S4053" s="18">
        <f t="shared" si="258"/>
        <v>42186.855879629627</v>
      </c>
      <c r="T4053">
        <f t="shared" si="255"/>
        <v>2015</v>
      </c>
    </row>
    <row r="4054" spans="1:20" ht="60" x14ac:dyDescent="0.25">
      <c r="A4054">
        <v>3273</v>
      </c>
      <c r="B4054" s="9" t="s">
        <v>3273</v>
      </c>
      <c r="C4054" s="3" t="s">
        <v>7383</v>
      </c>
      <c r="D4054" s="5">
        <v>4000</v>
      </c>
      <c r="E4054" s="7">
        <v>4296</v>
      </c>
      <c r="F4054" s="11">
        <f t="shared" si="256"/>
        <v>107</v>
      </c>
      <c r="G4054" t="s">
        <v>8218</v>
      </c>
      <c r="H4054" t="s">
        <v>8223</v>
      </c>
      <c r="I4054" t="s">
        <v>8245</v>
      </c>
      <c r="J4054">
        <v>1473879600</v>
      </c>
      <c r="K4054">
        <v>1472498042</v>
      </c>
      <c r="L4054" t="b">
        <v>1</v>
      </c>
      <c r="M4054">
        <v>21</v>
      </c>
      <c r="N4054" t="b">
        <v>1</v>
      </c>
      <c r="O4054" s="12" t="s">
        <v>8280</v>
      </c>
      <c r="P4054" s="12" t="s">
        <v>8281</v>
      </c>
      <c r="Q4054">
        <v>204.57</v>
      </c>
      <c r="R4054" s="18">
        <f t="shared" si="257"/>
        <v>42627.791666666672</v>
      </c>
      <c r="S4054" s="18">
        <f t="shared" si="258"/>
        <v>42611.801412037035</v>
      </c>
      <c r="T4054">
        <f t="shared" si="255"/>
        <v>2016</v>
      </c>
    </row>
    <row r="4055" spans="1:20" ht="45" x14ac:dyDescent="0.25">
      <c r="A4055">
        <v>3878</v>
      </c>
      <c r="B4055" s="9" t="s">
        <v>3875</v>
      </c>
      <c r="C4055" s="3" t="s">
        <v>7987</v>
      </c>
      <c r="D4055" s="5">
        <v>18000</v>
      </c>
      <c r="E4055" s="7">
        <v>10</v>
      </c>
      <c r="F4055" s="11">
        <f t="shared" si="256"/>
        <v>0</v>
      </c>
      <c r="G4055" t="s">
        <v>8219</v>
      </c>
      <c r="H4055" t="s">
        <v>8223</v>
      </c>
      <c r="I4055" t="s">
        <v>8245</v>
      </c>
      <c r="J4055">
        <v>1435636740</v>
      </c>
      <c r="K4055">
        <v>1433014746</v>
      </c>
      <c r="L4055" t="b">
        <v>0</v>
      </c>
      <c r="M4055">
        <v>1</v>
      </c>
      <c r="N4055" t="b">
        <v>0</v>
      </c>
      <c r="O4055" s="12" t="s">
        <v>8280</v>
      </c>
      <c r="P4055" s="12" t="s">
        <v>8305</v>
      </c>
      <c r="Q4055">
        <v>10</v>
      </c>
      <c r="R4055" s="18">
        <f t="shared" si="257"/>
        <v>42185.165972222225</v>
      </c>
      <c r="S4055" s="18">
        <f t="shared" si="258"/>
        <v>42154.818819444445</v>
      </c>
      <c r="T4055">
        <f t="shared" si="255"/>
        <v>2015</v>
      </c>
    </row>
    <row r="4056" spans="1:20" ht="45" x14ac:dyDescent="0.25">
      <c r="A4056">
        <v>3310</v>
      </c>
      <c r="B4056" s="9" t="s">
        <v>3310</v>
      </c>
      <c r="C4056" s="3" t="s">
        <v>7420</v>
      </c>
      <c r="D4056" s="5">
        <v>6500</v>
      </c>
      <c r="E4056" s="7">
        <v>6505</v>
      </c>
      <c r="F4056" s="11">
        <f t="shared" si="256"/>
        <v>100</v>
      </c>
      <c r="G4056" t="s">
        <v>8218</v>
      </c>
      <c r="H4056" t="s">
        <v>8223</v>
      </c>
      <c r="I4056" t="s">
        <v>8245</v>
      </c>
      <c r="J4056">
        <v>1444169825</v>
      </c>
      <c r="K4056">
        <v>1441577825</v>
      </c>
      <c r="L4056" t="b">
        <v>0</v>
      </c>
      <c r="M4056">
        <v>31</v>
      </c>
      <c r="N4056" t="b">
        <v>1</v>
      </c>
      <c r="O4056" s="12" t="s">
        <v>8280</v>
      </c>
      <c r="P4056" s="12" t="s">
        <v>8281</v>
      </c>
      <c r="Q4056">
        <v>209.84</v>
      </c>
      <c r="R4056" s="18">
        <f t="shared" si="257"/>
        <v>42283.928530092591</v>
      </c>
      <c r="S4056" s="18">
        <f t="shared" si="258"/>
        <v>42253.928530092591</v>
      </c>
      <c r="T4056">
        <f t="shared" si="255"/>
        <v>2015</v>
      </c>
    </row>
    <row r="4057" spans="1:20" ht="45" x14ac:dyDescent="0.25">
      <c r="A4057">
        <v>3879</v>
      </c>
      <c r="B4057" s="9" t="s">
        <v>3876</v>
      </c>
      <c r="C4057" s="3" t="s">
        <v>7988</v>
      </c>
      <c r="D4057" s="5">
        <v>15000</v>
      </c>
      <c r="E4057" s="7">
        <v>0</v>
      </c>
      <c r="F4057" s="11">
        <f t="shared" si="256"/>
        <v>0</v>
      </c>
      <c r="G4057" t="s">
        <v>8219</v>
      </c>
      <c r="H4057" t="s">
        <v>8224</v>
      </c>
      <c r="I4057" t="s">
        <v>8246</v>
      </c>
      <c r="J4057">
        <v>1422218396</v>
      </c>
      <c r="K4057">
        <v>1419626396</v>
      </c>
      <c r="L4057" t="b">
        <v>0</v>
      </c>
      <c r="M4057">
        <v>0</v>
      </c>
      <c r="N4057" t="b">
        <v>0</v>
      </c>
      <c r="O4057" s="12" t="s">
        <v>8280</v>
      </c>
      <c r="P4057" s="12" t="s">
        <v>8305</v>
      </c>
      <c r="Q4057">
        <v>0</v>
      </c>
      <c r="R4057" s="18">
        <f t="shared" si="257"/>
        <v>42029.861064814817</v>
      </c>
      <c r="S4057" s="18">
        <f t="shared" si="258"/>
        <v>41999.861064814817</v>
      </c>
      <c r="T4057">
        <f t="shared" si="255"/>
        <v>2014</v>
      </c>
    </row>
    <row r="4058" spans="1:20" ht="30" x14ac:dyDescent="0.25">
      <c r="A4058">
        <v>2705</v>
      </c>
      <c r="B4058" s="9" t="s">
        <v>2705</v>
      </c>
      <c r="C4058" s="3" t="s">
        <v>6815</v>
      </c>
      <c r="D4058" s="5">
        <v>16500</v>
      </c>
      <c r="E4058" s="7">
        <v>1739</v>
      </c>
      <c r="F4058" s="11">
        <f t="shared" si="256"/>
        <v>11</v>
      </c>
      <c r="G4058" t="s">
        <v>8221</v>
      </c>
      <c r="H4058" t="s">
        <v>8223</v>
      </c>
      <c r="I4058" t="s">
        <v>8245</v>
      </c>
      <c r="J4058">
        <v>1490389158</v>
      </c>
      <c r="K4058">
        <v>1486504758</v>
      </c>
      <c r="L4058" t="b">
        <v>0</v>
      </c>
      <c r="M4058">
        <v>8</v>
      </c>
      <c r="N4058" t="b">
        <v>0</v>
      </c>
      <c r="O4058" s="12" t="s">
        <v>8280</v>
      </c>
      <c r="P4058" s="12" t="s">
        <v>8282</v>
      </c>
      <c r="Q4058">
        <v>217.38</v>
      </c>
      <c r="R4058" s="18">
        <f t="shared" si="257"/>
        <v>42818.874513888892</v>
      </c>
      <c r="S4058" s="18">
        <f t="shared" si="258"/>
        <v>42773.916180555556</v>
      </c>
      <c r="T4058">
        <f t="shared" si="255"/>
        <v>2017</v>
      </c>
    </row>
    <row r="4059" spans="1:20" ht="60" x14ac:dyDescent="0.25">
      <c r="A4059">
        <v>3977</v>
      </c>
      <c r="B4059" s="9" t="s">
        <v>3974</v>
      </c>
      <c r="C4059" s="3" t="s">
        <v>8084</v>
      </c>
      <c r="D4059" s="5">
        <v>90000</v>
      </c>
      <c r="E4059" s="7">
        <v>1305</v>
      </c>
      <c r="F4059" s="11">
        <f t="shared" si="256"/>
        <v>1</v>
      </c>
      <c r="G4059" t="s">
        <v>8220</v>
      </c>
      <c r="H4059" t="s">
        <v>8223</v>
      </c>
      <c r="I4059" t="s">
        <v>8245</v>
      </c>
      <c r="J4059">
        <v>1469213732</v>
      </c>
      <c r="K4059">
        <v>1466621732</v>
      </c>
      <c r="L4059" t="b">
        <v>0</v>
      </c>
      <c r="M4059">
        <v>6</v>
      </c>
      <c r="N4059" t="b">
        <v>0</v>
      </c>
      <c r="O4059" s="12" t="s">
        <v>8280</v>
      </c>
      <c r="P4059" s="12" t="s">
        <v>8281</v>
      </c>
      <c r="Q4059">
        <v>217.5</v>
      </c>
      <c r="R4059" s="18">
        <f t="shared" si="257"/>
        <v>42573.788564814815</v>
      </c>
      <c r="S4059" s="18">
        <f t="shared" si="258"/>
        <v>42543.788564814815</v>
      </c>
      <c r="T4059">
        <f t="shared" si="255"/>
        <v>2016</v>
      </c>
    </row>
    <row r="4060" spans="1:20" ht="60" x14ac:dyDescent="0.25">
      <c r="A4060">
        <v>4077</v>
      </c>
      <c r="B4060" s="9" t="s">
        <v>4073</v>
      </c>
      <c r="C4060" s="3" t="s">
        <v>8180</v>
      </c>
      <c r="D4060" s="5">
        <v>15000</v>
      </c>
      <c r="E4060" s="7">
        <v>1335</v>
      </c>
      <c r="F4060" s="11">
        <f t="shared" si="256"/>
        <v>9</v>
      </c>
      <c r="G4060" t="s">
        <v>8220</v>
      </c>
      <c r="H4060" t="s">
        <v>8223</v>
      </c>
      <c r="I4060" t="s">
        <v>8245</v>
      </c>
      <c r="J4060">
        <v>1482339794</v>
      </c>
      <c r="K4060">
        <v>1479747794</v>
      </c>
      <c r="L4060" t="b">
        <v>0</v>
      </c>
      <c r="M4060">
        <v>6</v>
      </c>
      <c r="N4060" t="b">
        <v>0</v>
      </c>
      <c r="O4060" s="12" t="s">
        <v>8280</v>
      </c>
      <c r="P4060" s="12" t="s">
        <v>8281</v>
      </c>
      <c r="Q4060">
        <v>222.5</v>
      </c>
      <c r="R4060" s="18">
        <f t="shared" si="257"/>
        <v>42725.7105787037</v>
      </c>
      <c r="S4060" s="18">
        <f t="shared" si="258"/>
        <v>42695.7105787037</v>
      </c>
      <c r="T4060">
        <f t="shared" si="255"/>
        <v>2016</v>
      </c>
    </row>
    <row r="4061" spans="1:20" ht="60" x14ac:dyDescent="0.25">
      <c r="A4061">
        <v>3516</v>
      </c>
      <c r="B4061" s="9" t="s">
        <v>3515</v>
      </c>
      <c r="C4061" s="3" t="s">
        <v>7626</v>
      </c>
      <c r="D4061" s="5">
        <v>2500</v>
      </c>
      <c r="E4061" s="7">
        <v>2500</v>
      </c>
      <c r="F4061" s="11">
        <f t="shared" si="256"/>
        <v>100</v>
      </c>
      <c r="G4061" t="s">
        <v>8218</v>
      </c>
      <c r="H4061" t="s">
        <v>8223</v>
      </c>
      <c r="I4061" t="s">
        <v>8245</v>
      </c>
      <c r="J4061">
        <v>1410145200</v>
      </c>
      <c r="K4061">
        <v>1407197670</v>
      </c>
      <c r="L4061" t="b">
        <v>0</v>
      </c>
      <c r="M4061">
        <v>11</v>
      </c>
      <c r="N4061" t="b">
        <v>1</v>
      </c>
      <c r="O4061" s="12" t="s">
        <v>8280</v>
      </c>
      <c r="P4061" s="12" t="s">
        <v>8281</v>
      </c>
      <c r="Q4061">
        <v>227.27</v>
      </c>
      <c r="R4061" s="18">
        <f t="shared" si="257"/>
        <v>41890.125</v>
      </c>
      <c r="S4061" s="18">
        <f t="shared" si="258"/>
        <v>41856.010069444441</v>
      </c>
      <c r="T4061">
        <f t="shared" si="255"/>
        <v>2014</v>
      </c>
    </row>
    <row r="4062" spans="1:20" ht="60" x14ac:dyDescent="0.25">
      <c r="A4062">
        <v>3880</v>
      </c>
      <c r="B4062" s="9" t="s">
        <v>3877</v>
      </c>
      <c r="C4062" s="3" t="s">
        <v>7989</v>
      </c>
      <c r="D4062" s="5">
        <v>7500</v>
      </c>
      <c r="E4062" s="7">
        <v>980</v>
      </c>
      <c r="F4062" s="11">
        <f t="shared" si="256"/>
        <v>13</v>
      </c>
      <c r="G4062" t="s">
        <v>8219</v>
      </c>
      <c r="H4062" t="s">
        <v>8224</v>
      </c>
      <c r="I4062" t="s">
        <v>8246</v>
      </c>
      <c r="J4062">
        <v>1406761200</v>
      </c>
      <c r="K4062">
        <v>1403724820</v>
      </c>
      <c r="L4062" t="b">
        <v>0</v>
      </c>
      <c r="M4062">
        <v>17</v>
      </c>
      <c r="N4062" t="b">
        <v>0</v>
      </c>
      <c r="O4062" s="12" t="s">
        <v>8280</v>
      </c>
      <c r="P4062" s="12" t="s">
        <v>8305</v>
      </c>
      <c r="Q4062">
        <v>57.65</v>
      </c>
      <c r="R4062" s="18">
        <f t="shared" si="257"/>
        <v>41850.958333333336</v>
      </c>
      <c r="S4062" s="18">
        <f t="shared" si="258"/>
        <v>41815.815046296295</v>
      </c>
      <c r="T4062">
        <f t="shared" si="255"/>
        <v>2014</v>
      </c>
    </row>
    <row r="4063" spans="1:20" ht="60" x14ac:dyDescent="0.25">
      <c r="A4063">
        <v>3009</v>
      </c>
      <c r="B4063" s="9" t="s">
        <v>3009</v>
      </c>
      <c r="C4063" s="3" t="s">
        <v>7119</v>
      </c>
      <c r="D4063" s="5">
        <v>25000</v>
      </c>
      <c r="E4063" s="7">
        <v>29939</v>
      </c>
      <c r="F4063" s="11">
        <f t="shared" si="256"/>
        <v>120</v>
      </c>
      <c r="G4063" t="s">
        <v>8218</v>
      </c>
      <c r="H4063" t="s">
        <v>8223</v>
      </c>
      <c r="I4063" t="s">
        <v>8245</v>
      </c>
      <c r="J4063">
        <v>1417012840</v>
      </c>
      <c r="K4063">
        <v>1414417240</v>
      </c>
      <c r="L4063" t="b">
        <v>0</v>
      </c>
      <c r="M4063">
        <v>128</v>
      </c>
      <c r="N4063" t="b">
        <v>1</v>
      </c>
      <c r="O4063" s="12" t="s">
        <v>8280</v>
      </c>
      <c r="P4063" s="12" t="s">
        <v>8282</v>
      </c>
      <c r="Q4063">
        <v>233.9</v>
      </c>
      <c r="R4063" s="18">
        <f t="shared" si="257"/>
        <v>41969.611574074079</v>
      </c>
      <c r="S4063" s="18">
        <f t="shared" si="258"/>
        <v>41939.569907407407</v>
      </c>
      <c r="T4063">
        <f t="shared" si="255"/>
        <v>2014</v>
      </c>
    </row>
    <row r="4064" spans="1:20" ht="60" x14ac:dyDescent="0.25">
      <c r="A4064">
        <v>3020</v>
      </c>
      <c r="B4064" s="9" t="s">
        <v>3020</v>
      </c>
      <c r="C4064" s="3" t="s">
        <v>7130</v>
      </c>
      <c r="D4064" s="5">
        <v>7000</v>
      </c>
      <c r="E4064" s="7">
        <v>7040</v>
      </c>
      <c r="F4064" s="11">
        <f t="shared" si="256"/>
        <v>101</v>
      </c>
      <c r="G4064" t="s">
        <v>8218</v>
      </c>
      <c r="H4064" t="s">
        <v>8223</v>
      </c>
      <c r="I4064" t="s">
        <v>8245</v>
      </c>
      <c r="J4064">
        <v>1439583533</v>
      </c>
      <c r="K4064">
        <v>1434399533</v>
      </c>
      <c r="L4064" t="b">
        <v>0</v>
      </c>
      <c r="M4064">
        <v>30</v>
      </c>
      <c r="N4064" t="b">
        <v>1</v>
      </c>
      <c r="O4064" s="12" t="s">
        <v>8280</v>
      </c>
      <c r="P4064" s="12" t="s">
        <v>8282</v>
      </c>
      <c r="Q4064">
        <v>234.67</v>
      </c>
      <c r="R4064" s="18">
        <f t="shared" si="257"/>
        <v>42230.846446759257</v>
      </c>
      <c r="S4064" s="18">
        <f t="shared" si="258"/>
        <v>42170.846446759257</v>
      </c>
      <c r="T4064">
        <f t="shared" si="255"/>
        <v>2015</v>
      </c>
    </row>
    <row r="4065" spans="1:20" ht="45" x14ac:dyDescent="0.25">
      <c r="A4065">
        <v>3659</v>
      </c>
      <c r="B4065" s="9" t="s">
        <v>3656</v>
      </c>
      <c r="C4065" s="3" t="s">
        <v>7769</v>
      </c>
      <c r="D4065" s="5">
        <v>3000</v>
      </c>
      <c r="E4065" s="7">
        <v>3061</v>
      </c>
      <c r="F4065" s="11">
        <f t="shared" si="256"/>
        <v>102</v>
      </c>
      <c r="G4065" t="s">
        <v>8218</v>
      </c>
      <c r="H4065" t="s">
        <v>8223</v>
      </c>
      <c r="I4065" t="s">
        <v>8245</v>
      </c>
      <c r="J4065">
        <v>1426775940</v>
      </c>
      <c r="K4065">
        <v>1424414350</v>
      </c>
      <c r="L4065" t="b">
        <v>0</v>
      </c>
      <c r="M4065">
        <v>13</v>
      </c>
      <c r="N4065" t="b">
        <v>1</v>
      </c>
      <c r="O4065" s="12" t="s">
        <v>8280</v>
      </c>
      <c r="P4065" s="12" t="s">
        <v>8281</v>
      </c>
      <c r="Q4065">
        <v>235.46</v>
      </c>
      <c r="R4065" s="18">
        <f t="shared" si="257"/>
        <v>42082.610416666663</v>
      </c>
      <c r="S4065" s="18">
        <f t="shared" si="258"/>
        <v>42055.277199074073</v>
      </c>
      <c r="T4065">
        <f t="shared" si="255"/>
        <v>2015</v>
      </c>
    </row>
    <row r="4066" spans="1:20" ht="60" x14ac:dyDescent="0.25">
      <c r="A4066">
        <v>3104</v>
      </c>
      <c r="B4066" s="9" t="s">
        <v>3104</v>
      </c>
      <c r="C4066" s="3" t="s">
        <v>7214</v>
      </c>
      <c r="D4066" s="5">
        <v>4000</v>
      </c>
      <c r="E4066" s="7">
        <v>1185</v>
      </c>
      <c r="F4066" s="11">
        <f t="shared" si="256"/>
        <v>30</v>
      </c>
      <c r="G4066" t="s">
        <v>8220</v>
      </c>
      <c r="H4066" t="s">
        <v>8225</v>
      </c>
      <c r="I4066" t="s">
        <v>8247</v>
      </c>
      <c r="J4066">
        <v>1422928800</v>
      </c>
      <c r="K4066">
        <v>1420235311</v>
      </c>
      <c r="L4066" t="b">
        <v>0</v>
      </c>
      <c r="M4066">
        <v>5</v>
      </c>
      <c r="N4066" t="b">
        <v>0</v>
      </c>
      <c r="O4066" s="12" t="s">
        <v>8280</v>
      </c>
      <c r="P4066" s="12" t="s">
        <v>8282</v>
      </c>
      <c r="Q4066">
        <v>237</v>
      </c>
      <c r="R4066" s="18">
        <f t="shared" si="257"/>
        <v>42038.083333333328</v>
      </c>
      <c r="S4066" s="18">
        <f t="shared" si="258"/>
        <v>42006.908692129626</v>
      </c>
      <c r="T4066">
        <f t="shared" si="255"/>
        <v>2015</v>
      </c>
    </row>
    <row r="4067" spans="1:20" ht="60" x14ac:dyDescent="0.25">
      <c r="A4067">
        <v>3016</v>
      </c>
      <c r="B4067" s="9" t="s">
        <v>3016</v>
      </c>
      <c r="C4067" s="3" t="s">
        <v>7126</v>
      </c>
      <c r="D4067" s="5">
        <v>8500</v>
      </c>
      <c r="E4067" s="7">
        <v>8722</v>
      </c>
      <c r="F4067" s="11">
        <f t="shared" si="256"/>
        <v>103</v>
      </c>
      <c r="G4067" t="s">
        <v>8218</v>
      </c>
      <c r="H4067" t="s">
        <v>8223</v>
      </c>
      <c r="I4067" t="s">
        <v>8245</v>
      </c>
      <c r="J4067">
        <v>1405688952</v>
      </c>
      <c r="K4067">
        <v>1400504952</v>
      </c>
      <c r="L4067" t="b">
        <v>0</v>
      </c>
      <c r="M4067">
        <v>36</v>
      </c>
      <c r="N4067" t="b">
        <v>1</v>
      </c>
      <c r="O4067" s="12" t="s">
        <v>8280</v>
      </c>
      <c r="P4067" s="12" t="s">
        <v>8282</v>
      </c>
      <c r="Q4067">
        <v>242.28</v>
      </c>
      <c r="R4067" s="18">
        <f t="shared" si="257"/>
        <v>41838.548055555555</v>
      </c>
      <c r="S4067" s="18">
        <f t="shared" si="258"/>
        <v>41778.548055555555</v>
      </c>
      <c r="T4067">
        <f t="shared" si="255"/>
        <v>2014</v>
      </c>
    </row>
    <row r="4068" spans="1:20" ht="60" x14ac:dyDescent="0.25">
      <c r="A4068">
        <v>3123</v>
      </c>
      <c r="B4068" s="9" t="s">
        <v>3123</v>
      </c>
      <c r="C4068" s="3" t="s">
        <v>7233</v>
      </c>
      <c r="D4068" s="5">
        <v>125000</v>
      </c>
      <c r="E4068" s="7">
        <v>85192</v>
      </c>
      <c r="F4068" s="11">
        <f t="shared" si="256"/>
        <v>68</v>
      </c>
      <c r="G4068" t="s">
        <v>8219</v>
      </c>
      <c r="H4068" t="s">
        <v>8223</v>
      </c>
      <c r="I4068" t="s">
        <v>8245</v>
      </c>
      <c r="J4068">
        <v>1468108198</v>
      </c>
      <c r="K4068">
        <v>1465516198</v>
      </c>
      <c r="L4068" t="b">
        <v>0</v>
      </c>
      <c r="M4068">
        <v>348</v>
      </c>
      <c r="N4068" t="b">
        <v>0</v>
      </c>
      <c r="O4068" s="12" t="s">
        <v>8280</v>
      </c>
      <c r="P4068" s="12" t="s">
        <v>8282</v>
      </c>
      <c r="Q4068">
        <v>244.8</v>
      </c>
      <c r="R4068" s="18">
        <f t="shared" si="257"/>
        <v>42560.993032407408</v>
      </c>
      <c r="S4068" s="18">
        <f t="shared" si="258"/>
        <v>42530.993032407408</v>
      </c>
      <c r="T4068">
        <f t="shared" si="255"/>
        <v>2016</v>
      </c>
    </row>
    <row r="4069" spans="1:20" ht="45" x14ac:dyDescent="0.25">
      <c r="A4069">
        <v>3937</v>
      </c>
      <c r="B4069" s="9" t="s">
        <v>3934</v>
      </c>
      <c r="C4069" s="3" t="s">
        <v>8045</v>
      </c>
      <c r="D4069" s="5">
        <v>2885</v>
      </c>
      <c r="E4069" s="7">
        <v>2485</v>
      </c>
      <c r="F4069" s="11">
        <f t="shared" si="256"/>
        <v>86</v>
      </c>
      <c r="G4069" t="s">
        <v>8220</v>
      </c>
      <c r="H4069" t="s">
        <v>8223</v>
      </c>
      <c r="I4069" t="s">
        <v>8245</v>
      </c>
      <c r="J4069">
        <v>1468249760</v>
      </c>
      <c r="K4069">
        <v>1465830560</v>
      </c>
      <c r="L4069" t="b">
        <v>0</v>
      </c>
      <c r="M4069">
        <v>10</v>
      </c>
      <c r="N4069" t="b">
        <v>0</v>
      </c>
      <c r="O4069" s="12" t="s">
        <v>8280</v>
      </c>
      <c r="P4069" s="12" t="s">
        <v>8281</v>
      </c>
      <c r="Q4069">
        <v>248.5</v>
      </c>
      <c r="R4069" s="18">
        <f t="shared" si="257"/>
        <v>42562.631481481483</v>
      </c>
      <c r="S4069" s="18">
        <f t="shared" si="258"/>
        <v>42534.631481481483</v>
      </c>
      <c r="T4069">
        <f t="shared" si="255"/>
        <v>2016</v>
      </c>
    </row>
    <row r="4070" spans="1:20" ht="60" x14ac:dyDescent="0.25">
      <c r="A4070">
        <v>3144</v>
      </c>
      <c r="B4070" s="9" t="s">
        <v>3144</v>
      </c>
      <c r="C4070" s="3" t="s">
        <v>7254</v>
      </c>
      <c r="D4070" s="5">
        <v>10000</v>
      </c>
      <c r="E4070" s="7">
        <v>7540</v>
      </c>
      <c r="F4070" s="11">
        <f t="shared" si="256"/>
        <v>75</v>
      </c>
      <c r="G4070" t="s">
        <v>8221</v>
      </c>
      <c r="H4070" t="s">
        <v>8223</v>
      </c>
      <c r="I4070" t="s">
        <v>8245</v>
      </c>
      <c r="J4070">
        <v>1489903200</v>
      </c>
      <c r="K4070">
        <v>1488459307</v>
      </c>
      <c r="L4070" t="b">
        <v>0</v>
      </c>
      <c r="M4070">
        <v>30</v>
      </c>
      <c r="N4070" t="b">
        <v>0</v>
      </c>
      <c r="O4070" s="12" t="s">
        <v>8280</v>
      </c>
      <c r="P4070" s="12" t="s">
        <v>8281</v>
      </c>
      <c r="Q4070">
        <v>251.33</v>
      </c>
      <c r="R4070" s="18">
        <f t="shared" si="257"/>
        <v>42813.25</v>
      </c>
      <c r="S4070" s="18">
        <f t="shared" si="258"/>
        <v>42796.538275462968</v>
      </c>
      <c r="T4070">
        <f t="shared" si="255"/>
        <v>2017</v>
      </c>
    </row>
    <row r="4071" spans="1:20" ht="60" x14ac:dyDescent="0.25">
      <c r="A4071">
        <v>3259</v>
      </c>
      <c r="B4071" s="9" t="s">
        <v>3259</v>
      </c>
      <c r="C4071" s="3" t="s">
        <v>7369</v>
      </c>
      <c r="D4071" s="5">
        <v>23000</v>
      </c>
      <c r="E4071" s="7">
        <v>24418.6</v>
      </c>
      <c r="F4071" s="11">
        <f t="shared" si="256"/>
        <v>106</v>
      </c>
      <c r="G4071" t="s">
        <v>8218</v>
      </c>
      <c r="H4071" t="s">
        <v>8223</v>
      </c>
      <c r="I4071" t="s">
        <v>8245</v>
      </c>
      <c r="J4071">
        <v>1475294340</v>
      </c>
      <c r="K4071">
        <v>1472753745</v>
      </c>
      <c r="L4071" t="b">
        <v>1</v>
      </c>
      <c r="M4071">
        <v>97</v>
      </c>
      <c r="N4071" t="b">
        <v>1</v>
      </c>
      <c r="O4071" s="12" t="s">
        <v>8280</v>
      </c>
      <c r="P4071" s="12" t="s">
        <v>8281</v>
      </c>
      <c r="Q4071">
        <v>251.74</v>
      </c>
      <c r="R4071" s="18">
        <f t="shared" si="257"/>
        <v>42644.165972222225</v>
      </c>
      <c r="S4071" s="18">
        <f t="shared" si="258"/>
        <v>42614.760937500003</v>
      </c>
      <c r="T4071">
        <f t="shared" si="255"/>
        <v>2016</v>
      </c>
    </row>
    <row r="4072" spans="1:20" ht="60" x14ac:dyDescent="0.25">
      <c r="A4072">
        <v>538</v>
      </c>
      <c r="B4072" s="9" t="s">
        <v>539</v>
      </c>
      <c r="C4072" s="3" t="s">
        <v>4648</v>
      </c>
      <c r="D4072" s="5">
        <v>5000</v>
      </c>
      <c r="E4072" s="7">
        <v>15121</v>
      </c>
      <c r="F4072" s="11">
        <f t="shared" si="256"/>
        <v>302</v>
      </c>
      <c r="G4072" t="s">
        <v>8218</v>
      </c>
      <c r="H4072" t="s">
        <v>8223</v>
      </c>
      <c r="I4072" t="s">
        <v>8245</v>
      </c>
      <c r="J4072">
        <v>1463166263</v>
      </c>
      <c r="K4072">
        <v>1460574263</v>
      </c>
      <c r="L4072" t="b">
        <v>0</v>
      </c>
      <c r="M4072">
        <v>60</v>
      </c>
      <c r="N4072" t="b">
        <v>1</v>
      </c>
      <c r="O4072" s="12" t="s">
        <v>8280</v>
      </c>
      <c r="P4072" s="12" t="s">
        <v>8281</v>
      </c>
      <c r="Q4072">
        <v>252.02</v>
      </c>
      <c r="R4072" s="18">
        <f t="shared" si="257"/>
        <v>42503.794710648144</v>
      </c>
      <c r="S4072" s="18">
        <f t="shared" si="258"/>
        <v>42473.794710648144</v>
      </c>
      <c r="T4072">
        <f t="shared" si="255"/>
        <v>2016</v>
      </c>
    </row>
    <row r="4073" spans="1:20" ht="30" x14ac:dyDescent="0.25">
      <c r="A4073">
        <v>3881</v>
      </c>
      <c r="B4073" s="9" t="s">
        <v>3878</v>
      </c>
      <c r="C4073" s="3" t="s">
        <v>7990</v>
      </c>
      <c r="D4073" s="5">
        <v>500</v>
      </c>
      <c r="E4073" s="7">
        <v>25</v>
      </c>
      <c r="F4073" s="11">
        <f t="shared" si="256"/>
        <v>5</v>
      </c>
      <c r="G4073" t="s">
        <v>8219</v>
      </c>
      <c r="H4073" t="s">
        <v>8223</v>
      </c>
      <c r="I4073" t="s">
        <v>8245</v>
      </c>
      <c r="J4073">
        <v>1487550399</v>
      </c>
      <c r="K4073">
        <v>1484958399</v>
      </c>
      <c r="L4073" t="b">
        <v>0</v>
      </c>
      <c r="M4073">
        <v>1</v>
      </c>
      <c r="N4073" t="b">
        <v>0</v>
      </c>
      <c r="O4073" s="12" t="s">
        <v>8280</v>
      </c>
      <c r="P4073" s="12" t="s">
        <v>8305</v>
      </c>
      <c r="Q4073">
        <v>25</v>
      </c>
      <c r="R4073" s="18">
        <f t="shared" si="257"/>
        <v>42786.018506944441</v>
      </c>
      <c r="S4073" s="18">
        <f t="shared" si="258"/>
        <v>42756.018506944441</v>
      </c>
      <c r="T4073">
        <f t="shared" si="255"/>
        <v>2017</v>
      </c>
    </row>
    <row r="4074" spans="1:20" ht="30" x14ac:dyDescent="0.25">
      <c r="A4074">
        <v>3220</v>
      </c>
      <c r="B4074" s="9" t="s">
        <v>3220</v>
      </c>
      <c r="C4074" s="3" t="s">
        <v>7330</v>
      </c>
      <c r="D4074" s="5">
        <v>15000</v>
      </c>
      <c r="E4074" s="7">
        <v>15126</v>
      </c>
      <c r="F4074" s="11">
        <f t="shared" si="256"/>
        <v>101</v>
      </c>
      <c r="G4074" t="s">
        <v>8218</v>
      </c>
      <c r="H4074" t="s">
        <v>8223</v>
      </c>
      <c r="I4074" t="s">
        <v>8245</v>
      </c>
      <c r="J4074">
        <v>1489352400</v>
      </c>
      <c r="K4074">
        <v>1486411204</v>
      </c>
      <c r="L4074" t="b">
        <v>1</v>
      </c>
      <c r="M4074">
        <v>59</v>
      </c>
      <c r="N4074" t="b">
        <v>1</v>
      </c>
      <c r="O4074" s="12" t="s">
        <v>8280</v>
      </c>
      <c r="P4074" s="12" t="s">
        <v>8281</v>
      </c>
      <c r="Q4074">
        <v>256.37</v>
      </c>
      <c r="R4074" s="18">
        <f t="shared" si="257"/>
        <v>42806.875</v>
      </c>
      <c r="S4074" s="18">
        <f t="shared" si="258"/>
        <v>42772.833379629628</v>
      </c>
      <c r="T4074">
        <f t="shared" si="255"/>
        <v>2017</v>
      </c>
    </row>
    <row r="4075" spans="1:20" ht="60" x14ac:dyDescent="0.25">
      <c r="A4075">
        <v>3046</v>
      </c>
      <c r="B4075" s="9" t="s">
        <v>3046</v>
      </c>
      <c r="C4075" s="3" t="s">
        <v>7156</v>
      </c>
      <c r="D4075" s="5">
        <v>7900</v>
      </c>
      <c r="E4075" s="7">
        <v>15077</v>
      </c>
      <c r="F4075" s="11">
        <f t="shared" si="256"/>
        <v>191</v>
      </c>
      <c r="G4075" t="s">
        <v>8218</v>
      </c>
      <c r="H4075" t="s">
        <v>8223</v>
      </c>
      <c r="I4075" t="s">
        <v>8245</v>
      </c>
      <c r="J4075">
        <v>1410324720</v>
      </c>
      <c r="K4075">
        <v>1407784586</v>
      </c>
      <c r="L4075" t="b">
        <v>0</v>
      </c>
      <c r="M4075">
        <v>58</v>
      </c>
      <c r="N4075" t="b">
        <v>1</v>
      </c>
      <c r="O4075" s="12" t="s">
        <v>8280</v>
      </c>
      <c r="P4075" s="12" t="s">
        <v>8282</v>
      </c>
      <c r="Q4075">
        <v>259.95</v>
      </c>
      <c r="R4075" s="18">
        <f t="shared" si="257"/>
        <v>41892.202777777777</v>
      </c>
      <c r="S4075" s="18">
        <f t="shared" si="258"/>
        <v>41862.803078703706</v>
      </c>
      <c r="T4075">
        <f t="shared" si="255"/>
        <v>2014</v>
      </c>
    </row>
    <row r="4076" spans="1:20" ht="60" x14ac:dyDescent="0.25">
      <c r="A4076">
        <v>3215</v>
      </c>
      <c r="B4076" s="9" t="s">
        <v>3215</v>
      </c>
      <c r="C4076" s="3" t="s">
        <v>7325</v>
      </c>
      <c r="D4076" s="5">
        <v>35000</v>
      </c>
      <c r="E4076" s="7">
        <v>35123</v>
      </c>
      <c r="F4076" s="11">
        <f t="shared" si="256"/>
        <v>100</v>
      </c>
      <c r="G4076" t="s">
        <v>8218</v>
      </c>
      <c r="H4076" t="s">
        <v>8223</v>
      </c>
      <c r="I4076" t="s">
        <v>8245</v>
      </c>
      <c r="J4076">
        <v>1441857540</v>
      </c>
      <c r="K4076">
        <v>1438617471</v>
      </c>
      <c r="L4076" t="b">
        <v>1</v>
      </c>
      <c r="M4076">
        <v>134</v>
      </c>
      <c r="N4076" t="b">
        <v>1</v>
      </c>
      <c r="O4076" s="12" t="s">
        <v>8280</v>
      </c>
      <c r="P4076" s="12" t="s">
        <v>8281</v>
      </c>
      <c r="Q4076">
        <v>262.11</v>
      </c>
      <c r="R4076" s="18">
        <f t="shared" si="257"/>
        <v>42257.165972222225</v>
      </c>
      <c r="S4076" s="18">
        <f t="shared" si="258"/>
        <v>42219.665173611109</v>
      </c>
      <c r="T4076">
        <f t="shared" si="255"/>
        <v>2015</v>
      </c>
    </row>
    <row r="4077" spans="1:20" ht="60" x14ac:dyDescent="0.25">
      <c r="A4077">
        <v>2973</v>
      </c>
      <c r="B4077" s="9" t="s">
        <v>2973</v>
      </c>
      <c r="C4077" s="3" t="s">
        <v>7083</v>
      </c>
      <c r="D4077" s="5">
        <v>5000</v>
      </c>
      <c r="E4077" s="7">
        <v>8740</v>
      </c>
      <c r="F4077" s="11">
        <f t="shared" si="256"/>
        <v>175</v>
      </c>
      <c r="G4077" t="s">
        <v>8218</v>
      </c>
      <c r="H4077" t="s">
        <v>8223</v>
      </c>
      <c r="I4077" t="s">
        <v>8245</v>
      </c>
      <c r="J4077">
        <v>1451620800</v>
      </c>
      <c r="K4077">
        <v>1449171508</v>
      </c>
      <c r="L4077" t="b">
        <v>0</v>
      </c>
      <c r="M4077">
        <v>33</v>
      </c>
      <c r="N4077" t="b">
        <v>1</v>
      </c>
      <c r="O4077" s="12" t="s">
        <v>8280</v>
      </c>
      <c r="P4077" s="12" t="s">
        <v>8281</v>
      </c>
      <c r="Q4077">
        <v>264.85000000000002</v>
      </c>
      <c r="R4077" s="18">
        <f t="shared" si="257"/>
        <v>42370.166666666672</v>
      </c>
      <c r="S4077" s="18">
        <f t="shared" si="258"/>
        <v>42341.818379629629</v>
      </c>
      <c r="T4077">
        <f t="shared" si="255"/>
        <v>2015</v>
      </c>
    </row>
    <row r="4078" spans="1:20" ht="60" x14ac:dyDescent="0.25">
      <c r="A4078">
        <v>3882</v>
      </c>
      <c r="B4078" s="9" t="s">
        <v>3879</v>
      </c>
      <c r="C4078" s="3" t="s">
        <v>7991</v>
      </c>
      <c r="D4078" s="5">
        <v>30000</v>
      </c>
      <c r="E4078" s="7">
        <v>0</v>
      </c>
      <c r="F4078" s="11">
        <f t="shared" si="256"/>
        <v>0</v>
      </c>
      <c r="G4078" t="s">
        <v>8219</v>
      </c>
      <c r="H4078" t="s">
        <v>8225</v>
      </c>
      <c r="I4078" t="s">
        <v>8247</v>
      </c>
      <c r="J4078">
        <v>1454281380</v>
      </c>
      <c r="K4078">
        <v>1451950570</v>
      </c>
      <c r="L4078" t="b">
        <v>0</v>
      </c>
      <c r="M4078">
        <v>0</v>
      </c>
      <c r="N4078" t="b">
        <v>0</v>
      </c>
      <c r="O4078" s="12" t="s">
        <v>8280</v>
      </c>
      <c r="P4078" s="12" t="s">
        <v>8305</v>
      </c>
      <c r="Q4078">
        <v>0</v>
      </c>
      <c r="R4078" s="18">
        <f t="shared" si="257"/>
        <v>42400.960416666669</v>
      </c>
      <c r="S4078" s="18">
        <f t="shared" si="258"/>
        <v>42373.983449074076</v>
      </c>
      <c r="T4078">
        <f t="shared" si="255"/>
        <v>2016</v>
      </c>
    </row>
    <row r="4079" spans="1:20" ht="60" x14ac:dyDescent="0.25">
      <c r="A4079">
        <v>3107</v>
      </c>
      <c r="B4079" s="9" t="s">
        <v>3107</v>
      </c>
      <c r="C4079" s="3" t="s">
        <v>7217</v>
      </c>
      <c r="D4079" s="5">
        <v>40000</v>
      </c>
      <c r="E4079" s="7">
        <v>7905</v>
      </c>
      <c r="F4079" s="11">
        <f t="shared" si="256"/>
        <v>20</v>
      </c>
      <c r="G4079" t="s">
        <v>8220</v>
      </c>
      <c r="H4079" t="s">
        <v>8223</v>
      </c>
      <c r="I4079" t="s">
        <v>8245</v>
      </c>
      <c r="J4079">
        <v>1431372751</v>
      </c>
      <c r="K4079">
        <v>1430767951</v>
      </c>
      <c r="L4079" t="b">
        <v>0</v>
      </c>
      <c r="M4079">
        <v>29</v>
      </c>
      <c r="N4079" t="b">
        <v>0</v>
      </c>
      <c r="O4079" s="12" t="s">
        <v>8280</v>
      </c>
      <c r="P4079" s="12" t="s">
        <v>8282</v>
      </c>
      <c r="Q4079">
        <v>272.58999999999997</v>
      </c>
      <c r="R4079" s="18">
        <f t="shared" si="257"/>
        <v>42135.814247685179</v>
      </c>
      <c r="S4079" s="18">
        <f t="shared" si="258"/>
        <v>42128.814247685179</v>
      </c>
      <c r="T4079">
        <f t="shared" si="255"/>
        <v>2015</v>
      </c>
    </row>
    <row r="4080" spans="1:20" ht="45" x14ac:dyDescent="0.25">
      <c r="A4080">
        <v>2830</v>
      </c>
      <c r="B4080" s="9" t="s">
        <v>2830</v>
      </c>
      <c r="C4080" s="3" t="s">
        <v>6940</v>
      </c>
      <c r="D4080" s="5">
        <v>3000</v>
      </c>
      <c r="E4080" s="7">
        <v>3000</v>
      </c>
      <c r="F4080" s="11">
        <f t="shared" si="256"/>
        <v>100</v>
      </c>
      <c r="G4080" t="s">
        <v>8218</v>
      </c>
      <c r="H4080" t="s">
        <v>8223</v>
      </c>
      <c r="I4080" t="s">
        <v>8245</v>
      </c>
      <c r="J4080">
        <v>1399867140</v>
      </c>
      <c r="K4080">
        <v>1398802148</v>
      </c>
      <c r="L4080" t="b">
        <v>0</v>
      </c>
      <c r="M4080">
        <v>11</v>
      </c>
      <c r="N4080" t="b">
        <v>1</v>
      </c>
      <c r="O4080" s="12" t="s">
        <v>8280</v>
      </c>
      <c r="P4080" s="12" t="s">
        <v>8281</v>
      </c>
      <c r="Q4080">
        <v>272.73</v>
      </c>
      <c r="R4080" s="18">
        <f t="shared" si="257"/>
        <v>41771.165972222225</v>
      </c>
      <c r="S4080" s="18">
        <f t="shared" si="258"/>
        <v>41758.839675925927</v>
      </c>
      <c r="T4080">
        <f t="shared" si="255"/>
        <v>2014</v>
      </c>
    </row>
    <row r="4081" spans="1:20" ht="60" x14ac:dyDescent="0.25">
      <c r="A4081">
        <v>3883</v>
      </c>
      <c r="B4081" s="9" t="s">
        <v>3880</v>
      </c>
      <c r="C4081" s="3" t="s">
        <v>7992</v>
      </c>
      <c r="D4081" s="5">
        <v>15000</v>
      </c>
      <c r="E4081" s="7">
        <v>0</v>
      </c>
      <c r="F4081" s="11">
        <f t="shared" si="256"/>
        <v>0</v>
      </c>
      <c r="G4081" t="s">
        <v>8219</v>
      </c>
      <c r="H4081" t="s">
        <v>8224</v>
      </c>
      <c r="I4081" t="s">
        <v>8246</v>
      </c>
      <c r="J4081">
        <v>1409668069</v>
      </c>
      <c r="K4081">
        <v>1407076069</v>
      </c>
      <c r="L4081" t="b">
        <v>0</v>
      </c>
      <c r="M4081">
        <v>0</v>
      </c>
      <c r="N4081" t="b">
        <v>0</v>
      </c>
      <c r="O4081" s="12" t="s">
        <v>8280</v>
      </c>
      <c r="P4081" s="12" t="s">
        <v>8305</v>
      </c>
      <c r="Q4081">
        <v>0</v>
      </c>
      <c r="R4081" s="18">
        <f t="shared" si="257"/>
        <v>41884.602650462963</v>
      </c>
      <c r="S4081" s="18">
        <f t="shared" si="258"/>
        <v>41854.602650462963</v>
      </c>
      <c r="T4081">
        <f t="shared" si="255"/>
        <v>2014</v>
      </c>
    </row>
    <row r="4082" spans="1:20" ht="45" x14ac:dyDescent="0.25">
      <c r="A4082">
        <v>3328</v>
      </c>
      <c r="B4082" s="9" t="s">
        <v>3328</v>
      </c>
      <c r="C4082" s="3" t="s">
        <v>7438</v>
      </c>
      <c r="D4082" s="5">
        <v>1800</v>
      </c>
      <c r="E4082" s="7">
        <v>2635</v>
      </c>
      <c r="F4082" s="11">
        <f t="shared" si="256"/>
        <v>146</v>
      </c>
      <c r="G4082" t="s">
        <v>8218</v>
      </c>
      <c r="H4082" t="s">
        <v>8223</v>
      </c>
      <c r="I4082" t="s">
        <v>8245</v>
      </c>
      <c r="J4082">
        <v>1404522000</v>
      </c>
      <c r="K4082">
        <v>1404308883</v>
      </c>
      <c r="L4082" t="b">
        <v>0</v>
      </c>
      <c r="M4082">
        <v>9</v>
      </c>
      <c r="N4082" t="b">
        <v>1</v>
      </c>
      <c r="O4082" s="12" t="s">
        <v>8280</v>
      </c>
      <c r="P4082" s="12" t="s">
        <v>8281</v>
      </c>
      <c r="Q4082">
        <v>292.77999999999997</v>
      </c>
      <c r="R4082" s="18">
        <f t="shared" si="257"/>
        <v>41825.041666666664</v>
      </c>
      <c r="S4082" s="18">
        <f t="shared" si="258"/>
        <v>41822.57503472222</v>
      </c>
      <c r="T4082">
        <f t="shared" si="255"/>
        <v>2014</v>
      </c>
    </row>
    <row r="4083" spans="1:20" ht="60" x14ac:dyDescent="0.25">
      <c r="A4083">
        <v>3425</v>
      </c>
      <c r="B4083" s="9" t="s">
        <v>3424</v>
      </c>
      <c r="C4083" s="3" t="s">
        <v>7535</v>
      </c>
      <c r="D4083" s="5">
        <v>30000</v>
      </c>
      <c r="E4083" s="7">
        <v>30891.1</v>
      </c>
      <c r="F4083" s="11">
        <f t="shared" si="256"/>
        <v>103</v>
      </c>
      <c r="G4083" t="s">
        <v>8218</v>
      </c>
      <c r="H4083" t="s">
        <v>8223</v>
      </c>
      <c r="I4083" t="s">
        <v>8245</v>
      </c>
      <c r="J4083">
        <v>1412434136</v>
      </c>
      <c r="K4083">
        <v>1409669336</v>
      </c>
      <c r="L4083" t="b">
        <v>0</v>
      </c>
      <c r="M4083">
        <v>104</v>
      </c>
      <c r="N4083" t="b">
        <v>1</v>
      </c>
      <c r="O4083" s="12" t="s">
        <v>8280</v>
      </c>
      <c r="P4083" s="12" t="s">
        <v>8281</v>
      </c>
      <c r="Q4083">
        <v>297.02999999999997</v>
      </c>
      <c r="R4083" s="18">
        <f t="shared" si="257"/>
        <v>41916.617314814815</v>
      </c>
      <c r="S4083" s="18">
        <f t="shared" si="258"/>
        <v>41884.617314814815</v>
      </c>
      <c r="T4083">
        <f t="shared" si="255"/>
        <v>2014</v>
      </c>
    </row>
    <row r="4084" spans="1:20" ht="60" x14ac:dyDescent="0.25">
      <c r="A4084">
        <v>3115</v>
      </c>
      <c r="B4084" s="9" t="s">
        <v>3115</v>
      </c>
      <c r="C4084" s="3" t="s">
        <v>7225</v>
      </c>
      <c r="D4084" s="5">
        <v>10000</v>
      </c>
      <c r="E4084" s="7">
        <v>300</v>
      </c>
      <c r="F4084" s="11">
        <f t="shared" si="256"/>
        <v>3</v>
      </c>
      <c r="G4084" t="s">
        <v>8220</v>
      </c>
      <c r="H4084" t="s">
        <v>8234</v>
      </c>
      <c r="I4084" t="s">
        <v>8254</v>
      </c>
      <c r="J4084">
        <v>1465123427</v>
      </c>
      <c r="K4084">
        <v>1462531427</v>
      </c>
      <c r="L4084" t="b">
        <v>0</v>
      </c>
      <c r="M4084">
        <v>1</v>
      </c>
      <c r="N4084" t="b">
        <v>0</v>
      </c>
      <c r="O4084" s="12" t="s">
        <v>8280</v>
      </c>
      <c r="P4084" s="12" t="s">
        <v>8282</v>
      </c>
      <c r="Q4084">
        <v>300</v>
      </c>
      <c r="R4084" s="18">
        <f t="shared" si="257"/>
        <v>42526.447071759263</v>
      </c>
      <c r="S4084" s="18">
        <f t="shared" si="258"/>
        <v>42496.447071759263</v>
      </c>
      <c r="T4084">
        <f t="shared" si="255"/>
        <v>2016</v>
      </c>
    </row>
    <row r="4085" spans="1:20" ht="45" x14ac:dyDescent="0.25">
      <c r="A4085">
        <v>3884</v>
      </c>
      <c r="B4085" s="9" t="s">
        <v>3881</v>
      </c>
      <c r="C4085" s="3" t="s">
        <v>7993</v>
      </c>
      <c r="D4085" s="5">
        <v>10000</v>
      </c>
      <c r="E4085" s="7">
        <v>0</v>
      </c>
      <c r="F4085" s="11">
        <f t="shared" si="256"/>
        <v>0</v>
      </c>
      <c r="G4085" t="s">
        <v>8219</v>
      </c>
      <c r="H4085" t="s">
        <v>8223</v>
      </c>
      <c r="I4085" t="s">
        <v>8245</v>
      </c>
      <c r="J4085">
        <v>1427479192</v>
      </c>
      <c r="K4085">
        <v>1425322792</v>
      </c>
      <c r="L4085" t="b">
        <v>0</v>
      </c>
      <c r="M4085">
        <v>0</v>
      </c>
      <c r="N4085" t="b">
        <v>0</v>
      </c>
      <c r="O4085" s="12" t="s">
        <v>8280</v>
      </c>
      <c r="P4085" s="12" t="s">
        <v>8305</v>
      </c>
      <c r="Q4085">
        <v>0</v>
      </c>
      <c r="R4085" s="18">
        <f t="shared" si="257"/>
        <v>42090.749907407408</v>
      </c>
      <c r="S4085" s="18">
        <f t="shared" si="258"/>
        <v>42065.791574074072</v>
      </c>
      <c r="T4085">
        <f t="shared" si="255"/>
        <v>2015</v>
      </c>
    </row>
    <row r="4086" spans="1:20" ht="60" x14ac:dyDescent="0.25">
      <c r="A4086">
        <v>3363</v>
      </c>
      <c r="B4086" s="9" t="s">
        <v>3362</v>
      </c>
      <c r="C4086" s="3" t="s">
        <v>7473</v>
      </c>
      <c r="D4086" s="5">
        <v>7750</v>
      </c>
      <c r="E4086" s="7">
        <v>7860</v>
      </c>
      <c r="F4086" s="11">
        <f t="shared" si="256"/>
        <v>101</v>
      </c>
      <c r="G4086" t="s">
        <v>8218</v>
      </c>
      <c r="H4086" t="s">
        <v>8223</v>
      </c>
      <c r="I4086" t="s">
        <v>8245</v>
      </c>
      <c r="J4086">
        <v>1408464000</v>
      </c>
      <c r="K4086">
        <v>1406831445</v>
      </c>
      <c r="L4086" t="b">
        <v>0</v>
      </c>
      <c r="M4086">
        <v>26</v>
      </c>
      <c r="N4086" t="b">
        <v>1</v>
      </c>
      <c r="O4086" s="12" t="s">
        <v>8280</v>
      </c>
      <c r="P4086" s="12" t="s">
        <v>8281</v>
      </c>
      <c r="Q4086">
        <v>302.31</v>
      </c>
      <c r="R4086" s="18">
        <f t="shared" si="257"/>
        <v>41870.666666666664</v>
      </c>
      <c r="S4086" s="18">
        <f t="shared" si="258"/>
        <v>41851.771354166667</v>
      </c>
      <c r="T4086">
        <f t="shared" si="255"/>
        <v>2014</v>
      </c>
    </row>
    <row r="4087" spans="1:20" ht="45" x14ac:dyDescent="0.25">
      <c r="A4087">
        <v>3517</v>
      </c>
      <c r="B4087" s="9" t="s">
        <v>3516</v>
      </c>
      <c r="C4087" s="3" t="s">
        <v>7627</v>
      </c>
      <c r="D4087" s="5">
        <v>4000</v>
      </c>
      <c r="E4087" s="7">
        <v>4000</v>
      </c>
      <c r="F4087" s="11">
        <f t="shared" si="256"/>
        <v>100</v>
      </c>
      <c r="G4087" t="s">
        <v>8218</v>
      </c>
      <c r="H4087" t="s">
        <v>8224</v>
      </c>
      <c r="I4087" t="s">
        <v>8246</v>
      </c>
      <c r="J4087">
        <v>1404471600</v>
      </c>
      <c r="K4087">
        <v>1401910634</v>
      </c>
      <c r="L4087" t="b">
        <v>0</v>
      </c>
      <c r="M4087">
        <v>13</v>
      </c>
      <c r="N4087" t="b">
        <v>1</v>
      </c>
      <c r="O4087" s="12" t="s">
        <v>8280</v>
      </c>
      <c r="P4087" s="12" t="s">
        <v>8281</v>
      </c>
      <c r="Q4087">
        <v>307.69</v>
      </c>
      <c r="R4087" s="18">
        <f t="shared" si="257"/>
        <v>41824.458333333336</v>
      </c>
      <c r="S4087" s="18">
        <f t="shared" si="258"/>
        <v>41794.817523148151</v>
      </c>
      <c r="T4087">
        <f t="shared" si="255"/>
        <v>2014</v>
      </c>
    </row>
    <row r="4088" spans="1:20" ht="45" x14ac:dyDescent="0.25">
      <c r="A4088">
        <v>3717</v>
      </c>
      <c r="B4088" s="9" t="s">
        <v>3714</v>
      </c>
      <c r="C4088" s="3" t="s">
        <v>7827</v>
      </c>
      <c r="D4088" s="5">
        <v>4000</v>
      </c>
      <c r="E4088" s="7">
        <v>4030</v>
      </c>
      <c r="F4088" s="11">
        <f t="shared" si="256"/>
        <v>101</v>
      </c>
      <c r="G4088" t="s">
        <v>8218</v>
      </c>
      <c r="H4088" t="s">
        <v>8224</v>
      </c>
      <c r="I4088" t="s">
        <v>8246</v>
      </c>
      <c r="J4088">
        <v>1431204449</v>
      </c>
      <c r="K4088">
        <v>1428526049</v>
      </c>
      <c r="L4088" t="b">
        <v>0</v>
      </c>
      <c r="M4088">
        <v>13</v>
      </c>
      <c r="N4088" t="b">
        <v>1</v>
      </c>
      <c r="O4088" s="12" t="s">
        <v>8280</v>
      </c>
      <c r="P4088" s="12" t="s">
        <v>8281</v>
      </c>
      <c r="Q4088">
        <v>310</v>
      </c>
      <c r="R4088" s="18">
        <f t="shared" si="257"/>
        <v>42133.866307870368</v>
      </c>
      <c r="S4088" s="18">
        <f t="shared" si="258"/>
        <v>42102.866307870368</v>
      </c>
      <c r="T4088">
        <f t="shared" si="255"/>
        <v>2015</v>
      </c>
    </row>
    <row r="4089" spans="1:20" ht="60" x14ac:dyDescent="0.25">
      <c r="A4089">
        <v>3890</v>
      </c>
      <c r="B4089" s="9" t="s">
        <v>3887</v>
      </c>
      <c r="C4089" s="3" t="s">
        <v>7998</v>
      </c>
      <c r="D4089" s="5">
        <v>15000</v>
      </c>
      <c r="E4089" s="7">
        <v>2524</v>
      </c>
      <c r="F4089" s="11">
        <f t="shared" si="256"/>
        <v>17</v>
      </c>
      <c r="G4089" t="s">
        <v>8220</v>
      </c>
      <c r="H4089" t="s">
        <v>8223</v>
      </c>
      <c r="I4089" t="s">
        <v>8245</v>
      </c>
      <c r="J4089">
        <v>1439662344</v>
      </c>
      <c r="K4089">
        <v>1434478344</v>
      </c>
      <c r="L4089" t="b">
        <v>0</v>
      </c>
      <c r="M4089">
        <v>8</v>
      </c>
      <c r="N4089" t="b">
        <v>0</v>
      </c>
      <c r="O4089" s="12" t="s">
        <v>8280</v>
      </c>
      <c r="P4089" s="12" t="s">
        <v>8281</v>
      </c>
      <c r="Q4089">
        <v>315.5</v>
      </c>
      <c r="R4089" s="18">
        <f t="shared" si="257"/>
        <v>42231.758611111116</v>
      </c>
      <c r="S4089" s="18">
        <f t="shared" si="258"/>
        <v>42171.758611111116</v>
      </c>
      <c r="T4089">
        <f t="shared" si="255"/>
        <v>2015</v>
      </c>
    </row>
    <row r="4090" spans="1:20" ht="60" x14ac:dyDescent="0.25">
      <c r="A4090">
        <v>534</v>
      </c>
      <c r="B4090" s="9" t="s">
        <v>535</v>
      </c>
      <c r="C4090" s="3" t="s">
        <v>4644</v>
      </c>
      <c r="D4090" s="5">
        <v>15000</v>
      </c>
      <c r="E4090" s="7">
        <v>15700</v>
      </c>
      <c r="F4090" s="11">
        <f t="shared" si="256"/>
        <v>105</v>
      </c>
      <c r="G4090" t="s">
        <v>8218</v>
      </c>
      <c r="H4090" t="s">
        <v>8233</v>
      </c>
      <c r="I4090" t="s">
        <v>8253</v>
      </c>
      <c r="J4090">
        <v>1446418800</v>
      </c>
      <c r="K4090">
        <v>1443036470</v>
      </c>
      <c r="L4090" t="b">
        <v>0</v>
      </c>
      <c r="M4090">
        <v>48</v>
      </c>
      <c r="N4090" t="b">
        <v>1</v>
      </c>
      <c r="O4090" s="12" t="s">
        <v>8280</v>
      </c>
      <c r="P4090" s="12" t="s">
        <v>8281</v>
      </c>
      <c r="Q4090">
        <v>327.08</v>
      </c>
      <c r="R4090" s="18">
        <f t="shared" si="257"/>
        <v>42309.958333333328</v>
      </c>
      <c r="S4090" s="18">
        <f t="shared" si="258"/>
        <v>42270.810995370368</v>
      </c>
      <c r="T4090">
        <f t="shared" si="255"/>
        <v>2015</v>
      </c>
    </row>
    <row r="4091" spans="1:20" ht="45" x14ac:dyDescent="0.25">
      <c r="A4091">
        <v>3885</v>
      </c>
      <c r="B4091" s="9" t="s">
        <v>3882</v>
      </c>
      <c r="C4091" s="3" t="s">
        <v>7994</v>
      </c>
      <c r="D4091" s="5">
        <v>375000</v>
      </c>
      <c r="E4091" s="7">
        <v>0</v>
      </c>
      <c r="F4091" s="11">
        <f t="shared" si="256"/>
        <v>0</v>
      </c>
      <c r="G4091" t="s">
        <v>8219</v>
      </c>
      <c r="H4091" t="s">
        <v>8223</v>
      </c>
      <c r="I4091" t="s">
        <v>8245</v>
      </c>
      <c r="J4091">
        <v>1462834191</v>
      </c>
      <c r="K4091">
        <v>1460242191</v>
      </c>
      <c r="L4091" t="b">
        <v>0</v>
      </c>
      <c r="M4091">
        <v>0</v>
      </c>
      <c r="N4091" t="b">
        <v>0</v>
      </c>
      <c r="O4091" s="12" t="s">
        <v>8280</v>
      </c>
      <c r="P4091" s="12" t="s">
        <v>8305</v>
      </c>
      <c r="Q4091">
        <v>0</v>
      </c>
      <c r="R4091" s="18">
        <f t="shared" si="257"/>
        <v>42499.951284722221</v>
      </c>
      <c r="S4091" s="18">
        <f t="shared" si="258"/>
        <v>42469.951284722221</v>
      </c>
      <c r="T4091">
        <f t="shared" si="255"/>
        <v>2016</v>
      </c>
    </row>
    <row r="4092" spans="1:20" x14ac:dyDescent="0.25">
      <c r="A4092">
        <v>3886</v>
      </c>
      <c r="B4092" s="9" t="s">
        <v>3883</v>
      </c>
      <c r="C4092" s="3">
        <v>1</v>
      </c>
      <c r="D4092" s="5">
        <v>10000</v>
      </c>
      <c r="E4092" s="7">
        <v>0</v>
      </c>
      <c r="F4092" s="11">
        <f t="shared" si="256"/>
        <v>0</v>
      </c>
      <c r="G4092" t="s">
        <v>8219</v>
      </c>
      <c r="H4092" t="s">
        <v>8225</v>
      </c>
      <c r="I4092" t="s">
        <v>8247</v>
      </c>
      <c r="J4092">
        <v>1418275702</v>
      </c>
      <c r="K4092">
        <v>1415683702</v>
      </c>
      <c r="L4092" t="b">
        <v>0</v>
      </c>
      <c r="M4092">
        <v>0</v>
      </c>
      <c r="N4092" t="b">
        <v>0</v>
      </c>
      <c r="O4092" s="12" t="s">
        <v>8280</v>
      </c>
      <c r="P4092" s="12" t="s">
        <v>8305</v>
      </c>
      <c r="Q4092">
        <v>0</v>
      </c>
      <c r="R4092" s="18">
        <f t="shared" si="257"/>
        <v>41984.228032407409</v>
      </c>
      <c r="S4092" s="18">
        <f t="shared" si="258"/>
        <v>41954.228032407409</v>
      </c>
      <c r="T4092">
        <f t="shared" si="255"/>
        <v>2014</v>
      </c>
    </row>
    <row r="4093" spans="1:20" ht="60" x14ac:dyDescent="0.25">
      <c r="A4093">
        <v>3456</v>
      </c>
      <c r="B4093" s="9" t="s">
        <v>3455</v>
      </c>
      <c r="C4093" s="3" t="s">
        <v>7566</v>
      </c>
      <c r="D4093" s="5">
        <v>3000</v>
      </c>
      <c r="E4093" s="7">
        <v>5739</v>
      </c>
      <c r="F4093" s="11">
        <f t="shared" si="256"/>
        <v>191</v>
      </c>
      <c r="G4093" t="s">
        <v>8218</v>
      </c>
      <c r="H4093" t="s">
        <v>8223</v>
      </c>
      <c r="I4093" t="s">
        <v>8245</v>
      </c>
      <c r="J4093">
        <v>1406876340</v>
      </c>
      <c r="K4093">
        <v>1404190567</v>
      </c>
      <c r="L4093" t="b">
        <v>0</v>
      </c>
      <c r="M4093">
        <v>16</v>
      </c>
      <c r="N4093" t="b">
        <v>1</v>
      </c>
      <c r="O4093" s="12" t="s">
        <v>8280</v>
      </c>
      <c r="P4093" s="12" t="s">
        <v>8281</v>
      </c>
      <c r="Q4093">
        <v>358.69</v>
      </c>
      <c r="R4093" s="18">
        <f t="shared" si="257"/>
        <v>41852.290972222225</v>
      </c>
      <c r="S4093" s="18">
        <f t="shared" si="258"/>
        <v>41821.205636574072</v>
      </c>
      <c r="T4093">
        <f t="shared" si="255"/>
        <v>2014</v>
      </c>
    </row>
    <row r="4094" spans="1:20" ht="60" x14ac:dyDescent="0.25">
      <c r="A4094">
        <v>2990</v>
      </c>
      <c r="B4094" s="9" t="s">
        <v>2990</v>
      </c>
      <c r="C4094" s="3" t="s">
        <v>7100</v>
      </c>
      <c r="D4094" s="5">
        <v>10000</v>
      </c>
      <c r="E4094" s="7">
        <v>10000</v>
      </c>
      <c r="F4094" s="11">
        <f t="shared" si="256"/>
        <v>100</v>
      </c>
      <c r="G4094" t="s">
        <v>8218</v>
      </c>
      <c r="H4094" t="s">
        <v>8223</v>
      </c>
      <c r="I4094" t="s">
        <v>8245</v>
      </c>
      <c r="J4094">
        <v>1452174420</v>
      </c>
      <c r="K4094">
        <v>1449150420</v>
      </c>
      <c r="L4094" t="b">
        <v>0</v>
      </c>
      <c r="M4094">
        <v>27</v>
      </c>
      <c r="N4094" t="b">
        <v>1</v>
      </c>
      <c r="O4094" s="12" t="s">
        <v>8280</v>
      </c>
      <c r="P4094" s="12" t="s">
        <v>8282</v>
      </c>
      <c r="Q4094">
        <v>370.37</v>
      </c>
      <c r="R4094" s="18">
        <f t="shared" si="257"/>
        <v>42376.57430555555</v>
      </c>
      <c r="S4094" s="18">
        <f t="shared" si="258"/>
        <v>42341.57430555555</v>
      </c>
      <c r="T4094">
        <f t="shared" si="255"/>
        <v>2015</v>
      </c>
    </row>
    <row r="4095" spans="1:20" ht="60" x14ac:dyDescent="0.25">
      <c r="A4095">
        <v>2883</v>
      </c>
      <c r="B4095" s="9" t="s">
        <v>2883</v>
      </c>
      <c r="C4095" s="3" t="s">
        <v>6993</v>
      </c>
      <c r="D4095" s="5">
        <v>10000</v>
      </c>
      <c r="E4095" s="7">
        <v>1908</v>
      </c>
      <c r="F4095" s="11">
        <f t="shared" si="256"/>
        <v>19</v>
      </c>
      <c r="G4095" t="s">
        <v>8220</v>
      </c>
      <c r="H4095" t="s">
        <v>8223</v>
      </c>
      <c r="I4095" t="s">
        <v>8245</v>
      </c>
      <c r="J4095">
        <v>1454734740</v>
      </c>
      <c r="K4095">
        <v>1451684437</v>
      </c>
      <c r="L4095" t="b">
        <v>0</v>
      </c>
      <c r="M4095">
        <v>5</v>
      </c>
      <c r="N4095" t="b">
        <v>0</v>
      </c>
      <c r="O4095" s="12" t="s">
        <v>8280</v>
      </c>
      <c r="P4095" s="12" t="s">
        <v>8281</v>
      </c>
      <c r="Q4095">
        <v>381.6</v>
      </c>
      <c r="R4095" s="18">
        <f t="shared" si="257"/>
        <v>42406.207638888889</v>
      </c>
      <c r="S4095" s="18">
        <f t="shared" si="258"/>
        <v>42370.90320601852</v>
      </c>
      <c r="T4095">
        <f t="shared" si="255"/>
        <v>2016</v>
      </c>
    </row>
    <row r="4096" spans="1:20" ht="60" x14ac:dyDescent="0.25">
      <c r="A4096">
        <v>4105</v>
      </c>
      <c r="B4096" s="9" t="s">
        <v>4101</v>
      </c>
      <c r="C4096" s="3" t="s">
        <v>8208</v>
      </c>
      <c r="D4096" s="5">
        <v>33000</v>
      </c>
      <c r="E4096" s="7">
        <v>2300</v>
      </c>
      <c r="F4096" s="11">
        <f t="shared" si="256"/>
        <v>7</v>
      </c>
      <c r="G4096" t="s">
        <v>8220</v>
      </c>
      <c r="H4096" t="s">
        <v>8237</v>
      </c>
      <c r="I4096" t="s">
        <v>8255</v>
      </c>
      <c r="J4096">
        <v>1482711309</v>
      </c>
      <c r="K4096">
        <v>1479860109</v>
      </c>
      <c r="L4096" t="b">
        <v>0</v>
      </c>
      <c r="M4096">
        <v>6</v>
      </c>
      <c r="N4096" t="b">
        <v>0</v>
      </c>
      <c r="O4096" s="12" t="s">
        <v>8280</v>
      </c>
      <c r="P4096" s="12" t="s">
        <v>8281</v>
      </c>
      <c r="Q4096">
        <v>383.33</v>
      </c>
      <c r="R4096" s="18">
        <f t="shared" si="257"/>
        <v>42730.010520833333</v>
      </c>
      <c r="S4096" s="18">
        <f t="shared" si="258"/>
        <v>42697.010520833333</v>
      </c>
      <c r="T4096">
        <f t="shared" si="255"/>
        <v>2016</v>
      </c>
    </row>
    <row r="4097" spans="1:20" ht="45" x14ac:dyDescent="0.25">
      <c r="A4097">
        <v>3079</v>
      </c>
      <c r="B4097" s="9" t="s">
        <v>3079</v>
      </c>
      <c r="C4097" s="3" t="s">
        <v>7189</v>
      </c>
      <c r="D4097" s="5">
        <v>1333666</v>
      </c>
      <c r="E4097" s="7">
        <v>11226</v>
      </c>
      <c r="F4097" s="11">
        <f t="shared" si="256"/>
        <v>1</v>
      </c>
      <c r="G4097" t="s">
        <v>8220</v>
      </c>
      <c r="H4097" t="s">
        <v>8223</v>
      </c>
      <c r="I4097" t="s">
        <v>8245</v>
      </c>
      <c r="J4097">
        <v>1427040435</v>
      </c>
      <c r="K4097">
        <v>1424452035</v>
      </c>
      <c r="L4097" t="b">
        <v>0</v>
      </c>
      <c r="M4097">
        <v>27</v>
      </c>
      <c r="N4097" t="b">
        <v>0</v>
      </c>
      <c r="O4097" s="12" t="s">
        <v>8280</v>
      </c>
      <c r="P4097" s="12" t="s">
        <v>8282</v>
      </c>
      <c r="Q4097">
        <v>415.78</v>
      </c>
      <c r="R4097" s="18">
        <f t="shared" si="257"/>
        <v>42085.671701388885</v>
      </c>
      <c r="S4097" s="18">
        <f t="shared" si="258"/>
        <v>42055.713368055556</v>
      </c>
      <c r="T4097">
        <f t="shared" si="255"/>
        <v>2015</v>
      </c>
    </row>
    <row r="4098" spans="1:20" ht="60" x14ac:dyDescent="0.25">
      <c r="A4098">
        <v>3081</v>
      </c>
      <c r="B4098" s="9" t="s">
        <v>3081</v>
      </c>
      <c r="C4098" s="3" t="s">
        <v>7191</v>
      </c>
      <c r="D4098" s="5">
        <v>1000000</v>
      </c>
      <c r="E4098" s="7">
        <v>2103</v>
      </c>
      <c r="F4098" s="11">
        <f t="shared" si="256"/>
        <v>0</v>
      </c>
      <c r="G4098" t="s">
        <v>8220</v>
      </c>
      <c r="H4098" t="s">
        <v>8223</v>
      </c>
      <c r="I4098" t="s">
        <v>8245</v>
      </c>
      <c r="J4098">
        <v>1442722891</v>
      </c>
      <c r="K4098">
        <v>1440130891</v>
      </c>
      <c r="L4098" t="b">
        <v>0</v>
      </c>
      <c r="M4098">
        <v>5</v>
      </c>
      <c r="N4098" t="b">
        <v>0</v>
      </c>
      <c r="O4098" s="12" t="s">
        <v>8280</v>
      </c>
      <c r="P4098" s="12" t="s">
        <v>8282</v>
      </c>
      <c r="Q4098">
        <v>420.6</v>
      </c>
      <c r="R4098" s="18">
        <f t="shared" si="257"/>
        <v>42267.181608796294</v>
      </c>
      <c r="S4098" s="18">
        <f t="shared" si="258"/>
        <v>42237.181608796294</v>
      </c>
      <c r="T4098">
        <f t="shared" si="255"/>
        <v>2015</v>
      </c>
    </row>
    <row r="4099" spans="1:20" ht="60" x14ac:dyDescent="0.25">
      <c r="A4099">
        <v>3376</v>
      </c>
      <c r="B4099" s="9" t="s">
        <v>3375</v>
      </c>
      <c r="C4099" s="3" t="s">
        <v>7486</v>
      </c>
      <c r="D4099" s="5">
        <v>8000</v>
      </c>
      <c r="E4099" s="7">
        <v>8001</v>
      </c>
      <c r="F4099" s="11">
        <f t="shared" si="256"/>
        <v>100</v>
      </c>
      <c r="G4099" t="s">
        <v>8218</v>
      </c>
      <c r="H4099" t="s">
        <v>8223</v>
      </c>
      <c r="I4099" t="s">
        <v>8245</v>
      </c>
      <c r="J4099">
        <v>1429976994</v>
      </c>
      <c r="K4099">
        <v>1424796594</v>
      </c>
      <c r="L4099" t="b">
        <v>0</v>
      </c>
      <c r="M4099">
        <v>19</v>
      </c>
      <c r="N4099" t="b">
        <v>1</v>
      </c>
      <c r="O4099" s="12" t="s">
        <v>8280</v>
      </c>
      <c r="P4099" s="12" t="s">
        <v>8281</v>
      </c>
      <c r="Q4099">
        <v>421.11</v>
      </c>
      <c r="R4099" s="18">
        <f t="shared" si="257"/>
        <v>42119.659652777773</v>
      </c>
      <c r="S4099" s="18">
        <f t="shared" si="258"/>
        <v>42059.701319444444</v>
      </c>
      <c r="T4099">
        <f t="shared" ref="T4099:T4115" si="259">YEAR(S4099)</f>
        <v>2015</v>
      </c>
    </row>
    <row r="4100" spans="1:20" ht="45" x14ac:dyDescent="0.25">
      <c r="A4100">
        <v>3146</v>
      </c>
      <c r="B4100" s="9" t="s">
        <v>3146</v>
      </c>
      <c r="C4100" s="3" t="s">
        <v>7256</v>
      </c>
      <c r="D4100" s="5">
        <v>50000</v>
      </c>
      <c r="E4100" s="7">
        <v>5250</v>
      </c>
      <c r="F4100" s="11">
        <f t="shared" si="256"/>
        <v>11</v>
      </c>
      <c r="G4100" t="s">
        <v>8221</v>
      </c>
      <c r="H4100" t="s">
        <v>8237</v>
      </c>
      <c r="I4100" t="s">
        <v>8255</v>
      </c>
      <c r="J4100">
        <v>1492356166</v>
      </c>
      <c r="K4100">
        <v>1488471766</v>
      </c>
      <c r="L4100" t="b">
        <v>0</v>
      </c>
      <c r="M4100">
        <v>12</v>
      </c>
      <c r="N4100" t="b">
        <v>0</v>
      </c>
      <c r="O4100" s="12" t="s">
        <v>8280</v>
      </c>
      <c r="P4100" s="12" t="s">
        <v>8281</v>
      </c>
      <c r="Q4100">
        <v>437.5</v>
      </c>
      <c r="R4100" s="18">
        <f t="shared" si="257"/>
        <v>42841.640810185185</v>
      </c>
      <c r="S4100" s="18">
        <f t="shared" si="258"/>
        <v>42796.682476851856</v>
      </c>
      <c r="T4100">
        <f t="shared" si="259"/>
        <v>2017</v>
      </c>
    </row>
    <row r="4101" spans="1:20" ht="60" x14ac:dyDescent="0.25">
      <c r="A4101">
        <v>3139</v>
      </c>
      <c r="B4101" s="9" t="s">
        <v>3139</v>
      </c>
      <c r="C4101" s="3" t="s">
        <v>7249</v>
      </c>
      <c r="D4101" s="5">
        <v>50000</v>
      </c>
      <c r="E4101" s="7">
        <v>2700</v>
      </c>
      <c r="F4101" s="11">
        <f t="shared" si="256"/>
        <v>5</v>
      </c>
      <c r="G4101" t="s">
        <v>8221</v>
      </c>
      <c r="H4101" t="s">
        <v>8237</v>
      </c>
      <c r="I4101" t="s">
        <v>8255</v>
      </c>
      <c r="J4101">
        <v>1490416380</v>
      </c>
      <c r="K4101">
        <v>1487485760</v>
      </c>
      <c r="L4101" t="b">
        <v>0</v>
      </c>
      <c r="M4101">
        <v>6</v>
      </c>
      <c r="N4101" t="b">
        <v>0</v>
      </c>
      <c r="O4101" s="12" t="s">
        <v>8280</v>
      </c>
      <c r="P4101" s="12" t="s">
        <v>8281</v>
      </c>
      <c r="Q4101">
        <v>450</v>
      </c>
      <c r="R4101" s="18">
        <f t="shared" si="257"/>
        <v>42819.189583333333</v>
      </c>
      <c r="S4101" s="18">
        <f t="shared" si="258"/>
        <v>42785.270370370374</v>
      </c>
      <c r="T4101">
        <f t="shared" si="259"/>
        <v>2017</v>
      </c>
    </row>
    <row r="4102" spans="1:20" ht="60" x14ac:dyDescent="0.25">
      <c r="A4102">
        <v>2900</v>
      </c>
      <c r="B4102" s="9" t="s">
        <v>2900</v>
      </c>
      <c r="C4102" s="3" t="s">
        <v>7010</v>
      </c>
      <c r="D4102" s="5">
        <v>5500</v>
      </c>
      <c r="E4102" s="7">
        <v>3405</v>
      </c>
      <c r="F4102" s="11">
        <f t="shared" si="256"/>
        <v>62</v>
      </c>
      <c r="G4102" t="s">
        <v>8220</v>
      </c>
      <c r="H4102" t="s">
        <v>8223</v>
      </c>
      <c r="I4102" t="s">
        <v>8245</v>
      </c>
      <c r="J4102">
        <v>1407562632</v>
      </c>
      <c r="K4102">
        <v>1404970632</v>
      </c>
      <c r="L4102" t="b">
        <v>0</v>
      </c>
      <c r="M4102">
        <v>7</v>
      </c>
      <c r="N4102" t="b">
        <v>0</v>
      </c>
      <c r="O4102" s="12" t="s">
        <v>8280</v>
      </c>
      <c r="P4102" s="12" t="s">
        <v>8281</v>
      </c>
      <c r="Q4102">
        <v>486.43</v>
      </c>
      <c r="R4102" s="18">
        <f t="shared" si="257"/>
        <v>41860.234166666669</v>
      </c>
      <c r="S4102" s="18">
        <f t="shared" si="258"/>
        <v>41830.234166666669</v>
      </c>
      <c r="T4102">
        <f t="shared" si="259"/>
        <v>2014</v>
      </c>
    </row>
    <row r="4103" spans="1:20" ht="60" x14ac:dyDescent="0.25">
      <c r="A4103">
        <v>2857</v>
      </c>
      <c r="B4103" s="9" t="s">
        <v>2857</v>
      </c>
      <c r="C4103" s="3" t="s">
        <v>6967</v>
      </c>
      <c r="D4103" s="5">
        <v>38000</v>
      </c>
      <c r="E4103" s="7">
        <v>7500</v>
      </c>
      <c r="F4103" s="11">
        <f t="shared" si="256"/>
        <v>20</v>
      </c>
      <c r="G4103" t="s">
        <v>8220</v>
      </c>
      <c r="H4103" t="s">
        <v>8237</v>
      </c>
      <c r="I4103" t="s">
        <v>8255</v>
      </c>
      <c r="J4103">
        <v>1487613600</v>
      </c>
      <c r="K4103">
        <v>1482444295</v>
      </c>
      <c r="L4103" t="b">
        <v>0</v>
      </c>
      <c r="M4103">
        <v>15</v>
      </c>
      <c r="N4103" t="b">
        <v>0</v>
      </c>
      <c r="O4103" s="12" t="s">
        <v>8280</v>
      </c>
      <c r="P4103" s="12" t="s">
        <v>8281</v>
      </c>
      <c r="Q4103">
        <v>500</v>
      </c>
      <c r="R4103" s="18">
        <f t="shared" si="257"/>
        <v>42786.75</v>
      </c>
      <c r="S4103" s="18">
        <f t="shared" si="258"/>
        <v>42726.920081018514</v>
      </c>
      <c r="T4103">
        <f t="shared" si="259"/>
        <v>2016</v>
      </c>
    </row>
    <row r="4104" spans="1:20" ht="60" x14ac:dyDescent="0.25">
      <c r="A4104">
        <v>3887</v>
      </c>
      <c r="B4104" s="9" t="s">
        <v>3884</v>
      </c>
      <c r="C4104" s="3" t="s">
        <v>7995</v>
      </c>
      <c r="D4104" s="5">
        <v>2000</v>
      </c>
      <c r="E4104" s="7">
        <v>35</v>
      </c>
      <c r="F4104" s="11">
        <f t="shared" si="256"/>
        <v>2</v>
      </c>
      <c r="G4104" t="s">
        <v>8219</v>
      </c>
      <c r="H4104" t="s">
        <v>8223</v>
      </c>
      <c r="I4104" t="s">
        <v>8245</v>
      </c>
      <c r="J4104">
        <v>1430517600</v>
      </c>
      <c r="K4104">
        <v>1426538129</v>
      </c>
      <c r="L4104" t="b">
        <v>0</v>
      </c>
      <c r="M4104">
        <v>2</v>
      </c>
      <c r="N4104" t="b">
        <v>0</v>
      </c>
      <c r="O4104" s="12" t="s">
        <v>8280</v>
      </c>
      <c r="P4104" s="12" t="s">
        <v>8305</v>
      </c>
      <c r="Q4104">
        <v>17.5</v>
      </c>
      <c r="R4104" s="18">
        <f t="shared" si="257"/>
        <v>42125.916666666672</v>
      </c>
      <c r="S4104" s="18">
        <f t="shared" si="258"/>
        <v>42079.857974537037</v>
      </c>
      <c r="T4104">
        <f t="shared" si="259"/>
        <v>2015</v>
      </c>
    </row>
    <row r="4105" spans="1:20" ht="30" x14ac:dyDescent="0.25">
      <c r="A4105">
        <v>3648</v>
      </c>
      <c r="B4105" s="9" t="s">
        <v>3646</v>
      </c>
      <c r="C4105" s="3" t="s">
        <v>7758</v>
      </c>
      <c r="D4105" s="5">
        <v>40000</v>
      </c>
      <c r="E4105" s="7">
        <v>40153</v>
      </c>
      <c r="F4105" s="11">
        <f t="shared" ref="F4105:F4115" si="260">ROUND(E4105/D4105*100,0)</f>
        <v>100</v>
      </c>
      <c r="G4105" t="s">
        <v>8218</v>
      </c>
      <c r="H4105" t="s">
        <v>8223</v>
      </c>
      <c r="I4105" t="s">
        <v>8245</v>
      </c>
      <c r="J4105">
        <v>1412492445</v>
      </c>
      <c r="K4105">
        <v>1409900445</v>
      </c>
      <c r="L4105" t="b">
        <v>0</v>
      </c>
      <c r="M4105">
        <v>73</v>
      </c>
      <c r="N4105" t="b">
        <v>1</v>
      </c>
      <c r="O4105" s="12" t="s">
        <v>8280</v>
      </c>
      <c r="P4105" s="12" t="s">
        <v>8281</v>
      </c>
      <c r="Q4105">
        <v>550.04</v>
      </c>
      <c r="R4105" s="18">
        <f t="shared" ref="R4105:R4115" si="261">(((J4105/60)/60)/24)+DATE(1970,1,1)</f>
        <v>41917.292187500003</v>
      </c>
      <c r="S4105" s="18">
        <f t="shared" ref="S4105:S4115" si="262">(((K4105/60)/60)/24)+DATE(1970,1,1)</f>
        <v>41887.292187500003</v>
      </c>
      <c r="T4105">
        <f t="shared" si="259"/>
        <v>2014</v>
      </c>
    </row>
    <row r="4106" spans="1:20" ht="45" x14ac:dyDescent="0.25">
      <c r="A4106">
        <v>3468</v>
      </c>
      <c r="B4106" s="9" t="s">
        <v>3467</v>
      </c>
      <c r="C4106" s="3" t="s">
        <v>7578</v>
      </c>
      <c r="D4106" s="5">
        <v>10000</v>
      </c>
      <c r="E4106" s="7">
        <v>12178</v>
      </c>
      <c r="F4106" s="11">
        <f t="shared" si="260"/>
        <v>122</v>
      </c>
      <c r="G4106" t="s">
        <v>8218</v>
      </c>
      <c r="H4106" t="s">
        <v>8223</v>
      </c>
      <c r="I4106" t="s">
        <v>8245</v>
      </c>
      <c r="J4106">
        <v>1474426800</v>
      </c>
      <c r="K4106">
        <v>1471976529</v>
      </c>
      <c r="L4106" t="b">
        <v>0</v>
      </c>
      <c r="M4106">
        <v>17</v>
      </c>
      <c r="N4106" t="b">
        <v>1</v>
      </c>
      <c r="O4106" s="12" t="s">
        <v>8280</v>
      </c>
      <c r="P4106" s="12" t="s">
        <v>8281</v>
      </c>
      <c r="Q4106">
        <v>716.35</v>
      </c>
      <c r="R4106" s="18">
        <f t="shared" si="261"/>
        <v>42634.125</v>
      </c>
      <c r="S4106" s="18">
        <f t="shared" si="262"/>
        <v>42605.765381944439</v>
      </c>
      <c r="T4106">
        <f t="shared" si="259"/>
        <v>2016</v>
      </c>
    </row>
    <row r="4107" spans="1:20" ht="30" x14ac:dyDescent="0.25">
      <c r="A4107">
        <v>3118</v>
      </c>
      <c r="B4107" s="9" t="s">
        <v>3118</v>
      </c>
      <c r="C4107" s="3" t="s">
        <v>7228</v>
      </c>
      <c r="D4107" s="5">
        <v>500000</v>
      </c>
      <c r="E4107" s="7">
        <v>1550</v>
      </c>
      <c r="F4107" s="11">
        <f t="shared" si="260"/>
        <v>0</v>
      </c>
      <c r="G4107" t="s">
        <v>8220</v>
      </c>
      <c r="H4107" t="s">
        <v>8234</v>
      </c>
      <c r="I4107" t="s">
        <v>8254</v>
      </c>
      <c r="J4107">
        <v>1467473723</v>
      </c>
      <c r="K4107">
        <v>1465832123</v>
      </c>
      <c r="L4107" t="b">
        <v>0</v>
      </c>
      <c r="M4107">
        <v>2</v>
      </c>
      <c r="N4107" t="b">
        <v>0</v>
      </c>
      <c r="O4107" s="12" t="s">
        <v>8280</v>
      </c>
      <c r="P4107" s="12" t="s">
        <v>8282</v>
      </c>
      <c r="Q4107">
        <v>775</v>
      </c>
      <c r="R4107" s="18">
        <f t="shared" si="261"/>
        <v>42553.649571759262</v>
      </c>
      <c r="S4107" s="18">
        <f t="shared" si="262"/>
        <v>42534.649571759262</v>
      </c>
      <c r="T4107">
        <f t="shared" si="259"/>
        <v>2016</v>
      </c>
    </row>
    <row r="4108" spans="1:20" ht="45" x14ac:dyDescent="0.25">
      <c r="A4108">
        <v>4095</v>
      </c>
      <c r="B4108" s="9" t="s">
        <v>4091</v>
      </c>
      <c r="C4108" s="3" t="s">
        <v>8198</v>
      </c>
      <c r="D4108" s="5">
        <v>30000</v>
      </c>
      <c r="E4108" s="7">
        <v>800</v>
      </c>
      <c r="F4108" s="11">
        <f t="shared" si="260"/>
        <v>3</v>
      </c>
      <c r="G4108" t="s">
        <v>8220</v>
      </c>
      <c r="H4108" t="s">
        <v>8237</v>
      </c>
      <c r="I4108" t="s">
        <v>8255</v>
      </c>
      <c r="J4108">
        <v>1482108350</v>
      </c>
      <c r="K4108">
        <v>1479516350</v>
      </c>
      <c r="L4108" t="b">
        <v>0</v>
      </c>
      <c r="M4108">
        <v>1</v>
      </c>
      <c r="N4108" t="b">
        <v>0</v>
      </c>
      <c r="O4108" s="12" t="s">
        <v>8280</v>
      </c>
      <c r="P4108" s="12" t="s">
        <v>8281</v>
      </c>
      <c r="Q4108">
        <v>800</v>
      </c>
      <c r="R4108" s="18">
        <f t="shared" si="261"/>
        <v>42723.031828703708</v>
      </c>
      <c r="S4108" s="18">
        <f t="shared" si="262"/>
        <v>42693.031828703708</v>
      </c>
      <c r="T4108">
        <f t="shared" si="259"/>
        <v>2016</v>
      </c>
    </row>
    <row r="4109" spans="1:20" ht="60" x14ac:dyDescent="0.25">
      <c r="A4109">
        <v>3365</v>
      </c>
      <c r="B4109" s="9" t="s">
        <v>3364</v>
      </c>
      <c r="C4109" s="3" t="s">
        <v>7475</v>
      </c>
      <c r="D4109" s="5">
        <v>2500</v>
      </c>
      <c r="E4109" s="7">
        <v>2600</v>
      </c>
      <c r="F4109" s="11">
        <f t="shared" si="260"/>
        <v>104</v>
      </c>
      <c r="G4109" t="s">
        <v>8218</v>
      </c>
      <c r="H4109" t="s">
        <v>8223</v>
      </c>
      <c r="I4109" t="s">
        <v>8245</v>
      </c>
      <c r="J4109">
        <v>1449973592</v>
      </c>
      <c r="K4109">
        <v>1447381592</v>
      </c>
      <c r="L4109" t="b">
        <v>0</v>
      </c>
      <c r="M4109">
        <v>3</v>
      </c>
      <c r="N4109" t="b">
        <v>1</v>
      </c>
      <c r="O4109" s="12" t="s">
        <v>8280</v>
      </c>
      <c r="P4109" s="12" t="s">
        <v>8281</v>
      </c>
      <c r="Q4109">
        <v>866.67</v>
      </c>
      <c r="R4109" s="18">
        <f t="shared" si="261"/>
        <v>42351.101759259262</v>
      </c>
      <c r="S4109" s="18">
        <f t="shared" si="262"/>
        <v>42321.101759259262</v>
      </c>
      <c r="T4109">
        <f t="shared" si="259"/>
        <v>2015</v>
      </c>
    </row>
    <row r="4110" spans="1:20" ht="45" x14ac:dyDescent="0.25">
      <c r="A4110">
        <v>2703</v>
      </c>
      <c r="B4110" s="9" t="s">
        <v>2703</v>
      </c>
      <c r="C4110" s="3" t="s">
        <v>6813</v>
      </c>
      <c r="D4110" s="5">
        <v>40000</v>
      </c>
      <c r="E4110" s="7">
        <v>41500</v>
      </c>
      <c r="F4110" s="11">
        <f t="shared" si="260"/>
        <v>104</v>
      </c>
      <c r="G4110" t="s">
        <v>8221</v>
      </c>
      <c r="H4110" t="s">
        <v>8237</v>
      </c>
      <c r="I4110" t="s">
        <v>8255</v>
      </c>
      <c r="J4110">
        <v>1490196830</v>
      </c>
      <c r="K4110">
        <v>1485016430</v>
      </c>
      <c r="L4110" t="b">
        <v>0</v>
      </c>
      <c r="M4110">
        <v>45</v>
      </c>
      <c r="N4110" t="b">
        <v>0</v>
      </c>
      <c r="O4110" s="12" t="s">
        <v>8280</v>
      </c>
      <c r="P4110" s="12" t="s">
        <v>8282</v>
      </c>
      <c r="Q4110">
        <v>922.22</v>
      </c>
      <c r="R4110" s="18">
        <f t="shared" si="261"/>
        <v>42816.648495370369</v>
      </c>
      <c r="S4110" s="18">
        <f t="shared" si="262"/>
        <v>42756.690162037034</v>
      </c>
      <c r="T4110">
        <f t="shared" si="259"/>
        <v>2017</v>
      </c>
    </row>
    <row r="4111" spans="1:20" ht="60" x14ac:dyDescent="0.25">
      <c r="A4111">
        <v>525</v>
      </c>
      <c r="B4111" s="9" t="s">
        <v>526</v>
      </c>
      <c r="C4111" s="3" t="s">
        <v>4635</v>
      </c>
      <c r="D4111" s="5">
        <v>12000</v>
      </c>
      <c r="E4111" s="7">
        <v>12000</v>
      </c>
      <c r="F4111" s="11">
        <f t="shared" si="260"/>
        <v>100</v>
      </c>
      <c r="G4111" t="s">
        <v>8218</v>
      </c>
      <c r="H4111" t="s">
        <v>8223</v>
      </c>
      <c r="I4111" t="s">
        <v>8245</v>
      </c>
      <c r="J4111">
        <v>1410601041</v>
      </c>
      <c r="K4111">
        <v>1406713041</v>
      </c>
      <c r="L4111" t="b">
        <v>0</v>
      </c>
      <c r="M4111">
        <v>12</v>
      </c>
      <c r="N4111" t="b">
        <v>1</v>
      </c>
      <c r="O4111" s="12" t="s">
        <v>8280</v>
      </c>
      <c r="P4111" s="12" t="s">
        <v>8281</v>
      </c>
      <c r="Q4111">
        <v>1000</v>
      </c>
      <c r="R4111" s="18">
        <f t="shared" si="261"/>
        <v>41895.400937500002</v>
      </c>
      <c r="S4111" s="18">
        <f t="shared" si="262"/>
        <v>41850.400937500002</v>
      </c>
      <c r="T4111">
        <f t="shared" si="259"/>
        <v>2014</v>
      </c>
    </row>
    <row r="4112" spans="1:20" ht="60" x14ac:dyDescent="0.25">
      <c r="A4112">
        <v>3838</v>
      </c>
      <c r="B4112" s="9" t="s">
        <v>3835</v>
      </c>
      <c r="C4112" s="3" t="s">
        <v>7947</v>
      </c>
      <c r="D4112" s="5">
        <v>100000</v>
      </c>
      <c r="E4112" s="7">
        <v>100824</v>
      </c>
      <c r="F4112" s="11">
        <f t="shared" si="260"/>
        <v>101</v>
      </c>
      <c r="G4112" t="s">
        <v>8218</v>
      </c>
      <c r="H4112" t="s">
        <v>8234</v>
      </c>
      <c r="I4112" t="s">
        <v>8254</v>
      </c>
      <c r="J4112">
        <v>1432314209</v>
      </c>
      <c r="K4112">
        <v>1429722209</v>
      </c>
      <c r="L4112" t="b">
        <v>0</v>
      </c>
      <c r="M4112">
        <v>100</v>
      </c>
      <c r="N4112" t="b">
        <v>1</v>
      </c>
      <c r="O4112" s="12" t="s">
        <v>8280</v>
      </c>
      <c r="P4112" s="12" t="s">
        <v>8281</v>
      </c>
      <c r="Q4112">
        <v>1008.24</v>
      </c>
      <c r="R4112" s="18">
        <f t="shared" si="261"/>
        <v>42146.710752314815</v>
      </c>
      <c r="S4112" s="18">
        <f t="shared" si="262"/>
        <v>42116.710752314815</v>
      </c>
      <c r="T4112">
        <f t="shared" si="259"/>
        <v>2015</v>
      </c>
    </row>
    <row r="4113" spans="1:20" ht="45" x14ac:dyDescent="0.25">
      <c r="A4113">
        <v>4040</v>
      </c>
      <c r="B4113" s="9" t="s">
        <v>4036</v>
      </c>
      <c r="C4113" s="3" t="s">
        <v>8144</v>
      </c>
      <c r="D4113" s="5">
        <v>8000</v>
      </c>
      <c r="E4113" s="7">
        <v>2500</v>
      </c>
      <c r="F4113" s="11">
        <f t="shared" si="260"/>
        <v>31</v>
      </c>
      <c r="G4113" t="s">
        <v>8220</v>
      </c>
      <c r="H4113" t="s">
        <v>8223</v>
      </c>
      <c r="I4113" t="s">
        <v>8245</v>
      </c>
      <c r="J4113">
        <v>1437188400</v>
      </c>
      <c r="K4113">
        <v>1432100004</v>
      </c>
      <c r="L4113" t="b">
        <v>0</v>
      </c>
      <c r="M4113">
        <v>2</v>
      </c>
      <c r="N4113" t="b">
        <v>0</v>
      </c>
      <c r="O4113" s="12" t="s">
        <v>8280</v>
      </c>
      <c r="P4113" s="12" t="s">
        <v>8281</v>
      </c>
      <c r="Q4113">
        <v>1250</v>
      </c>
      <c r="R4113" s="18">
        <f t="shared" si="261"/>
        <v>42203.125</v>
      </c>
      <c r="S4113" s="18">
        <f t="shared" si="262"/>
        <v>42144.231527777782</v>
      </c>
      <c r="T4113">
        <f t="shared" si="259"/>
        <v>2015</v>
      </c>
    </row>
    <row r="4114" spans="1:20" ht="60" x14ac:dyDescent="0.25">
      <c r="A4114">
        <v>3090</v>
      </c>
      <c r="B4114" s="9" t="s">
        <v>3090</v>
      </c>
      <c r="C4114" s="3" t="s">
        <v>7200</v>
      </c>
      <c r="D4114" s="5">
        <v>225000</v>
      </c>
      <c r="E4114" s="7">
        <v>11432</v>
      </c>
      <c r="F4114" s="11">
        <f t="shared" si="260"/>
        <v>5</v>
      </c>
      <c r="G4114" t="s">
        <v>8220</v>
      </c>
      <c r="H4114" t="s">
        <v>8223</v>
      </c>
      <c r="I4114" t="s">
        <v>8245</v>
      </c>
      <c r="J4114">
        <v>1430505545</v>
      </c>
      <c r="K4114">
        <v>1425325145</v>
      </c>
      <c r="L4114" t="b">
        <v>0</v>
      </c>
      <c r="M4114">
        <v>9</v>
      </c>
      <c r="N4114" t="b">
        <v>0</v>
      </c>
      <c r="O4114" s="12" t="s">
        <v>8280</v>
      </c>
      <c r="P4114" s="12" t="s">
        <v>8282</v>
      </c>
      <c r="Q4114">
        <v>1270.22</v>
      </c>
      <c r="R4114" s="18">
        <f t="shared" si="261"/>
        <v>42125.777141203704</v>
      </c>
      <c r="S4114" s="18">
        <f t="shared" si="262"/>
        <v>42065.818807870368</v>
      </c>
      <c r="T4114">
        <f t="shared" si="259"/>
        <v>2015</v>
      </c>
    </row>
    <row r="4115" spans="1:20" ht="45" x14ac:dyDescent="0.25">
      <c r="A4115">
        <v>3066</v>
      </c>
      <c r="B4115" s="9" t="s">
        <v>3066</v>
      </c>
      <c r="C4115" s="3" t="s">
        <v>7176</v>
      </c>
      <c r="D4115" s="5">
        <v>350000</v>
      </c>
      <c r="E4115" s="7">
        <v>41950</v>
      </c>
      <c r="F4115" s="11">
        <f t="shared" si="260"/>
        <v>12</v>
      </c>
      <c r="G4115" t="s">
        <v>8220</v>
      </c>
      <c r="H4115" t="s">
        <v>8225</v>
      </c>
      <c r="I4115" t="s">
        <v>8247</v>
      </c>
      <c r="J4115">
        <v>1468128537</v>
      </c>
      <c r="K4115">
        <v>1465536537</v>
      </c>
      <c r="L4115" t="b">
        <v>0</v>
      </c>
      <c r="M4115">
        <v>15</v>
      </c>
      <c r="N4115" t="b">
        <v>0</v>
      </c>
      <c r="O4115" s="12" t="s">
        <v>8280</v>
      </c>
      <c r="P4115" s="12" t="s">
        <v>8282</v>
      </c>
      <c r="Q4115">
        <v>2796.67</v>
      </c>
      <c r="R4115" s="18">
        <f t="shared" si="261"/>
        <v>42561.228437500002</v>
      </c>
      <c r="S4115" s="18">
        <f t="shared" si="262"/>
        <v>42531.228437500002</v>
      </c>
      <c r="T4115">
        <f t="shared" si="259"/>
        <v>2016</v>
      </c>
    </row>
  </sheetData>
  <autoFilter ref="A1:S4115" xr:uid="{00000000-0001-0000-0000-000000000000}"/>
  <conditionalFormatting sqref="G1:G1048576">
    <cfRule type="cellIs" dxfId="4" priority="2" operator="equal">
      <formula>"canceled"</formula>
    </cfRule>
    <cfRule type="cellIs" dxfId="3" priority="3" operator="equal">
      <formula>"Cancelled"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F1:F1048576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Haley Miller</cp:lastModifiedBy>
  <dcterms:created xsi:type="dcterms:W3CDTF">2017-04-20T15:17:24Z</dcterms:created>
  <dcterms:modified xsi:type="dcterms:W3CDTF">2022-02-20T22:40:01Z</dcterms:modified>
</cp:coreProperties>
</file>