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oucher\Dropbox\M2 Ifremer Elyna Bouchereau\bioinfo_epivib_gitlab_m2-elynab\Transcriptomic\"/>
    </mc:Choice>
  </mc:AlternateContent>
  <bookViews>
    <workbookView xWindow="0" yWindow="0" windowWidth="16380" windowHeight="8190" tabRatio="500"/>
  </bookViews>
  <sheets>
    <sheet name="Feuil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5" i="1" l="1"/>
  <c r="H24" i="1"/>
  <c r="F27" i="1"/>
  <c r="C27" i="1"/>
  <c r="F26" i="1"/>
  <c r="E26" i="1"/>
  <c r="D26" i="1"/>
  <c r="C26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7" i="1"/>
  <c r="H6" i="1"/>
  <c r="H5" i="1"/>
  <c r="H4" i="1"/>
  <c r="H3" i="1"/>
  <c r="H2" i="1"/>
  <c r="H26" i="1" l="1"/>
</calcChain>
</file>

<file path=xl/sharedStrings.xml><?xml version="1.0" encoding="utf-8"?>
<sst xmlns="http://schemas.openxmlformats.org/spreadsheetml/2006/main" count="56" uniqueCount="55">
  <si>
    <t>Echantilllon</t>
  </si>
  <si>
    <t>N°</t>
  </si>
  <si>
    <t>reads bruts</t>
  </si>
  <si>
    <t>GC %</t>
  </si>
  <si>
    <t>rRNA (%)</t>
  </si>
  <si>
    <t>Trimming</t>
  </si>
  <si>
    <t>Mapping CDS</t>
  </si>
  <si>
    <t>CU-EXPO_fin-exp_temoins_1</t>
  </si>
  <si>
    <t>XT1</t>
  </si>
  <si>
    <t>CU-EXPO_fin-exp_temoins_2</t>
  </si>
  <si>
    <t>XT2</t>
  </si>
  <si>
    <t>CU-EXPO_fin-exp_temoins_3</t>
  </si>
  <si>
    <t>XT3</t>
  </si>
  <si>
    <t>CU-EXPO_fin-exp_cuivre_1</t>
  </si>
  <si>
    <t>XM1</t>
  </si>
  <si>
    <t>CU-EXPO_fin-exp_cuivre_2</t>
  </si>
  <si>
    <t>XM2</t>
  </si>
  <si>
    <t>CU-EXPO_fin-exp_cuivre_3</t>
  </si>
  <si>
    <t>XM3</t>
  </si>
  <si>
    <t>CU-EXPO_fin-exp_BCS_1</t>
  </si>
  <si>
    <t>XC1</t>
  </si>
  <si>
    <t>CU-EXPO_fin-exp_BCS_2</t>
  </si>
  <si>
    <t>XC2</t>
  </si>
  <si>
    <t>CU-EXPO_fin-exp_BCS_3</t>
  </si>
  <si>
    <t>XC3</t>
  </si>
  <si>
    <t>CU-EXPO_fin-exp_VarS_1</t>
  </si>
  <si>
    <t>XS1</t>
  </si>
  <si>
    <t>CU-EXPO_fin-exp_VarS_2</t>
  </si>
  <si>
    <t>XS2</t>
  </si>
  <si>
    <t>CU-EXPO_fin-exp_VarS_3</t>
  </si>
  <si>
    <t>XS3</t>
  </si>
  <si>
    <t>12.016WT-Zobell-DO526-Sel_15-1</t>
  </si>
  <si>
    <t>15-1</t>
  </si>
  <si>
    <t>12.016WT-Zobell-DO526-Sel_15-2</t>
  </si>
  <si>
    <t>15-2</t>
  </si>
  <si>
    <t>12.016WT-Zobell-DO526-Sel_15-3</t>
  </si>
  <si>
    <t>15-3</t>
  </si>
  <si>
    <t>12.016WT-Zobell-DO552-Sel_22-1</t>
  </si>
  <si>
    <t>22-1</t>
  </si>
  <si>
    <t>12.016WT-Zobell-DO552-Sel_22-2</t>
  </si>
  <si>
    <t>22-2</t>
  </si>
  <si>
    <t>12.016WT-Zobell-DO552-Sel_22-3</t>
  </si>
  <si>
    <t>22-3</t>
  </si>
  <si>
    <t>12.016WT-Zobell-DO497-Sel_34-1</t>
  </si>
  <si>
    <t>34-1</t>
  </si>
  <si>
    <t>12.016WT-Zobell-DO497-Sel_34-2</t>
  </si>
  <si>
    <t>34-2</t>
  </si>
  <si>
    <t>12.016WT-Zobell-DO497-Sel_34-3</t>
  </si>
  <si>
    <t>34-3</t>
  </si>
  <si>
    <t>12.016WT-Zobell-DO485-Sel_40-1</t>
  </si>
  <si>
    <t>40-1</t>
  </si>
  <si>
    <t>12.016WT-Zobell-DO485-Sel_40-2</t>
  </si>
  <si>
    <t>40-2</t>
  </si>
  <si>
    <t>12.016WT-Zobell-DO485-Sel_40-3</t>
  </si>
  <si>
    <t>40-3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</si>
</sst>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\-??\ _€_-;_-@_-"/>
    <numFmt numFmtId="165" formatCode="_-* #,##0\ _€_-;\-* #,##0\ _€_-;_-* \-??\ _€_-;_-@_-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99FF"/>
        <bgColor rgb="FFCC99FF"/>
      </patternFill>
    </fill>
    <fill>
      <patternFill patternType="solid">
        <fgColor rgb="FFF8CBAD"/>
        <bgColor rgb="FFFFF2CC"/>
      </patternFill>
    </fill>
    <fill>
      <patternFill patternType="solid">
        <fgColor rgb="FFC5E0B4"/>
        <bgColor rgb="FFBDD7EE"/>
      </patternFill>
    </fill>
    <fill>
      <patternFill patternType="solid">
        <fgColor rgb="FFDEEBF7"/>
        <bgColor rgb="FFCCFFFF"/>
      </patternFill>
    </fill>
    <fill>
      <patternFill patternType="solid">
        <fgColor rgb="FFBDD7EE"/>
        <bgColor rgb="FFC5E0B4"/>
      </patternFill>
    </fill>
    <fill>
      <patternFill patternType="solid">
        <fgColor rgb="FF9DC3E6"/>
        <bgColor rgb="FFBDD7E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Border="0" applyProtection="0"/>
  </cellStyleXfs>
  <cellXfs count="27">
    <xf numFmtId="0" fontId="0" fillId="0" borderId="0" xfId="0"/>
    <xf numFmtId="0" fontId="1" fillId="0" borderId="0" xfId="0" applyFont="1"/>
    <xf numFmtId="0" fontId="0" fillId="2" borderId="0" xfId="0" applyFont="1" applyFill="1"/>
    <xf numFmtId="164" fontId="0" fillId="2" borderId="0" xfId="1" applyFont="1" applyFill="1" applyBorder="1" applyAlignment="1" applyProtection="1"/>
    <xf numFmtId="0" fontId="0" fillId="3" borderId="0" xfId="0" applyFont="1" applyFill="1"/>
    <xf numFmtId="164" fontId="0" fillId="3" borderId="0" xfId="1" applyFont="1" applyFill="1" applyBorder="1" applyAlignment="1" applyProtection="1"/>
    <xf numFmtId="0" fontId="0" fillId="4" borderId="0" xfId="0" applyFont="1" applyFill="1"/>
    <xf numFmtId="164" fontId="0" fillId="4" borderId="0" xfId="1" applyFont="1" applyFill="1" applyBorder="1" applyAlignment="1" applyProtection="1"/>
    <xf numFmtId="0" fontId="0" fillId="5" borderId="0" xfId="0" applyFont="1" applyFill="1"/>
    <xf numFmtId="164" fontId="0" fillId="5" borderId="0" xfId="1" applyFont="1" applyFill="1" applyBorder="1" applyAlignment="1" applyProtection="1"/>
    <xf numFmtId="0" fontId="0" fillId="6" borderId="0" xfId="0" applyFont="1" applyFill="1"/>
    <xf numFmtId="164" fontId="0" fillId="6" borderId="0" xfId="1" applyFont="1" applyFill="1" applyBorder="1" applyAlignment="1" applyProtection="1"/>
    <xf numFmtId="0" fontId="0" fillId="7" borderId="0" xfId="0" applyFont="1" applyFill="1"/>
    <xf numFmtId="164" fontId="0" fillId="7" borderId="0" xfId="1" applyFont="1" applyFill="1" applyBorder="1" applyAlignment="1" applyProtection="1"/>
    <xf numFmtId="0" fontId="0" fillId="8" borderId="0" xfId="0" applyFont="1" applyFill="1"/>
    <xf numFmtId="164" fontId="0" fillId="8" borderId="0" xfId="1" applyFont="1" applyFill="1" applyBorder="1" applyAlignment="1" applyProtection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2" borderId="0" xfId="1" applyNumberFormat="1" applyFont="1" applyFill="1" applyBorder="1" applyAlignment="1" applyProtection="1"/>
    <xf numFmtId="165" fontId="0" fillId="3" borderId="0" xfId="1" applyNumberFormat="1" applyFont="1" applyFill="1" applyBorder="1" applyAlignment="1" applyProtection="1"/>
    <xf numFmtId="165" fontId="0" fillId="4" borderId="0" xfId="1" applyNumberFormat="1" applyFont="1" applyFill="1" applyBorder="1" applyAlignment="1" applyProtection="1"/>
    <xf numFmtId="165" fontId="0" fillId="5" borderId="0" xfId="1" applyNumberFormat="1" applyFont="1" applyFill="1" applyBorder="1" applyAlignment="1" applyProtection="1"/>
    <xf numFmtId="165" fontId="0" fillId="6" borderId="0" xfId="1" applyNumberFormat="1" applyFont="1" applyFill="1" applyBorder="1" applyAlignment="1" applyProtection="1"/>
    <xf numFmtId="165" fontId="0" fillId="7" borderId="0" xfId="1" applyNumberFormat="1" applyFont="1" applyFill="1" applyBorder="1" applyAlignment="1" applyProtection="1"/>
    <xf numFmtId="165" fontId="0" fillId="8" borderId="0" xfId="1" applyNumberFormat="1" applyFont="1" applyFill="1" applyBorder="1" applyAlignment="1" applyProtection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FF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="110" zoomScaleNormal="110" workbookViewId="0">
      <selection activeCell="F2" sqref="F2:F25"/>
    </sheetView>
  </sheetViews>
  <sheetFormatPr baseColWidth="10" defaultColWidth="10.5703125" defaultRowHeight="15" x14ac:dyDescent="0.25"/>
  <cols>
    <col min="1" max="1" width="13.42578125" customWidth="1"/>
    <col min="3" max="3" width="23.140625" customWidth="1"/>
    <col min="6" max="6" width="17.5703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6</v>
      </c>
      <c r="I1" s="1"/>
      <c r="J1" s="1"/>
      <c r="K1" s="1"/>
      <c r="L1" s="1"/>
      <c r="M1" s="1"/>
      <c r="N1" s="1"/>
    </row>
    <row r="2" spans="1:14" x14ac:dyDescent="0.25">
      <c r="A2" s="2" t="s">
        <v>7</v>
      </c>
      <c r="B2" s="2" t="s">
        <v>8</v>
      </c>
      <c r="C2" s="3">
        <v>15337643</v>
      </c>
      <c r="D2" s="2">
        <v>45</v>
      </c>
      <c r="E2" s="2">
        <v>0.87</v>
      </c>
      <c r="F2" s="20">
        <v>15203873</v>
      </c>
      <c r="G2" s="2">
        <v>45</v>
      </c>
      <c r="H2" s="2">
        <f>79.33+2.1</f>
        <v>81.429999999999993</v>
      </c>
    </row>
    <row r="3" spans="1:14" x14ac:dyDescent="0.25">
      <c r="A3" s="2" t="s">
        <v>9</v>
      </c>
      <c r="B3" s="2" t="s">
        <v>10</v>
      </c>
      <c r="C3" s="3">
        <v>17826368</v>
      </c>
      <c r="D3" s="2">
        <v>45</v>
      </c>
      <c r="E3" s="2">
        <v>0.68</v>
      </c>
      <c r="F3" s="20">
        <v>17704627</v>
      </c>
      <c r="G3" s="2">
        <v>45</v>
      </c>
      <c r="H3" s="2">
        <f>77.32+2.15</f>
        <v>79.47</v>
      </c>
    </row>
    <row r="4" spans="1:14" x14ac:dyDescent="0.25">
      <c r="A4" s="2" t="s">
        <v>11</v>
      </c>
      <c r="B4" s="2" t="s">
        <v>12</v>
      </c>
      <c r="C4" s="3">
        <v>13801560</v>
      </c>
      <c r="D4" s="2">
        <v>45</v>
      </c>
      <c r="E4" s="2">
        <v>0.85</v>
      </c>
      <c r="F4" s="20">
        <v>13684071</v>
      </c>
      <c r="G4" s="2">
        <v>45</v>
      </c>
      <c r="H4" s="2">
        <f>80.23+2.06</f>
        <v>82.29</v>
      </c>
    </row>
    <row r="5" spans="1:14" x14ac:dyDescent="0.25">
      <c r="A5" s="4" t="s">
        <v>13</v>
      </c>
      <c r="B5" s="4" t="s">
        <v>14</v>
      </c>
      <c r="C5" s="5">
        <v>16626716</v>
      </c>
      <c r="D5" s="4">
        <v>45</v>
      </c>
      <c r="E5" s="4">
        <v>0.85</v>
      </c>
      <c r="F5" s="21">
        <v>16484659</v>
      </c>
      <c r="G5" s="4">
        <v>45</v>
      </c>
      <c r="H5" s="4">
        <f>70.99+2</f>
        <v>72.989999999999995</v>
      </c>
    </row>
    <row r="6" spans="1:14" x14ac:dyDescent="0.25">
      <c r="A6" s="4" t="s">
        <v>15</v>
      </c>
      <c r="B6" s="4" t="s">
        <v>16</v>
      </c>
      <c r="C6" s="5">
        <v>17836314</v>
      </c>
      <c r="D6" s="4">
        <v>45</v>
      </c>
      <c r="E6" s="4">
        <v>0.93</v>
      </c>
      <c r="F6" s="21">
        <v>17670946</v>
      </c>
      <c r="G6" s="4">
        <v>45</v>
      </c>
      <c r="H6" s="4">
        <f>77.04+2.14</f>
        <v>79.180000000000007</v>
      </c>
    </row>
    <row r="7" spans="1:14" x14ac:dyDescent="0.25">
      <c r="A7" s="4" t="s">
        <v>17</v>
      </c>
      <c r="B7" s="4" t="s">
        <v>18</v>
      </c>
      <c r="C7" s="5">
        <v>17678745</v>
      </c>
      <c r="D7" s="4">
        <v>45</v>
      </c>
      <c r="E7" s="4">
        <v>1.33</v>
      </c>
      <c r="F7" s="21">
        <v>17304997</v>
      </c>
      <c r="G7" s="4">
        <v>45</v>
      </c>
      <c r="H7" s="4">
        <f>76.9+1.98</f>
        <v>78.88000000000001</v>
      </c>
    </row>
    <row r="8" spans="1:14" x14ac:dyDescent="0.25">
      <c r="A8" s="6" t="s">
        <v>19</v>
      </c>
      <c r="B8" s="6" t="s">
        <v>20</v>
      </c>
      <c r="C8" s="7">
        <v>17448543</v>
      </c>
      <c r="D8" s="6">
        <v>45</v>
      </c>
      <c r="E8" s="6">
        <v>0.93</v>
      </c>
      <c r="F8" s="22">
        <v>17285662</v>
      </c>
      <c r="G8" s="6">
        <v>45</v>
      </c>
      <c r="H8" s="6"/>
    </row>
    <row r="9" spans="1:14" x14ac:dyDescent="0.25">
      <c r="A9" s="6" t="s">
        <v>21</v>
      </c>
      <c r="B9" s="6" t="s">
        <v>22</v>
      </c>
      <c r="C9" s="7">
        <v>18324402</v>
      </c>
      <c r="D9" s="6">
        <v>45</v>
      </c>
      <c r="E9" s="6">
        <v>0.93</v>
      </c>
      <c r="F9" s="22">
        <v>18153241</v>
      </c>
      <c r="G9" s="6">
        <v>45</v>
      </c>
      <c r="H9" s="6">
        <f>73.95+2</f>
        <v>75.95</v>
      </c>
    </row>
    <row r="10" spans="1:14" x14ac:dyDescent="0.25">
      <c r="A10" s="6" t="s">
        <v>23</v>
      </c>
      <c r="B10" s="6" t="s">
        <v>24</v>
      </c>
      <c r="C10" s="7">
        <v>18745376</v>
      </c>
      <c r="D10" s="6">
        <v>45</v>
      </c>
      <c r="E10" s="6">
        <v>0.83</v>
      </c>
      <c r="F10" s="22">
        <v>18589784</v>
      </c>
      <c r="G10" s="6">
        <v>45</v>
      </c>
      <c r="H10" s="6">
        <f>76.19+1.98</f>
        <v>78.17</v>
      </c>
    </row>
    <row r="11" spans="1:14" x14ac:dyDescent="0.25">
      <c r="A11" s="8" t="s">
        <v>25</v>
      </c>
      <c r="B11" s="8" t="s">
        <v>26</v>
      </c>
      <c r="C11" s="9">
        <v>17457676</v>
      </c>
      <c r="D11" s="8">
        <v>44</v>
      </c>
      <c r="E11" s="8">
        <v>0.87</v>
      </c>
      <c r="F11" s="23">
        <v>17304997</v>
      </c>
      <c r="G11" s="8">
        <v>45</v>
      </c>
      <c r="H11" s="8">
        <f>80.23+2.06</f>
        <v>82.29</v>
      </c>
    </row>
    <row r="12" spans="1:14" x14ac:dyDescent="0.25">
      <c r="A12" s="8" t="s">
        <v>27</v>
      </c>
      <c r="B12" s="8" t="s">
        <v>28</v>
      </c>
      <c r="C12" s="9">
        <v>16562067</v>
      </c>
      <c r="D12" s="8">
        <v>45</v>
      </c>
      <c r="E12" s="8">
        <v>0.63</v>
      </c>
      <c r="F12" s="23">
        <v>16458310</v>
      </c>
      <c r="G12" s="8">
        <v>45</v>
      </c>
      <c r="H12" s="8">
        <f>75.17+2.05</f>
        <v>77.22</v>
      </c>
    </row>
    <row r="13" spans="1:14" x14ac:dyDescent="0.25">
      <c r="A13" s="8" t="s">
        <v>29</v>
      </c>
      <c r="B13" s="8" t="s">
        <v>30</v>
      </c>
      <c r="C13" s="9">
        <v>17945209</v>
      </c>
      <c r="D13" s="8">
        <v>45</v>
      </c>
      <c r="E13" s="8">
        <v>1.1100000000000001</v>
      </c>
      <c r="F13" s="23">
        <v>17746669</v>
      </c>
      <c r="G13" s="8">
        <v>45</v>
      </c>
      <c r="H13" s="8">
        <f>77.73+2.02</f>
        <v>79.75</v>
      </c>
    </row>
    <row r="14" spans="1:14" x14ac:dyDescent="0.25">
      <c r="A14" s="10" t="s">
        <v>31</v>
      </c>
      <c r="B14" s="10" t="s">
        <v>32</v>
      </c>
      <c r="C14" s="11">
        <v>18185522</v>
      </c>
      <c r="D14" s="10">
        <v>45</v>
      </c>
      <c r="E14" s="10">
        <v>0.98</v>
      </c>
      <c r="F14" s="24">
        <v>18007023</v>
      </c>
      <c r="G14" s="10">
        <v>45</v>
      </c>
      <c r="H14" s="10">
        <f>76.96+2.25</f>
        <v>79.209999999999994</v>
      </c>
    </row>
    <row r="15" spans="1:14" x14ac:dyDescent="0.25">
      <c r="A15" s="10" t="s">
        <v>33</v>
      </c>
      <c r="B15" s="10" t="s">
        <v>34</v>
      </c>
      <c r="C15" s="11">
        <v>16802345</v>
      </c>
      <c r="D15" s="10">
        <v>45</v>
      </c>
      <c r="E15" s="10">
        <v>0.86</v>
      </c>
      <c r="F15" s="24">
        <v>16657460</v>
      </c>
      <c r="G15" s="10">
        <v>45</v>
      </c>
      <c r="H15" s="10">
        <f>72.25+2.09</f>
        <v>74.34</v>
      </c>
    </row>
    <row r="16" spans="1:14" x14ac:dyDescent="0.25">
      <c r="A16" s="10" t="s">
        <v>35</v>
      </c>
      <c r="B16" s="10" t="s">
        <v>36</v>
      </c>
      <c r="C16" s="11">
        <v>21041242</v>
      </c>
      <c r="D16" s="10">
        <v>45</v>
      </c>
      <c r="E16" s="10">
        <v>0.82</v>
      </c>
      <c r="F16" s="24">
        <v>20869699</v>
      </c>
      <c r="G16" s="10">
        <v>45</v>
      </c>
      <c r="H16" s="10">
        <f>72.22+2.11</f>
        <v>74.33</v>
      </c>
    </row>
    <row r="17" spans="1:8" x14ac:dyDescent="0.25">
      <c r="A17" s="12" t="s">
        <v>37</v>
      </c>
      <c r="B17" s="12" t="s">
        <v>38</v>
      </c>
      <c r="C17" s="13">
        <v>16251346</v>
      </c>
      <c r="D17" s="12">
        <v>45</v>
      </c>
      <c r="E17" s="12">
        <v>0.45</v>
      </c>
      <c r="F17" s="25">
        <v>16178637</v>
      </c>
      <c r="G17" s="12">
        <v>45</v>
      </c>
      <c r="H17" s="12">
        <f>73.37+1.79</f>
        <v>75.160000000000011</v>
      </c>
    </row>
    <row r="18" spans="1:8" x14ac:dyDescent="0.25">
      <c r="A18" s="12" t="s">
        <v>39</v>
      </c>
      <c r="B18" s="12" t="s">
        <v>40</v>
      </c>
      <c r="C18" s="13">
        <v>18921625</v>
      </c>
      <c r="D18" s="12">
        <v>45</v>
      </c>
      <c r="E18" s="12">
        <v>0.53</v>
      </c>
      <c r="F18" s="25">
        <v>18822083</v>
      </c>
      <c r="G18" s="12">
        <v>45</v>
      </c>
      <c r="H18" s="12">
        <f>76.99+1.98</f>
        <v>78.97</v>
      </c>
    </row>
    <row r="19" spans="1:8" x14ac:dyDescent="0.25">
      <c r="A19" s="12" t="s">
        <v>41</v>
      </c>
      <c r="B19" s="12" t="s">
        <v>42</v>
      </c>
      <c r="C19" s="13">
        <v>20049263</v>
      </c>
      <c r="D19" s="12">
        <v>45</v>
      </c>
      <c r="E19" s="12">
        <v>0.63</v>
      </c>
      <c r="F19" s="25">
        <v>19923346</v>
      </c>
      <c r="G19" s="12">
        <v>45</v>
      </c>
      <c r="H19" s="12">
        <f>76.66+1.93</f>
        <v>78.59</v>
      </c>
    </row>
    <row r="20" spans="1:8" x14ac:dyDescent="0.25">
      <c r="A20" s="14" t="s">
        <v>43</v>
      </c>
      <c r="B20" s="14" t="s">
        <v>44</v>
      </c>
      <c r="C20" s="15">
        <v>17617175</v>
      </c>
      <c r="D20" s="14">
        <v>45</v>
      </c>
      <c r="E20" s="14">
        <v>0.61</v>
      </c>
      <c r="F20" s="26">
        <v>17509311</v>
      </c>
      <c r="G20" s="14">
        <v>45</v>
      </c>
      <c r="H20" s="14">
        <f>73.04+1.86</f>
        <v>74.900000000000006</v>
      </c>
    </row>
    <row r="21" spans="1:8" x14ac:dyDescent="0.25">
      <c r="A21" s="14" t="s">
        <v>45</v>
      </c>
      <c r="B21" s="14" t="s">
        <v>46</v>
      </c>
      <c r="C21" s="15">
        <v>18887763</v>
      </c>
      <c r="D21" s="14">
        <v>45</v>
      </c>
      <c r="E21" s="14">
        <v>0.64</v>
      </c>
      <c r="F21" s="26">
        <v>18766823</v>
      </c>
      <c r="G21" s="14">
        <v>45</v>
      </c>
      <c r="H21" s="14">
        <f>76.52+1.99</f>
        <v>78.509999999999991</v>
      </c>
    </row>
    <row r="22" spans="1:8" x14ac:dyDescent="0.25">
      <c r="A22" s="14" t="s">
        <v>47</v>
      </c>
      <c r="B22" s="14" t="s">
        <v>48</v>
      </c>
      <c r="C22" s="15">
        <v>18322349</v>
      </c>
      <c r="D22" s="14">
        <v>44</v>
      </c>
      <c r="E22" s="14">
        <v>0.55000000000000004</v>
      </c>
      <c r="F22" s="26">
        <v>18221806</v>
      </c>
      <c r="G22" s="14">
        <v>45</v>
      </c>
      <c r="H22" s="14">
        <f>78.22+2.05</f>
        <v>80.27</v>
      </c>
    </row>
    <row r="23" spans="1:8" x14ac:dyDescent="0.25">
      <c r="A23" s="10" t="s">
        <v>49</v>
      </c>
      <c r="B23" s="10" t="s">
        <v>50</v>
      </c>
      <c r="C23" s="11">
        <v>18974365</v>
      </c>
      <c r="D23" s="10">
        <v>45</v>
      </c>
      <c r="E23" s="10">
        <v>0.78</v>
      </c>
      <c r="F23" s="24">
        <v>18826956</v>
      </c>
      <c r="G23" s="10">
        <v>45</v>
      </c>
      <c r="H23" s="10">
        <f>72.66+1.95</f>
        <v>74.61</v>
      </c>
    </row>
    <row r="24" spans="1:8" x14ac:dyDescent="0.25">
      <c r="A24" s="10" t="s">
        <v>51</v>
      </c>
      <c r="B24" s="10" t="s">
        <v>52</v>
      </c>
      <c r="C24" s="11">
        <v>18535316</v>
      </c>
      <c r="D24" s="10">
        <v>45</v>
      </c>
      <c r="E24" s="10">
        <v>0.59</v>
      </c>
      <c r="F24" s="24">
        <v>18425339</v>
      </c>
      <c r="G24" s="10">
        <v>45</v>
      </c>
      <c r="H24" s="10">
        <f>78.02+2.04</f>
        <v>80.06</v>
      </c>
    </row>
    <row r="25" spans="1:8" x14ac:dyDescent="0.25">
      <c r="A25" s="10" t="s">
        <v>53</v>
      </c>
      <c r="B25" s="10" t="s">
        <v>54</v>
      </c>
      <c r="C25" s="11">
        <v>17629642</v>
      </c>
      <c r="D25" s="10">
        <v>45</v>
      </c>
      <c r="E25" s="10">
        <v>0.64</v>
      </c>
      <c r="F25" s="24">
        <v>17517636</v>
      </c>
      <c r="G25" s="10">
        <v>45</v>
      </c>
      <c r="H25" s="10">
        <f>73.49+2.03</f>
        <v>75.52</v>
      </c>
    </row>
    <row r="26" spans="1:8" x14ac:dyDescent="0.25">
      <c r="C26" s="17">
        <f>AVERAGE(C2:C25)</f>
        <v>17783690.5</v>
      </c>
      <c r="D26" s="19">
        <f>AVERAGE(D2:D25)</f>
        <v>44.916666666666664</v>
      </c>
      <c r="E26" s="18">
        <f>AVERAGE(E2:E25)</f>
        <v>0.78708333333333336</v>
      </c>
      <c r="F26" s="17">
        <f>AVERAGE(F2:F25)</f>
        <v>17638248.125</v>
      </c>
      <c r="H26" s="18">
        <f>AVERAGE(H2:H25)</f>
        <v>77.916956521739124</v>
      </c>
    </row>
    <row r="27" spans="1:8" x14ac:dyDescent="0.25">
      <c r="C27" s="16">
        <f>SUM(C2:C25)</f>
        <v>426808572</v>
      </c>
      <c r="F27" s="16">
        <f>SUM(F2:F25)</f>
        <v>423317955</v>
      </c>
    </row>
    <row r="29" spans="1:8" x14ac:dyDescent="0.25">
      <c r="C29" s="17"/>
      <c r="D29" s="19"/>
      <c r="E29" s="18"/>
      <c r="F29" s="17"/>
      <c r="G29" s="1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Ifremer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eboucher</dc:creator>
  <dc:description/>
  <cp:lastModifiedBy>eboucher</cp:lastModifiedBy>
  <cp:revision>2</cp:revision>
  <dcterms:created xsi:type="dcterms:W3CDTF">2023-07-06T08:30:44Z</dcterms:created>
  <dcterms:modified xsi:type="dcterms:W3CDTF">2023-08-25T17:53:54Z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Ifremer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