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-B.ESN5051263552\Desktop\"/>
    </mc:Choice>
  </mc:AlternateContent>
  <xr:revisionPtr revIDLastSave="0" documentId="13_ncr:1_{7E0794D5-C4EA-45C9-A2D4-8849572A629D}" xr6:coauthVersionLast="36" xr6:coauthVersionMax="47" xr10:uidLastSave="{00000000-0000-0000-0000-000000000000}"/>
  <bookViews>
    <workbookView xWindow="360" yWindow="110" windowWidth="13400" windowHeight="5190" activeTab="1" xr2:uid="{00000000-000D-0000-FFFF-FFFF00000000}"/>
  </bookViews>
  <sheets>
    <sheet name="ORIGINAL" sheetId="1" r:id="rId1"/>
    <sheet name="CORRIGIDA" sheetId="2" r:id="rId2"/>
    <sheet name="ACOMODAÇÕES" sheetId="3" r:id="rId3"/>
  </sheets>
  <calcPr calcId="191028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4" i="2"/>
  <c r="E5" i="2"/>
  <c r="E6" i="2"/>
  <c r="E7" i="2"/>
  <c r="E8" i="2"/>
  <c r="E9" i="2"/>
  <c r="E10" i="2"/>
  <c r="E11" i="2"/>
  <c r="E12" i="2"/>
  <c r="E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A5" i="2"/>
  <c r="A6" i="2"/>
  <c r="A7" i="2"/>
  <c r="A8" i="2"/>
  <c r="A9" i="2"/>
  <c r="A10" i="2"/>
  <c r="A11" i="2"/>
  <c r="A12" i="2"/>
  <c r="D5" i="2"/>
  <c r="D6" i="2"/>
  <c r="D7" i="2"/>
  <c r="D8" i="2"/>
  <c r="D9" i="2"/>
  <c r="D10" i="2"/>
  <c r="D11" i="2"/>
  <c r="D12" i="2"/>
  <c r="D4" i="2"/>
  <c r="A4" i="2"/>
  <c r="E5" i="1"/>
  <c r="I5" i="1" s="1"/>
  <c r="E6" i="1"/>
  <c r="I6" i="1" s="1"/>
  <c r="E7" i="1"/>
  <c r="I7" i="1" s="1"/>
  <c r="E8" i="1"/>
  <c r="E9" i="1"/>
  <c r="I9" i="1" s="1"/>
  <c r="E10" i="1"/>
  <c r="I10" i="1" s="1"/>
  <c r="E11" i="1"/>
  <c r="I11" i="1" s="1"/>
  <c r="E12" i="1"/>
  <c r="E4" i="1"/>
  <c r="I4" i="1" s="1"/>
  <c r="I8" i="1"/>
  <c r="I12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<sst xmlns="http://schemas.openxmlformats.org/spreadsheetml/2006/main" count="61" uniqueCount="41">
  <si>
    <t>HOTEL SAMAMBAIA TROPICAL</t>
  </si>
  <si>
    <t>HÓSPEDE</t>
  </si>
  <si>
    <t>DATA ENTRADA</t>
  </si>
  <si>
    <t>DATA SAÍDA</t>
  </si>
  <si>
    <t>ACOMODAÇÃO</t>
  </si>
  <si>
    <t>VALOR DIÁRIA</t>
  </si>
  <si>
    <t>QTDE. DIÁRIAS</t>
  </si>
  <si>
    <t>GASTOS EXTRAS</t>
  </si>
  <si>
    <t>VALOR GASTO EXTRA</t>
  </si>
  <si>
    <t>VALOR TOTAL</t>
  </si>
  <si>
    <t>luciano mendes</t>
  </si>
  <si>
    <t xml:space="preserve">    simples    </t>
  </si>
  <si>
    <t>frigobar</t>
  </si>
  <si>
    <t>reginaldo ferreira</t>
  </si>
  <si>
    <t xml:space="preserve">       master  </t>
  </si>
  <si>
    <t>piscina</t>
  </si>
  <si>
    <t xml:space="preserve">maria helena </t>
  </si>
  <si>
    <t>rosana madureira gonçalves</t>
  </si>
  <si>
    <t xml:space="preserve">       cobertura   </t>
  </si>
  <si>
    <t>leila joana marcondes nellio</t>
  </si>
  <si>
    <t>presidencial</t>
  </si>
  <si>
    <t>piscina e frigobar</t>
  </si>
  <si>
    <t>marcos roberto barbosa</t>
  </si>
  <si>
    <t xml:space="preserve">    sauna</t>
  </si>
  <si>
    <t>cassino</t>
  </si>
  <si>
    <t>dagoberto fagundes filho</t>
  </si>
  <si>
    <t xml:space="preserve">      simples</t>
  </si>
  <si>
    <t>josé roberto soares filho</t>
  </si>
  <si>
    <t xml:space="preserve">    master</t>
  </si>
  <si>
    <t>cassino e piscina</t>
  </si>
  <si>
    <t>katarina fergunson</t>
  </si>
  <si>
    <t xml:space="preserve">   cobertura</t>
  </si>
  <si>
    <t>ACOMODAÇÕES</t>
  </si>
  <si>
    <t>TIPO</t>
  </si>
  <si>
    <t>VALOR</t>
  </si>
  <si>
    <t>SIMPLES</t>
  </si>
  <si>
    <t>SAUNA</t>
  </si>
  <si>
    <t>MASTER</t>
  </si>
  <si>
    <t>PRESIDENCIAL</t>
  </si>
  <si>
    <t>COBERTURA</t>
  </si>
  <si>
    <t>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</si>
</sst>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85" zoomScaleNormal="85" workbookViewId="0">
      <selection activeCell="G20" sqref="G20"/>
    </sheetView>
  </sheetViews>
  <sheetFormatPr defaultRowHeight="14.5" x14ac:dyDescent="0.35"/>
  <cols>
    <col min="1" max="1" width="29.81640625" customWidth="1"/>
    <col min="2" max="2" width="11.26953125" customWidth="1"/>
    <col min="3" max="3" width="11.1796875" customWidth="1"/>
    <col min="4" max="4" width="14.7265625" customWidth="1"/>
    <col min="5" max="5" width="13.90625" style="1" bestFit="1" customWidth="1"/>
    <col min="7" max="7" width="16.26953125" bestFit="1" customWidth="1"/>
    <col min="8" max="8" width="15.7265625" style="1" customWidth="1"/>
    <col min="9" max="9" width="13.453125" style="1" customWidth="1"/>
  </cols>
  <sheetData>
    <row r="1" spans="1:9" ht="21" x14ac:dyDescent="0.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29" x14ac:dyDescent="0.3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6" t="s">
        <v>8</v>
      </c>
      <c r="I3" s="6" t="s">
        <v>9</v>
      </c>
    </row>
    <row r="4" spans="1:9" x14ac:dyDescent="0.35">
      <c r="A4" s="2" t="s">
        <v>10</v>
      </c>
      <c r="B4" s="3">
        <v>41286</v>
      </c>
      <c r="C4" s="3">
        <v>41289</v>
      </c>
      <c r="D4" s="2" t="s">
        <v>40</v>
      </c>
      <c r="E4" s="12">
        <f>IFERROR(VLOOKUP(D4, CORRIGIDA!$A$16:$B$20, 2, FALSE) * F4, 0)</f>
        <v>360</v>
      </c>
      <c r="F4" s="2">
        <f>C4-B4</f>
        <v>3</v>
      </c>
      <c r="G4" s="2" t="s">
        <v>12</v>
      </c>
      <c r="H4" s="12">
        <v>45</v>
      </c>
      <c r="I4" s="12">
        <f ca="1">F4*E4 + IFERROR(VALORDIREITA(H4,LEN(H4)-3), 0)</f>
        <v>1080</v>
      </c>
    </row>
    <row r="5" spans="1:9" x14ac:dyDescent="0.35">
      <c r="A5" s="2" t="s">
        <v>13</v>
      </c>
      <c r="B5" s="3">
        <v>41287</v>
      </c>
      <c r="C5" s="3">
        <v>41296</v>
      </c>
      <c r="D5" s="2" t="s">
        <v>14</v>
      </c>
      <c r="E5" s="12">
        <f>IFERROR(VLOOKUP(D5, CORRIGIDA!$A$16:$B$20, 2, FALSE) * F5, 0)</f>
        <v>0</v>
      </c>
      <c r="F5" s="2">
        <f t="shared" ref="F5:F12" si="0">C5-B5</f>
        <v>9</v>
      </c>
      <c r="G5" s="2" t="s">
        <v>15</v>
      </c>
      <c r="H5" s="12">
        <v>60</v>
      </c>
      <c r="I5" s="12">
        <f ca="1">F5*E5 + IFERROR(VALORDIREITA(H5,LEN(H5)-3), 0)</f>
        <v>0</v>
      </c>
    </row>
    <row r="6" spans="1:9" x14ac:dyDescent="0.35">
      <c r="A6" s="2" t="s">
        <v>16</v>
      </c>
      <c r="B6" s="3">
        <v>41289</v>
      </c>
      <c r="C6" s="3">
        <v>41294</v>
      </c>
      <c r="D6" s="2" t="s">
        <v>11</v>
      </c>
      <c r="E6" s="12">
        <f>IFERROR(VLOOKUP(D6, CORRIGIDA!$A$16:$B$20, 2, FALSE) * F6, 0)</f>
        <v>0</v>
      </c>
      <c r="F6" s="2">
        <f t="shared" si="0"/>
        <v>5</v>
      </c>
      <c r="G6" s="2" t="s">
        <v>12</v>
      </c>
      <c r="H6" s="12">
        <v>123.89</v>
      </c>
      <c r="I6" s="12">
        <f ca="1">F6*E6 + IFERROR(VALORDIREITA(H6,LEN(H6)-3), 0)</f>
        <v>0</v>
      </c>
    </row>
    <row r="7" spans="1:9" x14ac:dyDescent="0.35">
      <c r="A7" s="2" t="s">
        <v>17</v>
      </c>
      <c r="B7" s="3">
        <v>41289</v>
      </c>
      <c r="C7" s="3">
        <v>41295</v>
      </c>
      <c r="D7" s="2" t="s">
        <v>18</v>
      </c>
      <c r="E7" s="12">
        <f>IFERROR(VLOOKUP(D7, CORRIGIDA!$A$16:$B$20, 2, FALSE) * F7, 0)</f>
        <v>0</v>
      </c>
      <c r="F7" s="2">
        <f t="shared" si="0"/>
        <v>6</v>
      </c>
      <c r="G7" s="2"/>
      <c r="H7" s="12"/>
      <c r="I7" s="12">
        <f ca="1">F7*E7 + IFERROR(VALORDIREITA(H7,LEN(H7)-3), 0)</f>
        <v>0</v>
      </c>
    </row>
    <row r="8" spans="1:9" x14ac:dyDescent="0.35">
      <c r="A8" s="2" t="s">
        <v>19</v>
      </c>
      <c r="B8" s="3">
        <v>41294</v>
      </c>
      <c r="C8" s="3">
        <v>41304</v>
      </c>
      <c r="D8" s="2" t="s">
        <v>20</v>
      </c>
      <c r="E8" s="12">
        <f>IFERROR(VLOOKUP(D8, CORRIGIDA!$A$16:$B$20, 2, FALSE) * F8, 0)</f>
        <v>3500</v>
      </c>
      <c r="F8" s="2">
        <f t="shared" si="0"/>
        <v>10</v>
      </c>
      <c r="G8" s="2" t="s">
        <v>21</v>
      </c>
      <c r="H8" s="12">
        <v>340</v>
      </c>
      <c r="I8" s="12">
        <f ca="1">F8*E8 + IFERROR(VALORDIREITA(H8,LEN(H8)-3), 0)</f>
        <v>35000</v>
      </c>
    </row>
    <row r="9" spans="1:9" x14ac:dyDescent="0.35">
      <c r="A9" s="2" t="s">
        <v>22</v>
      </c>
      <c r="B9" s="3">
        <v>41295</v>
      </c>
      <c r="C9" s="3">
        <v>41309</v>
      </c>
      <c r="D9" s="2" t="s">
        <v>23</v>
      </c>
      <c r="E9" s="12">
        <f>IFERROR(VLOOKUP(D9, CORRIGIDA!$A$16:$B$20, 2, FALSE) * F9, 0)</f>
        <v>0</v>
      </c>
      <c r="F9" s="2">
        <f t="shared" si="0"/>
        <v>14</v>
      </c>
      <c r="G9" s="2" t="s">
        <v>24</v>
      </c>
      <c r="H9" s="12">
        <v>240</v>
      </c>
      <c r="I9" s="12">
        <f ca="1">F9*E9 + IFERROR(VALORDIREITA(H9,LEN(H9)-3), 0)</f>
        <v>0</v>
      </c>
    </row>
    <row r="10" spans="1:9" x14ac:dyDescent="0.35">
      <c r="A10" s="2" t="s">
        <v>25</v>
      </c>
      <c r="B10" s="3">
        <v>41299</v>
      </c>
      <c r="C10" s="3">
        <v>41303</v>
      </c>
      <c r="D10" s="2" t="s">
        <v>26</v>
      </c>
      <c r="E10" s="12">
        <f>IFERROR(VLOOKUP(D10, CORRIGIDA!$A$16:$B$20, 2, FALSE) * F10, 0)</f>
        <v>0</v>
      </c>
      <c r="F10" s="2">
        <f t="shared" si="0"/>
        <v>4</v>
      </c>
      <c r="G10" s="2"/>
      <c r="H10" s="12"/>
      <c r="I10" s="12">
        <f ca="1">F10*E10 + IFERROR(VALORDIREITA(H10,LEN(H10)-3), 0)</f>
        <v>0</v>
      </c>
    </row>
    <row r="11" spans="1:9" x14ac:dyDescent="0.35">
      <c r="A11" s="2" t="s">
        <v>27</v>
      </c>
      <c r="B11" s="3">
        <v>41300</v>
      </c>
      <c r="C11" s="3">
        <v>41301</v>
      </c>
      <c r="D11" s="2" t="s">
        <v>28</v>
      </c>
      <c r="E11" s="12">
        <f>IFERROR(VLOOKUP(D11, CORRIGIDA!$A$16:$B$20, 2, FALSE) * F11, 0)</f>
        <v>0</v>
      </c>
      <c r="F11" s="2">
        <f t="shared" si="0"/>
        <v>1</v>
      </c>
      <c r="G11" s="2" t="s">
        <v>29</v>
      </c>
      <c r="H11" s="12">
        <v>780</v>
      </c>
      <c r="I11" s="12">
        <f ca="1">F11*E11 + IFERROR(VALORDIREITA(H11,LEN(H11)-3), 0)</f>
        <v>0</v>
      </c>
    </row>
    <row r="12" spans="1:9" x14ac:dyDescent="0.35">
      <c r="A12" s="2" t="s">
        <v>30</v>
      </c>
      <c r="B12" s="3">
        <v>41301</v>
      </c>
      <c r="C12" s="3">
        <v>41305</v>
      </c>
      <c r="D12" s="2" t="s">
        <v>31</v>
      </c>
      <c r="E12" s="12">
        <f>IFERROR(VLOOKUP(D12, CORRIGIDA!$A$16:$B$20, 2, FALSE) * F12, 0)</f>
        <v>0</v>
      </c>
      <c r="F12" s="2">
        <f t="shared" si="0"/>
        <v>4</v>
      </c>
      <c r="G12" s="2" t="s">
        <v>12</v>
      </c>
      <c r="H12" s="12">
        <v>76</v>
      </c>
      <c r="I12" s="12">
        <f ca="1">F12*E12 + IFERROR(VALORDIREITA(H12,LEN(H12)-3), 0)</f>
        <v>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zoomScaleNormal="100" workbookViewId="0">
      <selection activeCell="I9" sqref="I9"/>
    </sheetView>
  </sheetViews>
  <sheetFormatPr defaultRowHeight="14.5" x14ac:dyDescent="0.35"/>
  <cols>
    <col min="1" max="1" width="26.453125" bestFit="1" customWidth="1"/>
    <col min="2" max="3" width="10.7265625" bestFit="1" customWidth="1"/>
    <col min="4" max="4" width="15" customWidth="1"/>
    <col min="5" max="5" width="13.1796875" customWidth="1"/>
    <col min="6" max="6" width="10.54296875" customWidth="1"/>
    <col min="7" max="7" width="19.26953125" bestFit="1" customWidth="1"/>
    <col min="8" max="8" width="15.7265625" customWidth="1"/>
    <col min="9" max="9" width="14.81640625" customWidth="1"/>
  </cols>
  <sheetData>
    <row r="1" spans="1:9" ht="21" x14ac:dyDescent="0.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E2" s="1"/>
      <c r="I2" s="1"/>
    </row>
    <row r="3" spans="1:9" ht="29" x14ac:dyDescent="0.3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1:9" x14ac:dyDescent="0.35">
      <c r="A4" s="2" t="str">
        <f>TRIM(ORIGINAL!A4:A12)</f>
        <v>luciano mendes</v>
      </c>
      <c r="B4" s="3">
        <v>41286</v>
      </c>
      <c r="C4" s="3">
        <v>41289</v>
      </c>
      <c r="D4" s="2" t="str">
        <f>TRIM(ORIGINAL!D4:D12)</f>
        <v>simples</v>
      </c>
      <c r="E4" s="11">
        <f>IFERROR(VLOOKUP(D4, $A$15:$B$20, 2, FALSE), 0)</f>
        <v>120</v>
      </c>
      <c r="F4" s="2" t="str">
        <f>TRIM(ORIGINAL!F4:F12)</f>
        <v>3</v>
      </c>
      <c r="G4" s="2" t="str">
        <f>TRIM(ORIGINAL!G4)</f>
        <v>frigobar</v>
      </c>
      <c r="H4" s="11">
        <v>45</v>
      </c>
      <c r="I4" s="11">
        <f>SUM(H4+(F4*E4))</f>
        <v>405</v>
      </c>
    </row>
    <row r="5" spans="1:9" x14ac:dyDescent="0.35">
      <c r="A5" s="2" t="str">
        <f>TRIM(ORIGINAL!A5:A13)</f>
        <v>reginaldo ferreira</v>
      </c>
      <c r="B5" s="3">
        <v>41287</v>
      </c>
      <c r="C5" s="3">
        <v>41296</v>
      </c>
      <c r="D5" s="2" t="str">
        <f>TRIM(ORIGINAL!D5:D13)</f>
        <v>master</v>
      </c>
      <c r="E5" s="11">
        <f t="shared" ref="E5:E12" si="0">IFERROR(VLOOKUP(D5, $A$15:$B$20, 2, FALSE), 0)</f>
        <v>250</v>
      </c>
      <c r="F5" s="2" t="str">
        <f>TRIM(ORIGINAL!F5:F13)</f>
        <v>9</v>
      </c>
      <c r="G5" s="2" t="str">
        <f>TRIM(ORIGINAL!G5)</f>
        <v>piscina</v>
      </c>
      <c r="H5" s="11">
        <v>60</v>
      </c>
      <c r="I5" s="11">
        <f t="shared" ref="I5:I12" si="1">SUM(H5+(F5*E5))</f>
        <v>2310</v>
      </c>
    </row>
    <row r="6" spans="1:9" x14ac:dyDescent="0.35">
      <c r="A6" s="2" t="str">
        <f>TRIM(ORIGINAL!A6:A13)</f>
        <v>maria helena</v>
      </c>
      <c r="B6" s="3">
        <v>41289</v>
      </c>
      <c r="C6" s="3">
        <v>41294</v>
      </c>
      <c r="D6" s="2" t="str">
        <f>TRIM(ORIGINAL!D6:D14)</f>
        <v>simples</v>
      </c>
      <c r="E6" s="11">
        <f t="shared" si="0"/>
        <v>120</v>
      </c>
      <c r="F6" s="2" t="str">
        <f>TRIM(ORIGINAL!F6:F14)</f>
        <v>5</v>
      </c>
      <c r="G6" s="2" t="str">
        <f>TRIM(ORIGINAL!G6)</f>
        <v>frigobar</v>
      </c>
      <c r="H6" s="11">
        <v>123.89</v>
      </c>
      <c r="I6" s="11">
        <f t="shared" si="1"/>
        <v>723.89</v>
      </c>
    </row>
    <row r="7" spans="1:9" x14ac:dyDescent="0.35">
      <c r="A7" s="2" t="str">
        <f>TRIM(ORIGINAL!A7:A13)</f>
        <v>rosana madureira gonçalves</v>
      </c>
      <c r="B7" s="3">
        <v>41289</v>
      </c>
      <c r="C7" s="3">
        <v>41295</v>
      </c>
      <c r="D7" s="2" t="str">
        <f>TRIM(ORIGINAL!D7:D15)</f>
        <v>cobertura</v>
      </c>
      <c r="E7" s="11">
        <f t="shared" si="0"/>
        <v>500</v>
      </c>
      <c r="F7" s="2" t="str">
        <f>TRIM(ORIGINAL!F7:F15)</f>
        <v>6</v>
      </c>
      <c r="G7" s="2" t="str">
        <f>TRIM(ORIGINAL!G7)</f>
        <v/>
      </c>
      <c r="H7" s="11"/>
      <c r="I7" s="11">
        <f t="shared" si="1"/>
        <v>3000</v>
      </c>
    </row>
    <row r="8" spans="1:9" x14ac:dyDescent="0.35">
      <c r="A8" s="2" t="str">
        <f>TRIM(ORIGINAL!A8:A13)</f>
        <v>leila joana marcondes nellio</v>
      </c>
      <c r="B8" s="3">
        <v>41294</v>
      </c>
      <c r="C8" s="3">
        <v>41304</v>
      </c>
      <c r="D8" s="2" t="str">
        <f>TRIM(ORIGINAL!D8:D16)</f>
        <v>presidencial</v>
      </c>
      <c r="E8" s="11">
        <f t="shared" si="0"/>
        <v>350</v>
      </c>
      <c r="F8" s="2" t="str">
        <f>TRIM(ORIGINAL!F8:F16)</f>
        <v>10</v>
      </c>
      <c r="G8" s="2" t="str">
        <f>TRIM(ORIGINAL!G8)</f>
        <v>piscina e frigobar</v>
      </c>
      <c r="H8" s="11">
        <v>340</v>
      </c>
      <c r="I8" s="11">
        <f t="shared" si="1"/>
        <v>3840</v>
      </c>
    </row>
    <row r="9" spans="1:9" x14ac:dyDescent="0.35">
      <c r="A9" s="2" t="str">
        <f>TRIM(ORIGINAL!A9:A13)</f>
        <v>marcos roberto barbosa</v>
      </c>
      <c r="B9" s="3">
        <v>41295</v>
      </c>
      <c r="C9" s="3">
        <v>41309</v>
      </c>
      <c r="D9" s="2" t="str">
        <f>TRIM(ORIGINAL!D9:D17)</f>
        <v>sauna</v>
      </c>
      <c r="E9" s="11">
        <f t="shared" si="0"/>
        <v>200</v>
      </c>
      <c r="F9" s="2" t="str">
        <f>TRIM(ORIGINAL!F9:F17)</f>
        <v>14</v>
      </c>
      <c r="G9" s="2" t="str">
        <f>TRIM(ORIGINAL!G9)</f>
        <v>cassino</v>
      </c>
      <c r="H9" s="11">
        <v>240</v>
      </c>
      <c r="I9" s="11">
        <f t="shared" si="1"/>
        <v>3040</v>
      </c>
    </row>
    <row r="10" spans="1:9" x14ac:dyDescent="0.35">
      <c r="A10" s="2" t="str">
        <f>TRIM(ORIGINAL!A10:A13)</f>
        <v>dagoberto fagundes filho</v>
      </c>
      <c r="B10" s="3">
        <v>41299</v>
      </c>
      <c r="C10" s="3">
        <v>41303</v>
      </c>
      <c r="D10" s="2" t="str">
        <f>TRIM(ORIGINAL!D10:D18)</f>
        <v>simples</v>
      </c>
      <c r="E10" s="11">
        <f t="shared" si="0"/>
        <v>120</v>
      </c>
      <c r="F10" s="2" t="str">
        <f>TRIM(ORIGINAL!F10:F18)</f>
        <v>4</v>
      </c>
      <c r="G10" s="2" t="str">
        <f>TRIM(ORIGINAL!G10)</f>
        <v/>
      </c>
      <c r="H10" s="11"/>
      <c r="I10" s="11">
        <f t="shared" si="1"/>
        <v>480</v>
      </c>
    </row>
    <row r="11" spans="1:9" x14ac:dyDescent="0.35">
      <c r="A11" s="2" t="str">
        <f>TRIM(ORIGINAL!A11:A13)</f>
        <v>josé roberto soares filho</v>
      </c>
      <c r="B11" s="3">
        <v>41300</v>
      </c>
      <c r="C11" s="3">
        <v>41301</v>
      </c>
      <c r="D11" s="2" t="str">
        <f>TRIM(ORIGINAL!D11:D19)</f>
        <v>master</v>
      </c>
      <c r="E11" s="11">
        <f t="shared" si="0"/>
        <v>250</v>
      </c>
      <c r="F11" s="2" t="str">
        <f>TRIM(ORIGINAL!F11:F19)</f>
        <v>1</v>
      </c>
      <c r="G11" s="2" t="str">
        <f>TRIM(ORIGINAL!G11)</f>
        <v>cassino e piscina</v>
      </c>
      <c r="H11" s="11">
        <v>780</v>
      </c>
      <c r="I11" s="11">
        <f t="shared" si="1"/>
        <v>1030</v>
      </c>
    </row>
    <row r="12" spans="1:9" x14ac:dyDescent="0.35">
      <c r="A12" s="2" t="str">
        <f>TRIM(ORIGINAL!A12:A13)</f>
        <v>katarina fergunson</v>
      </c>
      <c r="B12" s="3">
        <v>41301</v>
      </c>
      <c r="C12" s="3">
        <v>41305</v>
      </c>
      <c r="D12" s="2" t="str">
        <f>TRIM(ORIGINAL!D12:D20)</f>
        <v>cobertura</v>
      </c>
      <c r="E12" s="11">
        <f t="shared" si="0"/>
        <v>500</v>
      </c>
      <c r="F12" s="2" t="str">
        <f>TRIM(ORIGINAL!F12:F20)</f>
        <v>4</v>
      </c>
      <c r="G12" s="2" t="str">
        <f>TRIM(ORIGINAL!G12)</f>
        <v>frigobar</v>
      </c>
      <c r="H12" s="11">
        <v>76</v>
      </c>
      <c r="I12" s="11">
        <f t="shared" si="1"/>
        <v>2076</v>
      </c>
    </row>
    <row r="14" spans="1:9" x14ac:dyDescent="0.35">
      <c r="A14" s="8" t="s">
        <v>32</v>
      </c>
      <c r="B14" s="8"/>
    </row>
    <row r="15" spans="1:9" x14ac:dyDescent="0.35">
      <c r="A15" s="7" t="s">
        <v>33</v>
      </c>
      <c r="B15" s="7" t="s">
        <v>34</v>
      </c>
    </row>
    <row r="16" spans="1:9" x14ac:dyDescent="0.35">
      <c r="A16" s="2" t="s">
        <v>35</v>
      </c>
      <c r="B16" s="12">
        <v>120</v>
      </c>
    </row>
    <row r="17" spans="1:2" x14ac:dyDescent="0.35">
      <c r="A17" s="2" t="s">
        <v>36</v>
      </c>
      <c r="B17" s="12">
        <v>200</v>
      </c>
    </row>
    <row r="18" spans="1:2" x14ac:dyDescent="0.35">
      <c r="A18" s="2" t="s">
        <v>37</v>
      </c>
      <c r="B18" s="12">
        <v>250</v>
      </c>
    </row>
    <row r="19" spans="1:2" x14ac:dyDescent="0.35">
      <c r="A19" s="2" t="s">
        <v>38</v>
      </c>
      <c r="B19" s="12">
        <v>350</v>
      </c>
    </row>
    <row r="20" spans="1:2" x14ac:dyDescent="0.35">
      <c r="A20" s="2" t="s">
        <v>39</v>
      </c>
      <c r="B20" s="12">
        <v>500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="160" zoomScaleNormal="160" workbookViewId="0">
      <selection activeCell="C11" sqref="C11"/>
    </sheetView>
  </sheetViews>
  <sheetFormatPr defaultRowHeight="14.5" x14ac:dyDescent="0.35"/>
  <cols>
    <col min="1" max="1" width="17.7265625" customWidth="1"/>
    <col min="2" max="2" width="10.54296875" bestFit="1" customWidth="1"/>
  </cols>
  <sheetData>
    <row r="1" spans="1:2" x14ac:dyDescent="0.35">
      <c r="A1" s="10" t="s">
        <v>32</v>
      </c>
      <c r="B1" s="10"/>
    </row>
    <row r="2" spans="1:2" x14ac:dyDescent="0.35">
      <c r="A2" s="7" t="s">
        <v>33</v>
      </c>
      <c r="B2" s="7" t="s">
        <v>34</v>
      </c>
    </row>
    <row r="3" spans="1:2" x14ac:dyDescent="0.35">
      <c r="A3" s="2" t="s">
        <v>35</v>
      </c>
      <c r="B3" s="4">
        <v>120</v>
      </c>
    </row>
    <row r="4" spans="1:2" x14ac:dyDescent="0.35">
      <c r="A4" s="2" t="s">
        <v>36</v>
      </c>
      <c r="B4" s="4">
        <v>200</v>
      </c>
    </row>
    <row r="5" spans="1:2" x14ac:dyDescent="0.35">
      <c r="A5" s="2" t="s">
        <v>37</v>
      </c>
      <c r="B5" s="4">
        <v>250</v>
      </c>
    </row>
    <row r="6" spans="1:2" x14ac:dyDescent="0.35">
      <c r="A6" s="2" t="s">
        <v>38</v>
      </c>
      <c r="B6" s="4">
        <v>350</v>
      </c>
    </row>
    <row r="7" spans="1:2" x14ac:dyDescent="0.35">
      <c r="A7" s="2" t="s">
        <v>39</v>
      </c>
      <c r="B7" s="4">
        <v>500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CORRIGIDA</vt:lpstr>
      <vt:lpstr>ACOMODAÇÕES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DEV-B</cp:lastModifiedBy>
  <cp:revision/>
  <dcterms:created xsi:type="dcterms:W3CDTF">2011-07-08T16:09:55Z</dcterms:created>
  <dcterms:modified xsi:type="dcterms:W3CDTF">2025-05-14T19:55:23Z</dcterms:modified>
  <cp:category/>
  <cp:contentStatus/>
</cp:coreProperties>
</file>