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1-B\Documents\JVF\Exel\"/>
    </mc:Choice>
  </mc:AlternateContent>
  <xr:revisionPtr revIDLastSave="0" documentId="13_ncr:1_{CC1D9E18-2F66-4D9A-9CBE-F7BCBC790C7D}" xr6:coauthVersionLast="36" xr6:coauthVersionMax="36" xr10:uidLastSave="{00000000-0000-0000-0000-000000000000}"/>
  <bookViews>
    <workbookView xWindow="0" yWindow="0" windowWidth="19200" windowHeight="7520" activeTab="4" xr2:uid="{8A36E836-E9C8-4D49-B570-FD9F3F709F3C}"/>
  </bookViews>
  <sheets>
    <sheet name="Pc Gamer" sheetId="1" r:id="rId1"/>
    <sheet name="Pc Gamer - Tabela" sheetId="4" r:id="rId2"/>
    <sheet name="Tabela Combustivel" sheetId="5" r:id="rId3"/>
    <sheet name="Valores" sheetId="6" r:id="rId4"/>
    <sheet name="Nomes" sheetId="7" r:id="rId5"/>
  </sheets>
  <definedNames>
    <definedName name="SegmentaçãodeDados_Prudutos">#N/A</definedName>
    <definedName name="SegmentaçãodeDados_Veícul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3" i="7"/>
  <c r="D3" i="7" s="1"/>
  <c r="C4" i="7"/>
  <c r="D4" i="7" s="1"/>
  <c r="C5" i="7"/>
  <c r="C6" i="7"/>
  <c r="D6" i="7" s="1"/>
  <c r="C7" i="7"/>
  <c r="D7" i="7" s="1"/>
  <c r="C8" i="7"/>
  <c r="D8" i="7" s="1"/>
  <c r="C9" i="7"/>
  <c r="D9" i="7" s="1"/>
  <c r="D2" i="7"/>
  <c r="D5" i="7"/>
  <c r="E22" i="6"/>
  <c r="F22" i="6"/>
  <c r="G22" i="6"/>
  <c r="H22" i="6"/>
  <c r="I22" i="6"/>
  <c r="J22" i="6"/>
  <c r="D22" i="6"/>
  <c r="E12" i="6"/>
  <c r="F12" i="6"/>
  <c r="G12" i="6"/>
  <c r="H12" i="6"/>
  <c r="I12" i="6"/>
  <c r="J12" i="6"/>
  <c r="D12" i="6"/>
  <c r="J16" i="6"/>
  <c r="J17" i="6"/>
  <c r="J18" i="6"/>
  <c r="J19" i="6"/>
  <c r="J20" i="6"/>
  <c r="J15" i="6"/>
  <c r="J6" i="6"/>
  <c r="J7" i="6"/>
  <c r="J8" i="6"/>
  <c r="J9" i="6"/>
  <c r="J10" i="6"/>
  <c r="J5" i="6"/>
  <c r="I16" i="6"/>
  <c r="I17" i="6"/>
  <c r="I18" i="6"/>
  <c r="I19" i="6"/>
  <c r="I20" i="6"/>
  <c r="I15" i="6"/>
  <c r="I6" i="6"/>
  <c r="I7" i="6"/>
  <c r="I8" i="6"/>
  <c r="I9" i="6"/>
  <c r="I10" i="6"/>
  <c r="I5" i="6"/>
  <c r="H16" i="6"/>
  <c r="H17" i="6"/>
  <c r="H18" i="6"/>
  <c r="H19" i="6"/>
  <c r="H20" i="6"/>
  <c r="H15" i="6"/>
  <c r="H6" i="6"/>
  <c r="H7" i="6"/>
  <c r="H8" i="6"/>
  <c r="H9" i="6"/>
  <c r="H10" i="6"/>
  <c r="H5" i="6"/>
  <c r="G16" i="6"/>
  <c r="G17" i="6"/>
  <c r="G18" i="6"/>
  <c r="G19" i="6"/>
  <c r="G20" i="6"/>
  <c r="G15" i="6"/>
  <c r="G6" i="6"/>
  <c r="G7" i="6"/>
  <c r="G8" i="6"/>
  <c r="G9" i="6"/>
  <c r="G10" i="6"/>
  <c r="G5" i="6"/>
  <c r="F4" i="5" l="1"/>
  <c r="F5" i="5"/>
  <c r="F6" i="5"/>
  <c r="F7" i="5"/>
  <c r="F8" i="5"/>
  <c r="F9" i="5"/>
  <c r="C16" i="5"/>
  <c r="C15" i="5"/>
  <c r="C14" i="5"/>
  <c r="B16" i="5"/>
  <c r="B15" i="5"/>
  <c r="B14" i="5"/>
  <c r="D7" i="4"/>
  <c r="D6" i="4"/>
  <c r="D5" i="4"/>
  <c r="D4" i="4"/>
  <c r="E4" i="4" s="1"/>
  <c r="D4" i="1"/>
  <c r="D5" i="1"/>
  <c r="D6" i="1"/>
  <c r="D7" i="1"/>
  <c r="E4" i="1" l="1"/>
</calcChain>
</file>

<file path=xl/sharedStrings.xml><?xml version="1.0" encoding="utf-8"?>
<sst xmlns="http://schemas.openxmlformats.org/spreadsheetml/2006/main" count="112" uniqueCount="77">
  <si>
    <t>Planilha de Custos de um Pc gamer</t>
  </si>
  <si>
    <t>Placa-mãe</t>
  </si>
  <si>
    <t>Processador</t>
  </si>
  <si>
    <t>Memória RAM</t>
  </si>
  <si>
    <t>SSD 480GB</t>
  </si>
  <si>
    <t>Prudutos</t>
  </si>
  <si>
    <t>Quantidade</t>
  </si>
  <si>
    <t xml:space="preserve">Valor </t>
  </si>
  <si>
    <t>Valor Total Peças</t>
  </si>
  <si>
    <t>Valor Total Pc</t>
  </si>
  <si>
    <t>Tabela de Abastecimento de Veículos</t>
  </si>
  <si>
    <t>Veículo</t>
  </si>
  <si>
    <t>Placa</t>
  </si>
  <si>
    <t>Tipo</t>
  </si>
  <si>
    <t>KM</t>
  </si>
  <si>
    <t>Destino</t>
  </si>
  <si>
    <t>Civic</t>
  </si>
  <si>
    <t>ABC-1234</t>
  </si>
  <si>
    <t>Gasolina</t>
  </si>
  <si>
    <t>SP</t>
  </si>
  <si>
    <t>Clio</t>
  </si>
  <si>
    <t>BCD-5432</t>
  </si>
  <si>
    <t>Álcool</t>
  </si>
  <si>
    <t>Campinas</t>
  </si>
  <si>
    <t xml:space="preserve">Uno </t>
  </si>
  <si>
    <t>EFG -9981</t>
  </si>
  <si>
    <t>Limeira</t>
  </si>
  <si>
    <t>Celta</t>
  </si>
  <si>
    <t>MNO-1234</t>
  </si>
  <si>
    <t>Piracicaba</t>
  </si>
  <si>
    <t>Relatório de Abastecimento</t>
  </si>
  <si>
    <t>Valor</t>
  </si>
  <si>
    <t>Diesel</t>
  </si>
  <si>
    <t>ZBC-3456</t>
  </si>
  <si>
    <t>F-350</t>
  </si>
  <si>
    <t>Darkota</t>
  </si>
  <si>
    <t>FER-3322</t>
  </si>
  <si>
    <t>QTDE</t>
  </si>
  <si>
    <t>Abastecimento</t>
  </si>
  <si>
    <t>Tabela Frete</t>
  </si>
  <si>
    <t>Rio Claro</t>
  </si>
  <si>
    <t>Gastos c/ Frete</t>
  </si>
  <si>
    <t>Empressa Naciona S/A</t>
  </si>
  <si>
    <t>Código</t>
  </si>
  <si>
    <t>Produto</t>
  </si>
  <si>
    <t>Jan</t>
  </si>
  <si>
    <t>Fev</t>
  </si>
  <si>
    <t>Mar</t>
  </si>
  <si>
    <t>Toral 1º Trim</t>
  </si>
  <si>
    <t>Maxímo</t>
  </si>
  <si>
    <t>Minimo</t>
  </si>
  <si>
    <t>Média</t>
  </si>
  <si>
    <t>Porca</t>
  </si>
  <si>
    <t>Paraduso</t>
  </si>
  <si>
    <t>Arruela</t>
  </si>
  <si>
    <t>Prego</t>
  </si>
  <si>
    <t>Alicate</t>
  </si>
  <si>
    <t>Martelo</t>
  </si>
  <si>
    <t>Abr</t>
  </si>
  <si>
    <t>Mai</t>
  </si>
  <si>
    <t>Jun</t>
  </si>
  <si>
    <t>Toral 2º Trim</t>
  </si>
  <si>
    <t>Totais</t>
  </si>
  <si>
    <t>Nome</t>
  </si>
  <si>
    <t>Salário</t>
  </si>
  <si>
    <t>Aumento</t>
  </si>
  <si>
    <t>Novo Sálario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</si>
  <si>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</si>
  <si>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</si>
  <si>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</si>
  <si>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</si>
  <si>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</si>
  <si>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</si>
  <si>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</si>
  <si>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Alberto Roberto</t>
  </si>
  <si>
    <t>Até 1000</t>
  </si>
  <si>
    <t>mais de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</si>
</sst>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8" fontId="0" fillId="0" borderId="1" xfId="1" applyNumberFormat="1" applyFont="1" applyBorder="1"/>
    <xf numFmtId="8" fontId="0" fillId="0" borderId="3" xfId="1" applyNumberFormat="1" applyFont="1" applyBorder="1"/>
    <xf numFmtId="8" fontId="0" fillId="0" borderId="0" xfId="0" applyNumberFormat="1"/>
    <xf numFmtId="8" fontId="0" fillId="0" borderId="13" xfId="1" applyNumberFormat="1" applyFont="1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0" xfId="0" applyBorder="1"/>
    <xf numFmtId="0" fontId="0" fillId="0" borderId="4" xfId="0" applyBorder="1"/>
    <xf numFmtId="8" fontId="0" fillId="0" borderId="4" xfId="1" applyNumberFormat="1" applyFont="1" applyBorder="1"/>
    <xf numFmtId="8" fontId="0" fillId="0" borderId="5" xfId="1" applyNumberFormat="1" applyFont="1" applyBorder="1" applyAlignment="1">
      <alignment horizontal="center" vertical="center"/>
    </xf>
    <xf numFmtId="8" fontId="0" fillId="0" borderId="2" xfId="1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4" fontId="0" fillId="3" borderId="13" xfId="1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5" borderId="16" xfId="0" applyNumberFormat="1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9" fontId="0" fillId="0" borderId="1" xfId="0" applyNumberFormat="1" applyBorder="1"/>
    <xf numFmtId="164" fontId="0" fillId="0" borderId="1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8" fontId="0" fillId="0" borderId="11" xfId="1" applyNumberFormat="1" applyFont="1" applyBorder="1" applyAlignment="1">
      <alignment horizontal="center" vertical="center"/>
    </xf>
    <xf numFmtId="8" fontId="0" fillId="0" borderId="14" xfId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2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theme="8" tint="0.39994506668294322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R$&quot;\ #,##0.00;[Red]\-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R$&quot;\ #,##0.00;[Red]\-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6350</xdr:rowOff>
    </xdr:from>
    <xdr:to>
      <xdr:col>8</xdr:col>
      <xdr:colOff>19050</xdr:colOff>
      <xdr:row>7</xdr:row>
      <xdr:rowOff>177799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udutos">
              <a:extLst>
                <a:ext uri="{FF2B5EF4-FFF2-40B4-BE49-F238E27FC236}">
                  <a16:creationId xmlns:a16="http://schemas.microsoft.com/office/drawing/2014/main" id="{9F849999-9940-44CA-BCD4-6EEC28638D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udu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9950" y="6350"/>
              <a:ext cx="1828800" cy="1479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38100</xdr:colOff>
      <xdr:row>11</xdr:row>
      <xdr:rowOff>6350</xdr:rowOff>
    </xdr:from>
    <xdr:to>
      <xdr:col>5</xdr:col>
      <xdr:colOff>311150</xdr:colOff>
      <xdr:row>21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Veículo">
              <a:extLst>
                <a:ext uri="{FF2B5EF4-FFF2-40B4-BE49-F238E27FC236}">
                  <a16:creationId xmlns:a16="http://schemas.microsoft.com/office/drawing/2014/main" id="{80EEB206-6D06-4B88-8ABC-75EC7B1F0E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ícul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50" y="2057400"/>
              <a:ext cx="182880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udutos" xr10:uid="{E811EEB3-6A77-48BE-8786-C9A6CB0FE2B8}" sourceName="Prudutos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ículo" xr10:uid="{C2DA1B2D-D0F0-444A-90DB-75A22F4F99B1}" sourceName="Veículo">
  <extLst>
    <x:ext xmlns:x15="http://schemas.microsoft.com/office/spreadsheetml/2010/11/main" uri="{2F2917AC-EB37-4324-AD4E-5DD8C200BD13}">
      <x15:tableSlicerCache tableId="3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udutos" xr10:uid="{D61924DF-D9EB-40C8-91DD-5218C88A3AC5}" cache="SegmentaçãodeDados_Prudutos" caption="Prudutos PC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ículo" xr10:uid="{95F07B7A-EB14-40BE-BD7C-01C484A7FB8B}" cache="SegmentaçãodeDados_Veículo" caption="Veículo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B782BF-8FA2-4E8A-BA83-800A884188A3}" name="Tabela2" displayName="Tabela2" ref="A3:E7" headerRowDxfId="26" tableBorderDxfId="25">
  <autoFilter ref="A3:E7" xr:uid="{FD52FB64-789E-46B9-90F0-2B9B054BBA0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22F9801-CF1B-464A-9EE8-D3952977A64A}" name="Prudutos" totalsRowLabel="Total" dataDxfId="24" totalsRowDxfId="23"/>
    <tableColumn id="2" xr3:uid="{A9D4FA64-899F-4F65-8D99-AE2634EF5352}" name="Quantidade" dataDxfId="22" totalsRowDxfId="21"/>
    <tableColumn id="3" xr3:uid="{9C65B9CA-A744-491C-928C-6D252E408EC6}" name="Valor " dataDxfId="20" totalsRowDxfId="19" dataCellStyle="Moeda"/>
    <tableColumn id="4" xr3:uid="{E54E16E1-4478-4349-A1DB-80478FCC630F}" name="Valor Total Peças" dataDxfId="18" totalsRowDxfId="17" dataCellStyle="Moeda">
      <calculatedColumnFormula>PRODUCT(B4,C4)</calculatedColumnFormula>
    </tableColumn>
    <tableColumn id="5" xr3:uid="{C5A84BAB-F559-44B2-B401-F7F6E5A68DFB}" name="Valor Total Pc" totalsRowFunction="sum" dataDxfId="16" totalsRowDxfId="15" dataCellStyle="Moeda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CE77AE-B708-4BFB-90BA-8BCE9EB0021B}" name="Abastecimento" displayName="Abastecimento" ref="A3:G9" totalsRowShown="0" headerRowDxfId="14" dataDxfId="12" headerRowBorderDxfId="13" tableBorderDxfId="11" totalsRowBorderDxfId="10">
  <autoFilter ref="A3:G9" xr:uid="{46C9F255-2095-4596-84B7-B813085C68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4DE2E37-A26B-4E9B-9676-C649D3225D1C}" name="Veículo" dataDxfId="9"/>
    <tableColumn id="2" xr3:uid="{15C1F335-5A7A-4BA1-95CC-8A6B70187922}" name="Placa" dataDxfId="8"/>
    <tableColumn id="3" xr3:uid="{2EBA6925-4690-4FBB-A31E-09598A25D142}" name="Tipo" dataDxfId="7"/>
    <tableColumn id="4" xr3:uid="{301164FE-D4E5-412C-8A34-6BE898BD5ACD}" name="KM" dataDxfId="6"/>
    <tableColumn id="6" xr3:uid="{C0049E26-D392-435C-903F-355D78C8AEF1}" name="Abastecimento" dataDxfId="5"/>
    <tableColumn id="7" xr3:uid="{358FC0DA-F27E-40BC-AE63-606962398C90}" name="Gastos c/ Frete" dataDxfId="4">
      <calculatedColumnFormula>VLOOKUP(Abastecimento[Destino],$A$19:$B$23,2,FALSE)</calculatedColumnFormula>
    </tableColumn>
    <tableColumn id="5" xr3:uid="{B5AD8273-9E2D-49EB-87D6-AE0BFA33CF42}" name="Destino" dataDxfId="3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BE4-AE2E-456F-AE81-EE7BC57A6D25}">
  <dimension ref="A1:F8"/>
  <sheetViews>
    <sheetView workbookViewId="0">
      <selection activeCell="A2" sqref="A2"/>
    </sheetView>
  </sheetViews>
  <sheetFormatPr defaultRowHeight="14.5" x14ac:dyDescent="0.35"/>
  <cols>
    <col min="1" max="1" width="13" bestFit="1" customWidth="1"/>
    <col min="2" max="2" width="10.6328125" bestFit="1" customWidth="1"/>
    <col min="3" max="3" width="10.08984375" bestFit="1" customWidth="1"/>
    <col min="4" max="4" width="15" bestFit="1" customWidth="1"/>
    <col min="5" max="5" width="12.08984375" bestFit="1" customWidth="1"/>
  </cols>
  <sheetData>
    <row r="1" spans="1:6" ht="15.5" thickTop="1" thickBot="1" x14ac:dyDescent="0.4">
      <c r="A1" s="59" t="s">
        <v>0</v>
      </c>
      <c r="B1" s="60"/>
      <c r="C1" s="60"/>
      <c r="D1" s="60"/>
      <c r="E1" s="61"/>
    </row>
    <row r="2" spans="1:6" ht="15.5" thickTop="1" thickBot="1" x14ac:dyDescent="0.4">
      <c r="A2" s="2"/>
      <c r="B2" s="2"/>
      <c r="C2" s="2"/>
      <c r="D2" s="2"/>
      <c r="E2" s="3"/>
    </row>
    <row r="3" spans="1:6" ht="15" thickTop="1" x14ac:dyDescent="0.35">
      <c r="A3" s="7" t="s">
        <v>5</v>
      </c>
      <c r="B3" s="8" t="s">
        <v>6</v>
      </c>
      <c r="C3" s="8" t="s">
        <v>7</v>
      </c>
      <c r="D3" s="8" t="s">
        <v>8</v>
      </c>
      <c r="E3" s="9" t="s">
        <v>9</v>
      </c>
    </row>
    <row r="4" spans="1:6" x14ac:dyDescent="0.35">
      <c r="A4" s="10" t="s">
        <v>1</v>
      </c>
      <c r="B4" s="5">
        <v>1</v>
      </c>
      <c r="C4" s="13">
        <v>650</v>
      </c>
      <c r="D4" s="14">
        <f>PRODUCT(B4,C4)</f>
        <v>650</v>
      </c>
      <c r="E4" s="62">
        <f>SUM(D4:D7)</f>
        <v>2520</v>
      </c>
      <c r="F4" s="15"/>
    </row>
    <row r="5" spans="1:6" x14ac:dyDescent="0.35">
      <c r="A5" s="10" t="s">
        <v>2</v>
      </c>
      <c r="B5" s="5">
        <v>1</v>
      </c>
      <c r="C5" s="13">
        <v>800</v>
      </c>
      <c r="D5" s="13">
        <f t="shared" ref="D5:D7" si="0">PRODUCT(B5,C5)</f>
        <v>800</v>
      </c>
      <c r="E5" s="62"/>
      <c r="F5" s="15"/>
    </row>
    <row r="6" spans="1:6" x14ac:dyDescent="0.35">
      <c r="A6" s="10" t="s">
        <v>3</v>
      </c>
      <c r="B6" s="5">
        <v>4</v>
      </c>
      <c r="C6" s="13">
        <v>180</v>
      </c>
      <c r="D6" s="13">
        <f t="shared" si="0"/>
        <v>720</v>
      </c>
      <c r="E6" s="62"/>
      <c r="F6" s="15"/>
    </row>
    <row r="7" spans="1:6" ht="15" thickBot="1" x14ac:dyDescent="0.4">
      <c r="A7" s="11" t="s">
        <v>4</v>
      </c>
      <c r="B7" s="12">
        <v>1</v>
      </c>
      <c r="C7" s="16">
        <v>350</v>
      </c>
      <c r="D7" s="16">
        <f t="shared" si="0"/>
        <v>350</v>
      </c>
      <c r="E7" s="63"/>
      <c r="F7" s="15"/>
    </row>
    <row r="8" spans="1:6" ht="15" thickTop="1" x14ac:dyDescent="0.35"/>
  </sheetData>
  <mergeCells count="2">
    <mergeCell ref="A1:E1"/>
    <mergeCell ref="E4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109A-6C39-4002-9B0D-54107937D5CB}">
  <dimension ref="A1:F7"/>
  <sheetViews>
    <sheetView workbookViewId="0">
      <selection activeCell="D16" sqref="D16"/>
    </sheetView>
  </sheetViews>
  <sheetFormatPr defaultRowHeight="14.5" x14ac:dyDescent="0.35"/>
  <cols>
    <col min="1" max="1" width="13" bestFit="1" customWidth="1"/>
    <col min="2" max="2" width="12.6328125" customWidth="1"/>
    <col min="3" max="3" width="10.08984375" bestFit="1" customWidth="1"/>
    <col min="4" max="4" width="16.90625" customWidth="1"/>
    <col min="5" max="5" width="14.08984375" customWidth="1"/>
  </cols>
  <sheetData>
    <row r="1" spans="1:6" ht="15.5" thickTop="1" thickBot="1" x14ac:dyDescent="0.4">
      <c r="A1" s="59" t="s">
        <v>0</v>
      </c>
      <c r="B1" s="60"/>
      <c r="C1" s="60"/>
      <c r="D1" s="60"/>
      <c r="E1" s="61"/>
    </row>
    <row r="2" spans="1:6" ht="15" thickTop="1" x14ac:dyDescent="0.35">
      <c r="A2" s="2"/>
      <c r="B2" s="2"/>
      <c r="C2" s="2"/>
      <c r="D2" s="2"/>
      <c r="E2" s="3"/>
    </row>
    <row r="3" spans="1:6" x14ac:dyDescent="0.35">
      <c r="A3" s="18" t="s">
        <v>5</v>
      </c>
      <c r="B3" s="6" t="s">
        <v>6</v>
      </c>
      <c r="C3" s="6" t="s">
        <v>7</v>
      </c>
      <c r="D3" s="6" t="s">
        <v>8</v>
      </c>
      <c r="E3" s="19" t="s">
        <v>9</v>
      </c>
    </row>
    <row r="4" spans="1:6" x14ac:dyDescent="0.35">
      <c r="A4" s="17" t="s">
        <v>1</v>
      </c>
      <c r="B4" s="5">
        <v>1</v>
      </c>
      <c r="C4" s="13">
        <v>650</v>
      </c>
      <c r="D4" s="14">
        <f>PRODUCT(B4,C4)</f>
        <v>650</v>
      </c>
      <c r="E4" s="23">
        <f>SUM(D4:D7)</f>
        <v>2520</v>
      </c>
      <c r="F4" s="15"/>
    </row>
    <row r="5" spans="1:6" x14ac:dyDescent="0.35">
      <c r="A5" s="17" t="s">
        <v>2</v>
      </c>
      <c r="B5" s="5">
        <v>1</v>
      </c>
      <c r="C5" s="13">
        <v>800</v>
      </c>
      <c r="D5" s="13">
        <f t="shared" ref="D5:D7" si="0">PRODUCT(B5,C5)</f>
        <v>800</v>
      </c>
      <c r="E5" s="24"/>
      <c r="F5" s="15"/>
    </row>
    <row r="6" spans="1:6" x14ac:dyDescent="0.35">
      <c r="A6" s="17" t="s">
        <v>3</v>
      </c>
      <c r="B6" s="5">
        <v>4</v>
      </c>
      <c r="C6" s="13">
        <v>180</v>
      </c>
      <c r="D6" s="13">
        <f t="shared" si="0"/>
        <v>720</v>
      </c>
      <c r="E6" s="24"/>
      <c r="F6" s="15"/>
    </row>
    <row r="7" spans="1:6" x14ac:dyDescent="0.35">
      <c r="A7" s="20" t="s">
        <v>4</v>
      </c>
      <c r="B7" s="21">
        <v>1</v>
      </c>
      <c r="C7" s="22">
        <v>350</v>
      </c>
      <c r="D7" s="22">
        <f t="shared" si="0"/>
        <v>350</v>
      </c>
      <c r="E7" s="24"/>
      <c r="F7" s="15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7436-6B26-4C89-AAF0-F95730B79F15}">
  <dimension ref="A1:G24"/>
  <sheetViews>
    <sheetView workbookViewId="0">
      <selection activeCell="B3" sqref="B3"/>
    </sheetView>
  </sheetViews>
  <sheetFormatPr defaultRowHeight="14.5" x14ac:dyDescent="0.35"/>
  <cols>
    <col min="1" max="1" width="14.6328125" customWidth="1"/>
    <col min="2" max="2" width="18.08984375" customWidth="1"/>
    <col min="3" max="3" width="10.08984375" customWidth="1"/>
    <col min="5" max="5" width="13.54296875" bestFit="1" customWidth="1"/>
    <col min="6" max="6" width="18.08984375" bestFit="1" customWidth="1"/>
    <col min="7" max="7" width="9.1796875" bestFit="1" customWidth="1"/>
  </cols>
  <sheetData>
    <row r="1" spans="1:7" ht="15.5" thickTop="1" thickBot="1" x14ac:dyDescent="0.4">
      <c r="A1" s="64" t="s">
        <v>10</v>
      </c>
      <c r="B1" s="65"/>
      <c r="C1" s="65"/>
      <c r="D1" s="65"/>
      <c r="E1" s="65"/>
      <c r="F1" s="65"/>
      <c r="G1" s="66"/>
    </row>
    <row r="2" spans="1:7" ht="15" thickTop="1" x14ac:dyDescent="0.35">
      <c r="A2" s="1"/>
      <c r="B2" s="1"/>
      <c r="C2" s="1"/>
      <c r="D2" s="1"/>
      <c r="E2" s="1"/>
      <c r="F2" s="1"/>
      <c r="G2" s="1"/>
    </row>
    <row r="3" spans="1:7" x14ac:dyDescent="0.35">
      <c r="A3" s="18" t="s">
        <v>11</v>
      </c>
      <c r="B3" s="6" t="s">
        <v>12</v>
      </c>
      <c r="C3" s="6" t="s">
        <v>13</v>
      </c>
      <c r="D3" s="6" t="s">
        <v>14</v>
      </c>
      <c r="E3" s="25" t="s">
        <v>38</v>
      </c>
      <c r="F3" s="25" t="s">
        <v>41</v>
      </c>
      <c r="G3" s="25" t="s">
        <v>15</v>
      </c>
    </row>
    <row r="4" spans="1:7" x14ac:dyDescent="0.35">
      <c r="A4" s="26" t="s">
        <v>16</v>
      </c>
      <c r="B4" s="4" t="s">
        <v>17</v>
      </c>
      <c r="C4" s="4" t="s">
        <v>18</v>
      </c>
      <c r="D4" s="4">
        <v>123</v>
      </c>
      <c r="E4" s="31">
        <v>300</v>
      </c>
      <c r="F4" s="31">
        <f>VLOOKUP(Abastecimento[Destino],$A$19:$B$23,2,FALSE)</f>
        <v>500</v>
      </c>
      <c r="G4" s="27" t="s">
        <v>19</v>
      </c>
    </row>
    <row r="5" spans="1:7" x14ac:dyDescent="0.35">
      <c r="A5" s="26" t="s">
        <v>20</v>
      </c>
      <c r="B5" s="4" t="s">
        <v>21</v>
      </c>
      <c r="C5" s="4" t="s">
        <v>22</v>
      </c>
      <c r="D5" s="4">
        <v>456</v>
      </c>
      <c r="E5" s="31">
        <v>100</v>
      </c>
      <c r="F5" s="31">
        <f>VLOOKUP(Abastecimento[Destino],$A$19:$B$23,2,FALSE)</f>
        <v>150</v>
      </c>
      <c r="G5" s="27" t="s">
        <v>23</v>
      </c>
    </row>
    <row r="6" spans="1:7" x14ac:dyDescent="0.35">
      <c r="A6" s="26" t="s">
        <v>34</v>
      </c>
      <c r="B6" s="4" t="s">
        <v>33</v>
      </c>
      <c r="C6" s="4" t="s">
        <v>32</v>
      </c>
      <c r="D6" s="4">
        <v>100000</v>
      </c>
      <c r="E6" s="31">
        <v>100</v>
      </c>
      <c r="F6" s="31">
        <f>VLOOKUP(Abastecimento[Destino],$A$19:$B$23,2,FALSE)</f>
        <v>100</v>
      </c>
      <c r="G6" s="27" t="s">
        <v>26</v>
      </c>
    </row>
    <row r="7" spans="1:7" x14ac:dyDescent="0.35">
      <c r="A7" s="26" t="s">
        <v>35</v>
      </c>
      <c r="B7" s="4" t="s">
        <v>36</v>
      </c>
      <c r="C7" s="4" t="s">
        <v>18</v>
      </c>
      <c r="D7" s="4">
        <v>278</v>
      </c>
      <c r="E7" s="31">
        <v>180</v>
      </c>
      <c r="F7" s="31">
        <f>VLOOKUP(Abastecimento[Destino],$A$19:$B$23,2,FALSE)</f>
        <v>500</v>
      </c>
      <c r="G7" s="27" t="s">
        <v>19</v>
      </c>
    </row>
    <row r="8" spans="1:7" x14ac:dyDescent="0.35">
      <c r="A8" s="26" t="s">
        <v>24</v>
      </c>
      <c r="B8" s="4" t="s">
        <v>25</v>
      </c>
      <c r="C8" s="4" t="s">
        <v>18</v>
      </c>
      <c r="D8" s="4">
        <v>678</v>
      </c>
      <c r="E8" s="31">
        <v>700</v>
      </c>
      <c r="F8" s="31">
        <f>VLOOKUP(Abastecimento[Destino],$A$19:$B$23,2,FALSE)</f>
        <v>100</v>
      </c>
      <c r="G8" s="27" t="s">
        <v>26</v>
      </c>
    </row>
    <row r="9" spans="1:7" x14ac:dyDescent="0.35">
      <c r="A9" s="28" t="s">
        <v>27</v>
      </c>
      <c r="B9" s="30" t="s">
        <v>28</v>
      </c>
      <c r="C9" s="30" t="s">
        <v>22</v>
      </c>
      <c r="D9" s="30">
        <v>1001</v>
      </c>
      <c r="E9" s="32">
        <v>500</v>
      </c>
      <c r="F9" s="32">
        <f>VLOOKUP(Abastecimento[Destino],$A$19:$B$23,2,FALSE)</f>
        <v>200</v>
      </c>
      <c r="G9" s="29" t="s">
        <v>29</v>
      </c>
    </row>
    <row r="10" spans="1:7" x14ac:dyDescent="0.35">
      <c r="A10" s="1"/>
      <c r="B10" s="1"/>
      <c r="C10" s="1"/>
      <c r="D10" s="1"/>
      <c r="E10" s="1"/>
      <c r="F10" s="1"/>
      <c r="G10" s="1"/>
    </row>
    <row r="11" spans="1:7" ht="15" thickBot="1" x14ac:dyDescent="0.4">
      <c r="A11" s="1"/>
      <c r="B11" s="1"/>
      <c r="C11" s="1"/>
      <c r="D11" s="1"/>
      <c r="E11" s="1"/>
      <c r="F11" s="1"/>
      <c r="G11" s="1"/>
    </row>
    <row r="12" spans="1:7" ht="15" thickTop="1" x14ac:dyDescent="0.35">
      <c r="A12" s="67" t="s">
        <v>30</v>
      </c>
      <c r="B12" s="68"/>
      <c r="C12" s="69"/>
      <c r="D12" s="1"/>
      <c r="E12" s="1"/>
      <c r="F12" s="1"/>
      <c r="G12" s="1"/>
    </row>
    <row r="13" spans="1:7" x14ac:dyDescent="0.35">
      <c r="A13" s="33" t="s">
        <v>13</v>
      </c>
      <c r="B13" s="34" t="s">
        <v>31</v>
      </c>
      <c r="C13" s="35" t="s">
        <v>37</v>
      </c>
      <c r="D13" s="1"/>
      <c r="E13" s="1"/>
      <c r="F13" s="1"/>
      <c r="G13" s="1"/>
    </row>
    <row r="14" spans="1:7" x14ac:dyDescent="0.35">
      <c r="A14" s="33" t="s">
        <v>22</v>
      </c>
      <c r="B14" s="36">
        <f>SUMIF(Abastecimento[Tipo],"Álcool",Abastecimento[Abastecimento])</f>
        <v>600</v>
      </c>
      <c r="C14" s="35">
        <f>COUNTIF(Abastecimento[Tipo],"Álcool")</f>
        <v>2</v>
      </c>
      <c r="D14" s="1"/>
      <c r="E14" s="1"/>
      <c r="F14" s="1"/>
      <c r="G14" s="1"/>
    </row>
    <row r="15" spans="1:7" x14ac:dyDescent="0.35">
      <c r="A15" s="33" t="s">
        <v>18</v>
      </c>
      <c r="B15" s="36">
        <f>SUMIF(Abastecimento[Tipo],"Gasolina",Abastecimento[Abastecimento])</f>
        <v>1180</v>
      </c>
      <c r="C15" s="35">
        <f>COUNTIF(Abastecimento[Tipo],"Gasolina")</f>
        <v>3</v>
      </c>
      <c r="D15" s="1"/>
      <c r="E15" s="1"/>
      <c r="F15" s="1"/>
      <c r="G15" s="1"/>
    </row>
    <row r="16" spans="1:7" ht="15" thickBot="1" x14ac:dyDescent="0.4">
      <c r="A16" s="37" t="s">
        <v>32</v>
      </c>
      <c r="B16" s="38">
        <f>SUMIF(Abastecimento[Tipo],"Diesel",Abastecimento[Abastecimento])</f>
        <v>100</v>
      </c>
      <c r="C16" s="39">
        <f>COUNTIF(Abastecimento[Tipo],"Diesel")</f>
        <v>1</v>
      </c>
      <c r="D16" s="1"/>
      <c r="E16" s="1"/>
      <c r="F16" s="1"/>
      <c r="G16" s="1"/>
    </row>
    <row r="17" spans="1:2" ht="15.5" thickTop="1" thickBot="1" x14ac:dyDescent="0.4"/>
    <row r="18" spans="1:2" ht="15" thickTop="1" x14ac:dyDescent="0.35">
      <c r="A18" s="67" t="s">
        <v>39</v>
      </c>
      <c r="B18" s="69"/>
    </row>
    <row r="19" spans="1:2" x14ac:dyDescent="0.35">
      <c r="A19" s="33" t="s">
        <v>23</v>
      </c>
      <c r="B19" s="40">
        <v>150</v>
      </c>
    </row>
    <row r="20" spans="1:2" x14ac:dyDescent="0.35">
      <c r="A20" s="33" t="s">
        <v>19</v>
      </c>
      <c r="B20" s="40">
        <v>500</v>
      </c>
    </row>
    <row r="21" spans="1:2" x14ac:dyDescent="0.35">
      <c r="A21" s="33" t="s">
        <v>26</v>
      </c>
      <c r="B21" s="40">
        <v>100</v>
      </c>
    </row>
    <row r="22" spans="1:2" x14ac:dyDescent="0.35">
      <c r="A22" s="33" t="s">
        <v>29</v>
      </c>
      <c r="B22" s="40">
        <v>200</v>
      </c>
    </row>
    <row r="23" spans="1:2" ht="15" thickBot="1" x14ac:dyDescent="0.4">
      <c r="A23" s="37" t="s">
        <v>40</v>
      </c>
      <c r="B23" s="41">
        <v>140</v>
      </c>
    </row>
    <row r="24" spans="1:2" ht="15" thickTop="1" x14ac:dyDescent="0.35"/>
  </sheetData>
  <mergeCells count="3">
    <mergeCell ref="A1:G1"/>
    <mergeCell ref="A12:C12"/>
    <mergeCell ref="A18:B18"/>
  </mergeCells>
  <conditionalFormatting sqref="C4:C9">
    <cfRule type="containsText" dxfId="2" priority="1" operator="containsText" text="Álcool">
      <formula>NOT(ISERROR(SEARCH("Álcool",C4)))</formula>
    </cfRule>
    <cfRule type="containsText" dxfId="1" priority="2" operator="containsText" text="Diesel">
      <formula>NOT(ISERROR(SEARCH("Diesel",C4)))</formula>
    </cfRule>
    <cfRule type="containsText" dxfId="0" priority="3" operator="containsText" text="Gasolina">
      <formula>NOT(ISERROR(SEARCH("Gasolina",C4)))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E984-F852-4840-A69D-2591A7202C35}">
  <dimension ref="B1:J23"/>
  <sheetViews>
    <sheetView workbookViewId="0">
      <selection activeCell="L12" sqref="L12"/>
    </sheetView>
  </sheetViews>
  <sheetFormatPr defaultRowHeight="14.5" x14ac:dyDescent="0.35"/>
  <cols>
    <col min="3" max="3" width="8.6328125" bestFit="1" customWidth="1"/>
    <col min="4" max="6" width="11.36328125" bestFit="1" customWidth="1"/>
    <col min="7" max="7" width="12.36328125" bestFit="1" customWidth="1"/>
    <col min="8" max="10" width="11.36328125" bestFit="1" customWidth="1"/>
  </cols>
  <sheetData>
    <row r="1" spans="2:10" ht="15" thickBot="1" x14ac:dyDescent="0.4"/>
    <row r="2" spans="2:10" ht="15.5" thickTop="1" thickBot="1" x14ac:dyDescent="0.4">
      <c r="B2" s="70" t="s">
        <v>42</v>
      </c>
      <c r="C2" s="71"/>
      <c r="D2" s="71"/>
      <c r="E2" s="71"/>
      <c r="F2" s="71"/>
      <c r="G2" s="71"/>
      <c r="H2" s="71"/>
      <c r="I2" s="71"/>
      <c r="J2" s="72"/>
    </row>
    <row r="3" spans="2:10" ht="15.5" thickTop="1" thickBot="1" x14ac:dyDescent="0.4"/>
    <row r="4" spans="2:10" ht="15" thickTop="1" x14ac:dyDescent="0.35">
      <c r="B4" s="44" t="s">
        <v>43</v>
      </c>
      <c r="C4" s="45" t="s">
        <v>44</v>
      </c>
      <c r="D4" s="45" t="s">
        <v>45</v>
      </c>
      <c r="E4" s="45" t="s">
        <v>46</v>
      </c>
      <c r="F4" s="45" t="s">
        <v>47</v>
      </c>
      <c r="G4" s="45" t="s">
        <v>48</v>
      </c>
      <c r="H4" s="45" t="s">
        <v>49</v>
      </c>
      <c r="I4" s="45" t="s">
        <v>50</v>
      </c>
      <c r="J4" s="46" t="s">
        <v>51</v>
      </c>
    </row>
    <row r="5" spans="2:10" x14ac:dyDescent="0.35">
      <c r="B5" s="47">
        <v>1</v>
      </c>
      <c r="C5" s="42" t="s">
        <v>52</v>
      </c>
      <c r="D5" s="43">
        <v>4500</v>
      </c>
      <c r="E5" s="43">
        <v>5040</v>
      </c>
      <c r="F5" s="43">
        <v>5696</v>
      </c>
      <c r="G5" s="43">
        <f>SUM(D5:F5)</f>
        <v>15236</v>
      </c>
      <c r="H5" s="43">
        <f>LARGE(D5:F5,1)</f>
        <v>5696</v>
      </c>
      <c r="I5" s="43">
        <f>SMALL(D5:F5,1)</f>
        <v>4500</v>
      </c>
      <c r="J5" s="53">
        <f>AVERAGE(D5:F5)</f>
        <v>5078.666666666667</v>
      </c>
    </row>
    <row r="6" spans="2:10" x14ac:dyDescent="0.35">
      <c r="B6" s="47">
        <v>2</v>
      </c>
      <c r="C6" s="42" t="s">
        <v>53</v>
      </c>
      <c r="D6" s="43">
        <v>6250</v>
      </c>
      <c r="E6" s="43">
        <v>7000</v>
      </c>
      <c r="F6" s="43">
        <v>7910</v>
      </c>
      <c r="G6" s="43">
        <f t="shared" ref="G6:G10" si="0">SUM(D6:F6)</f>
        <v>21160</v>
      </c>
      <c r="H6" s="43">
        <f t="shared" ref="H6:H10" si="1">LARGE(D6:F6,1)</f>
        <v>7910</v>
      </c>
      <c r="I6" s="43">
        <f t="shared" ref="I6:I10" si="2">SMALL(D6:F6,1)</f>
        <v>6250</v>
      </c>
      <c r="J6" s="53">
        <f t="shared" ref="J6:J10" si="3">AVERAGE(D6:F6)</f>
        <v>7053.333333333333</v>
      </c>
    </row>
    <row r="7" spans="2:10" x14ac:dyDescent="0.35">
      <c r="B7" s="47">
        <v>3</v>
      </c>
      <c r="C7" s="42" t="s">
        <v>54</v>
      </c>
      <c r="D7" s="43">
        <v>3000</v>
      </c>
      <c r="E7" s="43">
        <v>3690</v>
      </c>
      <c r="F7" s="43">
        <v>4176</v>
      </c>
      <c r="G7" s="43">
        <f t="shared" si="0"/>
        <v>10866</v>
      </c>
      <c r="H7" s="43">
        <f t="shared" si="1"/>
        <v>4176</v>
      </c>
      <c r="I7" s="43">
        <f t="shared" si="2"/>
        <v>3000</v>
      </c>
      <c r="J7" s="53">
        <f t="shared" si="3"/>
        <v>3622</v>
      </c>
    </row>
    <row r="8" spans="2:10" x14ac:dyDescent="0.35">
      <c r="B8" s="47">
        <v>4</v>
      </c>
      <c r="C8" s="42" t="s">
        <v>55</v>
      </c>
      <c r="D8" s="43">
        <v>6000</v>
      </c>
      <c r="E8" s="43">
        <v>8690</v>
      </c>
      <c r="F8" s="43">
        <v>10125</v>
      </c>
      <c r="G8" s="43">
        <f t="shared" si="0"/>
        <v>24815</v>
      </c>
      <c r="H8" s="43">
        <f t="shared" si="1"/>
        <v>10125</v>
      </c>
      <c r="I8" s="43">
        <f t="shared" si="2"/>
        <v>6000</v>
      </c>
      <c r="J8" s="53">
        <f t="shared" si="3"/>
        <v>8271.6666666666661</v>
      </c>
    </row>
    <row r="9" spans="2:10" x14ac:dyDescent="0.35">
      <c r="B9" s="47">
        <v>5</v>
      </c>
      <c r="C9" s="42" t="s">
        <v>56</v>
      </c>
      <c r="D9" s="43">
        <v>4557</v>
      </c>
      <c r="E9" s="43">
        <v>5104</v>
      </c>
      <c r="F9" s="43">
        <v>5676</v>
      </c>
      <c r="G9" s="43">
        <f t="shared" si="0"/>
        <v>15337</v>
      </c>
      <c r="H9" s="43">
        <f t="shared" si="1"/>
        <v>5676</v>
      </c>
      <c r="I9" s="43">
        <f t="shared" si="2"/>
        <v>4557</v>
      </c>
      <c r="J9" s="53">
        <f t="shared" si="3"/>
        <v>5112.333333333333</v>
      </c>
    </row>
    <row r="10" spans="2:10" ht="15" thickBot="1" x14ac:dyDescent="0.4">
      <c r="B10" s="48">
        <v>6</v>
      </c>
      <c r="C10" s="49" t="s">
        <v>57</v>
      </c>
      <c r="D10" s="50">
        <v>3260</v>
      </c>
      <c r="E10" s="50">
        <v>3640</v>
      </c>
      <c r="F10" s="50">
        <v>3113</v>
      </c>
      <c r="G10" s="50">
        <f t="shared" si="0"/>
        <v>10013</v>
      </c>
      <c r="H10" s="50">
        <f t="shared" si="1"/>
        <v>3640</v>
      </c>
      <c r="I10" s="50">
        <f t="shared" si="2"/>
        <v>3113</v>
      </c>
      <c r="J10" s="54">
        <f t="shared" si="3"/>
        <v>3337.6666666666665</v>
      </c>
    </row>
    <row r="11" spans="2:10" ht="15.5" thickTop="1" thickBot="1" x14ac:dyDescent="0.4"/>
    <row r="12" spans="2:10" ht="15.5" thickTop="1" thickBot="1" x14ac:dyDescent="0.4">
      <c r="B12" s="51" t="s">
        <v>62</v>
      </c>
      <c r="C12" s="52"/>
      <c r="D12" s="55">
        <f>SUM(D5:D10)</f>
        <v>27567</v>
      </c>
      <c r="E12" s="55">
        <f t="shared" ref="E12:J12" si="4">SUM(E5:E10)</f>
        <v>33164</v>
      </c>
      <c r="F12" s="55">
        <f t="shared" si="4"/>
        <v>36696</v>
      </c>
      <c r="G12" s="55">
        <f t="shared" si="4"/>
        <v>97427</v>
      </c>
      <c r="H12" s="55">
        <f t="shared" si="4"/>
        <v>37223</v>
      </c>
      <c r="I12" s="55">
        <f t="shared" si="4"/>
        <v>27420</v>
      </c>
      <c r="J12" s="56">
        <f t="shared" si="4"/>
        <v>32475.666666666664</v>
      </c>
    </row>
    <row r="13" spans="2:10" ht="15.5" thickTop="1" thickBot="1" x14ac:dyDescent="0.4"/>
    <row r="14" spans="2:10" ht="15" thickTop="1" x14ac:dyDescent="0.35">
      <c r="B14" s="44" t="s">
        <v>43</v>
      </c>
      <c r="C14" s="45" t="s">
        <v>44</v>
      </c>
      <c r="D14" s="45" t="s">
        <v>58</v>
      </c>
      <c r="E14" s="45" t="s">
        <v>59</v>
      </c>
      <c r="F14" s="45" t="s">
        <v>60</v>
      </c>
      <c r="G14" s="45" t="s">
        <v>61</v>
      </c>
      <c r="H14" s="45" t="s">
        <v>49</v>
      </c>
      <c r="I14" s="45" t="s">
        <v>50</v>
      </c>
      <c r="J14" s="46" t="s">
        <v>51</v>
      </c>
    </row>
    <row r="15" spans="2:10" x14ac:dyDescent="0.35">
      <c r="B15" s="47">
        <v>1</v>
      </c>
      <c r="C15" s="42" t="s">
        <v>52</v>
      </c>
      <c r="D15" s="43">
        <v>6265</v>
      </c>
      <c r="E15" s="43">
        <v>6954</v>
      </c>
      <c r="F15" s="43">
        <v>7858</v>
      </c>
      <c r="G15" s="43">
        <f>SUM(D15:F15)</f>
        <v>21077</v>
      </c>
      <c r="H15" s="43">
        <f>LARGE(D15:F15,1)</f>
        <v>7858</v>
      </c>
      <c r="I15" s="43">
        <f>SMALL(D15:F15,1)</f>
        <v>6265</v>
      </c>
      <c r="J15" s="53">
        <f>AVERAGE(D15:F15)</f>
        <v>7025.666666666667</v>
      </c>
    </row>
    <row r="16" spans="2:10" x14ac:dyDescent="0.35">
      <c r="B16" s="47">
        <v>2</v>
      </c>
      <c r="C16" s="42" t="s">
        <v>53</v>
      </c>
      <c r="D16" s="43">
        <v>8701</v>
      </c>
      <c r="E16" s="43">
        <v>9658</v>
      </c>
      <c r="F16" s="43">
        <v>10197</v>
      </c>
      <c r="G16" s="43">
        <f t="shared" ref="G16:G20" si="5">SUM(D16:F16)</f>
        <v>28556</v>
      </c>
      <c r="H16" s="43">
        <f t="shared" ref="H16:H20" si="6">LARGE(D16:F16,1)</f>
        <v>10197</v>
      </c>
      <c r="I16" s="43">
        <f t="shared" ref="I16:I20" si="7">SMALL(D16:F16,1)</f>
        <v>8701</v>
      </c>
      <c r="J16" s="53">
        <f t="shared" ref="J16:J20" si="8">AVERAGE(D16:F16)</f>
        <v>9518.6666666666661</v>
      </c>
    </row>
    <row r="17" spans="2:10" x14ac:dyDescent="0.35">
      <c r="B17" s="47">
        <v>3</v>
      </c>
      <c r="C17" s="42" t="s">
        <v>54</v>
      </c>
      <c r="D17" s="43">
        <v>4569</v>
      </c>
      <c r="E17" s="43">
        <v>5099</v>
      </c>
      <c r="F17" s="43">
        <v>5769</v>
      </c>
      <c r="G17" s="43">
        <f t="shared" si="5"/>
        <v>15437</v>
      </c>
      <c r="H17" s="43">
        <f t="shared" si="6"/>
        <v>5769</v>
      </c>
      <c r="I17" s="43">
        <f t="shared" si="7"/>
        <v>4569</v>
      </c>
      <c r="J17" s="53">
        <f t="shared" si="8"/>
        <v>5145.666666666667</v>
      </c>
    </row>
    <row r="18" spans="2:10" x14ac:dyDescent="0.35">
      <c r="B18" s="47">
        <v>4</v>
      </c>
      <c r="C18" s="42" t="s">
        <v>55</v>
      </c>
      <c r="D18" s="43">
        <v>12341</v>
      </c>
      <c r="E18" s="43">
        <v>12365</v>
      </c>
      <c r="F18" s="43">
        <v>13969</v>
      </c>
      <c r="G18" s="43">
        <f t="shared" si="5"/>
        <v>38675</v>
      </c>
      <c r="H18" s="43">
        <f t="shared" si="6"/>
        <v>13969</v>
      </c>
      <c r="I18" s="43">
        <f t="shared" si="7"/>
        <v>12341</v>
      </c>
      <c r="J18" s="53">
        <f t="shared" si="8"/>
        <v>12891.666666666666</v>
      </c>
    </row>
    <row r="19" spans="2:10" x14ac:dyDescent="0.35">
      <c r="B19" s="47">
        <v>5</v>
      </c>
      <c r="C19" s="42" t="s">
        <v>56</v>
      </c>
      <c r="D19" s="43">
        <v>6344</v>
      </c>
      <c r="E19" s="43">
        <v>7042</v>
      </c>
      <c r="F19" s="43">
        <v>7957</v>
      </c>
      <c r="G19" s="43">
        <f t="shared" si="5"/>
        <v>21343</v>
      </c>
      <c r="H19" s="43">
        <f t="shared" si="6"/>
        <v>7957</v>
      </c>
      <c r="I19" s="43">
        <f t="shared" si="7"/>
        <v>6344</v>
      </c>
      <c r="J19" s="53">
        <f t="shared" si="8"/>
        <v>7114.333333333333</v>
      </c>
    </row>
    <row r="20" spans="2:10" ht="15" thickBot="1" x14ac:dyDescent="0.4">
      <c r="B20" s="48">
        <v>6</v>
      </c>
      <c r="C20" s="49" t="s">
        <v>57</v>
      </c>
      <c r="D20" s="50">
        <v>4525</v>
      </c>
      <c r="E20" s="50">
        <v>5022</v>
      </c>
      <c r="F20" s="50">
        <v>5671</v>
      </c>
      <c r="G20" s="50">
        <f t="shared" si="5"/>
        <v>15218</v>
      </c>
      <c r="H20" s="50">
        <f t="shared" si="6"/>
        <v>5671</v>
      </c>
      <c r="I20" s="50">
        <f t="shared" si="7"/>
        <v>4525</v>
      </c>
      <c r="J20" s="54">
        <f t="shared" si="8"/>
        <v>5072.666666666667</v>
      </c>
    </row>
    <row r="21" spans="2:10" ht="15.5" thickTop="1" thickBot="1" x14ac:dyDescent="0.4"/>
    <row r="22" spans="2:10" ht="15.5" thickTop="1" thickBot="1" x14ac:dyDescent="0.4">
      <c r="B22" s="51" t="s">
        <v>62</v>
      </c>
      <c r="C22" s="52"/>
      <c r="D22" s="55">
        <f>SUM(D15:D20)</f>
        <v>42745</v>
      </c>
      <c r="E22" s="55">
        <f t="shared" ref="E22:J22" si="9">SUM(E15:E20)</f>
        <v>46140</v>
      </c>
      <c r="F22" s="55">
        <f t="shared" si="9"/>
        <v>51421</v>
      </c>
      <c r="G22" s="55">
        <f t="shared" si="9"/>
        <v>140306</v>
      </c>
      <c r="H22" s="55">
        <f t="shared" si="9"/>
        <v>51421</v>
      </c>
      <c r="I22" s="55">
        <f t="shared" si="9"/>
        <v>42745</v>
      </c>
      <c r="J22" s="56">
        <f t="shared" si="9"/>
        <v>46768.666666666664</v>
      </c>
    </row>
    <row r="23" spans="2:10" ht="15" thickTop="1" x14ac:dyDescent="0.35"/>
  </sheetData>
  <mergeCells count="1">
    <mergeCell ref="B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727E-67F4-428E-8858-9C529B4DA114}">
  <dimension ref="A1:G9"/>
  <sheetViews>
    <sheetView tabSelected="1" zoomScaleNormal="100" workbookViewId="0">
      <selection activeCell="K11" sqref="K11"/>
    </sheetView>
  </sheetViews>
  <sheetFormatPr defaultRowHeight="14.5" x14ac:dyDescent="0.35"/>
  <cols>
    <col min="1" max="1" width="17.453125" bestFit="1" customWidth="1"/>
    <col min="2" max="2" width="10.36328125" bestFit="1" customWidth="1"/>
    <col min="4" max="4" width="11.26953125" bestFit="1" customWidth="1"/>
    <col min="6" max="6" width="11.7265625" bestFit="1" customWidth="1"/>
  </cols>
  <sheetData>
    <row r="1" spans="1:7" x14ac:dyDescent="0.35">
      <c r="A1" s="5" t="s">
        <v>63</v>
      </c>
      <c r="B1" s="5" t="s">
        <v>64</v>
      </c>
      <c r="C1" s="5" t="s">
        <v>65</v>
      </c>
      <c r="D1" s="5" t="s">
        <v>66</v>
      </c>
    </row>
    <row r="2" spans="1:7" x14ac:dyDescent="0.35">
      <c r="A2" s="5" t="s">
        <v>67</v>
      </c>
      <c r="B2" s="58">
        <v>900</v>
      </c>
      <c r="C2" s="58">
        <f>IF(B2&lt;=1000,$G$4*B2,$G$5*B2)</f>
        <v>360</v>
      </c>
      <c r="D2" s="58">
        <f>SUM(B2:C2)</f>
        <v>1260</v>
      </c>
    </row>
    <row r="3" spans="1:7" x14ac:dyDescent="0.35">
      <c r="A3" s="5" t="s">
        <v>68</v>
      </c>
      <c r="B3" s="58">
        <v>1200</v>
      </c>
      <c r="C3" s="58">
        <f t="shared" ref="C3:C9" si="0">IF(B3&lt;=1000,$G$4*B3,$G$5*B3)</f>
        <v>360</v>
      </c>
      <c r="D3" s="58">
        <f t="shared" ref="D3:D9" si="1">SUM(B3:C3)</f>
        <v>1560</v>
      </c>
    </row>
    <row r="4" spans="1:7" x14ac:dyDescent="0.35">
      <c r="A4" s="5" t="s">
        <v>69</v>
      </c>
      <c r="B4" s="58">
        <v>1500</v>
      </c>
      <c r="C4" s="58">
        <f t="shared" si="0"/>
        <v>450</v>
      </c>
      <c r="D4" s="58">
        <f t="shared" si="1"/>
        <v>1950</v>
      </c>
      <c r="F4" s="5" t="s">
        <v>75</v>
      </c>
      <c r="G4" s="57">
        <v>0.4</v>
      </c>
    </row>
    <row r="5" spans="1:7" x14ac:dyDescent="0.35">
      <c r="A5" s="5" t="s">
        <v>70</v>
      </c>
      <c r="B5" s="58">
        <v>2000</v>
      </c>
      <c r="C5" s="58">
        <f t="shared" si="0"/>
        <v>600</v>
      </c>
      <c r="D5" s="58">
        <f t="shared" si="1"/>
        <v>2600</v>
      </c>
      <c r="F5" s="5" t="s">
        <v>76</v>
      </c>
      <c r="G5" s="57">
        <v>0.3</v>
      </c>
    </row>
    <row r="6" spans="1:7" x14ac:dyDescent="0.35">
      <c r="A6" s="5" t="s">
        <v>71</v>
      </c>
      <c r="B6" s="58">
        <v>1400</v>
      </c>
      <c r="C6" s="58">
        <f t="shared" si="0"/>
        <v>420</v>
      </c>
      <c r="D6" s="58">
        <f t="shared" si="1"/>
        <v>1820</v>
      </c>
    </row>
    <row r="7" spans="1:7" x14ac:dyDescent="0.35">
      <c r="A7" s="5" t="s">
        <v>72</v>
      </c>
      <c r="B7" s="58">
        <v>990</v>
      </c>
      <c r="C7" s="58">
        <f t="shared" si="0"/>
        <v>396</v>
      </c>
      <c r="D7" s="58">
        <f t="shared" si="1"/>
        <v>1386</v>
      </c>
    </row>
    <row r="8" spans="1:7" x14ac:dyDescent="0.35">
      <c r="A8" s="5" t="s">
        <v>73</v>
      </c>
      <c r="B8" s="58">
        <v>854</v>
      </c>
      <c r="C8" s="58">
        <f t="shared" si="0"/>
        <v>341.6</v>
      </c>
      <c r="D8" s="58">
        <f t="shared" si="1"/>
        <v>1195.5999999999999</v>
      </c>
    </row>
    <row r="9" spans="1:7" x14ac:dyDescent="0.35">
      <c r="A9" s="5" t="s">
        <v>74</v>
      </c>
      <c r="B9" s="58">
        <v>1100</v>
      </c>
      <c r="C9" s="58">
        <f t="shared" si="0"/>
        <v>330</v>
      </c>
      <c r="D9" s="58">
        <f t="shared" si="1"/>
        <v>1430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Pc Gamer</vt:lpstr>
      <vt:lpstr>Pc Gamer - Tabela</vt:lpstr>
      <vt:lpstr>Tabela Combustivel</vt:lpstr>
      <vt:lpstr>Valores</vt:lpstr>
      <vt:lpstr>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Dev1-B</dc:creator>
  <cp:lastModifiedBy>Dev1-B</cp:lastModifiedBy>
  <dcterms:created xsi:type="dcterms:W3CDTF">2025-05-07T16:20:16Z</dcterms:created>
  <dcterms:modified xsi:type="dcterms:W3CDTF">2025-05-07T19:38:43Z</dcterms:modified>
</cp:coreProperties>
</file>