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5/Manuscripts/McClure, Patel et al, 2025/New figures and outline/Abell et al, 2025 Behavior worksheets/Human skin/"/>
    </mc:Choice>
  </mc:AlternateContent>
  <xr:revisionPtr revIDLastSave="0" documentId="13_ncr:1_{362F7B7F-70D6-114E-AE9D-380C81DEA2BA}" xr6:coauthVersionLast="47" xr6:coauthVersionMax="47" xr10:uidLastSave="{00000000-0000-0000-0000-000000000000}"/>
  <bookViews>
    <workbookView xWindow="0" yWindow="500" windowWidth="28800" windowHeight="16380" activeTab="5" xr2:uid="{E8647115-4527-472B-9C5C-A7FAAB6ACF7F}"/>
  </bookViews>
  <sheets>
    <sheet name="Worm 1" sheetId="22" r:id="rId1"/>
    <sheet name="Worm 2" sheetId="19" r:id="rId2"/>
    <sheet name="Worm 3" sheetId="20" r:id="rId3"/>
    <sheet name="Worm 4" sheetId="21" r:id="rId4"/>
    <sheet name="Worm 5" sheetId="3" r:id="rId5"/>
    <sheet name="Compile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9" l="1"/>
  <c r="E44" i="19" s="1"/>
  <c r="F16" i="3"/>
  <c r="F14" i="3"/>
  <c r="F49" i="21"/>
  <c r="F51" i="21"/>
  <c r="F26" i="20"/>
  <c r="F19" i="20"/>
  <c r="F17" i="20"/>
  <c r="F15" i="20"/>
  <c r="F10" i="20"/>
  <c r="F26" i="19"/>
  <c r="F13" i="19"/>
  <c r="F15" i="22"/>
  <c r="F40" i="3"/>
  <c r="AR40" i="3" s="1"/>
  <c r="F5" i="3"/>
  <c r="F6" i="3"/>
  <c r="F7" i="3"/>
  <c r="F8" i="3"/>
  <c r="F9" i="3"/>
  <c r="F10" i="3"/>
  <c r="F11" i="3"/>
  <c r="F12" i="3"/>
  <c r="F13" i="3"/>
  <c r="F15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4" i="3"/>
  <c r="F75" i="21"/>
  <c r="AR75" i="21" s="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50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4" i="21"/>
  <c r="F32" i="20"/>
  <c r="AR32" i="20" s="1"/>
  <c r="F28" i="20"/>
  <c r="F5" i="20"/>
  <c r="F6" i="20"/>
  <c r="F7" i="20"/>
  <c r="F8" i="20"/>
  <c r="F9" i="20"/>
  <c r="F11" i="20"/>
  <c r="F12" i="20"/>
  <c r="F13" i="20"/>
  <c r="F14" i="20"/>
  <c r="F16" i="20"/>
  <c r="F18" i="20"/>
  <c r="F20" i="20"/>
  <c r="F21" i="20"/>
  <c r="F22" i="20"/>
  <c r="F23" i="20"/>
  <c r="F24" i="20"/>
  <c r="F25" i="20"/>
  <c r="F27" i="20"/>
  <c r="F4" i="20"/>
  <c r="F5" i="19"/>
  <c r="F6" i="19"/>
  <c r="F7" i="19"/>
  <c r="F8" i="19"/>
  <c r="F9" i="19"/>
  <c r="F10" i="19"/>
  <c r="F11" i="19"/>
  <c r="F12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" i="19"/>
  <c r="F47" i="19" s="1"/>
  <c r="AR47" i="19" s="1"/>
  <c r="F27" i="22"/>
  <c r="AR27" i="22" s="1"/>
  <c r="F5" i="22"/>
  <c r="F6" i="22"/>
  <c r="F7" i="22"/>
  <c r="F8" i="22"/>
  <c r="F9" i="22"/>
  <c r="F10" i="22"/>
  <c r="F11" i="22"/>
  <c r="F12" i="22"/>
  <c r="F13" i="22"/>
  <c r="F14" i="22"/>
  <c r="F16" i="22"/>
  <c r="F17" i="22"/>
  <c r="F18" i="22"/>
  <c r="F19" i="22"/>
  <c r="F20" i="22"/>
  <c r="F21" i="22"/>
  <c r="F22" i="22"/>
  <c r="F23" i="22"/>
  <c r="F4" i="22"/>
  <c r="AG40" i="3" l="1"/>
  <c r="W5" i="3"/>
  <c r="W4" i="3"/>
  <c r="AI40" i="3"/>
  <c r="S4" i="3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4" i="3"/>
  <c r="E4" i="3" s="1"/>
  <c r="AG75" i="21"/>
  <c r="N4" i="21"/>
  <c r="W4" i="21"/>
  <c r="S5" i="21"/>
  <c r="S4" i="21"/>
  <c r="D5" i="21"/>
  <c r="E5" i="21" s="1"/>
  <c r="D6" i="21"/>
  <c r="E6" i="21" s="1"/>
  <c r="D7" i="21"/>
  <c r="E7" i="21" s="1"/>
  <c r="D8" i="21"/>
  <c r="E8" i="21" s="1"/>
  <c r="D9" i="21"/>
  <c r="E9" i="21" s="1"/>
  <c r="D10" i="21"/>
  <c r="E10" i="21" s="1"/>
  <c r="D11" i="21"/>
  <c r="E11" i="21" s="1"/>
  <c r="D12" i="21"/>
  <c r="E12" i="21" s="1"/>
  <c r="D13" i="21"/>
  <c r="E13" i="21" s="1"/>
  <c r="D14" i="21"/>
  <c r="E14" i="21" s="1"/>
  <c r="D15" i="21"/>
  <c r="E15" i="21" s="1"/>
  <c r="D16" i="21"/>
  <c r="E16" i="21" s="1"/>
  <c r="D17" i="21"/>
  <c r="E17" i="21" s="1"/>
  <c r="D18" i="21"/>
  <c r="E18" i="21" s="1"/>
  <c r="D19" i="21"/>
  <c r="E19" i="21" s="1"/>
  <c r="D20" i="21"/>
  <c r="E20" i="21" s="1"/>
  <c r="D21" i="21"/>
  <c r="E21" i="21" s="1"/>
  <c r="D22" i="21"/>
  <c r="E22" i="21" s="1"/>
  <c r="D23" i="21"/>
  <c r="E23" i="21" s="1"/>
  <c r="D24" i="21"/>
  <c r="E24" i="21" s="1"/>
  <c r="D25" i="21"/>
  <c r="E25" i="21" s="1"/>
  <c r="D26" i="21"/>
  <c r="E26" i="21" s="1"/>
  <c r="D27" i="21"/>
  <c r="E27" i="21" s="1"/>
  <c r="D28" i="21"/>
  <c r="E28" i="21" s="1"/>
  <c r="D29" i="21"/>
  <c r="E29" i="21" s="1"/>
  <c r="D30" i="21"/>
  <c r="E30" i="21" s="1"/>
  <c r="D31" i="21"/>
  <c r="E31" i="21" s="1"/>
  <c r="D32" i="21"/>
  <c r="E32" i="21" s="1"/>
  <c r="D33" i="21"/>
  <c r="E33" i="21" s="1"/>
  <c r="D34" i="21"/>
  <c r="E34" i="21" s="1"/>
  <c r="D35" i="21"/>
  <c r="E35" i="21" s="1"/>
  <c r="D36" i="21"/>
  <c r="E36" i="21" s="1"/>
  <c r="D37" i="21"/>
  <c r="E37" i="21" s="1"/>
  <c r="D38" i="21"/>
  <c r="E38" i="21" s="1"/>
  <c r="D39" i="21"/>
  <c r="E39" i="21" s="1"/>
  <c r="D40" i="21"/>
  <c r="E40" i="21" s="1"/>
  <c r="D41" i="21"/>
  <c r="E41" i="21" s="1"/>
  <c r="D42" i="21"/>
  <c r="E42" i="21" s="1"/>
  <c r="D43" i="21"/>
  <c r="E43" i="21" s="1"/>
  <c r="D44" i="21"/>
  <c r="E44" i="21" s="1"/>
  <c r="D45" i="21"/>
  <c r="E45" i="21" s="1"/>
  <c r="D46" i="21"/>
  <c r="E46" i="21" s="1"/>
  <c r="D47" i="21"/>
  <c r="E47" i="21" s="1"/>
  <c r="D48" i="21"/>
  <c r="E48" i="21" s="1"/>
  <c r="D49" i="21"/>
  <c r="E49" i="21" s="1"/>
  <c r="D50" i="21"/>
  <c r="E50" i="21" s="1"/>
  <c r="D51" i="21"/>
  <c r="E51" i="21" s="1"/>
  <c r="D52" i="21"/>
  <c r="E52" i="21" s="1"/>
  <c r="D53" i="21"/>
  <c r="E53" i="21" s="1"/>
  <c r="D54" i="21"/>
  <c r="E54" i="21" s="1"/>
  <c r="D55" i="21"/>
  <c r="E55" i="21" s="1"/>
  <c r="D56" i="21"/>
  <c r="E56" i="21" s="1"/>
  <c r="D57" i="21"/>
  <c r="E57" i="21" s="1"/>
  <c r="D58" i="21"/>
  <c r="E58" i="21" s="1"/>
  <c r="D59" i="21"/>
  <c r="E59" i="21" s="1"/>
  <c r="D60" i="21"/>
  <c r="E60" i="21" s="1"/>
  <c r="D61" i="21"/>
  <c r="E61" i="21" s="1"/>
  <c r="D62" i="21"/>
  <c r="E62" i="21" s="1"/>
  <c r="D63" i="21"/>
  <c r="E63" i="21" s="1"/>
  <c r="D64" i="21"/>
  <c r="E64" i="21" s="1"/>
  <c r="D65" i="21"/>
  <c r="E65" i="21" s="1"/>
  <c r="D66" i="21"/>
  <c r="E66" i="21" s="1"/>
  <c r="D67" i="21"/>
  <c r="E67" i="21" s="1"/>
  <c r="D68" i="21"/>
  <c r="E68" i="21" s="1"/>
  <c r="D69" i="21"/>
  <c r="E69" i="21" s="1"/>
  <c r="D70" i="21"/>
  <c r="E70" i="21" s="1"/>
  <c r="D71" i="21"/>
  <c r="E71" i="21" s="1"/>
  <c r="D72" i="21"/>
  <c r="E72" i="21" s="1"/>
  <c r="D4" i="21"/>
  <c r="E4" i="21" s="1"/>
  <c r="AP75" i="21" l="1"/>
  <c r="AQ40" i="3"/>
  <c r="AQ75" i="21"/>
  <c r="D75" i="21"/>
  <c r="AG32" i="20"/>
  <c r="N4" i="20"/>
  <c r="W6" i="20"/>
  <c r="W5" i="20"/>
  <c r="W4" i="20"/>
  <c r="S5" i="20"/>
  <c r="S6" i="20"/>
  <c r="AI32" i="20" s="1"/>
  <c r="S4" i="20"/>
  <c r="D5" i="20"/>
  <c r="E5" i="20" s="1"/>
  <c r="D6" i="20"/>
  <c r="E6" i="20" s="1"/>
  <c r="D7" i="20"/>
  <c r="E7" i="20" s="1"/>
  <c r="D8" i="20"/>
  <c r="E8" i="20" s="1"/>
  <c r="D9" i="20"/>
  <c r="E9" i="20" s="1"/>
  <c r="D10" i="20"/>
  <c r="E10" i="20" s="1"/>
  <c r="D11" i="20"/>
  <c r="E11" i="20" s="1"/>
  <c r="D12" i="20"/>
  <c r="E12" i="20" s="1"/>
  <c r="D13" i="20"/>
  <c r="E13" i="20" s="1"/>
  <c r="D14" i="20"/>
  <c r="E14" i="20" s="1"/>
  <c r="D15" i="20"/>
  <c r="E15" i="20" s="1"/>
  <c r="D16" i="20"/>
  <c r="E16" i="20" s="1"/>
  <c r="D17" i="20"/>
  <c r="E17" i="20" s="1"/>
  <c r="D18" i="20"/>
  <c r="E18" i="20" s="1"/>
  <c r="D19" i="20"/>
  <c r="E19" i="20" s="1"/>
  <c r="D20" i="20"/>
  <c r="E20" i="20" s="1"/>
  <c r="D21" i="20"/>
  <c r="E21" i="20" s="1"/>
  <c r="D22" i="20"/>
  <c r="E22" i="20" s="1"/>
  <c r="D23" i="20"/>
  <c r="E23" i="20" s="1"/>
  <c r="D24" i="20"/>
  <c r="E24" i="20" s="1"/>
  <c r="D25" i="20"/>
  <c r="E25" i="20" s="1"/>
  <c r="D26" i="20"/>
  <c r="E26" i="20" s="1"/>
  <c r="D27" i="20"/>
  <c r="E27" i="20" s="1"/>
  <c r="D28" i="20"/>
  <c r="E28" i="20" s="1"/>
  <c r="D29" i="20"/>
  <c r="E29" i="20" s="1"/>
  <c r="D4" i="20"/>
  <c r="E4" i="20" s="1"/>
  <c r="AQ32" i="20" l="1"/>
  <c r="AG47" i="19"/>
  <c r="N9" i="19"/>
  <c r="D40" i="19"/>
  <c r="E40" i="19" s="1"/>
  <c r="N8" i="19"/>
  <c r="N7" i="19"/>
  <c r="N6" i="19"/>
  <c r="N5" i="19"/>
  <c r="D22" i="19"/>
  <c r="E22" i="19" s="1"/>
  <c r="N4" i="19"/>
  <c r="W5" i="19"/>
  <c r="W4" i="19"/>
  <c r="AI47" i="19"/>
  <c r="AP47" i="19" l="1"/>
  <c r="D5" i="19"/>
  <c r="E5" i="19" s="1"/>
  <c r="D6" i="19"/>
  <c r="E6" i="19" s="1"/>
  <c r="D7" i="19"/>
  <c r="E7" i="19" s="1"/>
  <c r="D8" i="19"/>
  <c r="E8" i="19" s="1"/>
  <c r="D9" i="19"/>
  <c r="E9" i="19" s="1"/>
  <c r="D10" i="19"/>
  <c r="E10" i="19" s="1"/>
  <c r="D11" i="19"/>
  <c r="E11" i="19" s="1"/>
  <c r="D12" i="19"/>
  <c r="E12" i="19" s="1"/>
  <c r="D13" i="19"/>
  <c r="E13" i="19" s="1"/>
  <c r="D14" i="19"/>
  <c r="E14" i="19" s="1"/>
  <c r="D15" i="19"/>
  <c r="E15" i="19" s="1"/>
  <c r="D16" i="19"/>
  <c r="E16" i="19" s="1"/>
  <c r="D17" i="19"/>
  <c r="E17" i="19" s="1"/>
  <c r="D18" i="19"/>
  <c r="E18" i="19" s="1"/>
  <c r="D19" i="19"/>
  <c r="E19" i="19" s="1"/>
  <c r="D20" i="19"/>
  <c r="E20" i="19" s="1"/>
  <c r="D21" i="19"/>
  <c r="E21" i="19" s="1"/>
  <c r="D23" i="19"/>
  <c r="E23" i="19" s="1"/>
  <c r="D24" i="19"/>
  <c r="E24" i="19" s="1"/>
  <c r="D25" i="19"/>
  <c r="E25" i="19" s="1"/>
  <c r="D26" i="19"/>
  <c r="E26" i="19" s="1"/>
  <c r="D27" i="19"/>
  <c r="E27" i="19" s="1"/>
  <c r="D28" i="19"/>
  <c r="E28" i="19" s="1"/>
  <c r="D29" i="19"/>
  <c r="E29" i="19" s="1"/>
  <c r="D30" i="19"/>
  <c r="E30" i="19" s="1"/>
  <c r="D31" i="19"/>
  <c r="E31" i="19" s="1"/>
  <c r="D32" i="19"/>
  <c r="E32" i="19" s="1"/>
  <c r="D33" i="19"/>
  <c r="E33" i="19" s="1"/>
  <c r="D34" i="19"/>
  <c r="E34" i="19" s="1"/>
  <c r="D35" i="19"/>
  <c r="E35" i="19" s="1"/>
  <c r="D36" i="19"/>
  <c r="E36" i="19" s="1"/>
  <c r="D37" i="19"/>
  <c r="E37" i="19" s="1"/>
  <c r="D38" i="19"/>
  <c r="E38" i="19" s="1"/>
  <c r="D39" i="19"/>
  <c r="E39" i="19" s="1"/>
  <c r="D41" i="19"/>
  <c r="E41" i="19" s="1"/>
  <c r="D42" i="19"/>
  <c r="E42" i="19" s="1"/>
  <c r="D43" i="19"/>
  <c r="E43" i="19" s="1"/>
  <c r="D4" i="19"/>
  <c r="E4" i="19" s="1"/>
  <c r="AG27" i="22"/>
  <c r="N4" i="22"/>
  <c r="S4" i="22"/>
  <c r="AI27" i="22" s="1"/>
  <c r="D5" i="22"/>
  <c r="E5" i="22" s="1"/>
  <c r="D6" i="22"/>
  <c r="E6" i="22" s="1"/>
  <c r="D7" i="22"/>
  <c r="E7" i="22" s="1"/>
  <c r="D8" i="22"/>
  <c r="E8" i="22" s="1"/>
  <c r="D9" i="22"/>
  <c r="E9" i="22" s="1"/>
  <c r="D10" i="22"/>
  <c r="E10" i="22" s="1"/>
  <c r="D11" i="22"/>
  <c r="E11" i="22" s="1"/>
  <c r="D12" i="22"/>
  <c r="E12" i="22" s="1"/>
  <c r="D13" i="22"/>
  <c r="E13" i="22" s="1"/>
  <c r="D14" i="22"/>
  <c r="E14" i="22" s="1"/>
  <c r="D15" i="22"/>
  <c r="E15" i="22" s="1"/>
  <c r="D16" i="22"/>
  <c r="E16" i="22" s="1"/>
  <c r="D17" i="22"/>
  <c r="E17" i="22" s="1"/>
  <c r="D18" i="22"/>
  <c r="E18" i="22" s="1"/>
  <c r="D19" i="22"/>
  <c r="E19" i="22" s="1"/>
  <c r="D20" i="22"/>
  <c r="E20" i="22" s="1"/>
  <c r="D21" i="22"/>
  <c r="E21" i="22" s="1"/>
  <c r="D22" i="22"/>
  <c r="E22" i="22" s="1"/>
  <c r="D23" i="22"/>
  <c r="E23" i="22" s="1"/>
  <c r="D24" i="22"/>
  <c r="E24" i="22" s="1"/>
  <c r="W5" i="22"/>
  <c r="W4" i="22"/>
  <c r="D4" i="22"/>
  <c r="E4" i="22" s="1"/>
  <c r="AH27" i="22"/>
  <c r="AB27" i="22"/>
  <c r="Z27" i="22"/>
  <c r="S27" i="22"/>
  <c r="O27" i="22"/>
  <c r="N27" i="22"/>
  <c r="J27" i="22"/>
  <c r="AJ27" i="22" s="1"/>
  <c r="AL27" i="22" s="1"/>
  <c r="G27" i="22"/>
  <c r="AH75" i="21"/>
  <c r="AB75" i="21"/>
  <c r="Z75" i="21"/>
  <c r="W75" i="21"/>
  <c r="S75" i="21"/>
  <c r="O75" i="21"/>
  <c r="AO75" i="21" s="1"/>
  <c r="N75" i="21"/>
  <c r="J75" i="21"/>
  <c r="AJ75" i="21" s="1"/>
  <c r="AL75" i="21" s="1"/>
  <c r="G75" i="21"/>
  <c r="AH32" i="20"/>
  <c r="AB32" i="20"/>
  <c r="Z32" i="20"/>
  <c r="W32" i="20"/>
  <c r="S32" i="20"/>
  <c r="O32" i="20"/>
  <c r="N32" i="20"/>
  <c r="J32" i="20"/>
  <c r="AJ32" i="20" s="1"/>
  <c r="AL32" i="20" s="1"/>
  <c r="G32" i="20"/>
  <c r="D32" i="20"/>
  <c r="AH47" i="19"/>
  <c r="AB47" i="19"/>
  <c r="Z47" i="19"/>
  <c r="W47" i="19"/>
  <c r="S47" i="19"/>
  <c r="O47" i="19"/>
  <c r="AO47" i="19" s="1"/>
  <c r="N47" i="19"/>
  <c r="J47" i="19"/>
  <c r="AJ47" i="19" s="1"/>
  <c r="AL47" i="19" s="1"/>
  <c r="G47" i="19"/>
  <c r="AQ47" i="19" l="1"/>
  <c r="AQ27" i="22"/>
  <c r="D47" i="19"/>
  <c r="D27" i="22"/>
  <c r="W27" i="22"/>
  <c r="AM75" i="21"/>
  <c r="AN75" i="21" s="1"/>
  <c r="AC75" i="21"/>
  <c r="AF75" i="21" s="1"/>
  <c r="AM32" i="20"/>
  <c r="AN32" i="20" s="1"/>
  <c r="AC32" i="20"/>
  <c r="AF32" i="20" s="1"/>
  <c r="AC47" i="19"/>
  <c r="AM47" i="19"/>
  <c r="AN47" i="19" s="1"/>
  <c r="AM27" i="22"/>
  <c r="AN27" i="22" s="1"/>
  <c r="AC27" i="22"/>
  <c r="AD27" i="22" s="1"/>
  <c r="AE27" i="22" s="1"/>
  <c r="AD47" i="19" l="1"/>
  <c r="AE47" i="19" s="1"/>
  <c r="AD75" i="21"/>
  <c r="AE75" i="21" s="1"/>
  <c r="AD32" i="20"/>
  <c r="AE32" i="20" s="1"/>
  <c r="AF47" i="19"/>
  <c r="AF27" i="22"/>
  <c r="G40" i="3"/>
  <c r="AH40" i="3"/>
  <c r="AB40" i="3"/>
  <c r="Z40" i="3"/>
  <c r="W40" i="3"/>
  <c r="S40" i="3"/>
  <c r="N40" i="3"/>
  <c r="O40" i="3"/>
  <c r="J40" i="3"/>
  <c r="AJ40" i="3" s="1"/>
  <c r="AL40" i="3" s="1"/>
  <c r="D40" i="3"/>
  <c r="AM40" i="3" l="1"/>
  <c r="AN40" i="3" s="1"/>
  <c r="AC40" i="3"/>
  <c r="AF40" i="3" s="1"/>
  <c r="AD40" i="3" l="1"/>
  <c r="AE40" i="3" s="1"/>
</calcChain>
</file>

<file path=xl/sharedStrings.xml><?xml version="1.0" encoding="utf-8"?>
<sst xmlns="http://schemas.openxmlformats.org/spreadsheetml/2006/main" count="245" uniqueCount="40">
  <si>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</si>
  <si>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</si>
  <si>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</si>
  <si>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</si>
  <si>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</si>
  <si>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</si>
  <si>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</si>
  <si>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</si>
  <si>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</si>
  <si>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</si>
  <si>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initial event</t>
  </si>
  <si>
    <t>Time to first puncture</t>
  </si>
  <si>
    <t>Time to successful completion</t>
  </si>
  <si>
    <t>Total number of attempts</t>
  </si>
  <si>
    <t>Number of aborted attempts</t>
  </si>
  <si>
    <t>Worm ID</t>
  </si>
  <si>
    <t>Reversal</t>
  </si>
  <si>
    <t>Instance</t>
  </si>
  <si>
    <t>Total Frames
(placement on skin to penetration or end)</t>
  </si>
  <si>
    <t>% of frames on skin 
spent pushing or puncturing</t>
  </si>
  <si>
    <t>% of frames on skin 
spent reversing</t>
  </si>
  <si>
    <t>% of frames on skin 
spent crawling</t>
  </si>
  <si>
    <t>% of aborted attempts</t>
  </si>
  <si>
    <t xml:space="preserve">% of 
pushes or punctures followed by reversals </t>
  </si>
  <si>
    <t>Visible Frames 
on top of skin</t>
  </si>
  <si>
    <t>Bout count</t>
  </si>
  <si>
    <t>Reversals after push</t>
  </si>
  <si>
    <t>Reversals after puncture</t>
  </si>
  <si>
    <t>Number of 
pushing bouts and punctures</t>
  </si>
  <si>
    <t xml:space="preserve">% of 
reversals preceeded by a push/puncture </t>
  </si>
  <si>
    <t>Average reversal time after
 a push or puncture</t>
  </si>
  <si>
    <t>Not visible/Stuck in crevice</t>
  </si>
  <si>
    <t>N/A</t>
  </si>
  <si>
    <t>Average push 
bout duration</t>
  </si>
  <si>
    <t>Bout duration</t>
  </si>
  <si>
    <t>Interpush interval</t>
  </si>
  <si>
    <t>Average interpush interval</t>
  </si>
  <si>
    <t>Completed?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</si>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</sst>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0" fontId="3" fillId="8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5" borderId="4" xfId="0" applyFont="1" applyFill="1" applyBorder="1"/>
    <xf numFmtId="0" fontId="3" fillId="5" borderId="0" xfId="0" applyFont="1" applyFill="1"/>
    <xf numFmtId="0" fontId="3" fillId="5" borderId="5" xfId="0" applyFont="1" applyFill="1" applyBorder="1"/>
    <xf numFmtId="2" fontId="0" fillId="0" borderId="0" xfId="0" applyNumberFormat="1"/>
    <xf numFmtId="0" fontId="3" fillId="8" borderId="4" xfId="0" applyFont="1" applyFill="1" applyBorder="1"/>
    <xf numFmtId="0" fontId="3" fillId="8" borderId="0" xfId="0" applyFont="1" applyFill="1"/>
    <xf numFmtId="0" fontId="3" fillId="8" borderId="5" xfId="0" applyFont="1" applyFill="1" applyBorder="1"/>
    <xf numFmtId="164" fontId="3" fillId="0" borderId="0" xfId="0" applyNumberFormat="1" applyFont="1"/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R30"/>
  <sheetViews>
    <sheetView topLeftCell="Q1" zoomScale="64" workbookViewId="0">
      <selection activeCell="B4" sqref="B4:C24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8.1640625" style="5" customWidth="1"/>
    <col min="6" max="6" width="25.1640625" style="5" bestFit="1" customWidth="1"/>
    <col min="7" max="7" width="16.1640625" style="5" bestFit="1" customWidth="1"/>
    <col min="8" max="8" width="3.6640625" style="5" customWidth="1"/>
    <col min="9" max="9" width="21.1640625" style="5" bestFit="1" customWidth="1"/>
    <col min="10" max="10" width="14.1640625" style="5" bestFit="1" customWidth="1"/>
    <col min="11" max="11" width="4.83203125" style="5" customWidth="1"/>
    <col min="12" max="12" width="17.5" style="5" bestFit="1" customWidth="1"/>
    <col min="13" max="13" width="16.1640625" style="5" bestFit="1" customWidth="1"/>
    <col min="14" max="14" width="18.1640625" style="5" bestFit="1" customWidth="1"/>
    <col min="15" max="15" width="12.83203125" style="5" bestFit="1" customWidth="1"/>
    <col min="16" max="16" width="4.6640625" style="5" customWidth="1"/>
    <col min="17" max="17" width="17.5" style="5" bestFit="1" customWidth="1"/>
    <col min="18" max="18" width="16.1640625" style="5" bestFit="1" customWidth="1"/>
    <col min="19" max="19" width="18.1640625" style="5" bestFit="1" customWidth="1"/>
    <col min="20" max="20" width="5.83203125" style="5" customWidth="1"/>
    <col min="21" max="21" width="17.5" style="5" bestFit="1" customWidth="1"/>
    <col min="22" max="22" width="16.1640625" style="5" bestFit="1" customWidth="1"/>
    <col min="23" max="23" width="18.1640625" style="5" bestFit="1" customWidth="1"/>
    <col min="24" max="24" width="5" style="5" customWidth="1"/>
    <col min="25" max="25" width="21.1640625" style="5" bestFit="1" customWidth="1"/>
    <col min="26" max="26" width="14.1640625" style="5" bestFit="1" customWidth="1"/>
    <col min="27" max="27" width="5.83203125" style="5" customWidth="1"/>
    <col min="28" max="28" width="40.6640625" style="5" bestFit="1" customWidth="1"/>
    <col min="29" max="29" width="19.6640625" style="5" bestFit="1" customWidth="1"/>
    <col min="30" max="30" width="34.5" style="6" customWidth="1"/>
    <col min="31" max="31" width="20.5" style="6" customWidth="1"/>
    <col min="32" max="32" width="22" style="6" bestFit="1" customWidth="1"/>
    <col min="33" max="33" width="11" style="6" bestFit="1" customWidth="1"/>
    <col min="34" max="34" width="14.1640625" style="6" customWidth="1"/>
    <col min="35" max="35" width="16.83203125" style="6" bestFit="1" customWidth="1"/>
    <col min="36" max="37" width="14.83203125" style="5" bestFit="1" customWidth="1"/>
    <col min="38" max="38" width="13.5" style="5" bestFit="1" customWidth="1"/>
    <col min="39" max="39" width="20.83203125" style="5" bestFit="1" customWidth="1"/>
    <col min="40" max="40" width="29" style="6" bestFit="1" customWidth="1"/>
    <col min="41" max="41" width="27.5" style="5" bestFit="1" customWidth="1"/>
    <col min="42" max="42" width="26.33203125" style="5" bestFit="1" customWidth="1"/>
    <col min="43" max="43" width="19.5" style="5" bestFit="1" customWidth="1"/>
    <col min="44" max="44" width="19.1640625" style="5" bestFit="1" customWidth="1"/>
    <col min="45" max="16384" width="8.83203125" style="5"/>
  </cols>
  <sheetData>
    <row r="2" spans="2:44" ht="81" customHeight="1" x14ac:dyDescent="0.3">
      <c r="B2" s="32" t="s">
        <v>0</v>
      </c>
      <c r="C2" s="33"/>
      <c r="D2" s="33"/>
      <c r="E2" s="33"/>
      <c r="F2" s="33"/>
      <c r="G2" s="34"/>
      <c r="H2" s="13"/>
      <c r="I2" s="35" t="s">
        <v>4</v>
      </c>
      <c r="J2" s="36"/>
      <c r="K2" s="13"/>
      <c r="L2" s="37" t="s">
        <v>16</v>
      </c>
      <c r="M2" s="38"/>
      <c r="N2" s="38"/>
      <c r="O2" s="39"/>
      <c r="P2" s="13"/>
      <c r="Q2" s="40" t="s">
        <v>7</v>
      </c>
      <c r="R2" s="41"/>
      <c r="S2" s="42"/>
      <c r="T2" s="13"/>
      <c r="U2" s="43" t="s">
        <v>31</v>
      </c>
      <c r="V2" s="44"/>
      <c r="W2" s="45"/>
      <c r="X2" s="13"/>
      <c r="Y2" s="30" t="s">
        <v>8</v>
      </c>
      <c r="Z2" s="31"/>
      <c r="AA2" s="13"/>
      <c r="AB2" s="3" t="s">
        <v>18</v>
      </c>
      <c r="AC2" s="3" t="s">
        <v>24</v>
      </c>
      <c r="AD2" s="4" t="s">
        <v>19</v>
      </c>
      <c r="AE2" s="4" t="s">
        <v>21</v>
      </c>
      <c r="AF2" s="4" t="s">
        <v>20</v>
      </c>
      <c r="AG2" s="4" t="s">
        <v>10</v>
      </c>
      <c r="AH2" s="4" t="s">
        <v>11</v>
      </c>
      <c r="AI2" s="4" t="s">
        <v>12</v>
      </c>
      <c r="AJ2" s="4" t="s">
        <v>13</v>
      </c>
      <c r="AK2" s="4" t="s">
        <v>14</v>
      </c>
      <c r="AL2" s="4" t="s">
        <v>22</v>
      </c>
      <c r="AM2" s="3" t="s">
        <v>28</v>
      </c>
      <c r="AN2" s="4" t="s">
        <v>23</v>
      </c>
      <c r="AO2" s="4" t="s">
        <v>29</v>
      </c>
      <c r="AP2" s="4" t="s">
        <v>30</v>
      </c>
      <c r="AQ2" s="4" t="s">
        <v>33</v>
      </c>
      <c r="AR2" s="4" t="s">
        <v>36</v>
      </c>
    </row>
    <row r="3" spans="2:44" s="18" customFormat="1" x14ac:dyDescent="0.3">
      <c r="B3" s="12" t="s">
        <v>1</v>
      </c>
      <c r="C3" s="13" t="s">
        <v>2</v>
      </c>
      <c r="D3" s="13" t="s">
        <v>3</v>
      </c>
      <c r="E3" s="13" t="s">
        <v>34</v>
      </c>
      <c r="F3" s="13" t="s">
        <v>35</v>
      </c>
      <c r="G3" s="14" t="s">
        <v>25</v>
      </c>
      <c r="H3" s="13"/>
      <c r="I3" s="12" t="s">
        <v>5</v>
      </c>
      <c r="J3" s="15" t="s">
        <v>6</v>
      </c>
      <c r="K3" s="13"/>
      <c r="L3" s="12" t="s">
        <v>1</v>
      </c>
      <c r="M3" s="13" t="s">
        <v>2</v>
      </c>
      <c r="N3" s="13" t="s">
        <v>3</v>
      </c>
      <c r="O3" s="16" t="s">
        <v>17</v>
      </c>
      <c r="P3" s="17"/>
      <c r="Q3" s="12" t="s">
        <v>1</v>
      </c>
      <c r="R3" s="13" t="s">
        <v>2</v>
      </c>
      <c r="S3" s="15" t="s">
        <v>3</v>
      </c>
      <c r="T3" s="13"/>
      <c r="U3" s="12" t="s">
        <v>1</v>
      </c>
      <c r="V3" s="13" t="s">
        <v>2</v>
      </c>
      <c r="W3" s="15" t="s">
        <v>3</v>
      </c>
      <c r="X3" s="13"/>
      <c r="Y3" s="12" t="s">
        <v>5</v>
      </c>
      <c r="Z3" s="15" t="s">
        <v>6</v>
      </c>
      <c r="AA3" s="13"/>
      <c r="AB3" s="13" t="s">
        <v>9</v>
      </c>
      <c r="AD3" s="19"/>
      <c r="AE3" s="19"/>
      <c r="AF3" s="19"/>
      <c r="AG3" s="19"/>
      <c r="AH3" s="19"/>
      <c r="AI3" s="19"/>
      <c r="AN3" s="19"/>
    </row>
    <row r="4" spans="2:44" x14ac:dyDescent="0.3">
      <c r="B4" s="7">
        <v>1</v>
      </c>
      <c r="C4" s="5">
        <v>14</v>
      </c>
      <c r="D4" s="5">
        <f>(C4-B4)+1</f>
        <v>14</v>
      </c>
      <c r="E4" s="5">
        <f>D4/2</f>
        <v>7</v>
      </c>
      <c r="F4" s="29">
        <f>((B5-C4)-1)*0.5</f>
        <v>1</v>
      </c>
      <c r="G4" s="8">
        <v>1</v>
      </c>
      <c r="I4" s="7">
        <v>284</v>
      </c>
      <c r="J4" s="8">
        <v>1</v>
      </c>
      <c r="L4" s="22">
        <v>123</v>
      </c>
      <c r="M4" s="23">
        <v>126</v>
      </c>
      <c r="N4" s="23">
        <f>(M4-L4)+1</f>
        <v>4</v>
      </c>
      <c r="O4" s="24">
        <v>1</v>
      </c>
      <c r="Q4" s="7">
        <v>285</v>
      </c>
      <c r="R4" s="5">
        <v>392</v>
      </c>
      <c r="S4" s="8">
        <f>(R4-Q4)+1</f>
        <v>108</v>
      </c>
      <c r="U4" s="7">
        <v>108</v>
      </c>
      <c r="V4" s="5">
        <v>119</v>
      </c>
      <c r="W4" s="8">
        <f>(V4-U4)+1</f>
        <v>12</v>
      </c>
      <c r="Y4" s="7">
        <v>393</v>
      </c>
      <c r="Z4" s="8">
        <v>1</v>
      </c>
      <c r="AB4" s="5">
        <v>393</v>
      </c>
    </row>
    <row r="5" spans="2:44" x14ac:dyDescent="0.3">
      <c r="B5" s="7">
        <v>17</v>
      </c>
      <c r="C5" s="5">
        <v>25</v>
      </c>
      <c r="D5" s="5">
        <f t="shared" ref="D5:D24" si="0">(C5-B5)+1</f>
        <v>9</v>
      </c>
      <c r="E5" s="5">
        <f t="shared" ref="E5:E24" si="1">D5/2</f>
        <v>4.5</v>
      </c>
      <c r="F5" s="29">
        <f t="shared" ref="F5:F23" si="2">((B6-C5)-1)*0.5</f>
        <v>1</v>
      </c>
      <c r="G5" s="8">
        <v>1</v>
      </c>
      <c r="I5" s="7"/>
      <c r="J5" s="8"/>
      <c r="L5" s="7"/>
      <c r="O5" s="8"/>
      <c r="Q5" s="7"/>
      <c r="S5" s="8"/>
      <c r="U5" s="7">
        <v>129</v>
      </c>
      <c r="V5" s="5">
        <v>158</v>
      </c>
      <c r="W5" s="8">
        <f>(V5-U5)+1</f>
        <v>30</v>
      </c>
      <c r="Y5" s="7"/>
      <c r="Z5" s="8"/>
    </row>
    <row r="6" spans="2:44" x14ac:dyDescent="0.3">
      <c r="B6" s="7">
        <v>28</v>
      </c>
      <c r="C6" s="5">
        <v>28</v>
      </c>
      <c r="D6" s="5">
        <f t="shared" si="0"/>
        <v>1</v>
      </c>
      <c r="E6" s="5">
        <f t="shared" si="1"/>
        <v>0.5</v>
      </c>
      <c r="F6" s="29">
        <f t="shared" si="2"/>
        <v>1</v>
      </c>
      <c r="G6" s="8">
        <v>1</v>
      </c>
      <c r="I6" s="7"/>
      <c r="J6" s="8"/>
      <c r="L6" s="7"/>
      <c r="O6" s="8"/>
      <c r="Q6" s="7"/>
      <c r="S6" s="8"/>
      <c r="U6" s="7"/>
      <c r="W6" s="8"/>
      <c r="Y6" s="7"/>
      <c r="Z6" s="8"/>
    </row>
    <row r="7" spans="2:44" x14ac:dyDescent="0.3">
      <c r="B7" s="7">
        <v>31</v>
      </c>
      <c r="C7" s="5">
        <v>32</v>
      </c>
      <c r="D7" s="5">
        <f t="shared" si="0"/>
        <v>2</v>
      </c>
      <c r="E7" s="5">
        <f t="shared" si="1"/>
        <v>1</v>
      </c>
      <c r="F7" s="29">
        <f t="shared" si="2"/>
        <v>0.5</v>
      </c>
      <c r="G7" s="8">
        <v>1</v>
      </c>
      <c r="I7" s="7"/>
      <c r="J7" s="8"/>
      <c r="L7" s="7"/>
      <c r="O7" s="8"/>
      <c r="Q7" s="7"/>
      <c r="S7" s="8"/>
      <c r="U7" s="7"/>
      <c r="W7" s="8"/>
      <c r="Y7" s="7"/>
      <c r="Z7" s="8"/>
    </row>
    <row r="8" spans="2:44" x14ac:dyDescent="0.3">
      <c r="B8" s="7">
        <v>34</v>
      </c>
      <c r="C8" s="5">
        <v>40</v>
      </c>
      <c r="D8" s="5">
        <f t="shared" si="0"/>
        <v>7</v>
      </c>
      <c r="E8" s="5">
        <f t="shared" si="1"/>
        <v>3.5</v>
      </c>
      <c r="F8" s="29">
        <f t="shared" si="2"/>
        <v>0.5</v>
      </c>
      <c r="G8" s="8">
        <v>1</v>
      </c>
      <c r="I8" s="7"/>
      <c r="J8" s="8"/>
      <c r="L8" s="7"/>
      <c r="O8" s="8"/>
      <c r="Q8" s="7"/>
      <c r="S8" s="8"/>
      <c r="U8" s="7"/>
      <c r="W8" s="8"/>
      <c r="Y8" s="7"/>
      <c r="Z8" s="8"/>
    </row>
    <row r="9" spans="2:44" x14ac:dyDescent="0.3">
      <c r="B9" s="7">
        <v>42</v>
      </c>
      <c r="C9" s="5">
        <v>42</v>
      </c>
      <c r="D9" s="5">
        <f t="shared" si="0"/>
        <v>1</v>
      </c>
      <c r="E9" s="5">
        <f t="shared" si="1"/>
        <v>0.5</v>
      </c>
      <c r="F9" s="29">
        <f t="shared" si="2"/>
        <v>0.5</v>
      </c>
      <c r="G9" s="8">
        <v>1</v>
      </c>
      <c r="I9" s="7"/>
      <c r="J9" s="8"/>
      <c r="L9" s="7"/>
      <c r="O9" s="8"/>
      <c r="Q9" s="7"/>
      <c r="S9" s="8"/>
      <c r="U9" s="7"/>
      <c r="W9" s="8"/>
      <c r="Y9" s="7"/>
      <c r="Z9" s="8"/>
    </row>
    <row r="10" spans="2:44" x14ac:dyDescent="0.3">
      <c r="B10" s="7">
        <v>44</v>
      </c>
      <c r="C10" s="5">
        <v>44</v>
      </c>
      <c r="D10" s="5">
        <f t="shared" si="0"/>
        <v>1</v>
      </c>
      <c r="E10" s="5">
        <f t="shared" si="1"/>
        <v>0.5</v>
      </c>
      <c r="F10" s="29">
        <f t="shared" si="2"/>
        <v>8</v>
      </c>
      <c r="G10" s="8">
        <v>1</v>
      </c>
      <c r="I10" s="7"/>
      <c r="J10" s="8"/>
      <c r="L10" s="7"/>
      <c r="O10" s="8"/>
      <c r="Q10" s="7"/>
      <c r="S10" s="8"/>
      <c r="U10" s="7"/>
      <c r="W10" s="8"/>
      <c r="Y10" s="7"/>
      <c r="Z10" s="8"/>
    </row>
    <row r="11" spans="2:44" x14ac:dyDescent="0.3">
      <c r="B11" s="7">
        <v>61</v>
      </c>
      <c r="C11" s="5">
        <v>68</v>
      </c>
      <c r="D11" s="5">
        <f t="shared" si="0"/>
        <v>8</v>
      </c>
      <c r="E11" s="5">
        <f t="shared" si="1"/>
        <v>4</v>
      </c>
      <c r="F11" s="29">
        <f t="shared" si="2"/>
        <v>1</v>
      </c>
      <c r="G11" s="8">
        <v>1</v>
      </c>
      <c r="I11" s="7"/>
      <c r="J11" s="8"/>
      <c r="L11" s="7"/>
      <c r="O11" s="8"/>
      <c r="Q11" s="7"/>
      <c r="S11" s="8"/>
      <c r="U11" s="7"/>
      <c r="W11" s="8"/>
      <c r="Y11" s="7"/>
      <c r="Z11" s="8"/>
    </row>
    <row r="12" spans="2:44" x14ac:dyDescent="0.3">
      <c r="B12" s="7">
        <v>71</v>
      </c>
      <c r="C12" s="5">
        <v>72</v>
      </c>
      <c r="D12" s="5">
        <f t="shared" si="0"/>
        <v>2</v>
      </c>
      <c r="E12" s="5">
        <f t="shared" si="1"/>
        <v>1</v>
      </c>
      <c r="F12" s="29">
        <f t="shared" si="2"/>
        <v>1</v>
      </c>
      <c r="G12" s="8">
        <v>1</v>
      </c>
      <c r="I12" s="7"/>
      <c r="J12" s="8"/>
      <c r="L12" s="7"/>
      <c r="O12" s="8"/>
      <c r="Q12" s="7"/>
      <c r="S12" s="8"/>
      <c r="U12" s="7"/>
      <c r="W12" s="8"/>
      <c r="Y12" s="7"/>
      <c r="Z12" s="8"/>
    </row>
    <row r="13" spans="2:44" x14ac:dyDescent="0.3">
      <c r="B13" s="7">
        <v>75</v>
      </c>
      <c r="C13" s="5">
        <v>77</v>
      </c>
      <c r="D13" s="5">
        <f t="shared" si="0"/>
        <v>3</v>
      </c>
      <c r="E13" s="5">
        <f t="shared" si="1"/>
        <v>1.5</v>
      </c>
      <c r="F13" s="29">
        <f t="shared" si="2"/>
        <v>3</v>
      </c>
      <c r="G13" s="8">
        <v>1</v>
      </c>
      <c r="I13" s="7"/>
      <c r="J13" s="8"/>
      <c r="L13" s="7"/>
      <c r="O13" s="8"/>
      <c r="Q13" s="7"/>
      <c r="S13" s="8"/>
      <c r="U13" s="7"/>
      <c r="W13" s="8"/>
      <c r="Y13" s="7"/>
      <c r="Z13" s="8"/>
    </row>
    <row r="14" spans="2:44" x14ac:dyDescent="0.3">
      <c r="B14" s="7">
        <v>84</v>
      </c>
      <c r="C14" s="5">
        <v>88</v>
      </c>
      <c r="D14" s="5">
        <f t="shared" si="0"/>
        <v>5</v>
      </c>
      <c r="E14" s="5">
        <f t="shared" si="1"/>
        <v>2.5</v>
      </c>
      <c r="F14" s="29">
        <f t="shared" si="2"/>
        <v>6.5</v>
      </c>
      <c r="G14" s="8">
        <v>1</v>
      </c>
      <c r="I14" s="7"/>
      <c r="J14" s="8"/>
      <c r="L14" s="7"/>
      <c r="O14" s="8"/>
      <c r="Q14" s="7"/>
      <c r="S14" s="8"/>
      <c r="U14" s="7"/>
      <c r="W14" s="8"/>
      <c r="Y14" s="7"/>
      <c r="Z14" s="8"/>
    </row>
    <row r="15" spans="2:44" x14ac:dyDescent="0.3">
      <c r="B15" s="7">
        <v>102</v>
      </c>
      <c r="C15" s="5">
        <v>107</v>
      </c>
      <c r="D15" s="5">
        <f t="shared" si="0"/>
        <v>6</v>
      </c>
      <c r="E15" s="5">
        <f t="shared" si="1"/>
        <v>3</v>
      </c>
      <c r="F15" s="29">
        <f>((B16-C15-W4-W5)-1)*0.5</f>
        <v>7</v>
      </c>
      <c r="G15" s="8">
        <v>1</v>
      </c>
      <c r="I15" s="7"/>
      <c r="J15" s="8"/>
      <c r="L15" s="7"/>
      <c r="O15" s="8"/>
      <c r="Q15" s="7"/>
      <c r="S15" s="8"/>
      <c r="U15" s="7"/>
      <c r="W15" s="8"/>
      <c r="Y15" s="7"/>
      <c r="Z15" s="8"/>
    </row>
    <row r="16" spans="2:44" x14ac:dyDescent="0.3">
      <c r="B16" s="7">
        <v>164</v>
      </c>
      <c r="C16" s="5">
        <v>168</v>
      </c>
      <c r="D16" s="5">
        <f t="shared" si="0"/>
        <v>5</v>
      </c>
      <c r="E16" s="5">
        <f t="shared" si="1"/>
        <v>2.5</v>
      </c>
      <c r="F16" s="29">
        <f t="shared" si="2"/>
        <v>3.5</v>
      </c>
      <c r="G16" s="8">
        <v>1</v>
      </c>
      <c r="I16" s="7"/>
      <c r="J16" s="8"/>
      <c r="L16" s="7"/>
      <c r="O16" s="8"/>
      <c r="Q16" s="7"/>
      <c r="S16" s="8"/>
      <c r="U16" s="7"/>
      <c r="W16" s="8"/>
      <c r="Y16" s="7"/>
      <c r="Z16" s="8"/>
    </row>
    <row r="17" spans="2:44" x14ac:dyDescent="0.3">
      <c r="B17" s="7">
        <v>176</v>
      </c>
      <c r="C17" s="5">
        <v>177</v>
      </c>
      <c r="D17" s="5">
        <f t="shared" si="0"/>
        <v>2</v>
      </c>
      <c r="E17" s="5">
        <f t="shared" si="1"/>
        <v>1</v>
      </c>
      <c r="F17" s="29">
        <f t="shared" si="2"/>
        <v>6.5</v>
      </c>
      <c r="G17" s="8">
        <v>1</v>
      </c>
      <c r="I17" s="7"/>
      <c r="J17" s="8"/>
      <c r="L17" s="7"/>
      <c r="O17" s="8"/>
      <c r="Q17" s="7"/>
      <c r="S17" s="8"/>
      <c r="U17" s="7"/>
      <c r="W17" s="8"/>
      <c r="Y17" s="7"/>
      <c r="Z17" s="8"/>
    </row>
    <row r="18" spans="2:44" x14ac:dyDescent="0.3">
      <c r="B18" s="7">
        <v>191</v>
      </c>
      <c r="C18" s="5">
        <v>196</v>
      </c>
      <c r="D18" s="5">
        <f t="shared" si="0"/>
        <v>6</v>
      </c>
      <c r="E18" s="5">
        <f t="shared" si="1"/>
        <v>3</v>
      </c>
      <c r="F18" s="29">
        <f t="shared" si="2"/>
        <v>1</v>
      </c>
      <c r="G18" s="8">
        <v>1</v>
      </c>
      <c r="I18" s="7"/>
      <c r="J18" s="8"/>
      <c r="L18" s="7"/>
      <c r="O18" s="8"/>
      <c r="Q18" s="7"/>
      <c r="S18" s="8"/>
      <c r="U18" s="7"/>
      <c r="W18" s="8"/>
      <c r="Y18" s="7"/>
      <c r="Z18" s="8"/>
    </row>
    <row r="19" spans="2:44" x14ac:dyDescent="0.3">
      <c r="B19" s="7">
        <v>199</v>
      </c>
      <c r="C19" s="5">
        <v>209</v>
      </c>
      <c r="D19" s="5">
        <f t="shared" si="0"/>
        <v>11</v>
      </c>
      <c r="E19" s="5">
        <f t="shared" si="1"/>
        <v>5.5</v>
      </c>
      <c r="F19" s="29">
        <f t="shared" si="2"/>
        <v>3.5</v>
      </c>
      <c r="G19" s="8">
        <v>1</v>
      </c>
      <c r="I19" s="7"/>
      <c r="J19" s="8"/>
      <c r="L19" s="7"/>
      <c r="O19" s="8"/>
      <c r="Q19" s="7"/>
      <c r="S19" s="8"/>
      <c r="U19" s="7"/>
      <c r="W19" s="8"/>
      <c r="Y19" s="7"/>
      <c r="Z19" s="8"/>
    </row>
    <row r="20" spans="2:44" x14ac:dyDescent="0.3">
      <c r="B20" s="7">
        <v>217</v>
      </c>
      <c r="C20" s="5">
        <v>217</v>
      </c>
      <c r="D20" s="5">
        <f t="shared" si="0"/>
        <v>1</v>
      </c>
      <c r="E20" s="5">
        <f t="shared" si="1"/>
        <v>0.5</v>
      </c>
      <c r="F20" s="29">
        <f t="shared" si="2"/>
        <v>0.5</v>
      </c>
      <c r="G20" s="8">
        <v>1</v>
      </c>
      <c r="I20" s="7"/>
      <c r="J20" s="8"/>
      <c r="L20" s="7"/>
      <c r="O20" s="8"/>
      <c r="Q20" s="7"/>
      <c r="S20" s="8"/>
      <c r="U20" s="7"/>
      <c r="W20" s="8"/>
      <c r="Y20" s="7"/>
      <c r="Z20" s="8"/>
    </row>
    <row r="21" spans="2:44" x14ac:dyDescent="0.3">
      <c r="B21" s="7">
        <v>219</v>
      </c>
      <c r="C21" s="5">
        <v>221</v>
      </c>
      <c r="D21" s="5">
        <f t="shared" si="0"/>
        <v>3</v>
      </c>
      <c r="E21" s="5">
        <f t="shared" si="1"/>
        <v>1.5</v>
      </c>
      <c r="F21" s="29">
        <f t="shared" si="2"/>
        <v>1.5</v>
      </c>
      <c r="G21" s="8">
        <v>1</v>
      </c>
      <c r="I21" s="7"/>
      <c r="J21" s="8"/>
      <c r="L21" s="7"/>
      <c r="O21" s="8"/>
      <c r="Q21" s="7"/>
      <c r="S21" s="8"/>
      <c r="U21" s="7"/>
      <c r="W21" s="8"/>
      <c r="Y21" s="7"/>
      <c r="Z21" s="8"/>
    </row>
    <row r="22" spans="2:44" x14ac:dyDescent="0.3">
      <c r="B22" s="7">
        <v>225</v>
      </c>
      <c r="C22" s="5">
        <v>225</v>
      </c>
      <c r="D22" s="5">
        <f t="shared" si="0"/>
        <v>1</v>
      </c>
      <c r="E22" s="5">
        <f t="shared" si="1"/>
        <v>0.5</v>
      </c>
      <c r="F22" s="29">
        <f t="shared" si="2"/>
        <v>2</v>
      </c>
      <c r="G22" s="8">
        <v>1</v>
      </c>
      <c r="I22" s="7"/>
      <c r="J22" s="8"/>
      <c r="L22" s="7"/>
      <c r="O22" s="8"/>
      <c r="Q22" s="7"/>
      <c r="S22" s="8"/>
      <c r="U22" s="7"/>
      <c r="W22" s="8"/>
      <c r="Y22" s="7"/>
      <c r="Z22" s="8"/>
    </row>
    <row r="23" spans="2:44" x14ac:dyDescent="0.3">
      <c r="B23" s="7">
        <v>230</v>
      </c>
      <c r="C23" s="5">
        <v>257</v>
      </c>
      <c r="D23" s="5">
        <f t="shared" si="0"/>
        <v>28</v>
      </c>
      <c r="E23" s="5">
        <f t="shared" si="1"/>
        <v>14</v>
      </c>
      <c r="F23" s="29">
        <f t="shared" si="2"/>
        <v>8</v>
      </c>
      <c r="G23" s="8">
        <v>1</v>
      </c>
      <c r="I23" s="7"/>
      <c r="J23" s="8"/>
      <c r="L23" s="7"/>
      <c r="O23" s="8"/>
      <c r="Q23" s="7"/>
      <c r="S23" s="8"/>
      <c r="U23" s="7"/>
      <c r="W23" s="8"/>
      <c r="Y23" s="7"/>
      <c r="Z23" s="8"/>
    </row>
    <row r="24" spans="2:44" x14ac:dyDescent="0.3">
      <c r="B24" s="7">
        <v>274</v>
      </c>
      <c r="C24" s="5">
        <v>283</v>
      </c>
      <c r="D24" s="5">
        <f t="shared" si="0"/>
        <v>10</v>
      </c>
      <c r="E24" s="5">
        <f t="shared" si="1"/>
        <v>5</v>
      </c>
      <c r="G24" s="8">
        <v>1</v>
      </c>
      <c r="I24" s="7"/>
      <c r="J24" s="8"/>
      <c r="L24" s="7"/>
      <c r="O24" s="8"/>
      <c r="Q24" s="7"/>
      <c r="S24" s="8"/>
      <c r="U24" s="7"/>
      <c r="W24" s="8"/>
      <c r="Y24" s="7"/>
      <c r="Z24" s="8"/>
    </row>
    <row r="25" spans="2:44" x14ac:dyDescent="0.3">
      <c r="B25" s="9"/>
      <c r="C25" s="10"/>
      <c r="D25" s="10"/>
      <c r="E25" s="10"/>
      <c r="F25" s="10"/>
      <c r="G25" s="11"/>
      <c r="I25" s="9"/>
      <c r="J25" s="11"/>
      <c r="L25" s="9"/>
      <c r="M25" s="10"/>
      <c r="N25" s="10"/>
      <c r="O25" s="11"/>
      <c r="Q25" s="9"/>
      <c r="R25" s="10"/>
      <c r="S25" s="11"/>
      <c r="U25" s="9"/>
      <c r="V25" s="10"/>
      <c r="W25" s="11"/>
      <c r="Y25" s="9"/>
      <c r="Z25" s="11"/>
    </row>
    <row r="27" spans="2:44" x14ac:dyDescent="0.3">
      <c r="D27" s="5">
        <f>SUM(D4:D25)</f>
        <v>126</v>
      </c>
      <c r="F27" s="29">
        <f>AVERAGE(F4:F23)</f>
        <v>2.875</v>
      </c>
      <c r="G27" s="5">
        <f>SUM(G4:G25)</f>
        <v>21</v>
      </c>
      <c r="J27" s="5">
        <f>SUM(J4:J25)</f>
        <v>1</v>
      </c>
      <c r="N27" s="5">
        <f>SUM(N4:N25)</f>
        <v>4</v>
      </c>
      <c r="O27" s="5">
        <f>SUM(O4:O25)</f>
        <v>1</v>
      </c>
      <c r="S27" s="5">
        <f>SUM(S4:S25)</f>
        <v>108</v>
      </c>
      <c r="W27" s="5">
        <f>SUM(W4:W25)</f>
        <v>42</v>
      </c>
      <c r="Z27" s="5">
        <f>SUM(Z4:Z25)</f>
        <v>1</v>
      </c>
      <c r="AB27" s="5">
        <f>SUM(AB4:AB25)</f>
        <v>393</v>
      </c>
      <c r="AC27" s="5">
        <f>AB27-(S27+W27+Z27)</f>
        <v>242</v>
      </c>
      <c r="AD27" s="6">
        <f>((D27+J27)/AC27)*100</f>
        <v>52.47933884297521</v>
      </c>
      <c r="AE27" s="6">
        <f>100-AD27</f>
        <v>47.52066115702479</v>
      </c>
      <c r="AF27" s="6">
        <f>(N27/AC27)*100</f>
        <v>1.6528925619834711</v>
      </c>
      <c r="AG27" s="6">
        <f>B4/120</f>
        <v>8.3333333333333332E-3</v>
      </c>
      <c r="AH27" s="6">
        <f>I4/120</f>
        <v>2.3666666666666667</v>
      </c>
      <c r="AI27" s="6">
        <f>S4/120</f>
        <v>0.9</v>
      </c>
      <c r="AJ27" s="6">
        <f>J27</f>
        <v>1</v>
      </c>
      <c r="AK27" s="6">
        <v>0</v>
      </c>
      <c r="AL27" s="6">
        <f>(AK27/AJ27)*100</f>
        <v>0</v>
      </c>
      <c r="AM27" s="6">
        <f>G27+J27</f>
        <v>22</v>
      </c>
      <c r="AN27" s="6">
        <f>(SUM(G29:G30)/AM27)*100</f>
        <v>0</v>
      </c>
      <c r="AO27" s="6" t="s">
        <v>32</v>
      </c>
      <c r="AP27" s="6" t="s">
        <v>32</v>
      </c>
      <c r="AQ27" s="6">
        <f>AVERAGE(D4:D24)/2</f>
        <v>3</v>
      </c>
      <c r="AR27" s="29">
        <f>F27</f>
        <v>2.875</v>
      </c>
    </row>
    <row r="29" spans="2:44" x14ac:dyDescent="0.3">
      <c r="B29" s="20" t="s">
        <v>26</v>
      </c>
    </row>
    <row r="30" spans="2:44" x14ac:dyDescent="0.3">
      <c r="B30" s="21" t="s">
        <v>27</v>
      </c>
    </row>
  </sheetData>
  <mergeCells count="6">
    <mergeCell ref="Y2:Z2"/>
    <mergeCell ref="B2:G2"/>
    <mergeCell ref="I2:J2"/>
    <mergeCell ref="L2:O2"/>
    <mergeCell ref="Q2:S2"/>
    <mergeCell ref="U2:W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R50"/>
  <sheetViews>
    <sheetView topLeftCell="N1" zoomScale="50" workbookViewId="0">
      <selection activeCell="C45" sqref="C45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8.1640625" style="5" customWidth="1"/>
    <col min="6" max="6" width="25" style="5" bestFit="1" customWidth="1"/>
    <col min="7" max="7" width="16.1640625" style="5" bestFit="1" customWidth="1"/>
    <col min="8" max="8" width="3.6640625" style="5" customWidth="1"/>
    <col min="9" max="9" width="21.1640625" style="5" bestFit="1" customWidth="1"/>
    <col min="10" max="10" width="14.1640625" style="5" bestFit="1" customWidth="1"/>
    <col min="11" max="11" width="4.83203125" style="5" customWidth="1"/>
    <col min="12" max="12" width="17.5" style="5" bestFit="1" customWidth="1"/>
    <col min="13" max="13" width="16.1640625" style="5" bestFit="1" customWidth="1"/>
    <col min="14" max="14" width="18.1640625" style="5" bestFit="1" customWidth="1"/>
    <col min="15" max="15" width="12.83203125" style="5" bestFit="1" customWidth="1"/>
    <col min="16" max="16" width="4.6640625" style="5" customWidth="1"/>
    <col min="17" max="17" width="17.5" style="5" bestFit="1" customWidth="1"/>
    <col min="18" max="18" width="16.1640625" style="5" bestFit="1" customWidth="1"/>
    <col min="19" max="19" width="18.1640625" style="5" bestFit="1" customWidth="1"/>
    <col min="20" max="20" width="5.83203125" style="5" customWidth="1"/>
    <col min="21" max="21" width="17.5" style="5" bestFit="1" customWidth="1"/>
    <col min="22" max="22" width="16.1640625" style="5" bestFit="1" customWidth="1"/>
    <col min="23" max="23" width="18.1640625" style="5" bestFit="1" customWidth="1"/>
    <col min="24" max="24" width="5" style="5" customWidth="1"/>
    <col min="25" max="25" width="21.1640625" style="5" bestFit="1" customWidth="1"/>
    <col min="26" max="26" width="14.1640625" style="5" bestFit="1" customWidth="1"/>
    <col min="27" max="27" width="5.83203125" style="5" customWidth="1"/>
    <col min="28" max="28" width="40.6640625" style="5" bestFit="1" customWidth="1"/>
    <col min="29" max="29" width="19.6640625" style="5" bestFit="1" customWidth="1"/>
    <col min="30" max="30" width="34.5" style="6" customWidth="1"/>
    <col min="31" max="31" width="20.5" style="6" customWidth="1"/>
    <col min="32" max="32" width="22" style="6" bestFit="1" customWidth="1"/>
    <col min="33" max="33" width="11" style="6" bestFit="1" customWidth="1"/>
    <col min="34" max="34" width="14.1640625" style="6" customWidth="1"/>
    <col min="35" max="35" width="16.83203125" style="6" bestFit="1" customWidth="1"/>
    <col min="36" max="37" width="14.83203125" style="5" bestFit="1" customWidth="1"/>
    <col min="38" max="38" width="13.5" style="5" bestFit="1" customWidth="1"/>
    <col min="39" max="39" width="20.83203125" style="5" bestFit="1" customWidth="1"/>
    <col min="40" max="40" width="29" style="6" bestFit="1" customWidth="1"/>
    <col min="41" max="41" width="27.5" style="5" bestFit="1" customWidth="1"/>
    <col min="42" max="42" width="26.33203125" style="5" bestFit="1" customWidth="1"/>
    <col min="43" max="43" width="19.5" style="5" bestFit="1" customWidth="1"/>
    <col min="44" max="44" width="13.83203125" style="5" bestFit="1" customWidth="1"/>
    <col min="45" max="16384" width="8.83203125" style="5"/>
  </cols>
  <sheetData>
    <row r="2" spans="2:44" ht="81" customHeight="1" x14ac:dyDescent="0.3">
      <c r="B2" s="32" t="s">
        <v>0</v>
      </c>
      <c r="C2" s="33"/>
      <c r="D2" s="33"/>
      <c r="E2" s="33"/>
      <c r="F2" s="33"/>
      <c r="G2" s="34"/>
      <c r="H2" s="13"/>
      <c r="I2" s="35" t="s">
        <v>4</v>
      </c>
      <c r="J2" s="36"/>
      <c r="K2" s="13"/>
      <c r="L2" s="37" t="s">
        <v>16</v>
      </c>
      <c r="M2" s="38"/>
      <c r="N2" s="38"/>
      <c r="O2" s="39"/>
      <c r="P2" s="13"/>
      <c r="Q2" s="40" t="s">
        <v>7</v>
      </c>
      <c r="R2" s="41"/>
      <c r="S2" s="42"/>
      <c r="T2" s="13"/>
      <c r="U2" s="43" t="s">
        <v>31</v>
      </c>
      <c r="V2" s="44"/>
      <c r="W2" s="45"/>
      <c r="X2" s="13"/>
      <c r="Y2" s="30" t="s">
        <v>8</v>
      </c>
      <c r="Z2" s="31"/>
      <c r="AA2" s="13"/>
      <c r="AB2" s="3" t="s">
        <v>18</v>
      </c>
      <c r="AC2" s="3" t="s">
        <v>24</v>
      </c>
      <c r="AD2" s="4" t="s">
        <v>19</v>
      </c>
      <c r="AE2" s="4" t="s">
        <v>21</v>
      </c>
      <c r="AF2" s="4" t="s">
        <v>20</v>
      </c>
      <c r="AG2" s="4" t="s">
        <v>10</v>
      </c>
      <c r="AH2" s="4" t="s">
        <v>11</v>
      </c>
      <c r="AI2" s="4" t="s">
        <v>12</v>
      </c>
      <c r="AJ2" s="4" t="s">
        <v>13</v>
      </c>
      <c r="AK2" s="4" t="s">
        <v>14</v>
      </c>
      <c r="AL2" s="4" t="s">
        <v>22</v>
      </c>
      <c r="AM2" s="3" t="s">
        <v>28</v>
      </c>
      <c r="AN2" s="4" t="s">
        <v>23</v>
      </c>
      <c r="AO2" s="4" t="s">
        <v>29</v>
      </c>
      <c r="AP2" s="4" t="s">
        <v>30</v>
      </c>
      <c r="AQ2" s="4" t="s">
        <v>33</v>
      </c>
      <c r="AR2" s="4" t="s">
        <v>36</v>
      </c>
    </row>
    <row r="3" spans="2:44" s="18" customFormat="1" x14ac:dyDescent="0.3">
      <c r="B3" s="12" t="s">
        <v>1</v>
      </c>
      <c r="C3" s="13" t="s">
        <v>2</v>
      </c>
      <c r="D3" s="13" t="s">
        <v>3</v>
      </c>
      <c r="E3" s="13" t="s">
        <v>34</v>
      </c>
      <c r="F3" s="13" t="s">
        <v>35</v>
      </c>
      <c r="G3" s="14" t="s">
        <v>25</v>
      </c>
      <c r="H3" s="13"/>
      <c r="I3" s="12" t="s">
        <v>5</v>
      </c>
      <c r="J3" s="15" t="s">
        <v>6</v>
      </c>
      <c r="K3" s="13"/>
      <c r="L3" s="12" t="s">
        <v>1</v>
      </c>
      <c r="M3" s="13" t="s">
        <v>2</v>
      </c>
      <c r="N3" s="13" t="s">
        <v>3</v>
      </c>
      <c r="O3" s="16" t="s">
        <v>17</v>
      </c>
      <c r="P3" s="17"/>
      <c r="Q3" s="12" t="s">
        <v>1</v>
      </c>
      <c r="R3" s="13" t="s">
        <v>2</v>
      </c>
      <c r="S3" s="15" t="s">
        <v>3</v>
      </c>
      <c r="T3" s="13"/>
      <c r="U3" s="12" t="s">
        <v>1</v>
      </c>
      <c r="V3" s="13" t="s">
        <v>2</v>
      </c>
      <c r="W3" s="15" t="s">
        <v>3</v>
      </c>
      <c r="X3" s="13"/>
      <c r="Y3" s="12" t="s">
        <v>5</v>
      </c>
      <c r="Z3" s="15" t="s">
        <v>6</v>
      </c>
      <c r="AA3" s="13"/>
      <c r="AB3" s="13" t="s">
        <v>9</v>
      </c>
      <c r="AD3" s="19"/>
      <c r="AE3" s="19"/>
      <c r="AF3" s="19"/>
      <c r="AG3" s="19"/>
      <c r="AH3" s="19"/>
      <c r="AI3" s="19"/>
      <c r="AN3" s="19"/>
    </row>
    <row r="4" spans="2:44" x14ac:dyDescent="0.3">
      <c r="B4" s="7">
        <v>6</v>
      </c>
      <c r="C4" s="5">
        <v>6</v>
      </c>
      <c r="D4" s="5">
        <f>(C4-B4)+1</f>
        <v>1</v>
      </c>
      <c r="E4" s="5">
        <f>D4/2</f>
        <v>0.5</v>
      </c>
      <c r="F4" s="29">
        <f>((B5-C4)-1)*0.5</f>
        <v>1</v>
      </c>
      <c r="G4" s="8">
        <v>1</v>
      </c>
      <c r="I4" s="7"/>
      <c r="J4" s="8"/>
      <c r="L4" s="26">
        <v>116</v>
      </c>
      <c r="M4" s="27">
        <v>117</v>
      </c>
      <c r="N4" s="27">
        <f t="shared" ref="N4:N9" si="0">(M4-L4)+1</f>
        <v>2</v>
      </c>
      <c r="O4" s="28">
        <v>1</v>
      </c>
      <c r="Q4" s="7"/>
      <c r="S4" s="8"/>
      <c r="U4" s="7">
        <v>151</v>
      </c>
      <c r="V4" s="5">
        <v>220</v>
      </c>
      <c r="W4" s="8">
        <f>(V4-U4)+1</f>
        <v>70</v>
      </c>
      <c r="Y4" s="7"/>
      <c r="Z4" s="8"/>
      <c r="AB4" s="5">
        <v>600</v>
      </c>
    </row>
    <row r="5" spans="2:44" x14ac:dyDescent="0.3">
      <c r="B5" s="7">
        <v>9</v>
      </c>
      <c r="C5" s="5">
        <v>9</v>
      </c>
      <c r="D5" s="5">
        <f t="shared" ref="D5:D44" si="1">(C5-B5)+1</f>
        <v>1</v>
      </c>
      <c r="E5" s="5">
        <f t="shared" ref="E5:E44" si="2">D5/2</f>
        <v>0.5</v>
      </c>
      <c r="F5" s="29">
        <f t="shared" ref="F5:F43" si="3">((B6-C5)-1)*0.5</f>
        <v>1.5</v>
      </c>
      <c r="G5" s="8">
        <v>1</v>
      </c>
      <c r="I5" s="7"/>
      <c r="J5" s="8"/>
      <c r="L5" s="26">
        <v>277</v>
      </c>
      <c r="M5" s="27">
        <v>279</v>
      </c>
      <c r="N5" s="27">
        <f t="shared" si="0"/>
        <v>3</v>
      </c>
      <c r="O5" s="28">
        <v>1</v>
      </c>
      <c r="Q5" s="7"/>
      <c r="S5" s="8"/>
      <c r="U5" s="7">
        <v>323</v>
      </c>
      <c r="V5" s="5">
        <v>355</v>
      </c>
      <c r="W5" s="8">
        <f>(V5-U5)+1</f>
        <v>33</v>
      </c>
      <c r="Y5" s="7"/>
      <c r="Z5" s="8"/>
    </row>
    <row r="6" spans="2:44" x14ac:dyDescent="0.3">
      <c r="B6" s="7">
        <v>13</v>
      </c>
      <c r="C6" s="5">
        <v>16</v>
      </c>
      <c r="D6" s="5">
        <f t="shared" si="1"/>
        <v>4</v>
      </c>
      <c r="E6" s="5">
        <f t="shared" si="2"/>
        <v>2</v>
      </c>
      <c r="F6" s="29">
        <f t="shared" si="3"/>
        <v>4</v>
      </c>
      <c r="G6" s="8">
        <v>1</v>
      </c>
      <c r="I6" s="7"/>
      <c r="J6" s="8"/>
      <c r="L6" s="26">
        <v>295</v>
      </c>
      <c r="M6" s="27">
        <v>297</v>
      </c>
      <c r="N6" s="27">
        <f t="shared" si="0"/>
        <v>3</v>
      </c>
      <c r="O6" s="28">
        <v>1</v>
      </c>
      <c r="Q6" s="7"/>
      <c r="S6" s="8"/>
      <c r="U6" s="7"/>
      <c r="W6" s="8"/>
      <c r="Y6" s="7"/>
      <c r="Z6" s="8"/>
    </row>
    <row r="7" spans="2:44" x14ac:dyDescent="0.3">
      <c r="B7" s="7">
        <v>25</v>
      </c>
      <c r="C7" s="5">
        <v>37</v>
      </c>
      <c r="D7" s="5">
        <f t="shared" si="1"/>
        <v>13</v>
      </c>
      <c r="E7" s="5">
        <f t="shared" si="2"/>
        <v>6.5</v>
      </c>
      <c r="F7" s="29">
        <f t="shared" si="3"/>
        <v>2</v>
      </c>
      <c r="G7" s="8">
        <v>1</v>
      </c>
      <c r="I7" s="7"/>
      <c r="J7" s="8"/>
      <c r="L7" s="22">
        <v>476</v>
      </c>
      <c r="M7" s="23">
        <v>479</v>
      </c>
      <c r="N7" s="23">
        <f t="shared" si="0"/>
        <v>4</v>
      </c>
      <c r="O7" s="24">
        <v>1</v>
      </c>
      <c r="Q7" s="7"/>
      <c r="S7" s="8"/>
      <c r="U7" s="7"/>
      <c r="W7" s="8"/>
      <c r="Y7" s="7"/>
      <c r="Z7" s="8"/>
    </row>
    <row r="8" spans="2:44" x14ac:dyDescent="0.3">
      <c r="B8" s="7">
        <v>42</v>
      </c>
      <c r="C8" s="5">
        <v>43</v>
      </c>
      <c r="D8" s="5">
        <f t="shared" si="1"/>
        <v>2</v>
      </c>
      <c r="E8" s="5">
        <f t="shared" si="2"/>
        <v>1</v>
      </c>
      <c r="F8" s="29">
        <f t="shared" si="3"/>
        <v>14</v>
      </c>
      <c r="G8" s="8">
        <v>1</v>
      </c>
      <c r="I8" s="7"/>
      <c r="J8" s="8"/>
      <c r="L8" s="26">
        <v>494</v>
      </c>
      <c r="M8" s="27">
        <v>495</v>
      </c>
      <c r="N8" s="27">
        <f t="shared" si="0"/>
        <v>2</v>
      </c>
      <c r="O8" s="28">
        <v>1</v>
      </c>
      <c r="Q8" s="7"/>
      <c r="S8" s="8"/>
      <c r="U8" s="7"/>
      <c r="W8" s="8"/>
      <c r="Y8" s="7"/>
      <c r="Z8" s="8"/>
    </row>
    <row r="9" spans="2:44" x14ac:dyDescent="0.3">
      <c r="B9" s="7">
        <v>72</v>
      </c>
      <c r="C9" s="5">
        <v>77</v>
      </c>
      <c r="D9" s="5">
        <f t="shared" si="1"/>
        <v>6</v>
      </c>
      <c r="E9" s="5">
        <f t="shared" si="2"/>
        <v>3</v>
      </c>
      <c r="F9" s="29">
        <f t="shared" si="3"/>
        <v>3</v>
      </c>
      <c r="G9" s="8">
        <v>1</v>
      </c>
      <c r="I9" s="7"/>
      <c r="J9" s="8"/>
      <c r="L9" s="26">
        <v>517</v>
      </c>
      <c r="M9" s="27">
        <v>524</v>
      </c>
      <c r="N9" s="27">
        <f t="shared" si="0"/>
        <v>8</v>
      </c>
      <c r="O9" s="28">
        <v>1</v>
      </c>
      <c r="Q9" s="7"/>
      <c r="S9" s="8"/>
      <c r="U9" s="7"/>
      <c r="W9" s="8"/>
      <c r="Y9" s="7"/>
      <c r="Z9" s="8"/>
    </row>
    <row r="10" spans="2:44" x14ac:dyDescent="0.3">
      <c r="B10" s="7">
        <v>84</v>
      </c>
      <c r="C10" s="5">
        <v>85</v>
      </c>
      <c r="D10" s="5">
        <f t="shared" si="1"/>
        <v>2</v>
      </c>
      <c r="E10" s="5">
        <f t="shared" si="2"/>
        <v>1</v>
      </c>
      <c r="F10" s="29">
        <f t="shared" si="3"/>
        <v>1</v>
      </c>
      <c r="G10" s="8">
        <v>1</v>
      </c>
      <c r="I10" s="7"/>
      <c r="J10" s="8"/>
      <c r="L10" s="7"/>
      <c r="O10" s="8"/>
      <c r="Q10" s="7"/>
      <c r="S10" s="8"/>
      <c r="U10" s="7"/>
      <c r="W10" s="8"/>
      <c r="Y10" s="7"/>
      <c r="Z10" s="8"/>
    </row>
    <row r="11" spans="2:44" x14ac:dyDescent="0.3">
      <c r="B11" s="7">
        <v>88</v>
      </c>
      <c r="C11" s="5">
        <v>92</v>
      </c>
      <c r="D11" s="5">
        <f t="shared" si="1"/>
        <v>5</v>
      </c>
      <c r="E11" s="5">
        <f t="shared" si="2"/>
        <v>2.5</v>
      </c>
      <c r="F11" s="29">
        <f t="shared" si="3"/>
        <v>4</v>
      </c>
      <c r="G11" s="8">
        <v>1</v>
      </c>
      <c r="I11" s="7"/>
      <c r="J11" s="8"/>
      <c r="L11" s="7"/>
      <c r="O11" s="8"/>
      <c r="Q11" s="7"/>
      <c r="S11" s="8"/>
      <c r="U11" s="7"/>
      <c r="W11" s="8"/>
      <c r="Y11" s="7"/>
      <c r="Z11" s="8"/>
    </row>
    <row r="12" spans="2:44" x14ac:dyDescent="0.3">
      <c r="B12" s="7">
        <v>101</v>
      </c>
      <c r="C12" s="5">
        <v>115</v>
      </c>
      <c r="D12" s="5">
        <f t="shared" si="1"/>
        <v>15</v>
      </c>
      <c r="E12" s="5">
        <f t="shared" si="2"/>
        <v>7.5</v>
      </c>
      <c r="F12" s="29">
        <f t="shared" si="3"/>
        <v>4.5</v>
      </c>
      <c r="G12" s="8">
        <v>1</v>
      </c>
      <c r="I12" s="7"/>
      <c r="J12" s="8"/>
      <c r="L12" s="7"/>
      <c r="O12" s="8"/>
      <c r="Q12" s="7"/>
      <c r="S12" s="8"/>
      <c r="U12" s="7"/>
      <c r="W12" s="8"/>
      <c r="Y12" s="7"/>
      <c r="Z12" s="8"/>
    </row>
    <row r="13" spans="2:44" x14ac:dyDescent="0.3">
      <c r="B13" s="7">
        <v>125</v>
      </c>
      <c r="C13" s="5">
        <v>125</v>
      </c>
      <c r="D13" s="5">
        <f t="shared" si="1"/>
        <v>1</v>
      </c>
      <c r="E13" s="5">
        <f t="shared" si="2"/>
        <v>0.5</v>
      </c>
      <c r="F13" s="29">
        <f>((B14-C13-W4)-1)*0.5</f>
        <v>13.5</v>
      </c>
      <c r="G13" s="8">
        <v>1</v>
      </c>
      <c r="I13" s="7"/>
      <c r="J13" s="8"/>
      <c r="L13" s="7"/>
      <c r="O13" s="8"/>
      <c r="Q13" s="7"/>
      <c r="S13" s="8"/>
      <c r="U13" s="7"/>
      <c r="W13" s="8"/>
      <c r="Y13" s="7"/>
      <c r="Z13" s="8"/>
    </row>
    <row r="14" spans="2:44" x14ac:dyDescent="0.3">
      <c r="B14" s="7">
        <v>223</v>
      </c>
      <c r="C14" s="5">
        <v>224</v>
      </c>
      <c r="D14" s="5">
        <f t="shared" si="1"/>
        <v>2</v>
      </c>
      <c r="E14" s="5">
        <f t="shared" si="2"/>
        <v>1</v>
      </c>
      <c r="F14" s="29">
        <f t="shared" si="3"/>
        <v>1.5</v>
      </c>
      <c r="G14" s="8">
        <v>1</v>
      </c>
      <c r="I14" s="7"/>
      <c r="J14" s="8"/>
      <c r="L14" s="7"/>
      <c r="O14" s="8"/>
      <c r="Q14" s="7"/>
      <c r="S14" s="8"/>
      <c r="U14" s="7"/>
      <c r="W14" s="8"/>
      <c r="Y14" s="7"/>
      <c r="Z14" s="8"/>
    </row>
    <row r="15" spans="2:44" x14ac:dyDescent="0.3">
      <c r="B15" s="7">
        <v>228</v>
      </c>
      <c r="C15" s="5">
        <v>229</v>
      </c>
      <c r="D15" s="5">
        <f t="shared" si="1"/>
        <v>2</v>
      </c>
      <c r="E15" s="5">
        <f t="shared" si="2"/>
        <v>1</v>
      </c>
      <c r="F15" s="29">
        <f t="shared" si="3"/>
        <v>4</v>
      </c>
      <c r="G15" s="8">
        <v>1</v>
      </c>
      <c r="I15" s="7"/>
      <c r="J15" s="8"/>
      <c r="L15" s="7"/>
      <c r="O15" s="8"/>
      <c r="Q15" s="7"/>
      <c r="S15" s="8"/>
      <c r="U15" s="7"/>
      <c r="W15" s="8"/>
      <c r="Y15" s="7"/>
      <c r="Z15" s="8"/>
    </row>
    <row r="16" spans="2:44" x14ac:dyDescent="0.3">
      <c r="B16" s="7">
        <v>238</v>
      </c>
      <c r="C16" s="5">
        <v>239</v>
      </c>
      <c r="D16" s="5">
        <f t="shared" si="1"/>
        <v>2</v>
      </c>
      <c r="E16" s="5">
        <f t="shared" si="2"/>
        <v>1</v>
      </c>
      <c r="F16" s="29">
        <f t="shared" si="3"/>
        <v>4</v>
      </c>
      <c r="G16" s="8">
        <v>1</v>
      </c>
      <c r="I16" s="7"/>
      <c r="J16" s="8"/>
      <c r="L16" s="7"/>
      <c r="O16" s="8"/>
      <c r="Q16" s="7"/>
      <c r="S16" s="8"/>
      <c r="U16" s="7"/>
      <c r="W16" s="8"/>
      <c r="Y16" s="7"/>
      <c r="Z16" s="8"/>
    </row>
    <row r="17" spans="2:26" x14ac:dyDescent="0.3">
      <c r="B17" s="7">
        <v>248</v>
      </c>
      <c r="C17" s="5">
        <v>250</v>
      </c>
      <c r="D17" s="5">
        <f t="shared" si="1"/>
        <v>3</v>
      </c>
      <c r="E17" s="5">
        <f t="shared" si="2"/>
        <v>1.5</v>
      </c>
      <c r="F17" s="29">
        <f t="shared" si="3"/>
        <v>2.5</v>
      </c>
      <c r="G17" s="8">
        <v>1</v>
      </c>
      <c r="I17" s="7"/>
      <c r="J17" s="8"/>
      <c r="L17" s="7"/>
      <c r="O17" s="8"/>
      <c r="Q17" s="7"/>
      <c r="S17" s="8"/>
      <c r="U17" s="7"/>
      <c r="W17" s="8"/>
      <c r="Y17" s="7"/>
      <c r="Z17" s="8"/>
    </row>
    <row r="18" spans="2:26" x14ac:dyDescent="0.3">
      <c r="B18" s="7">
        <v>256</v>
      </c>
      <c r="C18" s="5">
        <v>257</v>
      </c>
      <c r="D18" s="5">
        <f t="shared" si="1"/>
        <v>2</v>
      </c>
      <c r="E18" s="5">
        <f t="shared" si="2"/>
        <v>1</v>
      </c>
      <c r="F18" s="29">
        <f t="shared" si="3"/>
        <v>1</v>
      </c>
      <c r="G18" s="8">
        <v>1</v>
      </c>
      <c r="I18" s="7"/>
      <c r="J18" s="8"/>
      <c r="L18" s="7"/>
      <c r="O18" s="8"/>
      <c r="Q18" s="7"/>
      <c r="S18" s="8"/>
      <c r="U18" s="7"/>
      <c r="W18" s="8"/>
      <c r="Y18" s="7"/>
      <c r="Z18" s="8"/>
    </row>
    <row r="19" spans="2:26" x14ac:dyDescent="0.3">
      <c r="B19" s="7">
        <v>260</v>
      </c>
      <c r="C19" s="5">
        <v>263</v>
      </c>
      <c r="D19" s="5">
        <f t="shared" si="1"/>
        <v>4</v>
      </c>
      <c r="E19" s="5">
        <f t="shared" si="2"/>
        <v>2</v>
      </c>
      <c r="F19" s="29">
        <f t="shared" si="3"/>
        <v>2</v>
      </c>
      <c r="G19" s="8">
        <v>1</v>
      </c>
      <c r="I19" s="7"/>
      <c r="J19" s="8"/>
      <c r="L19" s="7"/>
      <c r="O19" s="8"/>
      <c r="Q19" s="7"/>
      <c r="S19" s="8"/>
      <c r="U19" s="7"/>
      <c r="W19" s="8"/>
      <c r="Y19" s="7"/>
      <c r="Z19" s="8"/>
    </row>
    <row r="20" spans="2:26" x14ac:dyDescent="0.3">
      <c r="B20" s="7">
        <v>268</v>
      </c>
      <c r="C20" s="5">
        <v>269</v>
      </c>
      <c r="D20" s="5">
        <f t="shared" si="1"/>
        <v>2</v>
      </c>
      <c r="E20" s="5">
        <f t="shared" si="2"/>
        <v>1</v>
      </c>
      <c r="F20" s="29">
        <f t="shared" si="3"/>
        <v>0.5</v>
      </c>
      <c r="G20" s="8">
        <v>1</v>
      </c>
      <c r="I20" s="7"/>
      <c r="J20" s="8"/>
      <c r="L20" s="7"/>
      <c r="O20" s="8"/>
      <c r="Q20" s="7"/>
      <c r="S20" s="8"/>
      <c r="U20" s="7"/>
      <c r="W20" s="8"/>
      <c r="Y20" s="7"/>
      <c r="Z20" s="8"/>
    </row>
    <row r="21" spans="2:26" x14ac:dyDescent="0.3">
      <c r="B21" s="7">
        <v>271</v>
      </c>
      <c r="C21" s="5">
        <v>272</v>
      </c>
      <c r="D21" s="5">
        <f t="shared" si="1"/>
        <v>2</v>
      </c>
      <c r="E21" s="5">
        <f t="shared" si="2"/>
        <v>1</v>
      </c>
      <c r="F21" s="29">
        <f t="shared" si="3"/>
        <v>1.5</v>
      </c>
      <c r="G21" s="8">
        <v>1</v>
      </c>
      <c r="I21" s="7"/>
      <c r="J21" s="8"/>
      <c r="L21" s="7"/>
      <c r="O21" s="8"/>
      <c r="Q21" s="7"/>
      <c r="S21" s="8"/>
      <c r="U21" s="7"/>
      <c r="W21" s="8"/>
      <c r="Y21" s="7"/>
      <c r="Z21" s="8"/>
    </row>
    <row r="22" spans="2:26" x14ac:dyDescent="0.3">
      <c r="B22" s="7">
        <v>276</v>
      </c>
      <c r="C22" s="5">
        <v>276</v>
      </c>
      <c r="D22" s="5">
        <f t="shared" si="1"/>
        <v>1</v>
      </c>
      <c r="E22" s="5">
        <f t="shared" si="2"/>
        <v>0.5</v>
      </c>
      <c r="F22" s="29">
        <f t="shared" si="3"/>
        <v>3</v>
      </c>
      <c r="G22" s="8">
        <v>1</v>
      </c>
      <c r="I22" s="7"/>
      <c r="J22" s="8"/>
      <c r="L22" s="7"/>
      <c r="O22" s="8"/>
      <c r="Q22" s="7"/>
      <c r="S22" s="8"/>
      <c r="U22" s="7"/>
      <c r="W22" s="8"/>
      <c r="Y22" s="7"/>
      <c r="Z22" s="8"/>
    </row>
    <row r="23" spans="2:26" x14ac:dyDescent="0.3">
      <c r="B23" s="7">
        <v>283</v>
      </c>
      <c r="C23" s="5">
        <v>285</v>
      </c>
      <c r="D23" s="5">
        <f t="shared" si="1"/>
        <v>3</v>
      </c>
      <c r="E23" s="5">
        <f t="shared" si="2"/>
        <v>1.5</v>
      </c>
      <c r="F23" s="29">
        <f t="shared" si="3"/>
        <v>3</v>
      </c>
      <c r="G23" s="8">
        <v>1</v>
      </c>
      <c r="I23" s="7"/>
      <c r="J23" s="8"/>
      <c r="L23" s="7"/>
      <c r="O23" s="8"/>
      <c r="Q23" s="7"/>
      <c r="S23" s="8"/>
      <c r="U23" s="7"/>
      <c r="W23" s="8"/>
      <c r="Y23" s="7"/>
      <c r="Z23" s="8"/>
    </row>
    <row r="24" spans="2:26" x14ac:dyDescent="0.3">
      <c r="B24" s="7">
        <v>292</v>
      </c>
      <c r="C24" s="5">
        <v>292</v>
      </c>
      <c r="D24" s="5">
        <f t="shared" si="1"/>
        <v>1</v>
      </c>
      <c r="E24" s="5">
        <f t="shared" si="2"/>
        <v>0.5</v>
      </c>
      <c r="F24" s="29">
        <f t="shared" si="3"/>
        <v>4.5</v>
      </c>
      <c r="G24" s="8">
        <v>1</v>
      </c>
      <c r="I24" s="7"/>
      <c r="J24" s="8"/>
      <c r="L24" s="7"/>
      <c r="O24" s="8"/>
      <c r="Q24" s="7"/>
      <c r="S24" s="8"/>
      <c r="U24" s="7"/>
      <c r="W24" s="8"/>
      <c r="Y24" s="7"/>
      <c r="Z24" s="8"/>
    </row>
    <row r="25" spans="2:26" x14ac:dyDescent="0.3">
      <c r="B25" s="7">
        <v>302</v>
      </c>
      <c r="C25" s="5">
        <v>304</v>
      </c>
      <c r="D25" s="5">
        <f t="shared" si="1"/>
        <v>3</v>
      </c>
      <c r="E25" s="5">
        <f t="shared" si="2"/>
        <v>1.5</v>
      </c>
      <c r="F25" s="29">
        <f t="shared" si="3"/>
        <v>1</v>
      </c>
      <c r="G25" s="8">
        <v>1</v>
      </c>
      <c r="I25" s="7"/>
      <c r="J25" s="8"/>
      <c r="L25" s="7"/>
      <c r="O25" s="8"/>
      <c r="Q25" s="7"/>
      <c r="S25" s="8"/>
      <c r="U25" s="7"/>
      <c r="W25" s="8"/>
      <c r="Y25" s="7"/>
      <c r="Z25" s="8"/>
    </row>
    <row r="26" spans="2:26" x14ac:dyDescent="0.3">
      <c r="B26" s="7">
        <v>307</v>
      </c>
      <c r="C26" s="5">
        <v>312</v>
      </c>
      <c r="D26" s="5">
        <f t="shared" si="1"/>
        <v>6</v>
      </c>
      <c r="E26" s="5">
        <f t="shared" si="2"/>
        <v>3</v>
      </c>
      <c r="F26" s="29">
        <f>((B27-C26-W5)-1)*0.5</f>
        <v>7.5</v>
      </c>
      <c r="G26" s="8">
        <v>1</v>
      </c>
      <c r="I26" s="7"/>
      <c r="J26" s="8"/>
      <c r="L26" s="7"/>
      <c r="O26" s="8"/>
      <c r="Q26" s="7"/>
      <c r="S26" s="8"/>
      <c r="U26" s="7"/>
      <c r="W26" s="8"/>
      <c r="Y26" s="7"/>
      <c r="Z26" s="8"/>
    </row>
    <row r="27" spans="2:26" x14ac:dyDescent="0.3">
      <c r="B27" s="7">
        <v>361</v>
      </c>
      <c r="C27" s="5">
        <v>362</v>
      </c>
      <c r="D27" s="5">
        <f t="shared" si="1"/>
        <v>2</v>
      </c>
      <c r="E27" s="5">
        <f t="shared" si="2"/>
        <v>1</v>
      </c>
      <c r="F27" s="29">
        <f t="shared" si="3"/>
        <v>1</v>
      </c>
      <c r="G27" s="8">
        <v>1</v>
      </c>
      <c r="I27" s="7"/>
      <c r="J27" s="8"/>
      <c r="L27" s="7"/>
      <c r="O27" s="8"/>
      <c r="Q27" s="7"/>
      <c r="S27" s="8"/>
      <c r="U27" s="7"/>
      <c r="W27" s="8"/>
      <c r="Y27" s="7"/>
      <c r="Z27" s="8"/>
    </row>
    <row r="28" spans="2:26" x14ac:dyDescent="0.3">
      <c r="B28" s="7">
        <v>365</v>
      </c>
      <c r="C28" s="5">
        <v>365</v>
      </c>
      <c r="D28" s="5">
        <f t="shared" si="1"/>
        <v>1</v>
      </c>
      <c r="E28" s="5">
        <f t="shared" si="2"/>
        <v>0.5</v>
      </c>
      <c r="F28" s="29">
        <f t="shared" si="3"/>
        <v>1</v>
      </c>
      <c r="G28" s="8">
        <v>1</v>
      </c>
      <c r="I28" s="7"/>
      <c r="J28" s="8"/>
      <c r="L28" s="7"/>
      <c r="O28" s="8"/>
      <c r="Q28" s="7"/>
      <c r="S28" s="8"/>
      <c r="U28" s="7"/>
      <c r="W28" s="8"/>
      <c r="Y28" s="7"/>
      <c r="Z28" s="8"/>
    </row>
    <row r="29" spans="2:26" x14ac:dyDescent="0.3">
      <c r="B29" s="7">
        <v>368</v>
      </c>
      <c r="C29" s="5">
        <v>369</v>
      </c>
      <c r="D29" s="5">
        <f t="shared" si="1"/>
        <v>2</v>
      </c>
      <c r="E29" s="5">
        <f t="shared" si="2"/>
        <v>1</v>
      </c>
      <c r="F29" s="29">
        <f t="shared" si="3"/>
        <v>4.5</v>
      </c>
      <c r="G29" s="8">
        <v>1</v>
      </c>
      <c r="I29" s="7"/>
      <c r="J29" s="8"/>
      <c r="L29" s="7"/>
      <c r="O29" s="8"/>
      <c r="Q29" s="7"/>
      <c r="S29" s="8"/>
      <c r="U29" s="7"/>
      <c r="W29" s="8"/>
      <c r="Y29" s="7"/>
      <c r="Z29" s="8"/>
    </row>
    <row r="30" spans="2:26" x14ac:dyDescent="0.3">
      <c r="B30" s="7">
        <v>379</v>
      </c>
      <c r="C30" s="5">
        <v>381</v>
      </c>
      <c r="D30" s="5">
        <f t="shared" si="1"/>
        <v>3</v>
      </c>
      <c r="E30" s="5">
        <f t="shared" si="2"/>
        <v>1.5</v>
      </c>
      <c r="F30" s="29">
        <f t="shared" si="3"/>
        <v>5</v>
      </c>
      <c r="G30" s="8">
        <v>1</v>
      </c>
      <c r="I30" s="7"/>
      <c r="J30" s="8"/>
      <c r="L30" s="7"/>
      <c r="O30" s="8"/>
      <c r="Q30" s="7"/>
      <c r="S30" s="8"/>
      <c r="U30" s="7"/>
      <c r="W30" s="8"/>
      <c r="Y30" s="7"/>
      <c r="Z30" s="8"/>
    </row>
    <row r="31" spans="2:26" x14ac:dyDescent="0.3">
      <c r="B31" s="7">
        <v>392</v>
      </c>
      <c r="C31" s="5">
        <v>402</v>
      </c>
      <c r="D31" s="5">
        <f t="shared" si="1"/>
        <v>11</v>
      </c>
      <c r="E31" s="5">
        <f t="shared" si="2"/>
        <v>5.5</v>
      </c>
      <c r="F31" s="29">
        <f t="shared" si="3"/>
        <v>1.5</v>
      </c>
      <c r="G31" s="8">
        <v>1</v>
      </c>
      <c r="I31" s="7"/>
      <c r="J31" s="8"/>
      <c r="L31" s="7"/>
      <c r="O31" s="8"/>
      <c r="Q31" s="7"/>
      <c r="S31" s="8"/>
      <c r="U31" s="7"/>
      <c r="W31" s="8"/>
      <c r="Y31" s="7"/>
      <c r="Z31" s="8"/>
    </row>
    <row r="32" spans="2:26" x14ac:dyDescent="0.3">
      <c r="B32" s="7">
        <v>406</v>
      </c>
      <c r="C32" s="5">
        <v>413</v>
      </c>
      <c r="D32" s="5">
        <f t="shared" si="1"/>
        <v>8</v>
      </c>
      <c r="E32" s="5">
        <f t="shared" si="2"/>
        <v>4</v>
      </c>
      <c r="F32" s="29">
        <f t="shared" si="3"/>
        <v>1</v>
      </c>
      <c r="G32" s="8">
        <v>1</v>
      </c>
      <c r="I32" s="7"/>
      <c r="J32" s="8"/>
      <c r="L32" s="7"/>
      <c r="O32" s="8"/>
      <c r="Q32" s="7"/>
      <c r="S32" s="8"/>
      <c r="U32" s="7"/>
      <c r="W32" s="8"/>
      <c r="Y32" s="7"/>
      <c r="Z32" s="8"/>
    </row>
    <row r="33" spans="2:44" x14ac:dyDescent="0.3">
      <c r="B33" s="7">
        <v>416</v>
      </c>
      <c r="C33" s="5">
        <v>420</v>
      </c>
      <c r="D33" s="5">
        <f t="shared" si="1"/>
        <v>5</v>
      </c>
      <c r="E33" s="5">
        <f t="shared" si="2"/>
        <v>2.5</v>
      </c>
      <c r="F33" s="29">
        <f t="shared" si="3"/>
        <v>5</v>
      </c>
      <c r="G33" s="8">
        <v>1</v>
      </c>
      <c r="I33" s="7"/>
      <c r="J33" s="8"/>
      <c r="L33" s="7"/>
      <c r="O33" s="8"/>
      <c r="Q33" s="7"/>
      <c r="S33" s="8"/>
      <c r="U33" s="7"/>
      <c r="W33" s="8"/>
      <c r="Y33" s="7"/>
      <c r="Z33" s="8"/>
    </row>
    <row r="34" spans="2:44" x14ac:dyDescent="0.3">
      <c r="B34" s="7">
        <v>431</v>
      </c>
      <c r="C34" s="5">
        <v>450</v>
      </c>
      <c r="D34" s="5">
        <f t="shared" si="1"/>
        <v>20</v>
      </c>
      <c r="E34" s="5">
        <f t="shared" si="2"/>
        <v>10</v>
      </c>
      <c r="F34" s="29">
        <f t="shared" si="3"/>
        <v>4.5</v>
      </c>
      <c r="G34" s="8">
        <v>1</v>
      </c>
      <c r="I34" s="7"/>
      <c r="J34" s="8"/>
      <c r="L34" s="7"/>
      <c r="O34" s="8"/>
      <c r="Q34" s="7"/>
      <c r="S34" s="8"/>
      <c r="U34" s="7"/>
      <c r="W34" s="8"/>
      <c r="Y34" s="7"/>
      <c r="Z34" s="8"/>
    </row>
    <row r="35" spans="2:44" x14ac:dyDescent="0.3">
      <c r="B35" s="7">
        <v>460</v>
      </c>
      <c r="C35" s="5">
        <v>463</v>
      </c>
      <c r="D35" s="5">
        <f t="shared" si="1"/>
        <v>4</v>
      </c>
      <c r="E35" s="5">
        <f t="shared" si="2"/>
        <v>2</v>
      </c>
      <c r="F35" s="29">
        <f t="shared" si="3"/>
        <v>8</v>
      </c>
      <c r="G35" s="8">
        <v>1</v>
      </c>
      <c r="I35" s="7"/>
      <c r="J35" s="8"/>
      <c r="L35" s="7"/>
      <c r="O35" s="8"/>
      <c r="Q35" s="7"/>
      <c r="S35" s="8"/>
      <c r="U35" s="7"/>
      <c r="W35" s="8"/>
      <c r="Y35" s="7"/>
      <c r="Z35" s="8"/>
    </row>
    <row r="36" spans="2:44" x14ac:dyDescent="0.3">
      <c r="B36" s="7">
        <v>480</v>
      </c>
      <c r="C36" s="5">
        <v>484</v>
      </c>
      <c r="D36" s="5">
        <f t="shared" si="1"/>
        <v>5</v>
      </c>
      <c r="E36" s="5">
        <f t="shared" si="2"/>
        <v>2.5</v>
      </c>
      <c r="F36" s="29">
        <f t="shared" si="3"/>
        <v>3</v>
      </c>
      <c r="G36" s="8">
        <v>1</v>
      </c>
      <c r="I36" s="7"/>
      <c r="J36" s="8"/>
      <c r="L36" s="7"/>
      <c r="O36" s="8"/>
      <c r="Q36" s="7"/>
      <c r="S36" s="8"/>
      <c r="U36" s="7"/>
      <c r="W36" s="8"/>
      <c r="Y36" s="7"/>
      <c r="Z36" s="8"/>
    </row>
    <row r="37" spans="2:44" x14ac:dyDescent="0.3">
      <c r="B37" s="7">
        <v>491</v>
      </c>
      <c r="C37" s="5">
        <v>491</v>
      </c>
      <c r="D37" s="5">
        <f t="shared" si="1"/>
        <v>1</v>
      </c>
      <c r="E37" s="5">
        <f t="shared" si="2"/>
        <v>0.5</v>
      </c>
      <c r="F37" s="29">
        <f t="shared" si="3"/>
        <v>2</v>
      </c>
      <c r="G37" s="8">
        <v>1</v>
      </c>
      <c r="I37" s="7"/>
      <c r="J37" s="8"/>
      <c r="L37" s="7"/>
      <c r="O37" s="8"/>
      <c r="Q37" s="7"/>
      <c r="S37" s="8"/>
      <c r="U37" s="7"/>
      <c r="W37" s="8"/>
      <c r="Y37" s="7"/>
      <c r="Z37" s="8"/>
    </row>
    <row r="38" spans="2:44" x14ac:dyDescent="0.3">
      <c r="B38" s="7">
        <v>496</v>
      </c>
      <c r="C38" s="5">
        <v>499</v>
      </c>
      <c r="D38" s="5">
        <f t="shared" si="1"/>
        <v>4</v>
      </c>
      <c r="E38" s="5">
        <f t="shared" si="2"/>
        <v>2</v>
      </c>
      <c r="F38" s="29">
        <f t="shared" si="3"/>
        <v>6</v>
      </c>
      <c r="G38" s="8">
        <v>1</v>
      </c>
      <c r="I38" s="7"/>
      <c r="J38" s="8"/>
      <c r="L38" s="7"/>
      <c r="O38" s="8"/>
      <c r="Q38" s="7"/>
      <c r="S38" s="8"/>
      <c r="U38" s="7"/>
      <c r="W38" s="8"/>
      <c r="Y38" s="7"/>
      <c r="Z38" s="8"/>
    </row>
    <row r="39" spans="2:44" x14ac:dyDescent="0.3">
      <c r="B39" s="7">
        <v>512</v>
      </c>
      <c r="C39" s="5">
        <v>513</v>
      </c>
      <c r="D39" s="5">
        <f t="shared" si="1"/>
        <v>2</v>
      </c>
      <c r="E39" s="5">
        <f t="shared" si="2"/>
        <v>1</v>
      </c>
      <c r="F39" s="29">
        <f t="shared" si="3"/>
        <v>1</v>
      </c>
      <c r="G39" s="8">
        <v>1</v>
      </c>
      <c r="I39" s="7"/>
      <c r="J39" s="8"/>
      <c r="L39" s="7"/>
      <c r="O39" s="8"/>
      <c r="Q39" s="7"/>
      <c r="S39" s="8"/>
      <c r="U39" s="7"/>
      <c r="W39" s="8"/>
      <c r="Y39" s="7"/>
      <c r="Z39" s="8"/>
    </row>
    <row r="40" spans="2:44" x14ac:dyDescent="0.3">
      <c r="B40" s="7">
        <v>516</v>
      </c>
      <c r="C40" s="5">
        <v>516</v>
      </c>
      <c r="D40" s="5">
        <f t="shared" si="1"/>
        <v>1</v>
      </c>
      <c r="E40" s="5">
        <f t="shared" si="2"/>
        <v>0.5</v>
      </c>
      <c r="F40" s="29">
        <f t="shared" si="3"/>
        <v>5</v>
      </c>
      <c r="G40" s="8">
        <v>1</v>
      </c>
      <c r="I40" s="7"/>
      <c r="J40" s="8"/>
      <c r="L40" s="7"/>
      <c r="O40" s="8"/>
      <c r="Q40" s="7"/>
      <c r="S40" s="8"/>
      <c r="U40" s="7"/>
      <c r="W40" s="8"/>
      <c r="Y40" s="7"/>
      <c r="Z40" s="8"/>
    </row>
    <row r="41" spans="2:44" x14ac:dyDescent="0.3">
      <c r="B41" s="7">
        <v>527</v>
      </c>
      <c r="C41" s="5">
        <v>533</v>
      </c>
      <c r="D41" s="5">
        <f t="shared" si="1"/>
        <v>7</v>
      </c>
      <c r="E41" s="5">
        <f t="shared" si="2"/>
        <v>3.5</v>
      </c>
      <c r="F41" s="29">
        <f t="shared" si="3"/>
        <v>1</v>
      </c>
      <c r="G41" s="8">
        <v>1</v>
      </c>
      <c r="I41" s="7"/>
      <c r="J41" s="8"/>
      <c r="L41" s="7"/>
      <c r="O41" s="8"/>
      <c r="Q41" s="7"/>
      <c r="S41" s="8"/>
      <c r="U41" s="7"/>
      <c r="W41" s="8"/>
      <c r="Y41" s="7"/>
      <c r="Z41" s="8"/>
    </row>
    <row r="42" spans="2:44" x14ac:dyDescent="0.3">
      <c r="B42" s="7">
        <v>536</v>
      </c>
      <c r="C42" s="5">
        <v>567</v>
      </c>
      <c r="D42" s="5">
        <f t="shared" si="1"/>
        <v>32</v>
      </c>
      <c r="E42" s="5">
        <f t="shared" si="2"/>
        <v>16</v>
      </c>
      <c r="F42" s="29">
        <f t="shared" si="3"/>
        <v>6</v>
      </c>
      <c r="G42" s="8">
        <v>1</v>
      </c>
      <c r="I42" s="7"/>
      <c r="J42" s="8"/>
      <c r="L42" s="7"/>
      <c r="O42" s="8"/>
      <c r="Q42" s="7"/>
      <c r="S42" s="8"/>
      <c r="U42" s="7"/>
      <c r="W42" s="8"/>
      <c r="Y42" s="7"/>
      <c r="Z42" s="8"/>
    </row>
    <row r="43" spans="2:44" x14ac:dyDescent="0.3">
      <c r="B43" s="7">
        <v>580</v>
      </c>
      <c r="C43" s="5">
        <v>588</v>
      </c>
      <c r="D43" s="5">
        <f t="shared" si="1"/>
        <v>9</v>
      </c>
      <c r="E43" s="5">
        <f t="shared" si="2"/>
        <v>4.5</v>
      </c>
      <c r="F43" s="29">
        <f t="shared" si="3"/>
        <v>5.5</v>
      </c>
      <c r="G43" s="8">
        <v>1</v>
      </c>
      <c r="I43" s="7"/>
      <c r="J43" s="8"/>
      <c r="L43" s="7"/>
      <c r="O43" s="8"/>
      <c r="Q43" s="7"/>
      <c r="S43" s="8"/>
      <c r="U43" s="7"/>
      <c r="W43" s="8"/>
      <c r="Y43" s="7"/>
      <c r="Z43" s="8"/>
    </row>
    <row r="44" spans="2:44" x14ac:dyDescent="0.3">
      <c r="B44" s="7">
        <v>600</v>
      </c>
      <c r="C44" s="5">
        <v>600</v>
      </c>
      <c r="D44" s="5">
        <f t="shared" si="1"/>
        <v>1</v>
      </c>
      <c r="E44" s="5">
        <f t="shared" si="2"/>
        <v>0.5</v>
      </c>
      <c r="F44" s="29"/>
      <c r="G44" s="8">
        <v>1</v>
      </c>
      <c r="I44" s="7"/>
      <c r="J44" s="8"/>
      <c r="L44" s="7"/>
      <c r="O44" s="8"/>
      <c r="Q44" s="7"/>
      <c r="S44" s="8"/>
      <c r="U44" s="7"/>
      <c r="W44" s="8"/>
      <c r="Y44" s="7"/>
      <c r="Z44" s="8"/>
    </row>
    <row r="45" spans="2:44" x14ac:dyDescent="0.3">
      <c r="B45" s="9"/>
      <c r="C45" s="10"/>
      <c r="D45" s="10"/>
      <c r="E45" s="10"/>
      <c r="F45" s="10"/>
      <c r="G45" s="11"/>
      <c r="I45" s="9"/>
      <c r="J45" s="11"/>
      <c r="L45" s="9"/>
      <c r="M45" s="10"/>
      <c r="N45" s="10"/>
      <c r="O45" s="11"/>
      <c r="Q45" s="9"/>
      <c r="R45" s="10"/>
      <c r="S45" s="11"/>
      <c r="U45" s="9"/>
      <c r="V45" s="10"/>
      <c r="W45" s="11"/>
      <c r="Y45" s="9"/>
      <c r="Z45" s="11"/>
    </row>
    <row r="47" spans="2:44" x14ac:dyDescent="0.3">
      <c r="D47" s="5">
        <f>SUM(D4:D45)</f>
        <v>201</v>
      </c>
      <c r="F47" s="29">
        <f>AVERAGE(F4:F44)</f>
        <v>3.6375000000000002</v>
      </c>
      <c r="G47" s="5">
        <f>SUM(G4:G45)</f>
        <v>41</v>
      </c>
      <c r="J47" s="5">
        <f>SUM(J4:J45)</f>
        <v>0</v>
      </c>
      <c r="N47" s="5">
        <f>SUM(N4:N45)</f>
        <v>22</v>
      </c>
      <c r="O47" s="5">
        <f>SUM(O4:O45)</f>
        <v>6</v>
      </c>
      <c r="S47" s="5">
        <f>SUM(S4:S45)</f>
        <v>0</v>
      </c>
      <c r="W47" s="5">
        <f>SUM(W4:W45)</f>
        <v>103</v>
      </c>
      <c r="Z47" s="5">
        <f>SUM(Z4:Z45)</f>
        <v>0</v>
      </c>
      <c r="AB47" s="5">
        <f>SUM(AB4:AB45)</f>
        <v>600</v>
      </c>
      <c r="AC47" s="5">
        <f>AB47-(S47+W47+Z47)</f>
        <v>497</v>
      </c>
      <c r="AD47" s="6">
        <f>((D47+J47)/AC47)*100</f>
        <v>40.442655935613679</v>
      </c>
      <c r="AE47" s="6">
        <f>100-AD47</f>
        <v>59.557344064386321</v>
      </c>
      <c r="AF47" s="6">
        <f>(N47/AC47)*100</f>
        <v>4.4265593561368206</v>
      </c>
      <c r="AG47" s="6">
        <f>B4/120</f>
        <v>0.05</v>
      </c>
      <c r="AH47" s="6">
        <f>I4/120</f>
        <v>0</v>
      </c>
      <c r="AI47" s="6">
        <f>S4/120</f>
        <v>0</v>
      </c>
      <c r="AJ47" s="6">
        <f>J47</f>
        <v>0</v>
      </c>
      <c r="AK47" s="6">
        <v>0</v>
      </c>
      <c r="AL47" s="6" t="e">
        <f>(AK47/AJ47)*100</f>
        <v>#DIV/0!</v>
      </c>
      <c r="AM47" s="6">
        <f>G47+J47</f>
        <v>41</v>
      </c>
      <c r="AN47" s="6">
        <f>(SUM(G49:G50)/AM47)*100</f>
        <v>12.195121951219512</v>
      </c>
      <c r="AO47" s="6">
        <f>(SUM(G49:G50)/O47)*100</f>
        <v>83.333333333333343</v>
      </c>
      <c r="AP47" s="6">
        <f>(AVERAGE(N4:N6,N8:N9)/2)</f>
        <v>1.8</v>
      </c>
      <c r="AQ47" s="6">
        <f>AVERAGE(D4:D44)/2</f>
        <v>2.4512195121951219</v>
      </c>
      <c r="AR47" s="29">
        <f>F47</f>
        <v>3.6375000000000002</v>
      </c>
    </row>
    <row r="49" spans="2:7" x14ac:dyDescent="0.3">
      <c r="B49" s="20" t="s">
        <v>26</v>
      </c>
      <c r="G49" s="5">
        <v>5</v>
      </c>
    </row>
    <row r="50" spans="2:7" x14ac:dyDescent="0.3">
      <c r="B50" s="21" t="s">
        <v>27</v>
      </c>
      <c r="G50" s="5">
        <v>0</v>
      </c>
    </row>
  </sheetData>
  <mergeCells count="6">
    <mergeCell ref="Y2:Z2"/>
    <mergeCell ref="B2:G2"/>
    <mergeCell ref="I2:J2"/>
    <mergeCell ref="L2:O2"/>
    <mergeCell ref="Q2:S2"/>
    <mergeCell ref="U2:W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R35"/>
  <sheetViews>
    <sheetView topLeftCell="E1" zoomScale="57" workbookViewId="0">
      <selection activeCell="F29" sqref="F29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6" width="18.1640625" style="5" customWidth="1"/>
    <col min="7" max="7" width="16.1640625" style="5" bestFit="1" customWidth="1"/>
    <col min="8" max="8" width="3.6640625" style="5" customWidth="1"/>
    <col min="9" max="9" width="21.1640625" style="5" bestFit="1" customWidth="1"/>
    <col min="10" max="10" width="14.1640625" style="5" bestFit="1" customWidth="1"/>
    <col min="11" max="11" width="4.83203125" style="5" customWidth="1"/>
    <col min="12" max="12" width="17.5" style="5" bestFit="1" customWidth="1"/>
    <col min="13" max="13" width="16.1640625" style="5" bestFit="1" customWidth="1"/>
    <col min="14" max="14" width="18.1640625" style="5" bestFit="1" customWidth="1"/>
    <col min="15" max="15" width="12.83203125" style="5" bestFit="1" customWidth="1"/>
    <col min="16" max="16" width="4.6640625" style="5" customWidth="1"/>
    <col min="17" max="17" width="17.5" style="5" bestFit="1" customWidth="1"/>
    <col min="18" max="18" width="16.1640625" style="5" bestFit="1" customWidth="1"/>
    <col min="19" max="19" width="18.1640625" style="5" bestFit="1" customWidth="1"/>
    <col min="20" max="20" width="5.83203125" style="5" customWidth="1"/>
    <col min="21" max="21" width="17.5" style="5" bestFit="1" customWidth="1"/>
    <col min="22" max="22" width="16.1640625" style="5" bestFit="1" customWidth="1"/>
    <col min="23" max="23" width="18.1640625" style="5" bestFit="1" customWidth="1"/>
    <col min="24" max="24" width="5" style="5" customWidth="1"/>
    <col min="25" max="25" width="21.1640625" style="5" bestFit="1" customWidth="1"/>
    <col min="26" max="26" width="14.1640625" style="5" bestFit="1" customWidth="1"/>
    <col min="27" max="27" width="5.83203125" style="5" customWidth="1"/>
    <col min="28" max="28" width="40.6640625" style="5" bestFit="1" customWidth="1"/>
    <col min="29" max="29" width="19.6640625" style="5" bestFit="1" customWidth="1"/>
    <col min="30" max="30" width="34.5" style="6" customWidth="1"/>
    <col min="31" max="31" width="20.5" style="6" customWidth="1"/>
    <col min="32" max="32" width="22" style="6" bestFit="1" customWidth="1"/>
    <col min="33" max="33" width="11" style="6" bestFit="1" customWidth="1"/>
    <col min="34" max="34" width="14.1640625" style="6" customWidth="1"/>
    <col min="35" max="35" width="16.83203125" style="6" bestFit="1" customWidth="1"/>
    <col min="36" max="37" width="14.83203125" style="5" bestFit="1" customWidth="1"/>
    <col min="38" max="38" width="13.5" style="5" bestFit="1" customWidth="1"/>
    <col min="39" max="39" width="20.83203125" style="5" bestFit="1" customWidth="1"/>
    <col min="40" max="40" width="29" style="6" bestFit="1" customWidth="1"/>
    <col min="41" max="41" width="27.5" style="5" bestFit="1" customWidth="1"/>
    <col min="42" max="42" width="26.33203125" style="5" bestFit="1" customWidth="1"/>
    <col min="43" max="43" width="18.83203125" style="5" bestFit="1" customWidth="1"/>
    <col min="44" max="44" width="13.33203125" style="5" bestFit="1" customWidth="1"/>
    <col min="45" max="16384" width="8.83203125" style="5"/>
  </cols>
  <sheetData>
    <row r="2" spans="2:44" ht="81" customHeight="1" x14ac:dyDescent="0.3">
      <c r="B2" s="32" t="s">
        <v>0</v>
      </c>
      <c r="C2" s="33"/>
      <c r="D2" s="33"/>
      <c r="E2" s="33"/>
      <c r="F2" s="33"/>
      <c r="G2" s="34"/>
      <c r="H2" s="13"/>
      <c r="I2" s="35" t="s">
        <v>4</v>
      </c>
      <c r="J2" s="36"/>
      <c r="K2" s="13"/>
      <c r="L2" s="37" t="s">
        <v>16</v>
      </c>
      <c r="M2" s="38"/>
      <c r="N2" s="38"/>
      <c r="O2" s="39"/>
      <c r="P2" s="13"/>
      <c r="Q2" s="40" t="s">
        <v>7</v>
      </c>
      <c r="R2" s="41"/>
      <c r="S2" s="42"/>
      <c r="T2" s="13"/>
      <c r="U2" s="43" t="s">
        <v>31</v>
      </c>
      <c r="V2" s="44"/>
      <c r="W2" s="45"/>
      <c r="X2" s="13"/>
      <c r="Y2" s="30" t="s">
        <v>8</v>
      </c>
      <c r="Z2" s="31"/>
      <c r="AA2" s="13"/>
      <c r="AB2" s="3" t="s">
        <v>18</v>
      </c>
      <c r="AC2" s="3" t="s">
        <v>24</v>
      </c>
      <c r="AD2" s="4" t="s">
        <v>19</v>
      </c>
      <c r="AE2" s="4" t="s">
        <v>21</v>
      </c>
      <c r="AF2" s="4" t="s">
        <v>20</v>
      </c>
      <c r="AG2" s="4" t="s">
        <v>10</v>
      </c>
      <c r="AH2" s="4" t="s">
        <v>11</v>
      </c>
      <c r="AI2" s="4" t="s">
        <v>12</v>
      </c>
      <c r="AJ2" s="4" t="s">
        <v>13</v>
      </c>
      <c r="AK2" s="4" t="s">
        <v>14</v>
      </c>
      <c r="AL2" s="4" t="s">
        <v>22</v>
      </c>
      <c r="AM2" s="3" t="s">
        <v>28</v>
      </c>
      <c r="AN2" s="4" t="s">
        <v>23</v>
      </c>
      <c r="AO2" s="4" t="s">
        <v>29</v>
      </c>
      <c r="AP2" s="4" t="s">
        <v>30</v>
      </c>
      <c r="AQ2" s="4" t="s">
        <v>33</v>
      </c>
      <c r="AR2" s="4" t="s">
        <v>36</v>
      </c>
    </row>
    <row r="3" spans="2:44" s="18" customFormat="1" x14ac:dyDescent="0.3">
      <c r="B3" s="12" t="s">
        <v>1</v>
      </c>
      <c r="C3" s="13" t="s">
        <v>2</v>
      </c>
      <c r="D3" s="13" t="s">
        <v>3</v>
      </c>
      <c r="E3" s="13" t="s">
        <v>34</v>
      </c>
      <c r="F3" s="13" t="s">
        <v>35</v>
      </c>
      <c r="G3" s="14" t="s">
        <v>25</v>
      </c>
      <c r="H3" s="13"/>
      <c r="I3" s="12" t="s">
        <v>5</v>
      </c>
      <c r="J3" s="15" t="s">
        <v>6</v>
      </c>
      <c r="K3" s="13"/>
      <c r="L3" s="12" t="s">
        <v>1</v>
      </c>
      <c r="M3" s="13" t="s">
        <v>2</v>
      </c>
      <c r="N3" s="13" t="s">
        <v>3</v>
      </c>
      <c r="O3" s="16" t="s">
        <v>17</v>
      </c>
      <c r="P3" s="17"/>
      <c r="Q3" s="12" t="s">
        <v>1</v>
      </c>
      <c r="R3" s="13" t="s">
        <v>2</v>
      </c>
      <c r="S3" s="15" t="s">
        <v>3</v>
      </c>
      <c r="T3" s="13"/>
      <c r="U3" s="12" t="s">
        <v>1</v>
      </c>
      <c r="V3" s="13" t="s">
        <v>2</v>
      </c>
      <c r="W3" s="15" t="s">
        <v>3</v>
      </c>
      <c r="X3" s="13"/>
      <c r="Y3" s="12" t="s">
        <v>5</v>
      </c>
      <c r="Z3" s="15" t="s">
        <v>6</v>
      </c>
      <c r="AA3" s="13"/>
      <c r="AB3" s="13" t="s">
        <v>9</v>
      </c>
      <c r="AD3" s="19"/>
      <c r="AE3" s="19"/>
      <c r="AF3" s="19"/>
      <c r="AG3" s="19"/>
      <c r="AH3" s="19"/>
      <c r="AI3" s="19"/>
      <c r="AN3" s="19"/>
    </row>
    <row r="4" spans="2:44" x14ac:dyDescent="0.3">
      <c r="B4" s="7">
        <v>2</v>
      </c>
      <c r="C4" s="5">
        <v>2</v>
      </c>
      <c r="D4" s="5">
        <f>(C4-B4)+1</f>
        <v>1</v>
      </c>
      <c r="E4" s="5">
        <f>D4/2</f>
        <v>0.5</v>
      </c>
      <c r="F4" s="29">
        <f>((B5-C4)-1)*0.5</f>
        <v>0.5</v>
      </c>
      <c r="G4" s="8">
        <v>1</v>
      </c>
      <c r="I4" s="7">
        <v>176</v>
      </c>
      <c r="J4" s="8">
        <v>1</v>
      </c>
      <c r="L4" s="22">
        <v>313</v>
      </c>
      <c r="M4" s="23">
        <v>316</v>
      </c>
      <c r="N4" s="23">
        <f>(M4-L4)+1</f>
        <v>4</v>
      </c>
      <c r="O4" s="24">
        <v>1</v>
      </c>
      <c r="Q4" s="7">
        <v>177</v>
      </c>
      <c r="R4" s="5">
        <v>200</v>
      </c>
      <c r="S4" s="8">
        <f>(R4-Q4)+1</f>
        <v>24</v>
      </c>
      <c r="U4" s="7">
        <v>57</v>
      </c>
      <c r="V4" s="5">
        <v>65</v>
      </c>
      <c r="W4" s="8">
        <f>(V4-U4)+1</f>
        <v>9</v>
      </c>
      <c r="Y4" s="7">
        <v>360</v>
      </c>
      <c r="Z4" s="8">
        <v>1</v>
      </c>
      <c r="AB4" s="5">
        <v>360</v>
      </c>
    </row>
    <row r="5" spans="2:44" x14ac:dyDescent="0.3">
      <c r="B5" s="7">
        <v>4</v>
      </c>
      <c r="C5" s="5">
        <v>7</v>
      </c>
      <c r="D5" s="5">
        <f t="shared" ref="D5:D29" si="0">(C5-B5)+1</f>
        <v>4</v>
      </c>
      <c r="E5" s="5">
        <f t="shared" ref="E5:E29" si="1">D5/2</f>
        <v>2</v>
      </c>
      <c r="F5" s="29">
        <f t="shared" ref="F5:F28" si="2">((B6-C5)-1)*0.5</f>
        <v>0</v>
      </c>
      <c r="G5" s="8">
        <v>1</v>
      </c>
      <c r="I5" s="7">
        <v>266</v>
      </c>
      <c r="J5" s="8">
        <v>1</v>
      </c>
      <c r="L5" s="7"/>
      <c r="O5" s="8"/>
      <c r="Q5" s="7">
        <v>267</v>
      </c>
      <c r="R5" s="5">
        <v>304</v>
      </c>
      <c r="S5" s="8">
        <f t="shared" ref="S5:S6" si="3">(R5-Q5)+1</f>
        <v>38</v>
      </c>
      <c r="U5" s="7">
        <v>102</v>
      </c>
      <c r="V5" s="5">
        <v>112</v>
      </c>
      <c r="W5" s="8">
        <f>(V5-U5)+1</f>
        <v>11</v>
      </c>
      <c r="Y5" s="7"/>
      <c r="Z5" s="8"/>
    </row>
    <row r="6" spans="2:44" x14ac:dyDescent="0.3">
      <c r="B6" s="7">
        <v>8</v>
      </c>
      <c r="C6" s="5">
        <v>9</v>
      </c>
      <c r="D6" s="5">
        <f t="shared" si="0"/>
        <v>2</v>
      </c>
      <c r="E6" s="5">
        <f t="shared" si="1"/>
        <v>1</v>
      </c>
      <c r="F6" s="29">
        <f t="shared" si="2"/>
        <v>1.5</v>
      </c>
      <c r="G6" s="8">
        <v>1</v>
      </c>
      <c r="I6" s="7">
        <v>337</v>
      </c>
      <c r="J6" s="8">
        <v>1</v>
      </c>
      <c r="L6" s="7"/>
      <c r="O6" s="8"/>
      <c r="Q6" s="7">
        <v>338</v>
      </c>
      <c r="R6" s="5">
        <v>359</v>
      </c>
      <c r="S6" s="8">
        <f t="shared" si="3"/>
        <v>22</v>
      </c>
      <c r="U6" s="7">
        <v>147</v>
      </c>
      <c r="V6" s="5">
        <v>149</v>
      </c>
      <c r="W6" s="8">
        <f>(V6-U6)+1</f>
        <v>3</v>
      </c>
      <c r="Y6" s="7"/>
      <c r="Z6" s="8"/>
    </row>
    <row r="7" spans="2:44" x14ac:dyDescent="0.3">
      <c r="B7" s="7">
        <v>13</v>
      </c>
      <c r="C7" s="5">
        <v>15</v>
      </c>
      <c r="D7" s="5">
        <f t="shared" si="0"/>
        <v>3</v>
      </c>
      <c r="E7" s="5">
        <f t="shared" si="1"/>
        <v>1.5</v>
      </c>
      <c r="F7" s="29">
        <f t="shared" si="2"/>
        <v>1.5</v>
      </c>
      <c r="G7" s="8">
        <v>1</v>
      </c>
      <c r="I7" s="7"/>
      <c r="J7" s="8"/>
      <c r="L7" s="7"/>
      <c r="O7" s="8"/>
      <c r="Q7" s="7"/>
      <c r="S7" s="8"/>
      <c r="U7" s="7"/>
      <c r="W7" s="8"/>
      <c r="Y7" s="7"/>
      <c r="Z7" s="8"/>
    </row>
    <row r="8" spans="2:44" x14ac:dyDescent="0.3">
      <c r="B8" s="7">
        <v>19</v>
      </c>
      <c r="C8" s="5">
        <v>19</v>
      </c>
      <c r="D8" s="5">
        <f t="shared" si="0"/>
        <v>1</v>
      </c>
      <c r="E8" s="5">
        <f t="shared" si="1"/>
        <v>0.5</v>
      </c>
      <c r="F8" s="29">
        <f t="shared" si="2"/>
        <v>2.5</v>
      </c>
      <c r="G8" s="8">
        <v>1</v>
      </c>
      <c r="I8" s="7"/>
      <c r="J8" s="8"/>
      <c r="L8" s="7"/>
      <c r="O8" s="8"/>
      <c r="Q8" s="7"/>
      <c r="S8" s="8"/>
      <c r="U8" s="7"/>
      <c r="W8" s="8"/>
      <c r="Y8" s="7"/>
      <c r="Z8" s="8"/>
    </row>
    <row r="9" spans="2:44" x14ac:dyDescent="0.3">
      <c r="B9" s="7">
        <v>25</v>
      </c>
      <c r="C9" s="5">
        <v>25</v>
      </c>
      <c r="D9" s="5">
        <f t="shared" si="0"/>
        <v>1</v>
      </c>
      <c r="E9" s="5">
        <f t="shared" si="1"/>
        <v>0.5</v>
      </c>
      <c r="F9" s="29">
        <f t="shared" si="2"/>
        <v>0</v>
      </c>
      <c r="G9" s="8">
        <v>1</v>
      </c>
      <c r="I9" s="7"/>
      <c r="J9" s="8"/>
      <c r="L9" s="7"/>
      <c r="O9" s="8"/>
      <c r="Q9" s="7"/>
      <c r="S9" s="8"/>
      <c r="U9" s="7"/>
      <c r="W9" s="8"/>
      <c r="Y9" s="7"/>
      <c r="Z9" s="8"/>
    </row>
    <row r="10" spans="2:44" x14ac:dyDescent="0.3">
      <c r="B10" s="7">
        <v>26</v>
      </c>
      <c r="C10" s="5">
        <v>56</v>
      </c>
      <c r="D10" s="5">
        <f t="shared" si="0"/>
        <v>31</v>
      </c>
      <c r="E10" s="5">
        <f t="shared" si="1"/>
        <v>15.5</v>
      </c>
      <c r="F10" s="29">
        <f>((B11-C10-W4)-1)*0.5</f>
        <v>3</v>
      </c>
      <c r="G10" s="8">
        <v>1</v>
      </c>
      <c r="I10" s="7"/>
      <c r="J10" s="8"/>
      <c r="L10" s="7"/>
      <c r="O10" s="8"/>
      <c r="Q10" s="7"/>
      <c r="S10" s="8"/>
      <c r="U10" s="7"/>
      <c r="W10" s="8"/>
      <c r="Y10" s="7"/>
      <c r="Z10" s="8"/>
    </row>
    <row r="11" spans="2:44" x14ac:dyDescent="0.3">
      <c r="B11" s="7">
        <v>72</v>
      </c>
      <c r="C11" s="5">
        <v>72</v>
      </c>
      <c r="D11" s="5">
        <f t="shared" si="0"/>
        <v>1</v>
      </c>
      <c r="E11" s="5">
        <f t="shared" si="1"/>
        <v>0.5</v>
      </c>
      <c r="F11" s="29">
        <f t="shared" si="2"/>
        <v>2</v>
      </c>
      <c r="G11" s="8">
        <v>1</v>
      </c>
      <c r="I11" s="7"/>
      <c r="J11" s="8"/>
      <c r="L11" s="7"/>
      <c r="O11" s="8"/>
      <c r="Q11" s="7"/>
      <c r="S11" s="8"/>
      <c r="U11" s="7"/>
      <c r="W11" s="8"/>
      <c r="Y11" s="7"/>
      <c r="Z11" s="8"/>
    </row>
    <row r="12" spans="2:44" x14ac:dyDescent="0.3">
      <c r="B12" s="7">
        <v>77</v>
      </c>
      <c r="C12" s="5">
        <v>79</v>
      </c>
      <c r="D12" s="5">
        <f t="shared" si="0"/>
        <v>3</v>
      </c>
      <c r="E12" s="5">
        <f t="shared" si="1"/>
        <v>1.5</v>
      </c>
      <c r="F12" s="29">
        <f t="shared" si="2"/>
        <v>1.5</v>
      </c>
      <c r="G12" s="8">
        <v>1</v>
      </c>
      <c r="I12" s="7"/>
      <c r="J12" s="8"/>
      <c r="L12" s="7"/>
      <c r="O12" s="8"/>
      <c r="Q12" s="7"/>
      <c r="S12" s="8"/>
      <c r="U12" s="7"/>
      <c r="W12" s="8"/>
      <c r="Y12" s="7"/>
      <c r="Z12" s="8"/>
    </row>
    <row r="13" spans="2:44" x14ac:dyDescent="0.3">
      <c r="B13" s="7">
        <v>83</v>
      </c>
      <c r="C13" s="5">
        <v>88</v>
      </c>
      <c r="D13" s="5">
        <f t="shared" si="0"/>
        <v>6</v>
      </c>
      <c r="E13" s="5">
        <f t="shared" si="1"/>
        <v>3</v>
      </c>
      <c r="F13" s="29">
        <f t="shared" si="2"/>
        <v>1.5</v>
      </c>
      <c r="G13" s="8">
        <v>1</v>
      </c>
      <c r="I13" s="7"/>
      <c r="J13" s="8"/>
      <c r="L13" s="7"/>
      <c r="O13" s="8"/>
      <c r="Q13" s="7"/>
      <c r="S13" s="8"/>
      <c r="U13" s="7"/>
      <c r="W13" s="8"/>
      <c r="Y13" s="7"/>
      <c r="Z13" s="8"/>
    </row>
    <row r="14" spans="2:44" x14ac:dyDescent="0.3">
      <c r="B14" s="7">
        <v>92</v>
      </c>
      <c r="C14" s="5">
        <v>93</v>
      </c>
      <c r="D14" s="5">
        <f t="shared" si="0"/>
        <v>2</v>
      </c>
      <c r="E14" s="5">
        <f t="shared" si="1"/>
        <v>1</v>
      </c>
      <c r="F14" s="29">
        <f t="shared" si="2"/>
        <v>1</v>
      </c>
      <c r="G14" s="8">
        <v>1</v>
      </c>
      <c r="I14" s="7"/>
      <c r="J14" s="8"/>
      <c r="L14" s="7"/>
      <c r="O14" s="8"/>
      <c r="Q14" s="7"/>
      <c r="S14" s="8"/>
      <c r="U14" s="7"/>
      <c r="W14" s="8"/>
      <c r="Y14" s="7"/>
      <c r="Z14" s="8"/>
    </row>
    <row r="15" spans="2:44" x14ac:dyDescent="0.3">
      <c r="B15" s="7">
        <v>96</v>
      </c>
      <c r="C15" s="5">
        <v>96</v>
      </c>
      <c r="D15" s="5">
        <f t="shared" si="0"/>
        <v>1</v>
      </c>
      <c r="E15" s="5">
        <f t="shared" si="1"/>
        <v>0.5</v>
      </c>
      <c r="F15" s="29">
        <f>((B16-C15-W5)-1)*0.5</f>
        <v>4</v>
      </c>
      <c r="G15" s="8">
        <v>1</v>
      </c>
      <c r="I15" s="7"/>
      <c r="J15" s="8"/>
      <c r="L15" s="7"/>
      <c r="O15" s="8"/>
      <c r="Q15" s="7"/>
      <c r="S15" s="8"/>
      <c r="U15" s="7"/>
      <c r="W15" s="8"/>
      <c r="Y15" s="7"/>
      <c r="Z15" s="8"/>
    </row>
    <row r="16" spans="2:44" x14ac:dyDescent="0.3">
      <c r="B16" s="7">
        <v>116</v>
      </c>
      <c r="C16" s="5">
        <v>118</v>
      </c>
      <c r="D16" s="5">
        <f t="shared" si="0"/>
        <v>3</v>
      </c>
      <c r="E16" s="5">
        <f t="shared" si="1"/>
        <v>1.5</v>
      </c>
      <c r="F16" s="29">
        <f t="shared" si="2"/>
        <v>2</v>
      </c>
      <c r="G16" s="8">
        <v>1</v>
      </c>
      <c r="I16" s="7"/>
      <c r="J16" s="8"/>
      <c r="L16" s="7"/>
      <c r="O16" s="8"/>
      <c r="Q16" s="7"/>
      <c r="S16" s="8"/>
      <c r="U16" s="7"/>
      <c r="W16" s="8"/>
      <c r="Y16" s="7"/>
      <c r="Z16" s="8"/>
    </row>
    <row r="17" spans="2:44" x14ac:dyDescent="0.3">
      <c r="B17" s="7">
        <v>123</v>
      </c>
      <c r="C17" s="5">
        <v>145</v>
      </c>
      <c r="D17" s="5">
        <f t="shared" si="0"/>
        <v>23</v>
      </c>
      <c r="E17" s="5">
        <f t="shared" si="1"/>
        <v>11.5</v>
      </c>
      <c r="F17" s="29">
        <f>((B18-C17-W6)-1)*0.5</f>
        <v>5.5</v>
      </c>
      <c r="G17" s="8">
        <v>1</v>
      </c>
      <c r="I17" s="7"/>
      <c r="J17" s="8"/>
      <c r="L17" s="7"/>
      <c r="O17" s="8"/>
      <c r="Q17" s="7"/>
      <c r="S17" s="8"/>
      <c r="U17" s="7"/>
      <c r="W17" s="8"/>
      <c r="Y17" s="7"/>
      <c r="Z17" s="8"/>
    </row>
    <row r="18" spans="2:44" x14ac:dyDescent="0.3">
      <c r="B18" s="7">
        <v>160</v>
      </c>
      <c r="C18" s="5">
        <v>162</v>
      </c>
      <c r="D18" s="5">
        <f t="shared" si="0"/>
        <v>3</v>
      </c>
      <c r="E18" s="5">
        <f t="shared" si="1"/>
        <v>1.5</v>
      </c>
      <c r="F18" s="29">
        <f t="shared" si="2"/>
        <v>2</v>
      </c>
      <c r="G18" s="8">
        <v>1</v>
      </c>
      <c r="I18" s="7"/>
      <c r="J18" s="8"/>
      <c r="L18" s="7"/>
      <c r="O18" s="8"/>
      <c r="Q18" s="7"/>
      <c r="S18" s="8"/>
      <c r="U18" s="7"/>
      <c r="W18" s="8"/>
      <c r="Y18" s="7"/>
      <c r="Z18" s="8"/>
    </row>
    <row r="19" spans="2:44" x14ac:dyDescent="0.3">
      <c r="B19" s="7">
        <v>167</v>
      </c>
      <c r="C19" s="5">
        <v>175</v>
      </c>
      <c r="D19" s="5">
        <f t="shared" si="0"/>
        <v>9</v>
      </c>
      <c r="E19" s="5">
        <f t="shared" si="1"/>
        <v>4.5</v>
      </c>
      <c r="F19" s="29">
        <f>((B20-C19-S4)-1)*0.5</f>
        <v>2</v>
      </c>
      <c r="G19" s="8">
        <v>1</v>
      </c>
      <c r="I19" s="7"/>
      <c r="J19" s="8"/>
      <c r="L19" s="7"/>
      <c r="O19" s="8"/>
      <c r="Q19" s="7"/>
      <c r="S19" s="8"/>
      <c r="U19" s="7"/>
      <c r="W19" s="8"/>
      <c r="Y19" s="7"/>
      <c r="Z19" s="8"/>
    </row>
    <row r="20" spans="2:44" x14ac:dyDescent="0.3">
      <c r="B20" s="7">
        <v>204</v>
      </c>
      <c r="C20" s="5">
        <v>205</v>
      </c>
      <c r="D20" s="5">
        <f t="shared" si="0"/>
        <v>2</v>
      </c>
      <c r="E20" s="5">
        <f t="shared" si="1"/>
        <v>1</v>
      </c>
      <c r="F20" s="29">
        <f t="shared" si="2"/>
        <v>1</v>
      </c>
      <c r="G20" s="8">
        <v>1</v>
      </c>
      <c r="I20" s="7"/>
      <c r="J20" s="8"/>
      <c r="L20" s="7"/>
      <c r="O20" s="8"/>
      <c r="Q20" s="7"/>
      <c r="S20" s="8"/>
      <c r="U20" s="7"/>
      <c r="W20" s="8"/>
      <c r="Y20" s="7"/>
      <c r="Z20" s="8"/>
    </row>
    <row r="21" spans="2:44" x14ac:dyDescent="0.3">
      <c r="B21" s="7">
        <v>208</v>
      </c>
      <c r="C21" s="5">
        <v>210</v>
      </c>
      <c r="D21" s="5">
        <f t="shared" si="0"/>
        <v>3</v>
      </c>
      <c r="E21" s="5">
        <f t="shared" si="1"/>
        <v>1.5</v>
      </c>
      <c r="F21" s="29">
        <f t="shared" si="2"/>
        <v>4</v>
      </c>
      <c r="G21" s="8">
        <v>1</v>
      </c>
      <c r="I21" s="7"/>
      <c r="J21" s="8"/>
      <c r="L21" s="7"/>
      <c r="O21" s="8"/>
      <c r="Q21" s="7"/>
      <c r="S21" s="8"/>
      <c r="U21" s="7"/>
      <c r="W21" s="8"/>
      <c r="Y21" s="7"/>
      <c r="Z21" s="8"/>
    </row>
    <row r="22" spans="2:44" x14ac:dyDescent="0.3">
      <c r="B22" s="7">
        <v>219</v>
      </c>
      <c r="C22" s="5">
        <v>222</v>
      </c>
      <c r="D22" s="5">
        <f t="shared" si="0"/>
        <v>4</v>
      </c>
      <c r="E22" s="5">
        <f t="shared" si="1"/>
        <v>2</v>
      </c>
      <c r="F22" s="29">
        <f t="shared" si="2"/>
        <v>3</v>
      </c>
      <c r="G22" s="8">
        <v>1</v>
      </c>
      <c r="I22" s="7"/>
      <c r="J22" s="8"/>
      <c r="L22" s="7"/>
      <c r="O22" s="8"/>
      <c r="Q22" s="7"/>
      <c r="S22" s="8"/>
      <c r="U22" s="7"/>
      <c r="W22" s="8"/>
      <c r="Y22" s="7"/>
      <c r="Z22" s="8"/>
    </row>
    <row r="23" spans="2:44" x14ac:dyDescent="0.3">
      <c r="B23" s="7">
        <v>229</v>
      </c>
      <c r="C23" s="5">
        <v>232</v>
      </c>
      <c r="D23" s="5">
        <f t="shared" si="0"/>
        <v>4</v>
      </c>
      <c r="E23" s="5">
        <f t="shared" si="1"/>
        <v>2</v>
      </c>
      <c r="F23" s="29">
        <f t="shared" si="2"/>
        <v>2.5</v>
      </c>
      <c r="G23" s="8">
        <v>1</v>
      </c>
      <c r="I23" s="7"/>
      <c r="J23" s="8"/>
      <c r="L23" s="7"/>
      <c r="O23" s="8"/>
      <c r="Q23" s="7"/>
      <c r="S23" s="8"/>
      <c r="U23" s="7"/>
      <c r="W23" s="8"/>
      <c r="Y23" s="7"/>
      <c r="Z23" s="8"/>
    </row>
    <row r="24" spans="2:44" x14ac:dyDescent="0.3">
      <c r="B24" s="7">
        <v>238</v>
      </c>
      <c r="C24" s="5">
        <v>239</v>
      </c>
      <c r="D24" s="5">
        <f t="shared" si="0"/>
        <v>2</v>
      </c>
      <c r="E24" s="5">
        <f t="shared" si="1"/>
        <v>1</v>
      </c>
      <c r="F24" s="29">
        <f t="shared" si="2"/>
        <v>1.5</v>
      </c>
      <c r="G24" s="8">
        <v>1</v>
      </c>
      <c r="I24" s="7"/>
      <c r="J24" s="8"/>
      <c r="L24" s="7"/>
      <c r="O24" s="8"/>
      <c r="Q24" s="7"/>
      <c r="S24" s="8"/>
      <c r="U24" s="7"/>
      <c r="W24" s="8"/>
      <c r="Y24" s="7"/>
      <c r="Z24" s="8"/>
    </row>
    <row r="25" spans="2:44" x14ac:dyDescent="0.3">
      <c r="B25" s="7">
        <v>243</v>
      </c>
      <c r="C25" s="5">
        <v>245</v>
      </c>
      <c r="D25" s="5">
        <f t="shared" si="0"/>
        <v>3</v>
      </c>
      <c r="E25" s="5">
        <f t="shared" si="1"/>
        <v>1.5</v>
      </c>
      <c r="F25" s="29">
        <f t="shared" si="2"/>
        <v>0</v>
      </c>
      <c r="G25" s="8">
        <v>1</v>
      </c>
      <c r="I25" s="7"/>
      <c r="J25" s="8"/>
      <c r="L25" s="7"/>
      <c r="O25" s="8"/>
      <c r="Q25" s="7"/>
      <c r="S25" s="8"/>
      <c r="U25" s="7"/>
      <c r="W25" s="8"/>
      <c r="Y25" s="7"/>
      <c r="Z25" s="8"/>
    </row>
    <row r="26" spans="2:44" x14ac:dyDescent="0.3">
      <c r="B26" s="7">
        <v>246</v>
      </c>
      <c r="C26" s="5">
        <v>265</v>
      </c>
      <c r="D26" s="5">
        <f t="shared" si="0"/>
        <v>20</v>
      </c>
      <c r="E26" s="5">
        <f t="shared" si="1"/>
        <v>10</v>
      </c>
      <c r="F26" s="29">
        <f>((B27-C26-S5)-1)*0.5</f>
        <v>7</v>
      </c>
      <c r="G26" s="8">
        <v>1</v>
      </c>
      <c r="I26" s="7"/>
      <c r="J26" s="8"/>
      <c r="L26" s="7"/>
      <c r="O26" s="8"/>
      <c r="Q26" s="7"/>
      <c r="S26" s="8"/>
      <c r="U26" s="7"/>
      <c r="W26" s="8"/>
      <c r="Y26" s="7"/>
      <c r="Z26" s="8"/>
    </row>
    <row r="27" spans="2:44" x14ac:dyDescent="0.3">
      <c r="B27" s="7">
        <v>318</v>
      </c>
      <c r="C27" s="5">
        <v>319</v>
      </c>
      <c r="D27" s="5">
        <f t="shared" si="0"/>
        <v>2</v>
      </c>
      <c r="E27" s="5">
        <f t="shared" si="1"/>
        <v>1</v>
      </c>
      <c r="F27" s="29">
        <f t="shared" si="2"/>
        <v>3</v>
      </c>
      <c r="G27" s="8">
        <v>1</v>
      </c>
      <c r="I27" s="7"/>
      <c r="J27" s="8"/>
      <c r="L27" s="7"/>
      <c r="O27" s="8"/>
      <c r="Q27" s="7"/>
      <c r="S27" s="8"/>
      <c r="U27" s="7"/>
      <c r="W27" s="8"/>
      <c r="Y27" s="7"/>
      <c r="Z27" s="8"/>
    </row>
    <row r="28" spans="2:44" x14ac:dyDescent="0.3">
      <c r="B28" s="7">
        <v>326</v>
      </c>
      <c r="C28" s="5">
        <v>329</v>
      </c>
      <c r="D28" s="5">
        <f t="shared" si="0"/>
        <v>4</v>
      </c>
      <c r="E28" s="5">
        <f t="shared" si="1"/>
        <v>2</v>
      </c>
      <c r="F28" s="29">
        <f t="shared" si="2"/>
        <v>0</v>
      </c>
      <c r="G28" s="8">
        <v>1</v>
      </c>
      <c r="I28" s="7"/>
      <c r="J28" s="8"/>
      <c r="L28" s="7"/>
      <c r="O28" s="8"/>
      <c r="Q28" s="7"/>
      <c r="S28" s="8"/>
      <c r="U28" s="7"/>
      <c r="W28" s="8"/>
      <c r="Y28" s="7"/>
      <c r="Z28" s="8"/>
    </row>
    <row r="29" spans="2:44" x14ac:dyDescent="0.3">
      <c r="B29" s="7">
        <v>330</v>
      </c>
      <c r="C29" s="5">
        <v>330</v>
      </c>
      <c r="D29" s="5">
        <f t="shared" si="0"/>
        <v>1</v>
      </c>
      <c r="E29" s="5">
        <f t="shared" si="1"/>
        <v>0.5</v>
      </c>
      <c r="G29" s="8">
        <v>1</v>
      </c>
      <c r="I29" s="7"/>
      <c r="J29" s="8"/>
      <c r="L29" s="7"/>
      <c r="O29" s="8"/>
      <c r="Q29" s="7"/>
      <c r="S29" s="8"/>
      <c r="U29" s="7"/>
      <c r="W29" s="8"/>
      <c r="Y29" s="7"/>
      <c r="Z29" s="8"/>
    </row>
    <row r="30" spans="2:44" x14ac:dyDescent="0.3">
      <c r="B30" s="9"/>
      <c r="C30" s="10"/>
      <c r="D30" s="10"/>
      <c r="E30" s="10"/>
      <c r="F30" s="10"/>
      <c r="G30" s="11"/>
      <c r="I30" s="9"/>
      <c r="J30" s="11"/>
      <c r="L30" s="9"/>
      <c r="M30" s="10"/>
      <c r="N30" s="10"/>
      <c r="O30" s="11"/>
      <c r="Q30" s="9"/>
      <c r="R30" s="10"/>
      <c r="S30" s="11"/>
      <c r="U30" s="9"/>
      <c r="V30" s="10"/>
      <c r="W30" s="11"/>
      <c r="Y30" s="9"/>
      <c r="Z30" s="11"/>
    </row>
    <row r="32" spans="2:44" x14ac:dyDescent="0.3">
      <c r="D32" s="5">
        <f>SUM(D4:D30)</f>
        <v>139</v>
      </c>
      <c r="F32" s="29">
        <f>AVERAGE(F4:F28)</f>
        <v>2.1</v>
      </c>
      <c r="G32" s="5">
        <f>SUM(G4:G30)</f>
        <v>26</v>
      </c>
      <c r="J32" s="5">
        <f>SUM(J4:J30)</f>
        <v>3</v>
      </c>
      <c r="N32" s="5">
        <f>SUM(N4:N30)</f>
        <v>4</v>
      </c>
      <c r="O32" s="5">
        <f>SUM(O4:O30)</f>
        <v>1</v>
      </c>
      <c r="S32" s="5">
        <f>SUM(S4:S30)</f>
        <v>84</v>
      </c>
      <c r="W32" s="5">
        <f>SUM(W4:W30)</f>
        <v>23</v>
      </c>
      <c r="Z32" s="5">
        <f>SUM(Z4:Z30)</f>
        <v>1</v>
      </c>
      <c r="AB32" s="5">
        <f>SUM(AB4:AB30)</f>
        <v>360</v>
      </c>
      <c r="AC32" s="5">
        <f>AB32-(S32+W32+Z32)</f>
        <v>252</v>
      </c>
      <c r="AD32" s="6">
        <f>((D32+J32)/AC32)*100</f>
        <v>56.349206349206348</v>
      </c>
      <c r="AE32" s="6">
        <f>100-AD32</f>
        <v>43.650793650793652</v>
      </c>
      <c r="AF32" s="6">
        <f>(N32/AC32)*100</f>
        <v>1.5873015873015872</v>
      </c>
      <c r="AG32" s="6">
        <f>B4/120</f>
        <v>1.6666666666666666E-2</v>
      </c>
      <c r="AH32" s="6">
        <f>I4/120</f>
        <v>1.4666666666666666</v>
      </c>
      <c r="AI32" s="6">
        <f>S6/120</f>
        <v>0.18333333333333332</v>
      </c>
      <c r="AJ32" s="6">
        <f>J32</f>
        <v>3</v>
      </c>
      <c r="AK32" s="6">
        <v>2</v>
      </c>
      <c r="AL32" s="6">
        <f>(AK32/AJ32)*100</f>
        <v>66.666666666666657</v>
      </c>
      <c r="AM32" s="6">
        <f>G32+J32</f>
        <v>29</v>
      </c>
      <c r="AN32" s="6">
        <f>(SUM(G34:G35)/AM32)*100</f>
        <v>0</v>
      </c>
      <c r="AO32" s="6" t="s">
        <v>32</v>
      </c>
      <c r="AP32" s="6" t="s">
        <v>32</v>
      </c>
      <c r="AQ32" s="6">
        <f>AVERAGE(D4:D29)/2</f>
        <v>2.6730769230769229</v>
      </c>
      <c r="AR32" s="29">
        <f>F32</f>
        <v>2.1</v>
      </c>
    </row>
    <row r="34" spans="2:7" x14ac:dyDescent="0.3">
      <c r="B34" s="20" t="s">
        <v>26</v>
      </c>
      <c r="G34" s="5">
        <v>0</v>
      </c>
    </row>
    <row r="35" spans="2:7" x14ac:dyDescent="0.3">
      <c r="B35" s="21" t="s">
        <v>27</v>
      </c>
      <c r="G35" s="5">
        <v>0</v>
      </c>
    </row>
  </sheetData>
  <mergeCells count="6">
    <mergeCell ref="Y2:Z2"/>
    <mergeCell ref="B2:G2"/>
    <mergeCell ref="I2:J2"/>
    <mergeCell ref="L2:O2"/>
    <mergeCell ref="Q2:S2"/>
    <mergeCell ref="U2:W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R78"/>
  <sheetViews>
    <sheetView topLeftCell="F17" zoomScale="50" workbookViewId="0">
      <selection activeCell="F50" sqref="F50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8.1640625" style="5" customWidth="1"/>
    <col min="6" max="6" width="25.1640625" style="5" bestFit="1" customWidth="1"/>
    <col min="7" max="7" width="16.1640625" style="5" bestFit="1" customWidth="1"/>
    <col min="8" max="8" width="3.6640625" style="5" customWidth="1"/>
    <col min="9" max="9" width="21.1640625" style="5" bestFit="1" customWidth="1"/>
    <col min="10" max="10" width="14.1640625" style="5" bestFit="1" customWidth="1"/>
    <col min="11" max="11" width="4.83203125" style="5" customWidth="1"/>
    <col min="12" max="12" width="17.5" style="5" bestFit="1" customWidth="1"/>
    <col min="13" max="13" width="16.1640625" style="5" bestFit="1" customWidth="1"/>
    <col min="14" max="14" width="18.1640625" style="5" bestFit="1" customWidth="1"/>
    <col min="15" max="15" width="12.83203125" style="5" bestFit="1" customWidth="1"/>
    <col min="16" max="16" width="4.6640625" style="5" customWidth="1"/>
    <col min="17" max="17" width="17.5" style="5" bestFit="1" customWidth="1"/>
    <col min="18" max="18" width="16.1640625" style="5" bestFit="1" customWidth="1"/>
    <col min="19" max="19" width="18.1640625" style="5" bestFit="1" customWidth="1"/>
    <col min="20" max="20" width="5.83203125" style="5" customWidth="1"/>
    <col min="21" max="21" width="17.5" style="5" bestFit="1" customWidth="1"/>
    <col min="22" max="22" width="16.1640625" style="5" bestFit="1" customWidth="1"/>
    <col min="23" max="23" width="18.1640625" style="5" bestFit="1" customWidth="1"/>
    <col min="24" max="24" width="5" style="5" customWidth="1"/>
    <col min="25" max="25" width="21.1640625" style="5" bestFit="1" customWidth="1"/>
    <col min="26" max="26" width="14.1640625" style="5" bestFit="1" customWidth="1"/>
    <col min="27" max="27" width="5.83203125" style="5" customWidth="1"/>
    <col min="28" max="28" width="40.6640625" style="5" bestFit="1" customWidth="1"/>
    <col min="29" max="29" width="19.6640625" style="5" bestFit="1" customWidth="1"/>
    <col min="30" max="30" width="34.5" style="6" customWidth="1"/>
    <col min="31" max="31" width="20.5" style="6" customWidth="1"/>
    <col min="32" max="32" width="22" style="6" bestFit="1" customWidth="1"/>
    <col min="33" max="33" width="11" style="6" bestFit="1" customWidth="1"/>
    <col min="34" max="34" width="14.1640625" style="6" customWidth="1"/>
    <col min="35" max="35" width="16.83203125" style="6" bestFit="1" customWidth="1"/>
    <col min="36" max="37" width="14.83203125" style="5" bestFit="1" customWidth="1"/>
    <col min="38" max="38" width="13.5" style="5" bestFit="1" customWidth="1"/>
    <col min="39" max="39" width="20.83203125" style="5" bestFit="1" customWidth="1"/>
    <col min="40" max="40" width="29" style="6" bestFit="1" customWidth="1"/>
    <col min="41" max="41" width="27.5" style="5" bestFit="1" customWidth="1"/>
    <col min="42" max="42" width="26.33203125" style="5" bestFit="1" customWidth="1"/>
    <col min="43" max="43" width="19.5" style="5" bestFit="1" customWidth="1"/>
    <col min="44" max="44" width="13.83203125" style="5" bestFit="1" customWidth="1"/>
    <col min="45" max="16384" width="8.83203125" style="5"/>
  </cols>
  <sheetData>
    <row r="2" spans="2:44" ht="81" customHeight="1" x14ac:dyDescent="0.3">
      <c r="B2" s="32" t="s">
        <v>0</v>
      </c>
      <c r="C2" s="33"/>
      <c r="D2" s="33"/>
      <c r="E2" s="33"/>
      <c r="F2" s="33"/>
      <c r="G2" s="34"/>
      <c r="H2" s="13"/>
      <c r="I2" s="35" t="s">
        <v>4</v>
      </c>
      <c r="J2" s="36"/>
      <c r="K2" s="13"/>
      <c r="L2" s="37" t="s">
        <v>16</v>
      </c>
      <c r="M2" s="38"/>
      <c r="N2" s="38"/>
      <c r="O2" s="39"/>
      <c r="P2" s="13"/>
      <c r="Q2" s="40" t="s">
        <v>7</v>
      </c>
      <c r="R2" s="41"/>
      <c r="S2" s="42"/>
      <c r="T2" s="13"/>
      <c r="U2" s="43" t="s">
        <v>31</v>
      </c>
      <c r="V2" s="44"/>
      <c r="W2" s="45"/>
      <c r="X2" s="13"/>
      <c r="Y2" s="30" t="s">
        <v>8</v>
      </c>
      <c r="Z2" s="31"/>
      <c r="AA2" s="13"/>
      <c r="AB2" s="3" t="s">
        <v>18</v>
      </c>
      <c r="AC2" s="3" t="s">
        <v>24</v>
      </c>
      <c r="AD2" s="4" t="s">
        <v>19</v>
      </c>
      <c r="AE2" s="4" t="s">
        <v>21</v>
      </c>
      <c r="AF2" s="4" t="s">
        <v>20</v>
      </c>
      <c r="AG2" s="4" t="s">
        <v>10</v>
      </c>
      <c r="AH2" s="4" t="s">
        <v>11</v>
      </c>
      <c r="AI2" s="4" t="s">
        <v>12</v>
      </c>
      <c r="AJ2" s="4" t="s">
        <v>13</v>
      </c>
      <c r="AK2" s="4" t="s">
        <v>14</v>
      </c>
      <c r="AL2" s="4" t="s">
        <v>22</v>
      </c>
      <c r="AM2" s="3" t="s">
        <v>28</v>
      </c>
      <c r="AN2" s="4" t="s">
        <v>23</v>
      </c>
      <c r="AO2" s="4" t="s">
        <v>29</v>
      </c>
      <c r="AP2" s="4" t="s">
        <v>30</v>
      </c>
      <c r="AQ2" s="4" t="s">
        <v>33</v>
      </c>
      <c r="AR2" s="4" t="s">
        <v>36</v>
      </c>
    </row>
    <row r="3" spans="2:44" s="18" customFormat="1" x14ac:dyDescent="0.3">
      <c r="B3" s="12" t="s">
        <v>1</v>
      </c>
      <c r="C3" s="13" t="s">
        <v>2</v>
      </c>
      <c r="D3" s="13" t="s">
        <v>3</v>
      </c>
      <c r="E3" s="13" t="s">
        <v>34</v>
      </c>
      <c r="F3" s="13" t="s">
        <v>35</v>
      </c>
      <c r="G3" s="14" t="s">
        <v>25</v>
      </c>
      <c r="H3" s="13"/>
      <c r="I3" s="12" t="s">
        <v>5</v>
      </c>
      <c r="J3" s="15" t="s">
        <v>6</v>
      </c>
      <c r="K3" s="13"/>
      <c r="L3" s="12" t="s">
        <v>1</v>
      </c>
      <c r="M3" s="13" t="s">
        <v>2</v>
      </c>
      <c r="N3" s="13" t="s">
        <v>3</v>
      </c>
      <c r="O3" s="16" t="s">
        <v>17</v>
      </c>
      <c r="P3" s="17"/>
      <c r="Q3" s="12" t="s">
        <v>1</v>
      </c>
      <c r="R3" s="13" t="s">
        <v>2</v>
      </c>
      <c r="S3" s="15" t="s">
        <v>3</v>
      </c>
      <c r="T3" s="13"/>
      <c r="U3" s="12" t="s">
        <v>1</v>
      </c>
      <c r="V3" s="13" t="s">
        <v>2</v>
      </c>
      <c r="W3" s="15" t="s">
        <v>3</v>
      </c>
      <c r="X3" s="13"/>
      <c r="Y3" s="12" t="s">
        <v>5</v>
      </c>
      <c r="Z3" s="15" t="s">
        <v>6</v>
      </c>
      <c r="AA3" s="13"/>
      <c r="AB3" s="13" t="s">
        <v>9</v>
      </c>
      <c r="AD3" s="19"/>
      <c r="AE3" s="19"/>
      <c r="AF3" s="19"/>
      <c r="AG3" s="19"/>
      <c r="AH3" s="19"/>
      <c r="AI3" s="19"/>
      <c r="AN3" s="19"/>
    </row>
    <row r="4" spans="2:44" x14ac:dyDescent="0.3">
      <c r="B4" s="7">
        <v>4</v>
      </c>
      <c r="C4" s="5">
        <v>6</v>
      </c>
      <c r="D4" s="5">
        <f>(C4-B4)+1</f>
        <v>3</v>
      </c>
      <c r="E4" s="5">
        <f>D4/2</f>
        <v>1.5</v>
      </c>
      <c r="F4" s="29">
        <f>((B5-C4)-1)*0.5</f>
        <v>6.5</v>
      </c>
      <c r="G4" s="8">
        <v>1</v>
      </c>
      <c r="I4" s="7">
        <v>353</v>
      </c>
      <c r="J4" s="8">
        <v>1</v>
      </c>
      <c r="L4" s="26">
        <v>512</v>
      </c>
      <c r="M4" s="27">
        <v>513</v>
      </c>
      <c r="N4" s="27">
        <f t="shared" ref="N4" si="0">(M4-L4)+1</f>
        <v>2</v>
      </c>
      <c r="O4" s="28">
        <v>1</v>
      </c>
      <c r="Q4" s="7">
        <v>354</v>
      </c>
      <c r="R4" s="5">
        <v>368</v>
      </c>
      <c r="S4" s="8">
        <f>(R4-Q4)+1</f>
        <v>15</v>
      </c>
      <c r="U4" s="7">
        <v>378</v>
      </c>
      <c r="V4" s="5">
        <v>380</v>
      </c>
      <c r="W4" s="8">
        <f>(V4-U4)+1</f>
        <v>3</v>
      </c>
      <c r="Y4" s="7"/>
      <c r="Z4" s="8"/>
      <c r="AB4" s="5">
        <v>600</v>
      </c>
    </row>
    <row r="5" spans="2:44" x14ac:dyDescent="0.3">
      <c r="B5" s="7">
        <v>20</v>
      </c>
      <c r="C5" s="5">
        <v>20</v>
      </c>
      <c r="D5" s="5">
        <f t="shared" ref="D5:D68" si="1">(C5-B5)+1</f>
        <v>1</v>
      </c>
      <c r="E5" s="5">
        <f t="shared" ref="E5:E68" si="2">D5/2</f>
        <v>0.5</v>
      </c>
      <c r="F5" s="29">
        <f t="shared" ref="F5:F68" si="3">((B6-C5)-1)*0.5</f>
        <v>0.5</v>
      </c>
      <c r="G5" s="8">
        <v>1</v>
      </c>
      <c r="I5" s="7">
        <v>573</v>
      </c>
      <c r="J5" s="8">
        <v>1</v>
      </c>
      <c r="L5" s="22"/>
      <c r="M5" s="23"/>
      <c r="N5" s="23"/>
      <c r="O5" s="24"/>
      <c r="Q5" s="7">
        <v>574</v>
      </c>
      <c r="R5" s="5">
        <v>600</v>
      </c>
      <c r="S5" s="8">
        <f t="shared" ref="S5" si="4">(R5-Q5)+1</f>
        <v>27</v>
      </c>
      <c r="U5" s="7"/>
      <c r="W5" s="8"/>
      <c r="Y5" s="7"/>
      <c r="Z5" s="8"/>
    </row>
    <row r="6" spans="2:44" x14ac:dyDescent="0.3">
      <c r="B6" s="7">
        <v>22</v>
      </c>
      <c r="C6" s="5">
        <v>27</v>
      </c>
      <c r="D6" s="5">
        <f t="shared" si="1"/>
        <v>6</v>
      </c>
      <c r="E6" s="5">
        <f t="shared" si="2"/>
        <v>3</v>
      </c>
      <c r="F6" s="29">
        <f t="shared" si="3"/>
        <v>2.5</v>
      </c>
      <c r="G6" s="8">
        <v>1</v>
      </c>
      <c r="I6" s="7"/>
      <c r="J6" s="8"/>
      <c r="L6" s="26"/>
      <c r="M6" s="27"/>
      <c r="N6" s="27"/>
      <c r="O6" s="28"/>
      <c r="Q6" s="7"/>
      <c r="S6" s="8"/>
      <c r="U6" s="7"/>
      <c r="W6" s="8"/>
      <c r="Y6" s="7"/>
      <c r="Z6" s="8"/>
    </row>
    <row r="7" spans="2:44" x14ac:dyDescent="0.3">
      <c r="B7" s="7">
        <v>33</v>
      </c>
      <c r="C7" s="5">
        <v>34</v>
      </c>
      <c r="D7" s="5">
        <f t="shared" si="1"/>
        <v>2</v>
      </c>
      <c r="E7" s="5">
        <f t="shared" si="2"/>
        <v>1</v>
      </c>
      <c r="F7" s="29">
        <f t="shared" si="3"/>
        <v>3</v>
      </c>
      <c r="G7" s="8">
        <v>1</v>
      </c>
      <c r="I7" s="7"/>
      <c r="J7" s="8"/>
      <c r="L7" s="26"/>
      <c r="M7" s="27"/>
      <c r="N7" s="27"/>
      <c r="O7" s="28"/>
      <c r="Q7" s="7"/>
      <c r="S7" s="8"/>
      <c r="U7" s="7"/>
      <c r="W7" s="8"/>
      <c r="Y7" s="7"/>
      <c r="Z7" s="8"/>
    </row>
    <row r="8" spans="2:44" x14ac:dyDescent="0.3">
      <c r="B8" s="7">
        <v>41</v>
      </c>
      <c r="C8" s="5">
        <v>41</v>
      </c>
      <c r="D8" s="5">
        <f t="shared" si="1"/>
        <v>1</v>
      </c>
      <c r="E8" s="5">
        <f t="shared" si="2"/>
        <v>0.5</v>
      </c>
      <c r="F8" s="29">
        <f t="shared" si="3"/>
        <v>6</v>
      </c>
      <c r="G8" s="8">
        <v>1</v>
      </c>
      <c r="I8" s="7"/>
      <c r="J8" s="8"/>
      <c r="L8" s="26"/>
      <c r="M8" s="27"/>
      <c r="N8" s="27"/>
      <c r="O8" s="28"/>
      <c r="Q8" s="7"/>
      <c r="S8" s="8"/>
      <c r="U8" s="7"/>
      <c r="W8" s="8"/>
      <c r="Y8" s="7"/>
      <c r="Z8" s="8"/>
    </row>
    <row r="9" spans="2:44" x14ac:dyDescent="0.3">
      <c r="B9" s="7">
        <v>54</v>
      </c>
      <c r="C9" s="5">
        <v>56</v>
      </c>
      <c r="D9" s="5">
        <f t="shared" si="1"/>
        <v>3</v>
      </c>
      <c r="E9" s="5">
        <f t="shared" si="2"/>
        <v>1.5</v>
      </c>
      <c r="F9" s="29">
        <f t="shared" si="3"/>
        <v>0.5</v>
      </c>
      <c r="G9" s="8">
        <v>1</v>
      </c>
      <c r="I9" s="7"/>
      <c r="J9" s="8"/>
      <c r="L9" s="26"/>
      <c r="M9" s="27"/>
      <c r="N9" s="27"/>
      <c r="O9" s="28"/>
      <c r="Q9" s="7"/>
      <c r="S9" s="8"/>
      <c r="U9" s="7"/>
      <c r="W9" s="8"/>
      <c r="Y9" s="7"/>
      <c r="Z9" s="8"/>
    </row>
    <row r="10" spans="2:44" x14ac:dyDescent="0.3">
      <c r="B10" s="7">
        <v>58</v>
      </c>
      <c r="C10" s="5">
        <v>59</v>
      </c>
      <c r="D10" s="5">
        <f t="shared" si="1"/>
        <v>2</v>
      </c>
      <c r="E10" s="5">
        <f t="shared" si="2"/>
        <v>1</v>
      </c>
      <c r="F10" s="29">
        <f t="shared" si="3"/>
        <v>2</v>
      </c>
      <c r="G10" s="8">
        <v>1</v>
      </c>
      <c r="I10" s="7"/>
      <c r="J10" s="8"/>
      <c r="L10" s="7"/>
      <c r="O10" s="8"/>
      <c r="Q10" s="7"/>
      <c r="S10" s="8"/>
      <c r="U10" s="7"/>
      <c r="W10" s="8"/>
      <c r="Y10" s="7"/>
      <c r="Z10" s="8"/>
    </row>
    <row r="11" spans="2:44" x14ac:dyDescent="0.3">
      <c r="B11" s="7">
        <v>64</v>
      </c>
      <c r="C11" s="5">
        <v>68</v>
      </c>
      <c r="D11" s="5">
        <f t="shared" si="1"/>
        <v>5</v>
      </c>
      <c r="E11" s="5">
        <f t="shared" si="2"/>
        <v>2.5</v>
      </c>
      <c r="F11" s="29">
        <f t="shared" si="3"/>
        <v>4</v>
      </c>
      <c r="G11" s="8">
        <v>1</v>
      </c>
      <c r="I11" s="7"/>
      <c r="J11" s="8"/>
      <c r="L11" s="7"/>
      <c r="O11" s="8"/>
      <c r="Q11" s="7"/>
      <c r="S11" s="8"/>
      <c r="U11" s="7"/>
      <c r="W11" s="8"/>
      <c r="Y11" s="7"/>
      <c r="Z11" s="8"/>
    </row>
    <row r="12" spans="2:44" x14ac:dyDescent="0.3">
      <c r="B12" s="7">
        <v>77</v>
      </c>
      <c r="C12" s="5">
        <v>81</v>
      </c>
      <c r="D12" s="5">
        <f t="shared" si="1"/>
        <v>5</v>
      </c>
      <c r="E12" s="5">
        <f t="shared" si="2"/>
        <v>2.5</v>
      </c>
      <c r="F12" s="29">
        <f t="shared" si="3"/>
        <v>3</v>
      </c>
      <c r="G12" s="8">
        <v>1</v>
      </c>
      <c r="I12" s="7"/>
      <c r="J12" s="8"/>
      <c r="L12" s="7"/>
      <c r="O12" s="8"/>
      <c r="Q12" s="7"/>
      <c r="S12" s="8"/>
      <c r="U12" s="7"/>
      <c r="W12" s="8"/>
      <c r="Y12" s="7"/>
      <c r="Z12" s="8"/>
    </row>
    <row r="13" spans="2:44" x14ac:dyDescent="0.3">
      <c r="B13" s="7">
        <v>88</v>
      </c>
      <c r="C13" s="5">
        <v>88</v>
      </c>
      <c r="D13" s="5">
        <f t="shared" si="1"/>
        <v>1</v>
      </c>
      <c r="E13" s="5">
        <f t="shared" si="2"/>
        <v>0.5</v>
      </c>
      <c r="F13" s="29">
        <f t="shared" si="3"/>
        <v>1.5</v>
      </c>
      <c r="G13" s="8">
        <v>1</v>
      </c>
      <c r="I13" s="7"/>
      <c r="J13" s="8"/>
      <c r="L13" s="7"/>
      <c r="O13" s="8"/>
      <c r="Q13" s="7"/>
      <c r="S13" s="8"/>
      <c r="U13" s="7"/>
      <c r="W13" s="8"/>
      <c r="Y13" s="7"/>
      <c r="Z13" s="8"/>
    </row>
    <row r="14" spans="2:44" x14ac:dyDescent="0.3">
      <c r="B14" s="7">
        <v>92</v>
      </c>
      <c r="C14" s="5">
        <v>96</v>
      </c>
      <c r="D14" s="5">
        <f t="shared" si="1"/>
        <v>5</v>
      </c>
      <c r="E14" s="5">
        <f t="shared" si="2"/>
        <v>2.5</v>
      </c>
      <c r="F14" s="29">
        <f t="shared" si="3"/>
        <v>1.5</v>
      </c>
      <c r="G14" s="8">
        <v>1</v>
      </c>
      <c r="I14" s="7"/>
      <c r="J14" s="8"/>
      <c r="L14" s="7"/>
      <c r="O14" s="8"/>
      <c r="Q14" s="7"/>
      <c r="S14" s="8"/>
      <c r="U14" s="7"/>
      <c r="W14" s="8"/>
      <c r="Y14" s="7"/>
      <c r="Z14" s="8"/>
    </row>
    <row r="15" spans="2:44" x14ac:dyDescent="0.3">
      <c r="B15" s="7">
        <v>100</v>
      </c>
      <c r="C15" s="5">
        <v>109</v>
      </c>
      <c r="D15" s="5">
        <f t="shared" si="1"/>
        <v>10</v>
      </c>
      <c r="E15" s="5">
        <f t="shared" si="2"/>
        <v>5</v>
      </c>
      <c r="F15" s="29">
        <f t="shared" si="3"/>
        <v>8.5</v>
      </c>
      <c r="G15" s="8">
        <v>1</v>
      </c>
      <c r="I15" s="7"/>
      <c r="J15" s="8"/>
      <c r="L15" s="7"/>
      <c r="O15" s="8"/>
      <c r="Q15" s="7"/>
      <c r="S15" s="8"/>
      <c r="U15" s="7"/>
      <c r="W15" s="8"/>
      <c r="Y15" s="7"/>
      <c r="Z15" s="8"/>
    </row>
    <row r="16" spans="2:44" x14ac:dyDescent="0.3">
      <c r="B16" s="7">
        <v>127</v>
      </c>
      <c r="C16" s="5">
        <v>127</v>
      </c>
      <c r="D16" s="5">
        <f t="shared" si="1"/>
        <v>1</v>
      </c>
      <c r="E16" s="5">
        <f t="shared" si="2"/>
        <v>0.5</v>
      </c>
      <c r="F16" s="29">
        <f t="shared" si="3"/>
        <v>3.5</v>
      </c>
      <c r="G16" s="8">
        <v>1</v>
      </c>
      <c r="I16" s="7"/>
      <c r="J16" s="8"/>
      <c r="L16" s="7"/>
      <c r="O16" s="8"/>
      <c r="Q16" s="7"/>
      <c r="S16" s="8"/>
      <c r="U16" s="7"/>
      <c r="W16" s="8"/>
      <c r="Y16" s="7"/>
      <c r="Z16" s="8"/>
    </row>
    <row r="17" spans="2:26" x14ac:dyDescent="0.3">
      <c r="B17" s="7">
        <v>135</v>
      </c>
      <c r="C17" s="5">
        <v>135</v>
      </c>
      <c r="D17" s="5">
        <f t="shared" si="1"/>
        <v>1</v>
      </c>
      <c r="E17" s="5">
        <f t="shared" si="2"/>
        <v>0.5</v>
      </c>
      <c r="F17" s="29">
        <f t="shared" si="3"/>
        <v>2</v>
      </c>
      <c r="G17" s="8">
        <v>1</v>
      </c>
      <c r="I17" s="7"/>
      <c r="J17" s="8"/>
      <c r="L17" s="7"/>
      <c r="O17" s="8"/>
      <c r="Q17" s="7"/>
      <c r="S17" s="8"/>
      <c r="U17" s="7"/>
      <c r="W17" s="8"/>
      <c r="Y17" s="7"/>
      <c r="Z17" s="8"/>
    </row>
    <row r="18" spans="2:26" x14ac:dyDescent="0.3">
      <c r="B18" s="7">
        <v>140</v>
      </c>
      <c r="C18" s="5">
        <v>146</v>
      </c>
      <c r="D18" s="5">
        <f t="shared" si="1"/>
        <v>7</v>
      </c>
      <c r="E18" s="5">
        <f t="shared" si="2"/>
        <v>3.5</v>
      </c>
      <c r="F18" s="29">
        <f t="shared" si="3"/>
        <v>1</v>
      </c>
      <c r="G18" s="8">
        <v>1</v>
      </c>
      <c r="I18" s="7"/>
      <c r="J18" s="8"/>
      <c r="L18" s="7"/>
      <c r="O18" s="8"/>
      <c r="Q18" s="7"/>
      <c r="S18" s="8"/>
      <c r="U18" s="7"/>
      <c r="W18" s="8"/>
      <c r="Y18" s="7"/>
      <c r="Z18" s="8"/>
    </row>
    <row r="19" spans="2:26" x14ac:dyDescent="0.3">
      <c r="B19" s="7">
        <v>149</v>
      </c>
      <c r="C19" s="5">
        <v>155</v>
      </c>
      <c r="D19" s="5">
        <f t="shared" si="1"/>
        <v>7</v>
      </c>
      <c r="E19" s="5">
        <f t="shared" si="2"/>
        <v>3.5</v>
      </c>
      <c r="F19" s="29">
        <f t="shared" si="3"/>
        <v>0.5</v>
      </c>
      <c r="G19" s="8">
        <v>1</v>
      </c>
      <c r="I19" s="7"/>
      <c r="J19" s="8"/>
      <c r="L19" s="7"/>
      <c r="O19" s="8"/>
      <c r="Q19" s="7"/>
      <c r="S19" s="8"/>
      <c r="U19" s="7"/>
      <c r="W19" s="8"/>
      <c r="Y19" s="7"/>
      <c r="Z19" s="8"/>
    </row>
    <row r="20" spans="2:26" x14ac:dyDescent="0.3">
      <c r="B20" s="7">
        <v>157</v>
      </c>
      <c r="C20" s="5">
        <v>159</v>
      </c>
      <c r="D20" s="5">
        <f t="shared" si="1"/>
        <v>3</v>
      </c>
      <c r="E20" s="5">
        <f t="shared" si="2"/>
        <v>1.5</v>
      </c>
      <c r="F20" s="29">
        <f t="shared" si="3"/>
        <v>1.5</v>
      </c>
      <c r="G20" s="8">
        <v>1</v>
      </c>
      <c r="I20" s="7"/>
      <c r="J20" s="8"/>
      <c r="L20" s="7"/>
      <c r="O20" s="8"/>
      <c r="Q20" s="7"/>
      <c r="S20" s="8"/>
      <c r="U20" s="7"/>
      <c r="W20" s="8"/>
      <c r="Y20" s="7"/>
      <c r="Z20" s="8"/>
    </row>
    <row r="21" spans="2:26" x14ac:dyDescent="0.3">
      <c r="B21" s="7">
        <v>163</v>
      </c>
      <c r="C21" s="5">
        <v>163</v>
      </c>
      <c r="D21" s="5">
        <f t="shared" si="1"/>
        <v>1</v>
      </c>
      <c r="E21" s="5">
        <f t="shared" si="2"/>
        <v>0.5</v>
      </c>
      <c r="F21" s="29">
        <f t="shared" si="3"/>
        <v>0.5</v>
      </c>
      <c r="G21" s="8">
        <v>1</v>
      </c>
      <c r="I21" s="7"/>
      <c r="J21" s="8"/>
      <c r="L21" s="7"/>
      <c r="O21" s="8"/>
      <c r="Q21" s="7"/>
      <c r="S21" s="8"/>
      <c r="U21" s="7"/>
      <c r="W21" s="8"/>
      <c r="Y21" s="7"/>
      <c r="Z21" s="8"/>
    </row>
    <row r="22" spans="2:26" x14ac:dyDescent="0.3">
      <c r="B22" s="7">
        <v>165</v>
      </c>
      <c r="C22" s="5">
        <v>165</v>
      </c>
      <c r="D22" s="5">
        <f t="shared" si="1"/>
        <v>1</v>
      </c>
      <c r="E22" s="5">
        <f t="shared" si="2"/>
        <v>0.5</v>
      </c>
      <c r="F22" s="29">
        <f t="shared" si="3"/>
        <v>0.5</v>
      </c>
      <c r="G22" s="8">
        <v>1</v>
      </c>
      <c r="I22" s="7"/>
      <c r="J22" s="8"/>
      <c r="L22" s="7"/>
      <c r="O22" s="8"/>
      <c r="Q22" s="7"/>
      <c r="S22" s="8"/>
      <c r="U22" s="7"/>
      <c r="W22" s="8"/>
      <c r="Y22" s="7"/>
      <c r="Z22" s="8"/>
    </row>
    <row r="23" spans="2:26" x14ac:dyDescent="0.3">
      <c r="B23" s="7">
        <v>167</v>
      </c>
      <c r="C23" s="5">
        <v>167</v>
      </c>
      <c r="D23" s="5">
        <f t="shared" si="1"/>
        <v>1</v>
      </c>
      <c r="E23" s="5">
        <f t="shared" si="2"/>
        <v>0.5</v>
      </c>
      <c r="F23" s="29">
        <f t="shared" si="3"/>
        <v>2.5</v>
      </c>
      <c r="G23" s="8">
        <v>1</v>
      </c>
      <c r="I23" s="7"/>
      <c r="J23" s="8"/>
      <c r="L23" s="7"/>
      <c r="O23" s="8"/>
      <c r="Q23" s="7"/>
      <c r="S23" s="8"/>
      <c r="U23" s="7"/>
      <c r="W23" s="8"/>
      <c r="Y23" s="7"/>
      <c r="Z23" s="8"/>
    </row>
    <row r="24" spans="2:26" x14ac:dyDescent="0.3">
      <c r="B24" s="7">
        <v>173</v>
      </c>
      <c r="C24" s="5">
        <v>181</v>
      </c>
      <c r="D24" s="5">
        <f t="shared" si="1"/>
        <v>9</v>
      </c>
      <c r="E24" s="5">
        <f t="shared" si="2"/>
        <v>4.5</v>
      </c>
      <c r="F24" s="29">
        <f t="shared" si="3"/>
        <v>0.5</v>
      </c>
      <c r="G24" s="8">
        <v>1</v>
      </c>
      <c r="I24" s="7"/>
      <c r="J24" s="8"/>
      <c r="L24" s="7"/>
      <c r="O24" s="8"/>
      <c r="Q24" s="7"/>
      <c r="S24" s="8"/>
      <c r="U24" s="7"/>
      <c r="W24" s="8"/>
      <c r="Y24" s="7"/>
      <c r="Z24" s="8"/>
    </row>
    <row r="25" spans="2:26" x14ac:dyDescent="0.3">
      <c r="B25" s="7">
        <v>183</v>
      </c>
      <c r="C25" s="5">
        <v>183</v>
      </c>
      <c r="D25" s="5">
        <f t="shared" si="1"/>
        <v>1</v>
      </c>
      <c r="E25" s="5">
        <f t="shared" si="2"/>
        <v>0.5</v>
      </c>
      <c r="F25" s="29">
        <f t="shared" si="3"/>
        <v>2</v>
      </c>
      <c r="G25" s="8">
        <v>1</v>
      </c>
      <c r="I25" s="7"/>
      <c r="J25" s="8"/>
      <c r="L25" s="7"/>
      <c r="O25" s="8"/>
      <c r="Q25" s="7"/>
      <c r="S25" s="8"/>
      <c r="U25" s="7"/>
      <c r="W25" s="8"/>
      <c r="Y25" s="7"/>
      <c r="Z25" s="8"/>
    </row>
    <row r="26" spans="2:26" x14ac:dyDescent="0.3">
      <c r="B26" s="7">
        <v>188</v>
      </c>
      <c r="C26" s="5">
        <v>196</v>
      </c>
      <c r="D26" s="5">
        <f t="shared" si="1"/>
        <v>9</v>
      </c>
      <c r="E26" s="5">
        <f t="shared" si="2"/>
        <v>4.5</v>
      </c>
      <c r="F26" s="29">
        <f t="shared" si="3"/>
        <v>2.5</v>
      </c>
      <c r="G26" s="8">
        <v>1</v>
      </c>
      <c r="I26" s="7"/>
      <c r="J26" s="8"/>
      <c r="L26" s="7"/>
      <c r="O26" s="8"/>
      <c r="Q26" s="7"/>
      <c r="S26" s="8"/>
      <c r="U26" s="7"/>
      <c r="W26" s="8"/>
      <c r="Y26" s="7"/>
      <c r="Z26" s="8"/>
    </row>
    <row r="27" spans="2:26" x14ac:dyDescent="0.3">
      <c r="B27" s="7">
        <v>202</v>
      </c>
      <c r="C27" s="5">
        <v>203</v>
      </c>
      <c r="D27" s="5">
        <f t="shared" si="1"/>
        <v>2</v>
      </c>
      <c r="E27" s="5">
        <f t="shared" si="2"/>
        <v>1</v>
      </c>
      <c r="F27" s="29">
        <f t="shared" si="3"/>
        <v>1.5</v>
      </c>
      <c r="G27" s="8">
        <v>1</v>
      </c>
      <c r="I27" s="7"/>
      <c r="J27" s="8"/>
      <c r="L27" s="7"/>
      <c r="O27" s="8"/>
      <c r="Q27" s="7"/>
      <c r="S27" s="8"/>
      <c r="U27" s="7"/>
      <c r="W27" s="8"/>
      <c r="Y27" s="7"/>
      <c r="Z27" s="8"/>
    </row>
    <row r="28" spans="2:26" x14ac:dyDescent="0.3">
      <c r="B28" s="7">
        <v>207</v>
      </c>
      <c r="C28" s="5">
        <v>207</v>
      </c>
      <c r="D28" s="5">
        <f t="shared" si="1"/>
        <v>1</v>
      </c>
      <c r="E28" s="5">
        <f t="shared" si="2"/>
        <v>0.5</v>
      </c>
      <c r="F28" s="29">
        <f t="shared" si="3"/>
        <v>2</v>
      </c>
      <c r="G28" s="8">
        <v>1</v>
      </c>
      <c r="I28" s="7"/>
      <c r="J28" s="8"/>
      <c r="L28" s="7"/>
      <c r="O28" s="8"/>
      <c r="Q28" s="7"/>
      <c r="S28" s="8"/>
      <c r="U28" s="7"/>
      <c r="W28" s="8"/>
      <c r="Y28" s="7"/>
      <c r="Z28" s="8"/>
    </row>
    <row r="29" spans="2:26" x14ac:dyDescent="0.3">
      <c r="B29" s="7">
        <v>212</v>
      </c>
      <c r="C29" s="5">
        <v>213</v>
      </c>
      <c r="D29" s="5">
        <f t="shared" si="1"/>
        <v>2</v>
      </c>
      <c r="E29" s="5">
        <f t="shared" si="2"/>
        <v>1</v>
      </c>
      <c r="F29" s="29">
        <f t="shared" si="3"/>
        <v>1</v>
      </c>
      <c r="G29" s="8">
        <v>1</v>
      </c>
      <c r="I29" s="7"/>
      <c r="J29" s="8"/>
      <c r="L29" s="7"/>
      <c r="O29" s="8"/>
      <c r="Q29" s="7"/>
      <c r="S29" s="8"/>
      <c r="U29" s="7"/>
      <c r="W29" s="8"/>
      <c r="Y29" s="7"/>
      <c r="Z29" s="8"/>
    </row>
    <row r="30" spans="2:26" x14ac:dyDescent="0.3">
      <c r="B30" s="7">
        <v>216</v>
      </c>
      <c r="C30" s="5">
        <v>216</v>
      </c>
      <c r="D30" s="5">
        <f t="shared" si="1"/>
        <v>1</v>
      </c>
      <c r="E30" s="5">
        <f t="shared" si="2"/>
        <v>0.5</v>
      </c>
      <c r="F30" s="29">
        <f t="shared" si="3"/>
        <v>0.5</v>
      </c>
      <c r="G30" s="8">
        <v>1</v>
      </c>
      <c r="I30" s="7"/>
      <c r="J30" s="8"/>
      <c r="L30" s="7"/>
      <c r="O30" s="8"/>
      <c r="Q30" s="7"/>
      <c r="S30" s="8"/>
      <c r="U30" s="7"/>
      <c r="W30" s="8"/>
      <c r="Y30" s="7"/>
      <c r="Z30" s="8"/>
    </row>
    <row r="31" spans="2:26" x14ac:dyDescent="0.3">
      <c r="B31" s="7">
        <v>218</v>
      </c>
      <c r="C31" s="5">
        <v>220</v>
      </c>
      <c r="D31" s="5">
        <f t="shared" si="1"/>
        <v>3</v>
      </c>
      <c r="E31" s="5">
        <f t="shared" si="2"/>
        <v>1.5</v>
      </c>
      <c r="F31" s="29">
        <f t="shared" si="3"/>
        <v>1</v>
      </c>
      <c r="G31" s="8">
        <v>1</v>
      </c>
      <c r="I31" s="7"/>
      <c r="J31" s="8"/>
      <c r="L31" s="7"/>
      <c r="O31" s="8"/>
      <c r="Q31" s="7"/>
      <c r="S31" s="8"/>
      <c r="U31" s="7"/>
      <c r="W31" s="8"/>
      <c r="Y31" s="7"/>
      <c r="Z31" s="8"/>
    </row>
    <row r="32" spans="2:26" x14ac:dyDescent="0.3">
      <c r="B32" s="7">
        <v>223</v>
      </c>
      <c r="C32" s="5">
        <v>223</v>
      </c>
      <c r="D32" s="5">
        <f t="shared" si="1"/>
        <v>1</v>
      </c>
      <c r="E32" s="5">
        <f t="shared" si="2"/>
        <v>0.5</v>
      </c>
      <c r="F32" s="29">
        <f t="shared" si="3"/>
        <v>2</v>
      </c>
      <c r="G32" s="8">
        <v>1</v>
      </c>
      <c r="I32" s="7"/>
      <c r="J32" s="8"/>
      <c r="L32" s="7"/>
      <c r="O32" s="8"/>
      <c r="Q32" s="7"/>
      <c r="S32" s="8"/>
      <c r="U32" s="7"/>
      <c r="W32" s="8"/>
      <c r="Y32" s="7"/>
      <c r="Z32" s="8"/>
    </row>
    <row r="33" spans="2:26" x14ac:dyDescent="0.3">
      <c r="B33" s="7">
        <v>228</v>
      </c>
      <c r="C33" s="5">
        <v>228</v>
      </c>
      <c r="D33" s="5">
        <f t="shared" si="1"/>
        <v>1</v>
      </c>
      <c r="E33" s="5">
        <f t="shared" si="2"/>
        <v>0.5</v>
      </c>
      <c r="F33" s="29">
        <f t="shared" si="3"/>
        <v>1.5</v>
      </c>
      <c r="G33" s="8">
        <v>1</v>
      </c>
      <c r="I33" s="7"/>
      <c r="J33" s="8"/>
      <c r="L33" s="7"/>
      <c r="O33" s="8"/>
      <c r="Q33" s="7"/>
      <c r="S33" s="8"/>
      <c r="U33" s="7"/>
      <c r="W33" s="8"/>
      <c r="Y33" s="7"/>
      <c r="Z33" s="8"/>
    </row>
    <row r="34" spans="2:26" x14ac:dyDescent="0.3">
      <c r="B34" s="7">
        <v>232</v>
      </c>
      <c r="C34" s="5">
        <v>234</v>
      </c>
      <c r="D34" s="5">
        <f t="shared" si="1"/>
        <v>3</v>
      </c>
      <c r="E34" s="5">
        <f t="shared" si="2"/>
        <v>1.5</v>
      </c>
      <c r="F34" s="29">
        <f t="shared" si="3"/>
        <v>2.5</v>
      </c>
      <c r="G34" s="8">
        <v>1</v>
      </c>
      <c r="I34" s="7"/>
      <c r="J34" s="8"/>
      <c r="L34" s="7"/>
      <c r="O34" s="8"/>
      <c r="Q34" s="7"/>
      <c r="S34" s="8"/>
      <c r="U34" s="7"/>
      <c r="W34" s="8"/>
      <c r="Y34" s="7"/>
      <c r="Z34" s="8"/>
    </row>
    <row r="35" spans="2:26" x14ac:dyDescent="0.3">
      <c r="B35" s="7">
        <v>240</v>
      </c>
      <c r="C35" s="5">
        <v>240</v>
      </c>
      <c r="D35" s="5">
        <f t="shared" si="1"/>
        <v>1</v>
      </c>
      <c r="E35" s="5">
        <f t="shared" si="2"/>
        <v>0.5</v>
      </c>
      <c r="F35" s="29">
        <f t="shared" si="3"/>
        <v>1</v>
      </c>
      <c r="G35" s="8">
        <v>1</v>
      </c>
      <c r="I35" s="7"/>
      <c r="J35" s="8"/>
      <c r="L35" s="7"/>
      <c r="O35" s="8"/>
      <c r="Q35" s="7"/>
      <c r="S35" s="8"/>
      <c r="U35" s="7"/>
      <c r="W35" s="8"/>
      <c r="Y35" s="7"/>
      <c r="Z35" s="8"/>
    </row>
    <row r="36" spans="2:26" x14ac:dyDescent="0.3">
      <c r="B36" s="7">
        <v>243</v>
      </c>
      <c r="C36" s="5">
        <v>253</v>
      </c>
      <c r="D36" s="5">
        <f t="shared" si="1"/>
        <v>11</v>
      </c>
      <c r="E36" s="5">
        <f t="shared" si="2"/>
        <v>5.5</v>
      </c>
      <c r="F36" s="29">
        <f t="shared" si="3"/>
        <v>1</v>
      </c>
      <c r="G36" s="8">
        <v>1</v>
      </c>
      <c r="I36" s="7"/>
      <c r="J36" s="8"/>
      <c r="L36" s="7"/>
      <c r="O36" s="8"/>
      <c r="Q36" s="7"/>
      <c r="S36" s="8"/>
      <c r="U36" s="7"/>
      <c r="W36" s="8"/>
      <c r="Y36" s="7"/>
      <c r="Z36" s="8"/>
    </row>
    <row r="37" spans="2:26" x14ac:dyDescent="0.3">
      <c r="B37" s="7">
        <v>256</v>
      </c>
      <c r="C37" s="5">
        <v>258</v>
      </c>
      <c r="D37" s="5">
        <f t="shared" si="1"/>
        <v>3</v>
      </c>
      <c r="E37" s="5">
        <f t="shared" si="2"/>
        <v>1.5</v>
      </c>
      <c r="F37" s="29">
        <f t="shared" si="3"/>
        <v>3</v>
      </c>
      <c r="G37" s="8">
        <v>1</v>
      </c>
      <c r="I37" s="7"/>
      <c r="J37" s="8"/>
      <c r="L37" s="7"/>
      <c r="O37" s="8"/>
      <c r="Q37" s="7"/>
      <c r="S37" s="8"/>
      <c r="U37" s="7"/>
      <c r="W37" s="8"/>
      <c r="Y37" s="7"/>
      <c r="Z37" s="8"/>
    </row>
    <row r="38" spans="2:26" x14ac:dyDescent="0.3">
      <c r="B38" s="7">
        <v>265</v>
      </c>
      <c r="C38" s="5">
        <v>267</v>
      </c>
      <c r="D38" s="5">
        <f t="shared" si="1"/>
        <v>3</v>
      </c>
      <c r="E38" s="5">
        <f t="shared" si="2"/>
        <v>1.5</v>
      </c>
      <c r="F38" s="29">
        <f t="shared" si="3"/>
        <v>1</v>
      </c>
      <c r="G38" s="8">
        <v>1</v>
      </c>
      <c r="I38" s="7"/>
      <c r="J38" s="8"/>
      <c r="L38" s="7"/>
      <c r="O38" s="8"/>
      <c r="Q38" s="7"/>
      <c r="S38" s="8"/>
      <c r="U38" s="7"/>
      <c r="W38" s="8"/>
      <c r="Y38" s="7"/>
      <c r="Z38" s="8"/>
    </row>
    <row r="39" spans="2:26" x14ac:dyDescent="0.3">
      <c r="B39" s="7">
        <v>270</v>
      </c>
      <c r="C39" s="5">
        <v>272</v>
      </c>
      <c r="D39" s="5">
        <f t="shared" si="1"/>
        <v>3</v>
      </c>
      <c r="E39" s="5">
        <f t="shared" si="2"/>
        <v>1.5</v>
      </c>
      <c r="F39" s="29">
        <f t="shared" si="3"/>
        <v>2</v>
      </c>
      <c r="G39" s="8">
        <v>1</v>
      </c>
      <c r="I39" s="7"/>
      <c r="J39" s="8"/>
      <c r="L39" s="7"/>
      <c r="O39" s="8"/>
      <c r="Q39" s="7"/>
      <c r="S39" s="8"/>
      <c r="U39" s="7"/>
      <c r="W39" s="8"/>
      <c r="Y39" s="7"/>
      <c r="Z39" s="8"/>
    </row>
    <row r="40" spans="2:26" x14ac:dyDescent="0.3">
      <c r="B40" s="7">
        <v>277</v>
      </c>
      <c r="C40" s="5">
        <v>277</v>
      </c>
      <c r="D40" s="5">
        <f t="shared" si="1"/>
        <v>1</v>
      </c>
      <c r="E40" s="5">
        <f t="shared" si="2"/>
        <v>0.5</v>
      </c>
      <c r="F40" s="29">
        <f t="shared" si="3"/>
        <v>2.5</v>
      </c>
      <c r="G40" s="8">
        <v>1</v>
      </c>
      <c r="I40" s="7"/>
      <c r="J40" s="8"/>
      <c r="L40" s="7"/>
      <c r="O40" s="8"/>
      <c r="Q40" s="7"/>
      <c r="S40" s="8"/>
      <c r="U40" s="7"/>
      <c r="W40" s="8"/>
      <c r="Y40" s="7"/>
      <c r="Z40" s="8"/>
    </row>
    <row r="41" spans="2:26" x14ac:dyDescent="0.3">
      <c r="B41" s="7">
        <v>283</v>
      </c>
      <c r="C41" s="5">
        <v>283</v>
      </c>
      <c r="D41" s="5">
        <f t="shared" si="1"/>
        <v>1</v>
      </c>
      <c r="E41" s="5">
        <f t="shared" si="2"/>
        <v>0.5</v>
      </c>
      <c r="F41" s="29">
        <f t="shared" si="3"/>
        <v>2.5</v>
      </c>
      <c r="G41" s="8">
        <v>1</v>
      </c>
      <c r="I41" s="7"/>
      <c r="J41" s="8"/>
      <c r="L41" s="7"/>
      <c r="O41" s="8"/>
      <c r="Q41" s="7"/>
      <c r="S41" s="8"/>
      <c r="U41" s="7"/>
      <c r="W41" s="8"/>
      <c r="Y41" s="7"/>
      <c r="Z41" s="8"/>
    </row>
    <row r="42" spans="2:26" x14ac:dyDescent="0.3">
      <c r="B42" s="7">
        <v>289</v>
      </c>
      <c r="C42" s="5">
        <v>289</v>
      </c>
      <c r="D42" s="5">
        <f t="shared" si="1"/>
        <v>1</v>
      </c>
      <c r="E42" s="5">
        <f t="shared" si="2"/>
        <v>0.5</v>
      </c>
      <c r="F42" s="29">
        <f t="shared" si="3"/>
        <v>2.5</v>
      </c>
      <c r="G42" s="8">
        <v>1</v>
      </c>
      <c r="I42" s="7"/>
      <c r="J42" s="8"/>
      <c r="L42" s="7"/>
      <c r="O42" s="8"/>
      <c r="Q42" s="7"/>
      <c r="S42" s="8"/>
      <c r="U42" s="7"/>
      <c r="W42" s="8"/>
      <c r="Y42" s="7"/>
      <c r="Z42" s="8"/>
    </row>
    <row r="43" spans="2:26" x14ac:dyDescent="0.3">
      <c r="B43" s="7">
        <v>295</v>
      </c>
      <c r="C43" s="5">
        <v>298</v>
      </c>
      <c r="D43" s="5">
        <f t="shared" si="1"/>
        <v>4</v>
      </c>
      <c r="E43" s="5">
        <f t="shared" si="2"/>
        <v>2</v>
      </c>
      <c r="F43" s="29">
        <f t="shared" si="3"/>
        <v>2</v>
      </c>
      <c r="G43" s="8">
        <v>1</v>
      </c>
      <c r="I43" s="7"/>
      <c r="J43" s="8"/>
      <c r="L43" s="7"/>
      <c r="O43" s="8"/>
      <c r="Q43" s="7"/>
      <c r="S43" s="8"/>
      <c r="U43" s="7"/>
      <c r="W43" s="8"/>
      <c r="Y43" s="7"/>
      <c r="Z43" s="8"/>
    </row>
    <row r="44" spans="2:26" x14ac:dyDescent="0.3">
      <c r="B44" s="7">
        <v>303</v>
      </c>
      <c r="C44" s="5">
        <v>305</v>
      </c>
      <c r="D44" s="5">
        <f t="shared" si="1"/>
        <v>3</v>
      </c>
      <c r="E44" s="5">
        <f t="shared" si="2"/>
        <v>1.5</v>
      </c>
      <c r="F44" s="29">
        <f t="shared" si="3"/>
        <v>2</v>
      </c>
      <c r="G44" s="8">
        <v>1</v>
      </c>
      <c r="I44" s="7"/>
      <c r="J44" s="8"/>
      <c r="L44" s="7"/>
      <c r="O44" s="8"/>
      <c r="Q44" s="7"/>
      <c r="S44" s="8"/>
      <c r="U44" s="7"/>
      <c r="W44" s="8"/>
      <c r="Y44" s="7"/>
      <c r="Z44" s="8"/>
    </row>
    <row r="45" spans="2:26" x14ac:dyDescent="0.3">
      <c r="B45" s="7">
        <v>310</v>
      </c>
      <c r="C45" s="5">
        <v>317</v>
      </c>
      <c r="D45" s="5">
        <f t="shared" si="1"/>
        <v>8</v>
      </c>
      <c r="E45" s="5">
        <f t="shared" si="2"/>
        <v>4</v>
      </c>
      <c r="F45" s="29">
        <f t="shared" si="3"/>
        <v>2</v>
      </c>
      <c r="G45" s="8">
        <v>1</v>
      </c>
      <c r="I45" s="7"/>
      <c r="J45" s="8"/>
      <c r="L45" s="7"/>
      <c r="O45" s="8"/>
      <c r="Q45" s="7"/>
      <c r="S45" s="8"/>
      <c r="U45" s="7"/>
      <c r="W45" s="8"/>
      <c r="Y45" s="7"/>
      <c r="Z45" s="8"/>
    </row>
    <row r="46" spans="2:26" x14ac:dyDescent="0.3">
      <c r="B46" s="7">
        <v>322</v>
      </c>
      <c r="C46" s="5">
        <v>323</v>
      </c>
      <c r="D46" s="5">
        <f t="shared" si="1"/>
        <v>2</v>
      </c>
      <c r="E46" s="5">
        <f t="shared" si="2"/>
        <v>1</v>
      </c>
      <c r="F46" s="29">
        <f t="shared" si="3"/>
        <v>2.5</v>
      </c>
      <c r="G46" s="8">
        <v>1</v>
      </c>
      <c r="I46" s="7"/>
      <c r="J46" s="8"/>
      <c r="L46" s="7"/>
      <c r="O46" s="8"/>
      <c r="Q46" s="7"/>
      <c r="S46" s="8"/>
      <c r="U46" s="7"/>
      <c r="W46" s="8"/>
      <c r="Y46" s="7"/>
      <c r="Z46" s="8"/>
    </row>
    <row r="47" spans="2:26" x14ac:dyDescent="0.3">
      <c r="B47" s="7">
        <v>329</v>
      </c>
      <c r="C47" s="5">
        <v>329</v>
      </c>
      <c r="D47" s="5">
        <f t="shared" si="1"/>
        <v>1</v>
      </c>
      <c r="E47" s="5">
        <f t="shared" si="2"/>
        <v>0.5</v>
      </c>
      <c r="F47" s="29">
        <f t="shared" si="3"/>
        <v>3</v>
      </c>
      <c r="G47" s="8">
        <v>1</v>
      </c>
      <c r="I47" s="7"/>
      <c r="J47" s="8"/>
      <c r="L47" s="7"/>
      <c r="O47" s="8"/>
      <c r="Q47" s="7"/>
      <c r="S47" s="8"/>
      <c r="U47" s="7"/>
      <c r="W47" s="8"/>
      <c r="Y47" s="7"/>
      <c r="Z47" s="8"/>
    </row>
    <row r="48" spans="2:26" x14ac:dyDescent="0.3">
      <c r="B48" s="7">
        <v>336</v>
      </c>
      <c r="C48" s="5">
        <v>337</v>
      </c>
      <c r="D48" s="5">
        <f t="shared" si="1"/>
        <v>2</v>
      </c>
      <c r="E48" s="5">
        <f t="shared" si="2"/>
        <v>1</v>
      </c>
      <c r="F48" s="29">
        <f t="shared" si="3"/>
        <v>0.5</v>
      </c>
      <c r="G48" s="8">
        <v>1</v>
      </c>
      <c r="I48" s="7"/>
      <c r="J48" s="8"/>
      <c r="L48" s="7"/>
      <c r="O48" s="8"/>
      <c r="Q48" s="7"/>
      <c r="S48" s="8"/>
      <c r="U48" s="7"/>
      <c r="W48" s="8"/>
      <c r="Y48" s="7"/>
      <c r="Z48" s="8"/>
    </row>
    <row r="49" spans="2:26" x14ac:dyDescent="0.3">
      <c r="B49" s="7">
        <v>339</v>
      </c>
      <c r="C49" s="5">
        <v>352</v>
      </c>
      <c r="D49" s="5">
        <f t="shared" si="1"/>
        <v>14</v>
      </c>
      <c r="E49" s="5">
        <f t="shared" si="2"/>
        <v>7</v>
      </c>
      <c r="F49" s="29">
        <f>((B50-C49-S4)-1)*0.5</f>
        <v>2</v>
      </c>
      <c r="G49" s="8">
        <v>1</v>
      </c>
      <c r="I49" s="7"/>
      <c r="J49" s="8"/>
      <c r="L49" s="7"/>
      <c r="O49" s="8"/>
      <c r="Q49" s="7"/>
      <c r="S49" s="8"/>
      <c r="U49" s="7"/>
      <c r="W49" s="8"/>
      <c r="Y49" s="7"/>
      <c r="Z49" s="8"/>
    </row>
    <row r="50" spans="2:26" x14ac:dyDescent="0.3">
      <c r="B50" s="7">
        <v>372</v>
      </c>
      <c r="C50" s="5">
        <v>374</v>
      </c>
      <c r="D50" s="5">
        <f t="shared" si="1"/>
        <v>3</v>
      </c>
      <c r="E50" s="5">
        <f t="shared" si="2"/>
        <v>1.5</v>
      </c>
      <c r="F50" s="29">
        <f t="shared" si="3"/>
        <v>1</v>
      </c>
      <c r="G50" s="8">
        <v>1</v>
      </c>
      <c r="I50" s="7"/>
      <c r="J50" s="8"/>
      <c r="L50" s="7"/>
      <c r="O50" s="8"/>
      <c r="Q50" s="7"/>
      <c r="S50" s="8"/>
      <c r="U50" s="7"/>
      <c r="W50" s="8"/>
      <c r="Y50" s="7"/>
      <c r="Z50" s="8"/>
    </row>
    <row r="51" spans="2:26" x14ac:dyDescent="0.3">
      <c r="B51" s="7">
        <v>377</v>
      </c>
      <c r="C51" s="5">
        <v>377</v>
      </c>
      <c r="D51" s="5">
        <f t="shared" si="1"/>
        <v>1</v>
      </c>
      <c r="E51" s="5">
        <f t="shared" si="2"/>
        <v>0.5</v>
      </c>
      <c r="F51" s="29">
        <f>((B52-C51-W4)-1)*0.5</f>
        <v>2</v>
      </c>
      <c r="G51" s="8">
        <v>1</v>
      </c>
      <c r="I51" s="7"/>
      <c r="J51" s="8"/>
      <c r="L51" s="7"/>
      <c r="O51" s="8"/>
      <c r="Q51" s="7"/>
      <c r="S51" s="8"/>
      <c r="U51" s="7"/>
      <c r="W51" s="8"/>
      <c r="Y51" s="7"/>
      <c r="Z51" s="8"/>
    </row>
    <row r="52" spans="2:26" x14ac:dyDescent="0.3">
      <c r="B52" s="7">
        <v>385</v>
      </c>
      <c r="C52" s="5">
        <v>391</v>
      </c>
      <c r="D52" s="5">
        <f t="shared" si="1"/>
        <v>7</v>
      </c>
      <c r="E52" s="5">
        <f t="shared" si="2"/>
        <v>3.5</v>
      </c>
      <c r="F52" s="29">
        <f t="shared" si="3"/>
        <v>1</v>
      </c>
      <c r="G52" s="8">
        <v>1</v>
      </c>
      <c r="I52" s="7"/>
      <c r="J52" s="8"/>
      <c r="L52" s="7"/>
      <c r="O52" s="8"/>
      <c r="Q52" s="7"/>
      <c r="S52" s="8"/>
      <c r="U52" s="7"/>
      <c r="W52" s="8"/>
      <c r="Y52" s="7"/>
      <c r="Z52" s="8"/>
    </row>
    <row r="53" spans="2:26" x14ac:dyDescent="0.3">
      <c r="B53" s="7">
        <v>394</v>
      </c>
      <c r="C53" s="5">
        <v>399</v>
      </c>
      <c r="D53" s="5">
        <f t="shared" si="1"/>
        <v>6</v>
      </c>
      <c r="E53" s="5">
        <f t="shared" si="2"/>
        <v>3</v>
      </c>
      <c r="F53" s="29">
        <f t="shared" si="3"/>
        <v>4</v>
      </c>
      <c r="G53" s="8">
        <v>1</v>
      </c>
      <c r="I53" s="7"/>
      <c r="J53" s="8"/>
      <c r="L53" s="7"/>
      <c r="O53" s="8"/>
      <c r="Q53" s="7"/>
      <c r="S53" s="8"/>
      <c r="U53" s="7"/>
      <c r="W53" s="8"/>
      <c r="Y53" s="7"/>
      <c r="Z53" s="8"/>
    </row>
    <row r="54" spans="2:26" x14ac:dyDescent="0.3">
      <c r="B54" s="7">
        <v>408</v>
      </c>
      <c r="C54" s="5">
        <v>409</v>
      </c>
      <c r="D54" s="5">
        <f t="shared" si="1"/>
        <v>2</v>
      </c>
      <c r="E54" s="5">
        <f t="shared" si="2"/>
        <v>1</v>
      </c>
      <c r="F54" s="29">
        <f t="shared" si="3"/>
        <v>2.5</v>
      </c>
      <c r="G54" s="8">
        <v>1</v>
      </c>
      <c r="I54" s="7"/>
      <c r="J54" s="8"/>
      <c r="L54" s="7"/>
      <c r="O54" s="8"/>
      <c r="Q54" s="7"/>
      <c r="S54" s="8"/>
      <c r="U54" s="7"/>
      <c r="W54" s="8"/>
      <c r="Y54" s="7"/>
      <c r="Z54" s="8"/>
    </row>
    <row r="55" spans="2:26" x14ac:dyDescent="0.3">
      <c r="B55" s="7">
        <v>415</v>
      </c>
      <c r="C55" s="5">
        <v>415</v>
      </c>
      <c r="D55" s="5">
        <f t="shared" si="1"/>
        <v>1</v>
      </c>
      <c r="E55" s="5">
        <f t="shared" si="2"/>
        <v>0.5</v>
      </c>
      <c r="F55" s="29">
        <f t="shared" si="3"/>
        <v>2.5</v>
      </c>
      <c r="G55" s="8">
        <v>1</v>
      </c>
      <c r="I55" s="7"/>
      <c r="J55" s="8"/>
      <c r="L55" s="7"/>
      <c r="O55" s="8"/>
      <c r="Q55" s="7"/>
      <c r="S55" s="8"/>
      <c r="U55" s="7"/>
      <c r="W55" s="8"/>
      <c r="Y55" s="7"/>
      <c r="Z55" s="8"/>
    </row>
    <row r="56" spans="2:26" x14ac:dyDescent="0.3">
      <c r="B56" s="7">
        <v>421</v>
      </c>
      <c r="C56" s="5">
        <v>421</v>
      </c>
      <c r="D56" s="5">
        <f t="shared" si="1"/>
        <v>1</v>
      </c>
      <c r="E56" s="5">
        <f t="shared" si="2"/>
        <v>0.5</v>
      </c>
      <c r="F56" s="29">
        <f t="shared" si="3"/>
        <v>0.5</v>
      </c>
      <c r="G56" s="8">
        <v>1</v>
      </c>
      <c r="I56" s="7"/>
      <c r="J56" s="8"/>
      <c r="L56" s="7"/>
      <c r="O56" s="8"/>
      <c r="Q56" s="7"/>
      <c r="S56" s="8"/>
      <c r="U56" s="7"/>
      <c r="W56" s="8"/>
      <c r="Y56" s="7"/>
      <c r="Z56" s="8"/>
    </row>
    <row r="57" spans="2:26" x14ac:dyDescent="0.3">
      <c r="B57" s="7">
        <v>423</v>
      </c>
      <c r="C57" s="5">
        <v>427</v>
      </c>
      <c r="D57" s="5">
        <f t="shared" si="1"/>
        <v>5</v>
      </c>
      <c r="E57" s="5">
        <f t="shared" si="2"/>
        <v>2.5</v>
      </c>
      <c r="F57" s="29">
        <f t="shared" si="3"/>
        <v>0.5</v>
      </c>
      <c r="G57" s="8">
        <v>1</v>
      </c>
      <c r="I57" s="7"/>
      <c r="J57" s="8"/>
      <c r="L57" s="7"/>
      <c r="O57" s="8"/>
      <c r="Q57" s="7"/>
      <c r="S57" s="8"/>
      <c r="U57" s="7"/>
      <c r="W57" s="8"/>
      <c r="Y57" s="7"/>
      <c r="Z57" s="8"/>
    </row>
    <row r="58" spans="2:26" x14ac:dyDescent="0.3">
      <c r="B58" s="7">
        <v>429</v>
      </c>
      <c r="C58" s="5">
        <v>433</v>
      </c>
      <c r="D58" s="5">
        <f t="shared" si="1"/>
        <v>5</v>
      </c>
      <c r="E58" s="5">
        <f t="shared" si="2"/>
        <v>2.5</v>
      </c>
      <c r="F58" s="29">
        <f t="shared" si="3"/>
        <v>5.5</v>
      </c>
      <c r="G58" s="8">
        <v>1</v>
      </c>
      <c r="I58" s="7"/>
      <c r="J58" s="8"/>
      <c r="L58" s="7"/>
      <c r="O58" s="8"/>
      <c r="Q58" s="7"/>
      <c r="S58" s="8"/>
      <c r="U58" s="7"/>
      <c r="W58" s="8"/>
      <c r="Y58" s="7"/>
      <c r="Z58" s="8"/>
    </row>
    <row r="59" spans="2:26" x14ac:dyDescent="0.3">
      <c r="B59" s="7">
        <v>445</v>
      </c>
      <c r="C59" s="5">
        <v>447</v>
      </c>
      <c r="D59" s="5">
        <f t="shared" si="1"/>
        <v>3</v>
      </c>
      <c r="E59" s="5">
        <f t="shared" si="2"/>
        <v>1.5</v>
      </c>
      <c r="F59" s="29">
        <f t="shared" si="3"/>
        <v>1</v>
      </c>
      <c r="G59" s="8">
        <v>1</v>
      </c>
      <c r="I59" s="7"/>
      <c r="J59" s="8"/>
      <c r="L59" s="7"/>
      <c r="O59" s="8"/>
      <c r="Q59" s="7"/>
      <c r="S59" s="8"/>
      <c r="U59" s="7"/>
      <c r="W59" s="8"/>
      <c r="Y59" s="7"/>
      <c r="Z59" s="8"/>
    </row>
    <row r="60" spans="2:26" x14ac:dyDescent="0.3">
      <c r="B60" s="7">
        <v>450</v>
      </c>
      <c r="C60" s="5">
        <v>450</v>
      </c>
      <c r="D60" s="5">
        <f t="shared" si="1"/>
        <v>1</v>
      </c>
      <c r="E60" s="5">
        <f t="shared" si="2"/>
        <v>0.5</v>
      </c>
      <c r="F60" s="29">
        <f t="shared" si="3"/>
        <v>2</v>
      </c>
      <c r="G60" s="8">
        <v>1</v>
      </c>
      <c r="I60" s="7"/>
      <c r="J60" s="8"/>
      <c r="L60" s="7"/>
      <c r="O60" s="8"/>
      <c r="Q60" s="7"/>
      <c r="S60" s="8"/>
      <c r="U60" s="7"/>
      <c r="W60" s="8"/>
      <c r="Y60" s="7"/>
      <c r="Z60" s="8"/>
    </row>
    <row r="61" spans="2:26" x14ac:dyDescent="0.3">
      <c r="B61" s="7">
        <v>455</v>
      </c>
      <c r="C61" s="5">
        <v>457</v>
      </c>
      <c r="D61" s="5">
        <f t="shared" si="1"/>
        <v>3</v>
      </c>
      <c r="E61" s="5">
        <f t="shared" si="2"/>
        <v>1.5</v>
      </c>
      <c r="F61" s="29">
        <f t="shared" si="3"/>
        <v>1</v>
      </c>
      <c r="G61" s="8">
        <v>1</v>
      </c>
      <c r="I61" s="7"/>
      <c r="J61" s="8"/>
      <c r="L61" s="7"/>
      <c r="O61" s="8"/>
      <c r="Q61" s="7"/>
      <c r="S61" s="8"/>
      <c r="U61" s="7"/>
      <c r="W61" s="8"/>
      <c r="Y61" s="7"/>
      <c r="Z61" s="8"/>
    </row>
    <row r="62" spans="2:26" x14ac:dyDescent="0.3">
      <c r="B62" s="7">
        <v>460</v>
      </c>
      <c r="C62" s="5">
        <v>460</v>
      </c>
      <c r="D62" s="5">
        <f t="shared" si="1"/>
        <v>1</v>
      </c>
      <c r="E62" s="5">
        <f t="shared" si="2"/>
        <v>0.5</v>
      </c>
      <c r="F62" s="29">
        <f t="shared" si="3"/>
        <v>2.5</v>
      </c>
      <c r="G62" s="8">
        <v>1</v>
      </c>
      <c r="I62" s="7"/>
      <c r="J62" s="8"/>
      <c r="L62" s="7"/>
      <c r="O62" s="8"/>
      <c r="Q62" s="7"/>
      <c r="S62" s="8"/>
      <c r="U62" s="7"/>
      <c r="W62" s="8"/>
      <c r="Y62" s="7"/>
      <c r="Z62" s="8"/>
    </row>
    <row r="63" spans="2:26" x14ac:dyDescent="0.3">
      <c r="B63" s="7">
        <v>466</v>
      </c>
      <c r="C63" s="5">
        <v>466</v>
      </c>
      <c r="D63" s="5">
        <f t="shared" si="1"/>
        <v>1</v>
      </c>
      <c r="E63" s="5">
        <f t="shared" si="2"/>
        <v>0.5</v>
      </c>
      <c r="F63" s="29">
        <f t="shared" si="3"/>
        <v>2.5</v>
      </c>
      <c r="G63" s="8">
        <v>1</v>
      </c>
      <c r="I63" s="7"/>
      <c r="J63" s="8"/>
      <c r="L63" s="7"/>
      <c r="O63" s="8"/>
      <c r="Q63" s="7"/>
      <c r="S63" s="8"/>
      <c r="U63" s="7"/>
      <c r="W63" s="8"/>
      <c r="Y63" s="7"/>
      <c r="Z63" s="8"/>
    </row>
    <row r="64" spans="2:26" x14ac:dyDescent="0.3">
      <c r="B64" s="7">
        <v>472</v>
      </c>
      <c r="C64" s="5">
        <v>485</v>
      </c>
      <c r="D64" s="5">
        <f t="shared" si="1"/>
        <v>14</v>
      </c>
      <c r="E64" s="5">
        <f t="shared" si="2"/>
        <v>7</v>
      </c>
      <c r="F64" s="29">
        <f t="shared" si="3"/>
        <v>1.5</v>
      </c>
      <c r="G64" s="8">
        <v>1</v>
      </c>
      <c r="I64" s="7"/>
      <c r="J64" s="8"/>
      <c r="L64" s="7"/>
      <c r="O64" s="8"/>
      <c r="Q64" s="7"/>
      <c r="S64" s="8"/>
      <c r="U64" s="7"/>
      <c r="W64" s="8"/>
      <c r="Y64" s="7"/>
      <c r="Z64" s="8"/>
    </row>
    <row r="65" spans="2:44" x14ac:dyDescent="0.3">
      <c r="B65" s="7">
        <v>489</v>
      </c>
      <c r="C65" s="5">
        <v>501</v>
      </c>
      <c r="D65" s="5">
        <f t="shared" si="1"/>
        <v>13</v>
      </c>
      <c r="E65" s="5">
        <f t="shared" si="2"/>
        <v>6.5</v>
      </c>
      <c r="F65" s="29">
        <f t="shared" si="3"/>
        <v>4.5</v>
      </c>
      <c r="G65" s="8">
        <v>1</v>
      </c>
      <c r="I65" s="7"/>
      <c r="J65" s="8"/>
      <c r="L65" s="7"/>
      <c r="O65" s="8"/>
      <c r="Q65" s="7"/>
      <c r="S65" s="8"/>
      <c r="U65" s="7"/>
      <c r="W65" s="8"/>
      <c r="Y65" s="7"/>
      <c r="Z65" s="8"/>
    </row>
    <row r="66" spans="2:44" x14ac:dyDescent="0.3">
      <c r="B66" s="7">
        <v>511</v>
      </c>
      <c r="C66" s="5">
        <v>511</v>
      </c>
      <c r="D66" s="5">
        <f t="shared" si="1"/>
        <v>1</v>
      </c>
      <c r="E66" s="5">
        <f t="shared" si="2"/>
        <v>0.5</v>
      </c>
      <c r="F66" s="29">
        <f t="shared" si="3"/>
        <v>5.5</v>
      </c>
      <c r="G66" s="8">
        <v>1</v>
      </c>
      <c r="I66" s="7"/>
      <c r="J66" s="8"/>
      <c r="L66" s="7"/>
      <c r="O66" s="8"/>
      <c r="Q66" s="7"/>
      <c r="S66" s="8"/>
      <c r="U66" s="7"/>
      <c r="W66" s="8"/>
      <c r="Y66" s="7"/>
      <c r="Z66" s="8"/>
    </row>
    <row r="67" spans="2:44" x14ac:dyDescent="0.3">
      <c r="B67" s="7">
        <v>523</v>
      </c>
      <c r="C67" s="5">
        <v>527</v>
      </c>
      <c r="D67" s="5">
        <f t="shared" si="1"/>
        <v>5</v>
      </c>
      <c r="E67" s="5">
        <f t="shared" si="2"/>
        <v>2.5</v>
      </c>
      <c r="F67" s="29">
        <f t="shared" si="3"/>
        <v>1.5</v>
      </c>
      <c r="G67" s="8">
        <v>1</v>
      </c>
      <c r="I67" s="7"/>
      <c r="J67" s="8"/>
      <c r="L67" s="7"/>
      <c r="O67" s="8"/>
      <c r="Q67" s="7"/>
      <c r="S67" s="8"/>
      <c r="U67" s="7"/>
      <c r="W67" s="8"/>
      <c r="Y67" s="7"/>
      <c r="Z67" s="8"/>
    </row>
    <row r="68" spans="2:44" x14ac:dyDescent="0.3">
      <c r="B68" s="7">
        <v>531</v>
      </c>
      <c r="C68" s="5">
        <v>532</v>
      </c>
      <c r="D68" s="5">
        <f t="shared" si="1"/>
        <v>2</v>
      </c>
      <c r="E68" s="5">
        <f t="shared" si="2"/>
        <v>1</v>
      </c>
      <c r="F68" s="29">
        <f t="shared" si="3"/>
        <v>2.5</v>
      </c>
      <c r="G68" s="8">
        <v>1</v>
      </c>
      <c r="I68" s="7"/>
      <c r="J68" s="8"/>
      <c r="L68" s="7"/>
      <c r="O68" s="8"/>
      <c r="Q68" s="7"/>
      <c r="S68" s="8"/>
      <c r="U68" s="7"/>
      <c r="W68" s="8"/>
      <c r="Y68" s="7"/>
      <c r="Z68" s="8"/>
    </row>
    <row r="69" spans="2:44" x14ac:dyDescent="0.3">
      <c r="B69" s="7">
        <v>538</v>
      </c>
      <c r="C69" s="5">
        <v>538</v>
      </c>
      <c r="D69" s="5">
        <f t="shared" ref="D69:D72" si="5">(C69-B69)+1</f>
        <v>1</v>
      </c>
      <c r="E69" s="5">
        <f t="shared" ref="E69:E72" si="6">D69/2</f>
        <v>0.5</v>
      </c>
      <c r="F69" s="29">
        <f t="shared" ref="F69:F71" si="7">((B70-C69)-1)*0.5</f>
        <v>2.5</v>
      </c>
      <c r="G69" s="8">
        <v>1</v>
      </c>
      <c r="I69" s="7"/>
      <c r="J69" s="8"/>
      <c r="L69" s="7"/>
      <c r="O69" s="8"/>
      <c r="Q69" s="7"/>
      <c r="S69" s="8"/>
      <c r="U69" s="7"/>
      <c r="W69" s="8"/>
      <c r="Y69" s="7"/>
      <c r="Z69" s="8"/>
    </row>
    <row r="70" spans="2:44" x14ac:dyDescent="0.3">
      <c r="B70" s="7">
        <v>544</v>
      </c>
      <c r="C70" s="5">
        <v>549</v>
      </c>
      <c r="D70" s="5">
        <f t="shared" si="5"/>
        <v>6</v>
      </c>
      <c r="E70" s="5">
        <f t="shared" si="6"/>
        <v>3</v>
      </c>
      <c r="F70" s="29">
        <f t="shared" si="7"/>
        <v>1</v>
      </c>
      <c r="G70" s="8">
        <v>1</v>
      </c>
      <c r="I70" s="7"/>
      <c r="J70" s="8"/>
      <c r="L70" s="7"/>
      <c r="O70" s="8"/>
      <c r="Q70" s="7"/>
      <c r="S70" s="8"/>
      <c r="U70" s="7"/>
      <c r="W70" s="8"/>
      <c r="Y70" s="7"/>
      <c r="Z70" s="8"/>
    </row>
    <row r="71" spans="2:44" x14ac:dyDescent="0.3">
      <c r="B71" s="7">
        <v>552</v>
      </c>
      <c r="C71" s="5">
        <v>552</v>
      </c>
      <c r="D71" s="5">
        <f t="shared" si="5"/>
        <v>1</v>
      </c>
      <c r="E71" s="5">
        <f t="shared" si="6"/>
        <v>0.5</v>
      </c>
      <c r="F71" s="29">
        <f t="shared" si="7"/>
        <v>7</v>
      </c>
      <c r="G71" s="8">
        <v>1</v>
      </c>
      <c r="I71" s="7"/>
      <c r="J71" s="8"/>
      <c r="L71" s="7"/>
      <c r="O71" s="8"/>
      <c r="Q71" s="7"/>
      <c r="S71" s="8"/>
      <c r="U71" s="7"/>
      <c r="W71" s="8"/>
      <c r="Y71" s="7"/>
      <c r="Z71" s="8"/>
    </row>
    <row r="72" spans="2:44" x14ac:dyDescent="0.3">
      <c r="B72" s="7">
        <v>567</v>
      </c>
      <c r="C72" s="5">
        <v>572</v>
      </c>
      <c r="D72" s="5">
        <f t="shared" si="5"/>
        <v>6</v>
      </c>
      <c r="E72" s="5">
        <f t="shared" si="6"/>
        <v>3</v>
      </c>
      <c r="G72" s="8">
        <v>1</v>
      </c>
      <c r="I72" s="7"/>
      <c r="J72" s="8"/>
      <c r="L72" s="7"/>
      <c r="O72" s="8"/>
      <c r="Q72" s="7"/>
      <c r="S72" s="8"/>
      <c r="U72" s="7"/>
      <c r="W72" s="8"/>
      <c r="Y72" s="7"/>
      <c r="Z72" s="8"/>
    </row>
    <row r="73" spans="2:44" x14ac:dyDescent="0.3">
      <c r="B73" s="9"/>
      <c r="C73" s="10"/>
      <c r="D73" s="10"/>
      <c r="E73" s="10"/>
      <c r="F73" s="10"/>
      <c r="G73" s="11"/>
      <c r="I73" s="9"/>
      <c r="J73" s="11"/>
      <c r="L73" s="9"/>
      <c r="M73" s="10"/>
      <c r="N73" s="10"/>
      <c r="O73" s="11"/>
      <c r="Q73" s="9"/>
      <c r="R73" s="10"/>
      <c r="S73" s="11"/>
      <c r="U73" s="9"/>
      <c r="V73" s="10"/>
      <c r="W73" s="11"/>
      <c r="Y73" s="9"/>
      <c r="Z73" s="11"/>
    </row>
    <row r="75" spans="2:44" x14ac:dyDescent="0.3">
      <c r="D75" s="5">
        <f>SUM(D4:D72)</f>
        <v>246</v>
      </c>
      <c r="F75" s="29">
        <f>AVERAGE(F4:F71)</f>
        <v>2.2426470588235294</v>
      </c>
      <c r="G75" s="5">
        <f>SUM(G4:G73)</f>
        <v>69</v>
      </c>
      <c r="J75" s="5">
        <f>SUM(J4:J73)</f>
        <v>2</v>
      </c>
      <c r="N75" s="5">
        <f>SUM(N4:N73)</f>
        <v>2</v>
      </c>
      <c r="O75" s="5">
        <f>SUM(O4:O73)</f>
        <v>1</v>
      </c>
      <c r="S75" s="5">
        <f>SUM(S4:S73)</f>
        <v>42</v>
      </c>
      <c r="W75" s="5">
        <f>SUM(W4:W73)</f>
        <v>3</v>
      </c>
      <c r="Z75" s="5">
        <f>SUM(Z4:Z73)</f>
        <v>0</v>
      </c>
      <c r="AB75" s="5">
        <f>SUM(AB4:AB73)</f>
        <v>600</v>
      </c>
      <c r="AC75" s="5">
        <f>AB75-(S75+W75+Z75)</f>
        <v>555</v>
      </c>
      <c r="AD75" s="6">
        <f>((D75+J75)/AC75)*100</f>
        <v>44.684684684684683</v>
      </c>
      <c r="AE75" s="6">
        <f>100-AD75</f>
        <v>55.315315315315317</v>
      </c>
      <c r="AF75" s="6">
        <f>(N75/AC75)*100</f>
        <v>0.36036036036036034</v>
      </c>
      <c r="AG75" s="6">
        <f>B4/120</f>
        <v>3.3333333333333333E-2</v>
      </c>
      <c r="AH75" s="6">
        <f>I4/120</f>
        <v>2.9416666666666669</v>
      </c>
      <c r="AI75" s="6" t="s">
        <v>32</v>
      </c>
      <c r="AJ75" s="6">
        <f>J75</f>
        <v>2</v>
      </c>
      <c r="AK75" s="6">
        <v>3</v>
      </c>
      <c r="AL75" s="6">
        <f>(AK75/AJ75)*100</f>
        <v>150</v>
      </c>
      <c r="AM75" s="6">
        <f>G75+J75</f>
        <v>71</v>
      </c>
      <c r="AN75" s="6">
        <f>(SUM(G77:G78)/AM75)*100</f>
        <v>7.042253521126761</v>
      </c>
      <c r="AO75" s="6">
        <f>(SUM(G77:G78)/O75)*100</f>
        <v>500</v>
      </c>
      <c r="AP75" s="6">
        <f>(AVERAGE(N4,N6:N9)/2)</f>
        <v>1</v>
      </c>
      <c r="AQ75" s="6">
        <f>AVERAGE(D4:D72)/2</f>
        <v>1.7826086956521738</v>
      </c>
      <c r="AR75" s="29">
        <f>F75</f>
        <v>2.2426470588235294</v>
      </c>
    </row>
    <row r="77" spans="2:44" x14ac:dyDescent="0.3">
      <c r="B77" s="20" t="s">
        <v>26</v>
      </c>
      <c r="G77" s="5">
        <v>5</v>
      </c>
    </row>
    <row r="78" spans="2:44" x14ac:dyDescent="0.3">
      <c r="B78" s="21" t="s">
        <v>27</v>
      </c>
      <c r="G78" s="5">
        <v>0</v>
      </c>
    </row>
  </sheetData>
  <mergeCells count="6">
    <mergeCell ref="Y2:Z2"/>
    <mergeCell ref="B2:G2"/>
    <mergeCell ref="I2:J2"/>
    <mergeCell ref="L2:O2"/>
    <mergeCell ref="Q2:S2"/>
    <mergeCell ref="U2: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R43"/>
  <sheetViews>
    <sheetView zoomScale="50" workbookViewId="0">
      <selection activeCell="F17" sqref="F1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8.1640625" style="5" customWidth="1"/>
    <col min="6" max="6" width="24.1640625" style="5" bestFit="1" customWidth="1"/>
    <col min="7" max="7" width="16.1640625" style="5" bestFit="1" customWidth="1"/>
    <col min="8" max="8" width="3.6640625" style="5" customWidth="1"/>
    <col min="9" max="9" width="21.1640625" style="5" bestFit="1" customWidth="1"/>
    <col min="10" max="10" width="14.1640625" style="5" bestFit="1" customWidth="1"/>
    <col min="11" max="11" width="4.83203125" style="5" customWidth="1"/>
    <col min="12" max="12" width="17.5" style="5" bestFit="1" customWidth="1"/>
    <col min="13" max="13" width="16.1640625" style="5" bestFit="1" customWidth="1"/>
    <col min="14" max="14" width="18.1640625" style="5" bestFit="1" customWidth="1"/>
    <col min="15" max="15" width="12.83203125" style="5" bestFit="1" customWidth="1"/>
    <col min="16" max="16" width="4.6640625" style="5" customWidth="1"/>
    <col min="17" max="17" width="17.5" style="5" bestFit="1" customWidth="1"/>
    <col min="18" max="18" width="16.1640625" style="5" bestFit="1" customWidth="1"/>
    <col min="19" max="19" width="18.1640625" style="5" bestFit="1" customWidth="1"/>
    <col min="20" max="20" width="5.83203125" style="5" customWidth="1"/>
    <col min="21" max="21" width="17.5" style="5" bestFit="1" customWidth="1"/>
    <col min="22" max="22" width="16.1640625" style="5" bestFit="1" customWidth="1"/>
    <col min="23" max="23" width="18.1640625" style="5" bestFit="1" customWidth="1"/>
    <col min="24" max="24" width="5" style="5" customWidth="1"/>
    <col min="25" max="25" width="21.1640625" style="5" bestFit="1" customWidth="1"/>
    <col min="26" max="26" width="14.1640625" style="5" bestFit="1" customWidth="1"/>
    <col min="27" max="27" width="5.83203125" style="5" customWidth="1"/>
    <col min="28" max="28" width="40.6640625" style="5" bestFit="1" customWidth="1"/>
    <col min="29" max="29" width="19.6640625" style="5" bestFit="1" customWidth="1"/>
    <col min="30" max="30" width="34.5" style="6" customWidth="1"/>
    <col min="31" max="31" width="20.5" style="6" customWidth="1"/>
    <col min="32" max="32" width="22" style="6" bestFit="1" customWidth="1"/>
    <col min="33" max="33" width="11" style="6" bestFit="1" customWidth="1"/>
    <col min="34" max="34" width="14.1640625" style="6" customWidth="1"/>
    <col min="35" max="35" width="16.83203125" style="6" bestFit="1" customWidth="1"/>
    <col min="36" max="37" width="14.83203125" style="5" bestFit="1" customWidth="1"/>
    <col min="38" max="38" width="13.5" style="5" bestFit="1" customWidth="1"/>
    <col min="39" max="39" width="20.83203125" style="5" bestFit="1" customWidth="1"/>
    <col min="40" max="40" width="29" style="6" bestFit="1" customWidth="1"/>
    <col min="41" max="41" width="27.5" style="5" bestFit="1" customWidth="1"/>
    <col min="42" max="42" width="26.33203125" style="5" bestFit="1" customWidth="1"/>
    <col min="43" max="43" width="18.83203125" style="5" bestFit="1" customWidth="1"/>
    <col min="44" max="44" width="34.6640625" style="5" bestFit="1" customWidth="1"/>
    <col min="45" max="16384" width="8.83203125" style="5"/>
  </cols>
  <sheetData>
    <row r="2" spans="2:44" ht="81" customHeight="1" x14ac:dyDescent="0.3">
      <c r="B2" s="32" t="s">
        <v>0</v>
      </c>
      <c r="C2" s="33"/>
      <c r="D2" s="33"/>
      <c r="E2" s="33"/>
      <c r="F2" s="33"/>
      <c r="G2" s="34"/>
      <c r="H2" s="13"/>
      <c r="I2" s="35" t="s">
        <v>4</v>
      </c>
      <c r="J2" s="36"/>
      <c r="K2" s="13"/>
      <c r="L2" s="37" t="s">
        <v>16</v>
      </c>
      <c r="M2" s="38"/>
      <c r="N2" s="38"/>
      <c r="O2" s="39"/>
      <c r="P2" s="13"/>
      <c r="Q2" s="40" t="s">
        <v>7</v>
      </c>
      <c r="R2" s="41"/>
      <c r="S2" s="42"/>
      <c r="T2" s="13"/>
      <c r="U2" s="43" t="s">
        <v>31</v>
      </c>
      <c r="V2" s="44"/>
      <c r="W2" s="45"/>
      <c r="X2" s="13"/>
      <c r="Y2" s="30" t="s">
        <v>8</v>
      </c>
      <c r="Z2" s="31"/>
      <c r="AA2" s="13"/>
      <c r="AB2" s="3" t="s">
        <v>18</v>
      </c>
      <c r="AC2" s="3" t="s">
        <v>24</v>
      </c>
      <c r="AD2" s="4" t="s">
        <v>19</v>
      </c>
      <c r="AE2" s="4" t="s">
        <v>21</v>
      </c>
      <c r="AF2" s="4" t="s">
        <v>20</v>
      </c>
      <c r="AG2" s="4" t="s">
        <v>10</v>
      </c>
      <c r="AH2" s="4" t="s">
        <v>11</v>
      </c>
      <c r="AI2" s="4" t="s">
        <v>12</v>
      </c>
      <c r="AJ2" s="4" t="s">
        <v>13</v>
      </c>
      <c r="AK2" s="4" t="s">
        <v>14</v>
      </c>
      <c r="AL2" s="4" t="s">
        <v>22</v>
      </c>
      <c r="AM2" s="3" t="s">
        <v>28</v>
      </c>
      <c r="AN2" s="4" t="s">
        <v>23</v>
      </c>
      <c r="AO2" s="4" t="s">
        <v>29</v>
      </c>
      <c r="AP2" s="4" t="s">
        <v>30</v>
      </c>
      <c r="AQ2" s="4" t="s">
        <v>33</v>
      </c>
      <c r="AR2" s="18" t="s">
        <v>36</v>
      </c>
    </row>
    <row r="3" spans="2:44" s="18" customFormat="1" x14ac:dyDescent="0.3">
      <c r="B3" s="12" t="s">
        <v>1</v>
      </c>
      <c r="C3" s="13" t="s">
        <v>2</v>
      </c>
      <c r="D3" s="13" t="s">
        <v>3</v>
      </c>
      <c r="E3" s="13" t="s">
        <v>34</v>
      </c>
      <c r="F3" s="13" t="s">
        <v>35</v>
      </c>
      <c r="G3" s="14" t="s">
        <v>25</v>
      </c>
      <c r="H3" s="13"/>
      <c r="I3" s="12" t="s">
        <v>5</v>
      </c>
      <c r="J3" s="15" t="s">
        <v>6</v>
      </c>
      <c r="K3" s="13"/>
      <c r="L3" s="12" t="s">
        <v>1</v>
      </c>
      <c r="M3" s="13" t="s">
        <v>2</v>
      </c>
      <c r="N3" s="13" t="s">
        <v>3</v>
      </c>
      <c r="O3" s="16" t="s">
        <v>17</v>
      </c>
      <c r="P3" s="17"/>
      <c r="Q3" s="12" t="s">
        <v>1</v>
      </c>
      <c r="R3" s="13" t="s">
        <v>2</v>
      </c>
      <c r="S3" s="15" t="s">
        <v>3</v>
      </c>
      <c r="T3" s="13"/>
      <c r="U3" s="12" t="s">
        <v>1</v>
      </c>
      <c r="V3" s="13" t="s">
        <v>2</v>
      </c>
      <c r="W3" s="15" t="s">
        <v>3</v>
      </c>
      <c r="X3" s="13"/>
      <c r="Y3" s="12" t="s">
        <v>5</v>
      </c>
      <c r="Z3" s="15" t="s">
        <v>6</v>
      </c>
      <c r="AA3" s="13"/>
      <c r="AB3" s="13" t="s">
        <v>9</v>
      </c>
      <c r="AD3" s="19"/>
      <c r="AE3" s="19"/>
      <c r="AF3" s="19"/>
      <c r="AG3" s="19"/>
      <c r="AH3" s="19"/>
      <c r="AI3" s="19"/>
      <c r="AN3" s="19"/>
    </row>
    <row r="4" spans="2:44" x14ac:dyDescent="0.3">
      <c r="B4" s="7">
        <v>2</v>
      </c>
      <c r="C4" s="5">
        <v>16</v>
      </c>
      <c r="D4" s="5">
        <f>(C4-B4)+1</f>
        <v>15</v>
      </c>
      <c r="E4" s="5">
        <f>D4/2</f>
        <v>7.5</v>
      </c>
      <c r="F4" s="29">
        <f>((B5-C4)-1)*0.5</f>
        <v>2.5</v>
      </c>
      <c r="G4" s="8">
        <v>1</v>
      </c>
      <c r="I4" s="7">
        <v>418</v>
      </c>
      <c r="J4" s="8">
        <v>1</v>
      </c>
      <c r="L4" s="7"/>
      <c r="O4" s="8"/>
      <c r="Q4" s="7">
        <v>419</v>
      </c>
      <c r="R4" s="5">
        <v>600</v>
      </c>
      <c r="S4" s="8">
        <f>(R4-Q4)+1</f>
        <v>182</v>
      </c>
      <c r="U4" s="7">
        <v>137</v>
      </c>
      <c r="V4" s="5">
        <v>142</v>
      </c>
      <c r="W4" s="8">
        <f>(V4-U4)+1</f>
        <v>6</v>
      </c>
      <c r="Y4" s="7"/>
      <c r="Z4" s="8"/>
      <c r="AB4" s="5">
        <v>600</v>
      </c>
    </row>
    <row r="5" spans="2:44" x14ac:dyDescent="0.3">
      <c r="B5" s="7">
        <v>22</v>
      </c>
      <c r="C5" s="5">
        <v>24</v>
      </c>
      <c r="D5" s="5">
        <f t="shared" ref="D5:D37" si="0">(C5-B5)+1</f>
        <v>3</v>
      </c>
      <c r="E5" s="5">
        <f t="shared" ref="E5:E37" si="1">D5/2</f>
        <v>1.5</v>
      </c>
      <c r="F5" s="29">
        <f t="shared" ref="F5:F36" si="2">((B6-C5)-1)*0.5</f>
        <v>9</v>
      </c>
      <c r="G5" s="8">
        <v>1</v>
      </c>
      <c r="I5" s="7"/>
      <c r="J5" s="8"/>
      <c r="L5" s="7"/>
      <c r="O5" s="8"/>
      <c r="Q5" s="7"/>
      <c r="S5" s="8"/>
      <c r="U5" s="7">
        <v>166</v>
      </c>
      <c r="V5" s="5">
        <v>168</v>
      </c>
      <c r="W5" s="8">
        <f>(V5-U5)+1</f>
        <v>3</v>
      </c>
      <c r="Y5" s="7"/>
      <c r="Z5" s="8"/>
    </row>
    <row r="6" spans="2:44" x14ac:dyDescent="0.3">
      <c r="B6" s="7">
        <v>43</v>
      </c>
      <c r="C6" s="5">
        <v>44</v>
      </c>
      <c r="D6" s="5">
        <f t="shared" si="0"/>
        <v>2</v>
      </c>
      <c r="E6" s="5">
        <f t="shared" si="1"/>
        <v>1</v>
      </c>
      <c r="F6" s="29">
        <f t="shared" si="2"/>
        <v>4.5</v>
      </c>
      <c r="G6" s="8">
        <v>1</v>
      </c>
      <c r="I6" s="7"/>
      <c r="J6" s="8"/>
      <c r="L6" s="7"/>
      <c r="O6" s="8"/>
      <c r="Q6" s="7"/>
      <c r="S6" s="8"/>
      <c r="U6" s="7"/>
      <c r="W6" s="8"/>
      <c r="Y6" s="7"/>
      <c r="Z6" s="8"/>
    </row>
    <row r="7" spans="2:44" x14ac:dyDescent="0.3">
      <c r="B7" s="7">
        <v>54</v>
      </c>
      <c r="C7" s="5">
        <v>63</v>
      </c>
      <c r="D7" s="5">
        <f t="shared" si="0"/>
        <v>10</v>
      </c>
      <c r="E7" s="5">
        <f t="shared" si="1"/>
        <v>5</v>
      </c>
      <c r="F7" s="29">
        <f t="shared" si="2"/>
        <v>1</v>
      </c>
      <c r="G7" s="8">
        <v>1</v>
      </c>
      <c r="I7" s="7"/>
      <c r="J7" s="8"/>
      <c r="L7" s="7"/>
      <c r="O7" s="8"/>
      <c r="Q7" s="7"/>
      <c r="S7" s="8"/>
      <c r="U7" s="7"/>
      <c r="W7" s="8"/>
      <c r="Y7" s="7"/>
      <c r="Z7" s="8"/>
    </row>
    <row r="8" spans="2:44" x14ac:dyDescent="0.3">
      <c r="B8" s="7">
        <v>66</v>
      </c>
      <c r="C8" s="5">
        <v>66</v>
      </c>
      <c r="D8" s="5">
        <f t="shared" si="0"/>
        <v>1</v>
      </c>
      <c r="E8" s="5">
        <f t="shared" si="1"/>
        <v>0.5</v>
      </c>
      <c r="F8" s="29">
        <f t="shared" si="2"/>
        <v>4.5</v>
      </c>
      <c r="G8" s="8">
        <v>1</v>
      </c>
      <c r="I8" s="7"/>
      <c r="J8" s="8"/>
      <c r="L8" s="7"/>
      <c r="O8" s="8"/>
      <c r="Q8" s="7"/>
      <c r="S8" s="8"/>
      <c r="U8" s="7"/>
      <c r="W8" s="8"/>
      <c r="Y8" s="7"/>
      <c r="Z8" s="8"/>
    </row>
    <row r="9" spans="2:44" x14ac:dyDescent="0.3">
      <c r="B9" s="7">
        <v>76</v>
      </c>
      <c r="C9" s="5">
        <v>76</v>
      </c>
      <c r="D9" s="5">
        <f t="shared" si="0"/>
        <v>1</v>
      </c>
      <c r="E9" s="5">
        <f t="shared" si="1"/>
        <v>0.5</v>
      </c>
      <c r="F9" s="29">
        <f t="shared" si="2"/>
        <v>0.5</v>
      </c>
      <c r="G9" s="8">
        <v>1</v>
      </c>
      <c r="I9" s="7"/>
      <c r="J9" s="8"/>
      <c r="L9" s="7"/>
      <c r="O9" s="8"/>
      <c r="Q9" s="7"/>
      <c r="S9" s="8"/>
      <c r="U9" s="7"/>
      <c r="W9" s="8"/>
      <c r="Y9" s="7"/>
      <c r="Z9" s="8"/>
    </row>
    <row r="10" spans="2:44" x14ac:dyDescent="0.3">
      <c r="B10" s="7">
        <v>78</v>
      </c>
      <c r="C10" s="5">
        <v>81</v>
      </c>
      <c r="D10" s="5">
        <f t="shared" si="0"/>
        <v>4</v>
      </c>
      <c r="E10" s="5">
        <f t="shared" si="1"/>
        <v>2</v>
      </c>
      <c r="F10" s="29">
        <f t="shared" si="2"/>
        <v>3.5</v>
      </c>
      <c r="G10" s="8">
        <v>1</v>
      </c>
      <c r="I10" s="7"/>
      <c r="J10" s="8"/>
      <c r="L10" s="7"/>
      <c r="O10" s="8"/>
      <c r="Q10" s="7"/>
      <c r="S10" s="8"/>
      <c r="U10" s="7"/>
      <c r="W10" s="8"/>
      <c r="Y10" s="7"/>
      <c r="Z10" s="8"/>
    </row>
    <row r="11" spans="2:44" x14ac:dyDescent="0.3">
      <c r="B11" s="7">
        <v>89</v>
      </c>
      <c r="C11" s="5">
        <v>89</v>
      </c>
      <c r="D11" s="5">
        <f t="shared" si="0"/>
        <v>1</v>
      </c>
      <c r="E11" s="5">
        <f t="shared" si="1"/>
        <v>0.5</v>
      </c>
      <c r="F11" s="29">
        <f t="shared" si="2"/>
        <v>3</v>
      </c>
      <c r="G11" s="8">
        <v>1</v>
      </c>
      <c r="I11" s="7"/>
      <c r="J11" s="8"/>
      <c r="L11" s="7"/>
      <c r="O11" s="8"/>
      <c r="Q11" s="7"/>
      <c r="S11" s="8"/>
      <c r="U11" s="7"/>
      <c r="W11" s="8"/>
      <c r="Y11" s="7"/>
      <c r="Z11" s="8"/>
    </row>
    <row r="12" spans="2:44" x14ac:dyDescent="0.3">
      <c r="B12" s="7">
        <v>96</v>
      </c>
      <c r="C12" s="5">
        <v>113</v>
      </c>
      <c r="D12" s="5">
        <f t="shared" si="0"/>
        <v>18</v>
      </c>
      <c r="E12" s="5">
        <f t="shared" si="1"/>
        <v>9</v>
      </c>
      <c r="F12" s="29">
        <f t="shared" si="2"/>
        <v>4.5</v>
      </c>
      <c r="G12" s="8">
        <v>1</v>
      </c>
      <c r="I12" s="7"/>
      <c r="J12" s="8"/>
      <c r="L12" s="7"/>
      <c r="O12" s="8"/>
      <c r="Q12" s="7"/>
      <c r="S12" s="8"/>
      <c r="U12" s="7"/>
      <c r="W12" s="8"/>
      <c r="Y12" s="7"/>
      <c r="Z12" s="8"/>
    </row>
    <row r="13" spans="2:44" x14ac:dyDescent="0.3">
      <c r="B13" s="7">
        <v>123</v>
      </c>
      <c r="C13" s="5">
        <v>124</v>
      </c>
      <c r="D13" s="5">
        <f t="shared" si="0"/>
        <v>2</v>
      </c>
      <c r="E13" s="5">
        <f t="shared" si="1"/>
        <v>1</v>
      </c>
      <c r="F13" s="29">
        <f t="shared" si="2"/>
        <v>4</v>
      </c>
      <c r="G13" s="8">
        <v>1</v>
      </c>
      <c r="I13" s="7"/>
      <c r="J13" s="8"/>
      <c r="L13" s="7"/>
      <c r="O13" s="8"/>
      <c r="Q13" s="7"/>
      <c r="S13" s="8"/>
      <c r="U13" s="7"/>
      <c r="W13" s="8"/>
      <c r="Y13" s="7"/>
      <c r="Z13" s="8"/>
    </row>
    <row r="14" spans="2:44" x14ac:dyDescent="0.3">
      <c r="B14" s="7">
        <v>133</v>
      </c>
      <c r="C14" s="5">
        <v>133</v>
      </c>
      <c r="D14" s="5">
        <f t="shared" si="0"/>
        <v>1</v>
      </c>
      <c r="E14" s="5">
        <f t="shared" si="1"/>
        <v>0.5</v>
      </c>
      <c r="F14" s="29">
        <f>((B15-C14-W4)-1)*0.5</f>
        <v>2</v>
      </c>
      <c r="G14" s="8">
        <v>1</v>
      </c>
      <c r="I14" s="7"/>
      <c r="J14" s="8"/>
      <c r="L14" s="7"/>
      <c r="O14" s="8"/>
      <c r="Q14" s="7"/>
      <c r="S14" s="8"/>
      <c r="U14" s="7"/>
      <c r="W14" s="8"/>
      <c r="Y14" s="7"/>
      <c r="Z14" s="8"/>
    </row>
    <row r="15" spans="2:44" x14ac:dyDescent="0.3">
      <c r="B15" s="7">
        <v>144</v>
      </c>
      <c r="C15" s="5">
        <v>145</v>
      </c>
      <c r="D15" s="5">
        <f t="shared" si="0"/>
        <v>2</v>
      </c>
      <c r="E15" s="5">
        <f t="shared" si="1"/>
        <v>1</v>
      </c>
      <c r="F15" s="29">
        <f t="shared" si="2"/>
        <v>3</v>
      </c>
      <c r="G15" s="8">
        <v>1</v>
      </c>
      <c r="I15" s="7"/>
      <c r="J15" s="8"/>
      <c r="L15" s="7"/>
      <c r="O15" s="8"/>
      <c r="Q15" s="7"/>
      <c r="S15" s="8"/>
      <c r="U15" s="7"/>
      <c r="W15" s="8"/>
      <c r="Y15" s="7"/>
      <c r="Z15" s="8"/>
    </row>
    <row r="16" spans="2:44" x14ac:dyDescent="0.3">
      <c r="B16" s="7">
        <v>152</v>
      </c>
      <c r="C16" s="5">
        <v>159</v>
      </c>
      <c r="D16" s="5">
        <f t="shared" si="0"/>
        <v>8</v>
      </c>
      <c r="E16" s="5">
        <f t="shared" si="1"/>
        <v>4</v>
      </c>
      <c r="F16" s="29">
        <f>((B17-C16-W5)-1)*0.5</f>
        <v>7</v>
      </c>
      <c r="G16" s="8">
        <v>1</v>
      </c>
      <c r="I16" s="7"/>
      <c r="J16" s="8"/>
      <c r="L16" s="7"/>
      <c r="O16" s="8"/>
      <c r="Q16" s="7"/>
      <c r="S16" s="8"/>
      <c r="U16" s="7"/>
      <c r="W16" s="8"/>
      <c r="Y16" s="7"/>
      <c r="Z16" s="8"/>
    </row>
    <row r="17" spans="2:26" x14ac:dyDescent="0.3">
      <c r="B17" s="7">
        <v>177</v>
      </c>
      <c r="C17" s="5">
        <v>177</v>
      </c>
      <c r="D17" s="5">
        <f t="shared" si="0"/>
        <v>1</v>
      </c>
      <c r="E17" s="5">
        <f t="shared" si="1"/>
        <v>0.5</v>
      </c>
      <c r="F17" s="29">
        <f t="shared" si="2"/>
        <v>0.5</v>
      </c>
      <c r="G17" s="8">
        <v>1</v>
      </c>
      <c r="I17" s="7"/>
      <c r="J17" s="8"/>
      <c r="L17" s="7"/>
      <c r="O17" s="8"/>
      <c r="Q17" s="7"/>
      <c r="S17" s="8"/>
      <c r="U17" s="7"/>
      <c r="W17" s="8"/>
      <c r="Y17" s="7"/>
      <c r="Z17" s="8"/>
    </row>
    <row r="18" spans="2:26" x14ac:dyDescent="0.3">
      <c r="B18" s="7">
        <v>179</v>
      </c>
      <c r="C18" s="5">
        <v>179</v>
      </c>
      <c r="D18" s="5">
        <f t="shared" si="0"/>
        <v>1</v>
      </c>
      <c r="E18" s="5">
        <f t="shared" si="1"/>
        <v>0.5</v>
      </c>
      <c r="F18" s="29">
        <f t="shared" si="2"/>
        <v>0.5</v>
      </c>
      <c r="G18" s="8">
        <v>1</v>
      </c>
      <c r="I18" s="7"/>
      <c r="J18" s="8"/>
      <c r="L18" s="7"/>
      <c r="O18" s="8"/>
      <c r="Q18" s="7"/>
      <c r="S18" s="8"/>
      <c r="U18" s="7"/>
      <c r="W18" s="8"/>
      <c r="Y18" s="7"/>
      <c r="Z18" s="8"/>
    </row>
    <row r="19" spans="2:26" x14ac:dyDescent="0.3">
      <c r="B19" s="7">
        <v>181</v>
      </c>
      <c r="C19" s="5">
        <v>185</v>
      </c>
      <c r="D19" s="5">
        <f t="shared" si="0"/>
        <v>5</v>
      </c>
      <c r="E19" s="5">
        <f t="shared" si="1"/>
        <v>2.5</v>
      </c>
      <c r="F19" s="29">
        <f t="shared" si="2"/>
        <v>1</v>
      </c>
      <c r="G19" s="8">
        <v>1</v>
      </c>
      <c r="I19" s="7"/>
      <c r="J19" s="8"/>
      <c r="L19" s="7"/>
      <c r="O19" s="8"/>
      <c r="Q19" s="7"/>
      <c r="S19" s="8"/>
      <c r="U19" s="7"/>
      <c r="W19" s="8"/>
      <c r="Y19" s="7"/>
      <c r="Z19" s="8"/>
    </row>
    <row r="20" spans="2:26" x14ac:dyDescent="0.3">
      <c r="B20" s="7">
        <v>188</v>
      </c>
      <c r="C20" s="5">
        <v>191</v>
      </c>
      <c r="D20" s="5">
        <f t="shared" si="0"/>
        <v>4</v>
      </c>
      <c r="E20" s="5">
        <f t="shared" si="1"/>
        <v>2</v>
      </c>
      <c r="F20" s="29">
        <f t="shared" si="2"/>
        <v>0.5</v>
      </c>
      <c r="G20" s="8">
        <v>1</v>
      </c>
      <c r="I20" s="7"/>
      <c r="J20" s="8"/>
      <c r="L20" s="7"/>
      <c r="O20" s="8"/>
      <c r="Q20" s="7"/>
      <c r="S20" s="8"/>
      <c r="U20" s="7"/>
      <c r="W20" s="8"/>
      <c r="Y20" s="7"/>
      <c r="Z20" s="8"/>
    </row>
    <row r="21" spans="2:26" x14ac:dyDescent="0.3">
      <c r="B21" s="7">
        <v>193</v>
      </c>
      <c r="C21" s="5">
        <v>209</v>
      </c>
      <c r="D21" s="5">
        <f t="shared" si="0"/>
        <v>17</v>
      </c>
      <c r="E21" s="5">
        <f t="shared" si="1"/>
        <v>8.5</v>
      </c>
      <c r="F21" s="29">
        <f t="shared" si="2"/>
        <v>2</v>
      </c>
      <c r="G21" s="8">
        <v>1</v>
      </c>
      <c r="I21" s="7"/>
      <c r="J21" s="8"/>
      <c r="L21" s="7"/>
      <c r="O21" s="8"/>
      <c r="Q21" s="7"/>
      <c r="S21" s="8"/>
      <c r="U21" s="7"/>
      <c r="W21" s="8"/>
      <c r="Y21" s="7"/>
      <c r="Z21" s="8"/>
    </row>
    <row r="22" spans="2:26" x14ac:dyDescent="0.3">
      <c r="B22" s="7">
        <v>214</v>
      </c>
      <c r="C22" s="5">
        <v>215</v>
      </c>
      <c r="D22" s="5">
        <f t="shared" si="0"/>
        <v>2</v>
      </c>
      <c r="E22" s="5">
        <f t="shared" si="1"/>
        <v>1</v>
      </c>
      <c r="F22" s="29">
        <f t="shared" si="2"/>
        <v>0.5</v>
      </c>
      <c r="G22" s="8">
        <v>1</v>
      </c>
      <c r="I22" s="7"/>
      <c r="J22" s="8"/>
      <c r="L22" s="7"/>
      <c r="O22" s="8"/>
      <c r="Q22" s="7"/>
      <c r="S22" s="8"/>
      <c r="U22" s="7"/>
      <c r="W22" s="8"/>
      <c r="Y22" s="7"/>
      <c r="Z22" s="8"/>
    </row>
    <row r="23" spans="2:26" x14ac:dyDescent="0.3">
      <c r="B23" s="7">
        <v>217</v>
      </c>
      <c r="C23" s="5">
        <v>218</v>
      </c>
      <c r="D23" s="5">
        <f t="shared" si="0"/>
        <v>2</v>
      </c>
      <c r="E23" s="5">
        <f t="shared" si="1"/>
        <v>1</v>
      </c>
      <c r="F23" s="29">
        <f t="shared" si="2"/>
        <v>0.5</v>
      </c>
      <c r="G23" s="8">
        <v>1</v>
      </c>
      <c r="I23" s="7"/>
      <c r="J23" s="8"/>
      <c r="L23" s="7"/>
      <c r="O23" s="8"/>
      <c r="Q23" s="7"/>
      <c r="S23" s="8"/>
      <c r="U23" s="7"/>
      <c r="W23" s="8"/>
      <c r="Y23" s="7"/>
      <c r="Z23" s="8"/>
    </row>
    <row r="24" spans="2:26" x14ac:dyDescent="0.3">
      <c r="B24" s="7">
        <v>220</v>
      </c>
      <c r="C24" s="5">
        <v>230</v>
      </c>
      <c r="D24" s="5">
        <f t="shared" si="0"/>
        <v>11</v>
      </c>
      <c r="E24" s="5">
        <f t="shared" si="1"/>
        <v>5.5</v>
      </c>
      <c r="F24" s="29">
        <f t="shared" si="2"/>
        <v>3</v>
      </c>
      <c r="G24" s="8">
        <v>1</v>
      </c>
      <c r="I24" s="7"/>
      <c r="J24" s="8"/>
      <c r="L24" s="7"/>
      <c r="O24" s="8"/>
      <c r="Q24" s="7"/>
      <c r="S24" s="8"/>
      <c r="U24" s="7"/>
      <c r="W24" s="8"/>
      <c r="Y24" s="7"/>
      <c r="Z24" s="8"/>
    </row>
    <row r="25" spans="2:26" x14ac:dyDescent="0.3">
      <c r="B25" s="7">
        <v>237</v>
      </c>
      <c r="C25" s="5">
        <v>241</v>
      </c>
      <c r="D25" s="5">
        <f t="shared" si="0"/>
        <v>5</v>
      </c>
      <c r="E25" s="5">
        <f t="shared" si="1"/>
        <v>2.5</v>
      </c>
      <c r="F25" s="29">
        <f t="shared" si="2"/>
        <v>3</v>
      </c>
      <c r="G25" s="8">
        <v>1</v>
      </c>
      <c r="I25" s="7"/>
      <c r="J25" s="8"/>
      <c r="L25" s="7"/>
      <c r="O25" s="8"/>
      <c r="Q25" s="7"/>
      <c r="S25" s="8"/>
      <c r="U25" s="7"/>
      <c r="W25" s="8"/>
      <c r="Y25" s="7"/>
      <c r="Z25" s="8"/>
    </row>
    <row r="26" spans="2:26" x14ac:dyDescent="0.3">
      <c r="B26" s="7">
        <v>248</v>
      </c>
      <c r="C26" s="5">
        <v>251</v>
      </c>
      <c r="D26" s="5">
        <f t="shared" si="0"/>
        <v>4</v>
      </c>
      <c r="E26" s="5">
        <f t="shared" si="1"/>
        <v>2</v>
      </c>
      <c r="F26" s="29">
        <f t="shared" si="2"/>
        <v>0.5</v>
      </c>
      <c r="G26" s="8">
        <v>1</v>
      </c>
      <c r="I26" s="7"/>
      <c r="J26" s="8"/>
      <c r="L26" s="7"/>
      <c r="O26" s="8"/>
      <c r="Q26" s="7"/>
      <c r="S26" s="8"/>
      <c r="U26" s="7"/>
      <c r="W26" s="8"/>
      <c r="Y26" s="7"/>
      <c r="Z26" s="8"/>
    </row>
    <row r="27" spans="2:26" x14ac:dyDescent="0.3">
      <c r="B27" s="7">
        <v>253</v>
      </c>
      <c r="C27" s="5">
        <v>258</v>
      </c>
      <c r="D27" s="5">
        <f t="shared" si="0"/>
        <v>6</v>
      </c>
      <c r="E27" s="5">
        <f t="shared" si="1"/>
        <v>3</v>
      </c>
      <c r="F27" s="29">
        <f t="shared" si="2"/>
        <v>0.5</v>
      </c>
      <c r="G27" s="8">
        <v>1</v>
      </c>
      <c r="I27" s="7"/>
      <c r="J27" s="8"/>
      <c r="L27" s="7"/>
      <c r="O27" s="8"/>
      <c r="Q27" s="7"/>
      <c r="S27" s="8"/>
      <c r="U27" s="7"/>
      <c r="W27" s="8"/>
      <c r="Y27" s="7"/>
      <c r="Z27" s="8"/>
    </row>
    <row r="28" spans="2:26" x14ac:dyDescent="0.3">
      <c r="B28" s="7">
        <v>260</v>
      </c>
      <c r="C28" s="5">
        <v>260</v>
      </c>
      <c r="D28" s="5">
        <f t="shared" si="0"/>
        <v>1</v>
      </c>
      <c r="E28" s="5">
        <f t="shared" si="1"/>
        <v>0.5</v>
      </c>
      <c r="F28" s="29">
        <f t="shared" si="2"/>
        <v>2</v>
      </c>
      <c r="G28" s="8">
        <v>1</v>
      </c>
      <c r="I28" s="7"/>
      <c r="J28" s="8"/>
      <c r="L28" s="7"/>
      <c r="O28" s="8"/>
      <c r="Q28" s="7"/>
      <c r="S28" s="8"/>
      <c r="U28" s="7"/>
      <c r="W28" s="8"/>
      <c r="Y28" s="7"/>
      <c r="Z28" s="8"/>
    </row>
    <row r="29" spans="2:26" x14ac:dyDescent="0.3">
      <c r="B29" s="7">
        <v>265</v>
      </c>
      <c r="C29" s="5">
        <v>268</v>
      </c>
      <c r="D29" s="5">
        <f t="shared" si="0"/>
        <v>4</v>
      </c>
      <c r="E29" s="5">
        <f t="shared" si="1"/>
        <v>2</v>
      </c>
      <c r="F29" s="29">
        <f t="shared" si="2"/>
        <v>2</v>
      </c>
      <c r="G29" s="8">
        <v>1</v>
      </c>
      <c r="I29" s="7"/>
      <c r="J29" s="8"/>
      <c r="L29" s="7"/>
      <c r="O29" s="8"/>
      <c r="Q29" s="7"/>
      <c r="S29" s="8"/>
      <c r="U29" s="7"/>
      <c r="W29" s="8"/>
      <c r="Y29" s="7"/>
      <c r="Z29" s="8"/>
    </row>
    <row r="30" spans="2:26" x14ac:dyDescent="0.3">
      <c r="B30" s="7">
        <v>273</v>
      </c>
      <c r="C30" s="5">
        <v>273</v>
      </c>
      <c r="D30" s="5">
        <f t="shared" si="0"/>
        <v>1</v>
      </c>
      <c r="E30" s="5">
        <f t="shared" si="1"/>
        <v>0.5</v>
      </c>
      <c r="F30" s="29">
        <f t="shared" si="2"/>
        <v>3.5</v>
      </c>
      <c r="G30" s="8">
        <v>1</v>
      </c>
      <c r="I30" s="7"/>
      <c r="J30" s="8"/>
      <c r="L30" s="7"/>
      <c r="O30" s="8"/>
      <c r="Q30" s="7"/>
      <c r="S30" s="8"/>
      <c r="U30" s="7"/>
      <c r="W30" s="8"/>
      <c r="Y30" s="7"/>
      <c r="Z30" s="8"/>
    </row>
    <row r="31" spans="2:26" x14ac:dyDescent="0.3">
      <c r="B31" s="7">
        <v>281</v>
      </c>
      <c r="C31" s="5">
        <v>281</v>
      </c>
      <c r="D31" s="5">
        <f t="shared" si="0"/>
        <v>1</v>
      </c>
      <c r="E31" s="5">
        <f t="shared" si="1"/>
        <v>0.5</v>
      </c>
      <c r="F31" s="29">
        <f t="shared" si="2"/>
        <v>3</v>
      </c>
      <c r="G31" s="8">
        <v>1</v>
      </c>
      <c r="I31" s="7"/>
      <c r="J31" s="8"/>
      <c r="L31" s="7"/>
      <c r="O31" s="8"/>
      <c r="Q31" s="7"/>
      <c r="S31" s="8"/>
      <c r="U31" s="7"/>
      <c r="W31" s="8"/>
      <c r="Y31" s="7"/>
      <c r="Z31" s="8"/>
    </row>
    <row r="32" spans="2:26" x14ac:dyDescent="0.3">
      <c r="B32" s="7">
        <v>288</v>
      </c>
      <c r="C32" s="5">
        <v>288</v>
      </c>
      <c r="D32" s="5">
        <f t="shared" si="0"/>
        <v>1</v>
      </c>
      <c r="E32" s="5">
        <f t="shared" si="1"/>
        <v>0.5</v>
      </c>
      <c r="F32" s="29">
        <f t="shared" si="2"/>
        <v>1.5</v>
      </c>
      <c r="G32" s="8">
        <v>1</v>
      </c>
      <c r="I32" s="7"/>
      <c r="J32" s="8"/>
      <c r="L32" s="7"/>
      <c r="O32" s="8"/>
      <c r="Q32" s="7"/>
      <c r="S32" s="8"/>
      <c r="U32" s="7"/>
      <c r="W32" s="8"/>
      <c r="Y32" s="7"/>
      <c r="Z32" s="8"/>
    </row>
    <row r="33" spans="2:44" x14ac:dyDescent="0.3">
      <c r="B33" s="7">
        <v>292</v>
      </c>
      <c r="C33" s="5">
        <v>306</v>
      </c>
      <c r="D33" s="5">
        <f t="shared" si="0"/>
        <v>15</v>
      </c>
      <c r="E33" s="5">
        <f t="shared" si="1"/>
        <v>7.5</v>
      </c>
      <c r="F33" s="29">
        <f t="shared" si="2"/>
        <v>2</v>
      </c>
      <c r="G33" s="8">
        <v>1</v>
      </c>
      <c r="I33" s="7"/>
      <c r="J33" s="8"/>
      <c r="L33" s="7"/>
      <c r="O33" s="8"/>
      <c r="Q33" s="7"/>
      <c r="S33" s="8"/>
      <c r="U33" s="7"/>
      <c r="W33" s="8"/>
      <c r="Y33" s="7"/>
      <c r="Z33" s="8"/>
    </row>
    <row r="34" spans="2:44" x14ac:dyDescent="0.3">
      <c r="B34" s="7">
        <v>311</v>
      </c>
      <c r="C34" s="5">
        <v>311</v>
      </c>
      <c r="D34" s="5">
        <f t="shared" si="0"/>
        <v>1</v>
      </c>
      <c r="E34" s="5">
        <f t="shared" si="1"/>
        <v>0.5</v>
      </c>
      <c r="F34" s="29">
        <f t="shared" si="2"/>
        <v>1</v>
      </c>
      <c r="G34" s="8">
        <v>1</v>
      </c>
      <c r="I34" s="7"/>
      <c r="J34" s="8"/>
      <c r="L34" s="7"/>
      <c r="O34" s="8"/>
      <c r="Q34" s="7"/>
      <c r="S34" s="8"/>
      <c r="U34" s="7"/>
      <c r="W34" s="8"/>
      <c r="Y34" s="7"/>
      <c r="Z34" s="8"/>
    </row>
    <row r="35" spans="2:44" x14ac:dyDescent="0.3">
      <c r="B35" s="7">
        <v>314</v>
      </c>
      <c r="C35" s="5">
        <v>314</v>
      </c>
      <c r="D35" s="5">
        <f t="shared" si="0"/>
        <v>1</v>
      </c>
      <c r="E35" s="5">
        <f t="shared" si="1"/>
        <v>0.5</v>
      </c>
      <c r="F35" s="29">
        <f t="shared" si="2"/>
        <v>1.5</v>
      </c>
      <c r="G35" s="8">
        <v>1</v>
      </c>
      <c r="I35" s="7"/>
      <c r="J35" s="8"/>
      <c r="L35" s="7"/>
      <c r="O35" s="8"/>
      <c r="Q35" s="7"/>
      <c r="S35" s="8"/>
      <c r="U35" s="7"/>
      <c r="W35" s="8"/>
      <c r="Y35" s="7"/>
      <c r="Z35" s="8"/>
    </row>
    <row r="36" spans="2:44" x14ac:dyDescent="0.3">
      <c r="B36" s="7">
        <v>318</v>
      </c>
      <c r="C36" s="5">
        <v>319</v>
      </c>
      <c r="D36" s="5">
        <f t="shared" si="0"/>
        <v>2</v>
      </c>
      <c r="E36" s="5">
        <f t="shared" si="1"/>
        <v>1</v>
      </c>
      <c r="F36" s="29">
        <f t="shared" si="2"/>
        <v>16</v>
      </c>
      <c r="G36" s="8">
        <v>1</v>
      </c>
      <c r="I36" s="7"/>
      <c r="J36" s="8"/>
      <c r="L36" s="7"/>
      <c r="O36" s="8"/>
      <c r="Q36" s="7"/>
      <c r="S36" s="8"/>
      <c r="U36" s="7"/>
      <c r="W36" s="8"/>
      <c r="Y36" s="7"/>
      <c r="Z36" s="8"/>
    </row>
    <row r="37" spans="2:44" x14ac:dyDescent="0.3">
      <c r="B37" s="7">
        <v>352</v>
      </c>
      <c r="C37" s="5">
        <v>417</v>
      </c>
      <c r="D37" s="5">
        <f t="shared" si="0"/>
        <v>66</v>
      </c>
      <c r="E37" s="5">
        <f t="shared" si="1"/>
        <v>33</v>
      </c>
      <c r="G37" s="8">
        <v>1</v>
      </c>
      <c r="I37" s="7"/>
      <c r="J37" s="8"/>
      <c r="L37" s="7"/>
      <c r="O37" s="8"/>
      <c r="Q37" s="7"/>
      <c r="S37" s="8"/>
      <c r="U37" s="7"/>
      <c r="W37" s="8"/>
      <c r="Y37" s="7"/>
      <c r="Z37" s="8"/>
    </row>
    <row r="38" spans="2:44" x14ac:dyDescent="0.3">
      <c r="B38" s="9"/>
      <c r="C38" s="10"/>
      <c r="D38" s="10"/>
      <c r="E38" s="10"/>
      <c r="F38" s="10"/>
      <c r="G38" s="11"/>
      <c r="I38" s="9"/>
      <c r="J38" s="11"/>
      <c r="L38" s="9"/>
      <c r="M38" s="10"/>
      <c r="N38" s="10"/>
      <c r="O38" s="11"/>
      <c r="Q38" s="9"/>
      <c r="R38" s="10"/>
      <c r="S38" s="11"/>
      <c r="U38" s="9"/>
      <c r="V38" s="10"/>
      <c r="W38" s="11"/>
      <c r="Y38" s="9"/>
      <c r="Z38" s="11"/>
    </row>
    <row r="40" spans="2:44" x14ac:dyDescent="0.3">
      <c r="D40" s="5">
        <f>SUM(D4:D38)</f>
        <v>219</v>
      </c>
      <c r="F40" s="29">
        <f>AVERAGE(F4:F36)</f>
        <v>2.8484848484848486</v>
      </c>
      <c r="G40" s="5">
        <f>SUM(G4:G38)</f>
        <v>34</v>
      </c>
      <c r="J40" s="5">
        <f>SUM(J4:J38)</f>
        <v>1</v>
      </c>
      <c r="N40" s="5">
        <f>SUM(N4:N38)</f>
        <v>0</v>
      </c>
      <c r="O40" s="5">
        <f>SUM(O4:O38)</f>
        <v>0</v>
      </c>
      <c r="S40" s="5">
        <f>SUM(S4:S38)</f>
        <v>182</v>
      </c>
      <c r="W40" s="5">
        <f>SUM(W4:W38)</f>
        <v>9</v>
      </c>
      <c r="Z40" s="5">
        <f>SUM(Z4:Z38)</f>
        <v>0</v>
      </c>
      <c r="AB40" s="5">
        <f>SUM(AB4:AB38)</f>
        <v>600</v>
      </c>
      <c r="AC40" s="5">
        <f>AB40-(S40+W40+Z40)</f>
        <v>409</v>
      </c>
      <c r="AD40" s="6">
        <f>((D40+J40)/AC40)*100</f>
        <v>53.789731051344745</v>
      </c>
      <c r="AE40" s="6">
        <f>100-AD40</f>
        <v>46.210268948655255</v>
      </c>
      <c r="AF40" s="6">
        <f>(N40/AC40)*100</f>
        <v>0</v>
      </c>
      <c r="AG40" s="6">
        <f>B4/120</f>
        <v>1.6666666666666666E-2</v>
      </c>
      <c r="AH40" s="6">
        <f>I4/120</f>
        <v>3.4833333333333334</v>
      </c>
      <c r="AI40" s="6">
        <f>S5/120</f>
        <v>0</v>
      </c>
      <c r="AJ40" s="6">
        <f>J40</f>
        <v>1</v>
      </c>
      <c r="AK40" s="6">
        <v>1</v>
      </c>
      <c r="AL40" s="6">
        <f>(AK40/AJ40)*100</f>
        <v>100</v>
      </c>
      <c r="AM40" s="6">
        <f>G40+J40</f>
        <v>35</v>
      </c>
      <c r="AN40" s="6">
        <f>(SUM(G42:G43)/AM40)*100</f>
        <v>0</v>
      </c>
      <c r="AO40" s="6" t="s">
        <v>32</v>
      </c>
      <c r="AP40" s="6" t="s">
        <v>32</v>
      </c>
      <c r="AQ40" s="6">
        <f>AVERAGE(D4:D37)/2</f>
        <v>3.2205882352941178</v>
      </c>
      <c r="AR40" s="29">
        <f>F40</f>
        <v>2.8484848484848486</v>
      </c>
    </row>
    <row r="42" spans="2:44" x14ac:dyDescent="0.3">
      <c r="B42" s="20" t="s">
        <v>26</v>
      </c>
      <c r="G42" s="5">
        <v>0</v>
      </c>
    </row>
    <row r="43" spans="2:44" x14ac:dyDescent="0.3">
      <c r="B43" s="21" t="s">
        <v>27</v>
      </c>
      <c r="G43" s="5">
        <v>0</v>
      </c>
    </row>
  </sheetData>
  <mergeCells count="6">
    <mergeCell ref="Y2:Z2"/>
    <mergeCell ref="B2:G2"/>
    <mergeCell ref="I2:J2"/>
    <mergeCell ref="L2:O2"/>
    <mergeCell ref="Q2:S2"/>
    <mergeCell ref="U2:W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D7"/>
  <sheetViews>
    <sheetView tabSelected="1" workbookViewId="0">
      <selection activeCell="D8" sqref="D8"/>
    </sheetView>
  </sheetViews>
  <sheetFormatPr baseColWidth="10" defaultRowHeight="15" x14ac:dyDescent="0.2"/>
  <cols>
    <col min="1" max="1" width="3.33203125" customWidth="1"/>
  </cols>
  <sheetData>
    <row r="1" spans="2:4" ht="11" customHeight="1" x14ac:dyDescent="0.2"/>
    <row r="2" spans="2:4" ht="80" x14ac:dyDescent="0.2">
      <c r="B2" s="2" t="s">
        <v>15</v>
      </c>
      <c r="C2" s="1" t="s">
        <v>19</v>
      </c>
      <c r="D2" s="46" t="s">
        <v>37</v>
      </c>
    </row>
    <row r="3" spans="2:4" x14ac:dyDescent="0.2">
      <c r="B3">
        <v>1</v>
      </c>
      <c r="C3" s="25">
        <v>52.47933884297521</v>
      </c>
      <c r="D3" t="s">
        <v>38</v>
      </c>
    </row>
    <row r="4" spans="2:4" x14ac:dyDescent="0.2">
      <c r="B4">
        <v>2</v>
      </c>
      <c r="C4" s="25">
        <v>40.44</v>
      </c>
      <c r="D4" t="s">
        <v>39</v>
      </c>
    </row>
    <row r="5" spans="2:4" x14ac:dyDescent="0.2">
      <c r="B5">
        <v>3</v>
      </c>
      <c r="C5" s="25">
        <v>56.349206349206348</v>
      </c>
      <c r="D5" t="s">
        <v>38</v>
      </c>
    </row>
    <row r="6" spans="2:4" x14ac:dyDescent="0.2">
      <c r="B6">
        <v>4</v>
      </c>
      <c r="C6" s="25">
        <v>44.684684684684683</v>
      </c>
      <c r="D6" t="s">
        <v>39</v>
      </c>
    </row>
    <row r="7" spans="2:4" x14ac:dyDescent="0.2">
      <c r="B7">
        <v>5</v>
      </c>
      <c r="C7" s="25">
        <v>53.789731051344745</v>
      </c>
      <c r="D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Worm 1</vt:lpstr>
      <vt:lpstr>Worm 2</vt:lpstr>
      <vt:lpstr>Worm 3</vt:lpstr>
      <vt:lpstr>Worm 4</vt:lpstr>
      <vt:lpstr>Worm 5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2025-04-29T02:04:22Z</dcterms:modified>
</cp:coreProperties>
</file>