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Writing/2025/Manuscripts/McClure, Patel et al, 2025/New figures and outline/Behavior worksheets/2025-01-24 Ex342/"/>
    </mc:Choice>
  </mc:AlternateContent>
  <xr:revisionPtr revIDLastSave="0" documentId="13_ncr:1_{E45A90DC-7FDA-084D-A6B0-5D7232191DC0}" xr6:coauthVersionLast="47" xr6:coauthVersionMax="47" xr10:uidLastSave="{00000000-0000-0000-0000-000000000000}"/>
  <bookViews>
    <workbookView xWindow="0" yWindow="500" windowWidth="28800" windowHeight="16380" activeTab="8" xr2:uid="{E8647115-4527-472B-9C5C-A7FAAB6ACF7F}"/>
  </bookViews>
  <sheets>
    <sheet name="Worm 1" sheetId="27" r:id="rId1"/>
    <sheet name="Worm 2" sheetId="33" r:id="rId2"/>
    <sheet name="Worm 3" sheetId="32" r:id="rId3"/>
    <sheet name="Worm 4" sheetId="30" r:id="rId4"/>
    <sheet name="Worm 5" sheetId="31" r:id="rId5"/>
    <sheet name="Worm 6" sheetId="29" r:id="rId6"/>
    <sheet name="Worm 7" sheetId="28" r:id="rId7"/>
    <sheet name="Worm 8" sheetId="3" r:id="rId8"/>
    <sheet name="Compiled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8" i="29" l="1"/>
  <c r="AG12" i="33"/>
  <c r="AB7" i="31" l="1"/>
  <c r="D5" i="28"/>
  <c r="D4" i="28"/>
  <c r="D5" i="29"/>
  <c r="D4" i="29"/>
  <c r="L5" i="29"/>
  <c r="AA8" i="29" s="1"/>
  <c r="D5" i="30"/>
  <c r="D4" i="30"/>
  <c r="D4" i="32"/>
  <c r="D5" i="33" l="1"/>
  <c r="D6" i="33"/>
  <c r="D7" i="33"/>
  <c r="D8" i="33"/>
  <c r="D9" i="33"/>
  <c r="D4" i="33"/>
  <c r="L4" i="33"/>
  <c r="L5" i="33"/>
  <c r="L6" i="33"/>
  <c r="AA12" i="33" s="1"/>
  <c r="L4" i="28"/>
  <c r="AA8" i="28" s="1"/>
  <c r="L4" i="29"/>
  <c r="L4" i="30"/>
  <c r="AA8" i="30" s="1"/>
  <c r="L4" i="31"/>
  <c r="AA7" i="31" s="1"/>
  <c r="L4" i="32"/>
  <c r="AA7" i="32" s="1"/>
  <c r="AC12" i="33"/>
  <c r="Z12" i="33"/>
  <c r="Y12" i="33"/>
  <c r="U12" i="33"/>
  <c r="S12" i="33"/>
  <c r="P12" i="33"/>
  <c r="H12" i="33"/>
  <c r="E12" i="33"/>
  <c r="AC7" i="32"/>
  <c r="Z7" i="32"/>
  <c r="Y7" i="32"/>
  <c r="U7" i="32"/>
  <c r="S7" i="32"/>
  <c r="P7" i="32"/>
  <c r="H7" i="32"/>
  <c r="AD7" i="32" s="1"/>
  <c r="AF7" i="32" s="1"/>
  <c r="E7" i="32"/>
  <c r="D7" i="32"/>
  <c r="AC7" i="31"/>
  <c r="Z7" i="31"/>
  <c r="Y7" i="31"/>
  <c r="U7" i="31"/>
  <c r="S7" i="31"/>
  <c r="P7" i="31"/>
  <c r="H7" i="31"/>
  <c r="AD7" i="31" s="1"/>
  <c r="AF7" i="31" s="1"/>
  <c r="E7" i="31"/>
  <c r="D7" i="31"/>
  <c r="AC8" i="30"/>
  <c r="Z8" i="30"/>
  <c r="Y8" i="30"/>
  <c r="U8" i="30"/>
  <c r="S8" i="30"/>
  <c r="P8" i="30"/>
  <c r="H8" i="30"/>
  <c r="AD8" i="30" s="1"/>
  <c r="AF8" i="30" s="1"/>
  <c r="E8" i="30"/>
  <c r="D8" i="30"/>
  <c r="AC8" i="29"/>
  <c r="Z8" i="29"/>
  <c r="Y8" i="29"/>
  <c r="U8" i="29"/>
  <c r="S8" i="29"/>
  <c r="P8" i="29"/>
  <c r="H8" i="29"/>
  <c r="AD8" i="29" s="1"/>
  <c r="AF8" i="29" s="1"/>
  <c r="E8" i="29"/>
  <c r="D8" i="29"/>
  <c r="AC8" i="28"/>
  <c r="Z8" i="28"/>
  <c r="Y8" i="28"/>
  <c r="U8" i="28"/>
  <c r="S8" i="28"/>
  <c r="P8" i="28"/>
  <c r="H8" i="28"/>
  <c r="E8" i="28"/>
  <c r="D8" i="28"/>
  <c r="L8" i="30" l="1"/>
  <c r="D12" i="33"/>
  <c r="L8" i="28"/>
  <c r="AD8" i="28"/>
  <c r="AF8" i="28" s="1"/>
  <c r="L8" i="29"/>
  <c r="L7" i="31"/>
  <c r="V7" i="31" s="1"/>
  <c r="L7" i="32"/>
  <c r="L12" i="33"/>
  <c r="AD12" i="33"/>
  <c r="AF12" i="33" s="1"/>
  <c r="V8" i="28" l="1"/>
  <c r="AB8" i="28"/>
  <c r="V8" i="29"/>
  <c r="AB8" i="29"/>
  <c r="V8" i="30"/>
  <c r="W8" i="30" s="1"/>
  <c r="X8" i="30" s="1"/>
  <c r="AB8" i="30"/>
  <c r="V7" i="32"/>
  <c r="AB7" i="32"/>
  <c r="V12" i="33"/>
  <c r="W12" i="33" s="1"/>
  <c r="X12" i="33" s="1"/>
  <c r="AB12" i="33"/>
  <c r="W7" i="31"/>
  <c r="X7" i="31" s="1"/>
  <c r="W7" i="32"/>
  <c r="X7" i="32" s="1"/>
  <c r="W8" i="28"/>
  <c r="X8" i="28" s="1"/>
  <c r="W8" i="29"/>
  <c r="X8" i="29" s="1"/>
</calcChain>
</file>

<file path=xl/sharedStrings.xml><?xml version="1.0" encoding="utf-8"?>
<sst xmlns="http://schemas.openxmlformats.org/spreadsheetml/2006/main" count="211" uniqueCount="30">
  <si>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</si>
  <si>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</si>
  <si>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</si>
  <si>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</si>
  <si>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</si>
  <si>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</si>
  <si>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</si>
  <si>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</si>
  <si>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</si>
  <si>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</si>
  <si>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Time to first puncture</t>
  </si>
  <si>
    <t>Total number of attempts</t>
  </si>
  <si>
    <t>Number of aborted attempts</t>
  </si>
  <si>
    <t>Worm ID</t>
  </si>
  <si>
    <t>Total Frames
(placement on skin to penetration or end)</t>
  </si>
  <si>
    <t>% of frames on skin 
spent pushing or puncturing</t>
  </si>
  <si>
    <t>% of frames on skin 
spent crawling</t>
  </si>
  <si>
    <t>% of aborted attempts</t>
  </si>
  <si>
    <t>Visible Frames 
on top of skin</t>
  </si>
  <si>
    <t>Bout count</t>
  </si>
  <si>
    <t>Not visible/Stuck in crevice</t>
  </si>
  <si>
    <t>Time to first push</t>
  </si>
  <si>
    <t>Burrowing time</t>
  </si>
  <si>
    <t>Time of penetration</t>
  </si>
  <si>
    <t>Time to penetration</t>
  </si>
  <si>
    <t>Exclude; might have punctured at start of assay</t>
  </si>
  <si>
    <t>Exclude; punctured at start of assay</t>
  </si>
  <si>
    <t>% time spent burrowing</t>
  </si>
  <si>
    <t>Time spent burrowing before 
aborted attempt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</si>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</sst>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8E297"/>
        <bgColor indexed="64"/>
      </patternFill>
    </fill>
    <fill>
      <patternFill patternType="solid">
        <fgColor rgb="FFFFD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009193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3" fillId="0" borderId="0" xfId="0" applyFont="1"/>
    <xf numFmtId="2" fontId="3" fillId="0" borderId="0" xfId="0" applyNumberFormat="1" applyFont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/>
    <xf numFmtId="2" fontId="2" fillId="0" borderId="0" xfId="0" applyNumberFormat="1" applyFont="1"/>
    <xf numFmtId="2" fontId="0" fillId="0" borderId="0" xfId="0" applyNumberFormat="1"/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193"/>
      <color rgb="FFD5FC79"/>
      <color rgb="FFFFD579"/>
      <color rgb="FF9437FF"/>
      <color rgb="FF941651"/>
      <color rgb="FF0096FF"/>
      <color rgb="FF73FEFF"/>
      <color rgb="FF7A81FF"/>
      <color rgb="FFC8E2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4E40D-59CE-D941-A17F-BFFE3AF40B96}">
  <dimension ref="B2:AF2"/>
  <sheetViews>
    <sheetView zoomScale="50" workbookViewId="0">
      <selection activeCell="B3" sqref="B3"/>
    </sheetView>
  </sheetViews>
  <sheetFormatPr baseColWidth="10" defaultColWidth="8.83203125" defaultRowHeight="24" x14ac:dyDescent="0.3"/>
  <cols>
    <col min="1" max="22" width="8.83203125" style="5"/>
    <col min="23" max="28" width="8.83203125" style="6"/>
    <col min="29" max="31" width="8.83203125" style="5"/>
    <col min="32" max="32" width="8.83203125" style="6"/>
    <col min="33" max="16384" width="8.83203125" style="5"/>
  </cols>
  <sheetData>
    <row r="2" spans="2:2" x14ac:dyDescent="0.3">
      <c r="B2" s="5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28553-7810-3645-8708-FB5E875A0E47}">
  <dimension ref="B2:AG12"/>
  <sheetViews>
    <sheetView zoomScale="56" workbookViewId="0">
      <selection activeCell="W12" sqref="W12:AG12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5.83203125" style="5" customWidth="1"/>
    <col min="14" max="14" width="17.5" style="5" bestFit="1" customWidth="1"/>
    <col min="15" max="15" width="16.1640625" style="5" bestFit="1" customWidth="1"/>
    <col min="16" max="16" width="18.1640625" style="5" bestFit="1" customWidth="1"/>
    <col min="17" max="17" width="5" style="5" customWidth="1"/>
    <col min="18" max="18" width="21.1640625" style="5" bestFit="1" customWidth="1"/>
    <col min="19" max="19" width="14.1640625" style="5" bestFit="1" customWidth="1"/>
    <col min="20" max="20" width="5.83203125" style="5" customWidth="1"/>
    <col min="21" max="21" width="40.6640625" style="5" bestFit="1" customWidth="1"/>
    <col min="22" max="22" width="19.6640625" style="5" bestFit="1" customWidth="1"/>
    <col min="23" max="23" width="34.5" style="6" customWidth="1"/>
    <col min="24" max="24" width="20.5" style="6" customWidth="1"/>
    <col min="25" max="25" width="11" style="6" bestFit="1" customWidth="1"/>
    <col min="26" max="26" width="14.1640625" style="6" customWidth="1"/>
    <col min="27" max="27" width="16.83203125" style="6" bestFit="1" customWidth="1"/>
    <col min="28" max="29" width="16.83203125" style="6" customWidth="1"/>
    <col min="30" max="31" width="14.83203125" style="5" bestFit="1" customWidth="1"/>
    <col min="32" max="32" width="13.5" style="5" bestFit="1" customWidth="1"/>
    <col min="33" max="33" width="23.83203125" style="5" bestFit="1" customWidth="1"/>
    <col min="34" max="16384" width="8.83203125" style="5"/>
  </cols>
  <sheetData>
    <row r="2" spans="2:33" ht="81" customHeight="1" x14ac:dyDescent="0.3">
      <c r="B2" s="21" t="s">
        <v>0</v>
      </c>
      <c r="C2" s="22"/>
      <c r="D2" s="22"/>
      <c r="E2" s="23"/>
      <c r="F2" s="13"/>
      <c r="G2" s="24" t="s">
        <v>4</v>
      </c>
      <c r="H2" s="25"/>
      <c r="I2" s="13"/>
      <c r="J2" s="26" t="s">
        <v>7</v>
      </c>
      <c r="K2" s="27"/>
      <c r="L2" s="28"/>
      <c r="M2" s="13"/>
      <c r="N2" s="29" t="s">
        <v>20</v>
      </c>
      <c r="O2" s="30"/>
      <c r="P2" s="31"/>
      <c r="Q2" s="13"/>
      <c r="R2" s="19" t="s">
        <v>8</v>
      </c>
      <c r="S2" s="20"/>
      <c r="T2" s="13"/>
      <c r="U2" s="3" t="s">
        <v>14</v>
      </c>
      <c r="V2" s="3" t="s">
        <v>18</v>
      </c>
      <c r="W2" s="4" t="s">
        <v>15</v>
      </c>
      <c r="X2" s="4" t="s">
        <v>16</v>
      </c>
      <c r="Y2" s="4" t="s">
        <v>21</v>
      </c>
      <c r="Z2" s="4" t="s">
        <v>10</v>
      </c>
      <c r="AA2" s="4" t="s">
        <v>22</v>
      </c>
      <c r="AB2" s="4" t="s">
        <v>27</v>
      </c>
      <c r="AC2" s="4" t="s">
        <v>23</v>
      </c>
      <c r="AD2" s="4" t="s">
        <v>11</v>
      </c>
      <c r="AE2" s="4" t="s">
        <v>12</v>
      </c>
      <c r="AF2" s="4" t="s">
        <v>17</v>
      </c>
      <c r="AG2" s="3" t="s">
        <v>28</v>
      </c>
    </row>
    <row r="3" spans="2:33" s="16" customFormat="1" x14ac:dyDescent="0.3">
      <c r="B3" s="12" t="s">
        <v>1</v>
      </c>
      <c r="C3" s="13" t="s">
        <v>2</v>
      </c>
      <c r="D3" s="13" t="s">
        <v>3</v>
      </c>
      <c r="E3" s="14" t="s">
        <v>19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5" t="s">
        <v>3</v>
      </c>
      <c r="M3" s="13"/>
      <c r="N3" s="12" t="s">
        <v>1</v>
      </c>
      <c r="O3" s="13" t="s">
        <v>2</v>
      </c>
      <c r="P3" s="15" t="s">
        <v>3</v>
      </c>
      <c r="Q3" s="13"/>
      <c r="R3" s="12" t="s">
        <v>5</v>
      </c>
      <c r="S3" s="15" t="s">
        <v>6</v>
      </c>
      <c r="T3" s="13"/>
      <c r="U3" s="13" t="s">
        <v>9</v>
      </c>
      <c r="W3" s="17"/>
      <c r="X3" s="17"/>
      <c r="Y3" s="17"/>
      <c r="Z3" s="17"/>
      <c r="AA3" s="17"/>
      <c r="AB3" s="17"/>
      <c r="AC3" s="17"/>
    </row>
    <row r="4" spans="2:33" x14ac:dyDescent="0.3">
      <c r="B4" s="7">
        <v>40</v>
      </c>
      <c r="C4" s="5">
        <v>40</v>
      </c>
      <c r="D4" s="5">
        <f>(C4-B4)+1</f>
        <v>1</v>
      </c>
      <c r="E4" s="8">
        <v>1</v>
      </c>
      <c r="G4" s="7">
        <v>52</v>
      </c>
      <c r="H4" s="8">
        <v>1</v>
      </c>
      <c r="J4" s="7">
        <v>53</v>
      </c>
      <c r="K4" s="5">
        <v>97</v>
      </c>
      <c r="L4" s="8">
        <f>(K4-J4)+1</f>
        <v>45</v>
      </c>
      <c r="N4" s="7"/>
      <c r="P4" s="8"/>
      <c r="R4" s="7">
        <v>197</v>
      </c>
      <c r="S4" s="8">
        <v>1</v>
      </c>
      <c r="U4" s="5">
        <v>197</v>
      </c>
    </row>
    <row r="5" spans="2:33" x14ac:dyDescent="0.3">
      <c r="B5" s="7">
        <v>43</v>
      </c>
      <c r="C5" s="5">
        <v>51</v>
      </c>
      <c r="D5" s="5">
        <f t="shared" ref="D5:D9" si="0">(C5-B5)+1</f>
        <v>9</v>
      </c>
      <c r="E5" s="8">
        <v>1</v>
      </c>
      <c r="G5" s="7">
        <v>134</v>
      </c>
      <c r="H5" s="8">
        <v>1</v>
      </c>
      <c r="J5" s="7">
        <v>135</v>
      </c>
      <c r="K5" s="5">
        <v>140</v>
      </c>
      <c r="L5" s="8">
        <f>(K5-J5)+1</f>
        <v>6</v>
      </c>
      <c r="N5" s="7"/>
      <c r="P5" s="8"/>
      <c r="R5" s="7"/>
      <c r="S5" s="8"/>
    </row>
    <row r="6" spans="2:33" x14ac:dyDescent="0.3">
      <c r="B6" s="7">
        <v>123</v>
      </c>
      <c r="C6" s="5">
        <v>134</v>
      </c>
      <c r="D6" s="5">
        <f t="shared" si="0"/>
        <v>12</v>
      </c>
      <c r="E6" s="8">
        <v>1</v>
      </c>
      <c r="G6" s="7">
        <v>170</v>
      </c>
      <c r="H6" s="8">
        <v>1</v>
      </c>
      <c r="J6" s="7">
        <v>171</v>
      </c>
      <c r="K6" s="5">
        <v>196</v>
      </c>
      <c r="L6" s="8">
        <f>(K6-J6)+1</f>
        <v>26</v>
      </c>
      <c r="N6" s="7"/>
      <c r="P6" s="8"/>
      <c r="R6" s="7"/>
      <c r="S6" s="8"/>
    </row>
    <row r="7" spans="2:33" x14ac:dyDescent="0.3">
      <c r="B7" s="7">
        <v>143</v>
      </c>
      <c r="C7" s="5">
        <v>145</v>
      </c>
      <c r="D7" s="5">
        <f t="shared" si="0"/>
        <v>3</v>
      </c>
      <c r="E7" s="8">
        <v>1</v>
      </c>
      <c r="G7" s="7"/>
      <c r="H7" s="8"/>
      <c r="J7" s="7"/>
      <c r="L7" s="8"/>
      <c r="N7" s="7"/>
      <c r="P7" s="8"/>
      <c r="R7" s="7"/>
      <c r="S7" s="8"/>
    </row>
    <row r="8" spans="2:33" x14ac:dyDescent="0.3">
      <c r="B8" s="7">
        <v>150</v>
      </c>
      <c r="C8" s="5">
        <v>151</v>
      </c>
      <c r="D8" s="5">
        <f t="shared" si="0"/>
        <v>2</v>
      </c>
      <c r="E8" s="8">
        <v>1</v>
      </c>
      <c r="G8" s="7"/>
      <c r="H8" s="8"/>
      <c r="J8" s="7"/>
      <c r="L8" s="8"/>
      <c r="N8" s="7"/>
      <c r="P8" s="8"/>
      <c r="R8" s="7"/>
      <c r="S8" s="8"/>
    </row>
    <row r="9" spans="2:33" x14ac:dyDescent="0.3">
      <c r="B9" s="7">
        <v>166</v>
      </c>
      <c r="C9" s="5">
        <v>166</v>
      </c>
      <c r="D9" s="5">
        <f t="shared" si="0"/>
        <v>1</v>
      </c>
      <c r="E9" s="8">
        <v>1</v>
      </c>
      <c r="G9" s="7"/>
      <c r="H9" s="8"/>
      <c r="J9" s="7"/>
      <c r="L9" s="8"/>
      <c r="N9" s="7"/>
      <c r="P9" s="8"/>
      <c r="R9" s="7"/>
      <c r="S9" s="8"/>
    </row>
    <row r="10" spans="2:33" x14ac:dyDescent="0.3">
      <c r="B10" s="9"/>
      <c r="C10" s="10"/>
      <c r="D10" s="10"/>
      <c r="E10" s="11"/>
      <c r="G10" s="9"/>
      <c r="H10" s="11"/>
      <c r="J10" s="9"/>
      <c r="K10" s="10"/>
      <c r="L10" s="11"/>
      <c r="N10" s="9"/>
      <c r="O10" s="10"/>
      <c r="P10" s="11"/>
      <c r="R10" s="9"/>
      <c r="S10" s="11"/>
    </row>
    <row r="12" spans="2:33" x14ac:dyDescent="0.3">
      <c r="D12" s="5">
        <f>SUM(D4:D10)</f>
        <v>28</v>
      </c>
      <c r="E12" s="5">
        <f>SUM(E4:E10)</f>
        <v>6</v>
      </c>
      <c r="H12" s="5">
        <f>SUM(H4:H10)</f>
        <v>3</v>
      </c>
      <c r="L12" s="5">
        <f>SUM(L4:L10)</f>
        <v>77</v>
      </c>
      <c r="P12" s="5">
        <f>SUM(P4:P10)</f>
        <v>0</v>
      </c>
      <c r="S12" s="5">
        <f>SUM(S4:S10)</f>
        <v>1</v>
      </c>
      <c r="U12" s="5">
        <f>SUM(U4:U10)</f>
        <v>197</v>
      </c>
      <c r="V12" s="5">
        <f>U12-(L12+P12+S12)</f>
        <v>119</v>
      </c>
      <c r="W12" s="6">
        <f>((D12+H12)/V12)*100</f>
        <v>26.05042016806723</v>
      </c>
      <c r="X12" s="6">
        <f>100-W12</f>
        <v>73.949579831932766</v>
      </c>
      <c r="Y12" s="6">
        <f>B4/120</f>
        <v>0.33333333333333331</v>
      </c>
      <c r="Z12" s="6">
        <f>G4/120</f>
        <v>0.43333333333333335</v>
      </c>
      <c r="AA12" s="6">
        <f>(L6+2)/120</f>
        <v>0.23333333333333334</v>
      </c>
      <c r="AB12" s="6">
        <f>((L12+2)/(U12-P12))*100</f>
        <v>40.101522842639589</v>
      </c>
      <c r="AC12" s="6">
        <f>R4/120</f>
        <v>1.6416666666666666</v>
      </c>
      <c r="AD12" s="6">
        <f>H12</f>
        <v>3</v>
      </c>
      <c r="AE12" s="6">
        <v>2</v>
      </c>
      <c r="AF12" s="6">
        <f>(AE12/AD12)*100</f>
        <v>66.666666666666657</v>
      </c>
      <c r="AG12" s="6">
        <f>AVERAGE((L4+1),(L5+1))/120</f>
        <v>0.22083333333333333</v>
      </c>
    </row>
  </sheetData>
  <mergeCells count="5">
    <mergeCell ref="R2:S2"/>
    <mergeCell ref="B2:E2"/>
    <mergeCell ref="G2:H2"/>
    <mergeCell ref="J2:L2"/>
    <mergeCell ref="N2:P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9044D-3221-1A48-8336-CDF2D1F817CA}">
  <dimension ref="B2:AG7"/>
  <sheetViews>
    <sheetView zoomScale="56" workbookViewId="0">
      <selection activeCell="W7" sqref="W7:AG7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5.83203125" style="5" customWidth="1"/>
    <col min="14" max="14" width="17.5" style="5" bestFit="1" customWidth="1"/>
    <col min="15" max="15" width="16.1640625" style="5" bestFit="1" customWidth="1"/>
    <col min="16" max="16" width="18.1640625" style="5" bestFit="1" customWidth="1"/>
    <col min="17" max="17" width="5" style="5" customWidth="1"/>
    <col min="18" max="18" width="21.1640625" style="5" bestFit="1" customWidth="1"/>
    <col min="19" max="19" width="14.1640625" style="5" bestFit="1" customWidth="1"/>
    <col min="20" max="20" width="5.83203125" style="5" customWidth="1"/>
    <col min="21" max="21" width="40.6640625" style="5" bestFit="1" customWidth="1"/>
    <col min="22" max="22" width="19.6640625" style="5" bestFit="1" customWidth="1"/>
    <col min="23" max="23" width="34.5" style="6" customWidth="1"/>
    <col min="24" max="24" width="20.5" style="6" customWidth="1"/>
    <col min="25" max="25" width="11" style="6" bestFit="1" customWidth="1"/>
    <col min="26" max="26" width="14.1640625" style="6" customWidth="1"/>
    <col min="27" max="27" width="16.83203125" style="6" bestFit="1" customWidth="1"/>
    <col min="28" max="29" width="16.83203125" style="6" customWidth="1"/>
    <col min="30" max="31" width="14.83203125" style="5" bestFit="1" customWidth="1"/>
    <col min="32" max="32" width="13.5" style="5" bestFit="1" customWidth="1"/>
    <col min="33" max="33" width="23.83203125" style="5" bestFit="1" customWidth="1"/>
    <col min="34" max="16384" width="8.83203125" style="5"/>
  </cols>
  <sheetData>
    <row r="2" spans="2:33" ht="81" customHeight="1" x14ac:dyDescent="0.3">
      <c r="B2" s="21" t="s">
        <v>0</v>
      </c>
      <c r="C2" s="22"/>
      <c r="D2" s="22"/>
      <c r="E2" s="23"/>
      <c r="F2" s="13"/>
      <c r="G2" s="24" t="s">
        <v>4</v>
      </c>
      <c r="H2" s="25"/>
      <c r="I2" s="13"/>
      <c r="J2" s="26" t="s">
        <v>7</v>
      </c>
      <c r="K2" s="27"/>
      <c r="L2" s="28"/>
      <c r="M2" s="13"/>
      <c r="N2" s="29" t="s">
        <v>20</v>
      </c>
      <c r="O2" s="30"/>
      <c r="P2" s="31"/>
      <c r="Q2" s="13"/>
      <c r="R2" s="19" t="s">
        <v>8</v>
      </c>
      <c r="S2" s="20"/>
      <c r="T2" s="13"/>
      <c r="U2" s="3" t="s">
        <v>14</v>
      </c>
      <c r="V2" s="3" t="s">
        <v>18</v>
      </c>
      <c r="W2" s="4" t="s">
        <v>15</v>
      </c>
      <c r="X2" s="4" t="s">
        <v>16</v>
      </c>
      <c r="Y2" s="4" t="s">
        <v>21</v>
      </c>
      <c r="Z2" s="4" t="s">
        <v>10</v>
      </c>
      <c r="AA2" s="4" t="s">
        <v>22</v>
      </c>
      <c r="AB2" s="4" t="s">
        <v>27</v>
      </c>
      <c r="AC2" s="4" t="s">
        <v>23</v>
      </c>
      <c r="AD2" s="4" t="s">
        <v>11</v>
      </c>
      <c r="AE2" s="4" t="s">
        <v>12</v>
      </c>
      <c r="AF2" s="4" t="s">
        <v>17</v>
      </c>
      <c r="AG2" s="3" t="s">
        <v>28</v>
      </c>
    </row>
    <row r="3" spans="2:33" s="16" customFormat="1" x14ac:dyDescent="0.3">
      <c r="B3" s="12" t="s">
        <v>1</v>
      </c>
      <c r="C3" s="13" t="s">
        <v>2</v>
      </c>
      <c r="D3" s="13" t="s">
        <v>3</v>
      </c>
      <c r="E3" s="14" t="s">
        <v>19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5" t="s">
        <v>3</v>
      </c>
      <c r="M3" s="13"/>
      <c r="N3" s="12" t="s">
        <v>1</v>
      </c>
      <c r="O3" s="13" t="s">
        <v>2</v>
      </c>
      <c r="P3" s="15" t="s">
        <v>3</v>
      </c>
      <c r="Q3" s="13"/>
      <c r="R3" s="12" t="s">
        <v>5</v>
      </c>
      <c r="S3" s="15" t="s">
        <v>6</v>
      </c>
      <c r="T3" s="13"/>
      <c r="U3" s="13" t="s">
        <v>9</v>
      </c>
      <c r="W3" s="17"/>
      <c r="X3" s="17"/>
      <c r="Y3" s="17"/>
      <c r="Z3" s="17"/>
      <c r="AA3" s="17"/>
      <c r="AB3" s="17"/>
      <c r="AC3" s="17"/>
    </row>
    <row r="4" spans="2:33" x14ac:dyDescent="0.3">
      <c r="B4" s="7">
        <v>1</v>
      </c>
      <c r="C4" s="5">
        <v>2</v>
      </c>
      <c r="D4" s="5">
        <f>(C4-B4)+1</f>
        <v>2</v>
      </c>
      <c r="E4" s="8">
        <v>1</v>
      </c>
      <c r="G4" s="7">
        <v>12</v>
      </c>
      <c r="H4" s="8">
        <v>1</v>
      </c>
      <c r="J4" s="7">
        <v>13</v>
      </c>
      <c r="K4" s="5">
        <v>106</v>
      </c>
      <c r="L4" s="8">
        <f>(K4-J4)+1</f>
        <v>94</v>
      </c>
      <c r="N4" s="7"/>
      <c r="P4" s="8"/>
      <c r="R4" s="7">
        <v>107</v>
      </c>
      <c r="S4" s="8">
        <v>1</v>
      </c>
      <c r="U4" s="5">
        <v>107</v>
      </c>
    </row>
    <row r="5" spans="2:33" x14ac:dyDescent="0.3">
      <c r="B5" s="9"/>
      <c r="C5" s="10"/>
      <c r="D5" s="10"/>
      <c r="E5" s="11"/>
      <c r="G5" s="9"/>
      <c r="H5" s="11"/>
      <c r="J5" s="9"/>
      <c r="K5" s="10"/>
      <c r="L5" s="11"/>
      <c r="N5" s="9"/>
      <c r="O5" s="10"/>
      <c r="P5" s="11"/>
      <c r="R5" s="9"/>
      <c r="S5" s="11"/>
    </row>
    <row r="7" spans="2:33" x14ac:dyDescent="0.3">
      <c r="D7" s="5">
        <f>SUM(D4:D5)</f>
        <v>2</v>
      </c>
      <c r="E7" s="5">
        <f>SUM(E4:E5)</f>
        <v>1</v>
      </c>
      <c r="H7" s="5">
        <f>SUM(H4:H5)</f>
        <v>1</v>
      </c>
      <c r="L7" s="5">
        <f>SUM(L4:L5)</f>
        <v>94</v>
      </c>
      <c r="P7" s="5">
        <f>SUM(P4:P5)</f>
        <v>0</v>
      </c>
      <c r="S7" s="5">
        <f>SUM(S4:S5)</f>
        <v>1</v>
      </c>
      <c r="U7" s="5">
        <f>SUM(U4:U5)</f>
        <v>107</v>
      </c>
      <c r="V7" s="5">
        <f>U7-(L7+P7+S7)</f>
        <v>12</v>
      </c>
      <c r="W7" s="6">
        <f>((D7+H7)/V7)*100</f>
        <v>25</v>
      </c>
      <c r="X7" s="6">
        <f>100-W7</f>
        <v>75</v>
      </c>
      <c r="Y7" s="6">
        <f>B4/120</f>
        <v>8.3333333333333332E-3</v>
      </c>
      <c r="Z7" s="6">
        <f>G4/120</f>
        <v>0.1</v>
      </c>
      <c r="AA7" s="6">
        <f>(L4+2)/120</f>
        <v>0.8</v>
      </c>
      <c r="AB7" s="6">
        <f>((L7+2)/(U7-P7))*100</f>
        <v>89.719626168224295</v>
      </c>
      <c r="AC7" s="6">
        <f>R4/120</f>
        <v>0.89166666666666672</v>
      </c>
      <c r="AD7" s="6">
        <f>H7</f>
        <v>1</v>
      </c>
      <c r="AE7" s="6">
        <v>0</v>
      </c>
      <c r="AF7" s="6">
        <f>(AE7/AD7)*100</f>
        <v>0</v>
      </c>
      <c r="AG7" s="6" t="s">
        <v>29</v>
      </c>
    </row>
  </sheetData>
  <mergeCells count="5">
    <mergeCell ref="R2:S2"/>
    <mergeCell ref="B2:E2"/>
    <mergeCell ref="G2:H2"/>
    <mergeCell ref="J2:L2"/>
    <mergeCell ref="N2:P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92811-D6ED-1C40-A023-11D6B1E5419F}">
  <dimension ref="B2:AG9"/>
  <sheetViews>
    <sheetView zoomScale="56" workbookViewId="0">
      <selection activeCell="W8" sqref="W8:AG8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5.83203125" style="5" customWidth="1"/>
    <col min="14" max="14" width="17.5" style="5" bestFit="1" customWidth="1"/>
    <col min="15" max="15" width="16.1640625" style="5" bestFit="1" customWidth="1"/>
    <col min="16" max="16" width="18.1640625" style="5" bestFit="1" customWidth="1"/>
    <col min="17" max="17" width="5" style="5" customWidth="1"/>
    <col min="18" max="18" width="21.1640625" style="5" bestFit="1" customWidth="1"/>
    <col min="19" max="19" width="14.1640625" style="5" bestFit="1" customWidth="1"/>
    <col min="20" max="20" width="5.83203125" style="5" customWidth="1"/>
    <col min="21" max="21" width="40.6640625" style="5" bestFit="1" customWidth="1"/>
    <col min="22" max="22" width="19.6640625" style="5" bestFit="1" customWidth="1"/>
    <col min="23" max="23" width="34.5" style="6" customWidth="1"/>
    <col min="24" max="24" width="20.5" style="6" customWidth="1"/>
    <col min="25" max="25" width="11" style="6" bestFit="1" customWidth="1"/>
    <col min="26" max="26" width="14.1640625" style="6" customWidth="1"/>
    <col min="27" max="27" width="16.83203125" style="6" bestFit="1" customWidth="1"/>
    <col min="28" max="29" width="16.83203125" style="6" customWidth="1"/>
    <col min="30" max="31" width="14.83203125" style="5" bestFit="1" customWidth="1"/>
    <col min="32" max="32" width="13.5" style="5" bestFit="1" customWidth="1"/>
    <col min="33" max="33" width="23.83203125" style="5" bestFit="1" customWidth="1"/>
    <col min="34" max="16384" width="8.83203125" style="5"/>
  </cols>
  <sheetData>
    <row r="2" spans="2:33" ht="81" customHeight="1" x14ac:dyDescent="0.3">
      <c r="B2" s="21" t="s">
        <v>0</v>
      </c>
      <c r="C2" s="22"/>
      <c r="D2" s="22"/>
      <c r="E2" s="23"/>
      <c r="F2" s="13"/>
      <c r="G2" s="24" t="s">
        <v>4</v>
      </c>
      <c r="H2" s="25"/>
      <c r="I2" s="13"/>
      <c r="J2" s="26" t="s">
        <v>7</v>
      </c>
      <c r="K2" s="27"/>
      <c r="L2" s="28"/>
      <c r="M2" s="13"/>
      <c r="N2" s="29" t="s">
        <v>20</v>
      </c>
      <c r="O2" s="30"/>
      <c r="P2" s="31"/>
      <c r="Q2" s="13"/>
      <c r="R2" s="19" t="s">
        <v>8</v>
      </c>
      <c r="S2" s="20"/>
      <c r="T2" s="13"/>
      <c r="U2" s="3" t="s">
        <v>14</v>
      </c>
      <c r="V2" s="3" t="s">
        <v>18</v>
      </c>
      <c r="W2" s="4" t="s">
        <v>15</v>
      </c>
      <c r="X2" s="4" t="s">
        <v>16</v>
      </c>
      <c r="Y2" s="4" t="s">
        <v>21</v>
      </c>
      <c r="Z2" s="4" t="s">
        <v>10</v>
      </c>
      <c r="AA2" s="4" t="s">
        <v>22</v>
      </c>
      <c r="AB2" s="4" t="s">
        <v>27</v>
      </c>
      <c r="AC2" s="4" t="s">
        <v>23</v>
      </c>
      <c r="AD2" s="4" t="s">
        <v>11</v>
      </c>
      <c r="AE2" s="4" t="s">
        <v>12</v>
      </c>
      <c r="AF2" s="4" t="s">
        <v>17</v>
      </c>
      <c r="AG2" s="3" t="s">
        <v>28</v>
      </c>
    </row>
    <row r="3" spans="2:33" s="16" customFormat="1" x14ac:dyDescent="0.3">
      <c r="B3" s="12" t="s">
        <v>1</v>
      </c>
      <c r="C3" s="13" t="s">
        <v>2</v>
      </c>
      <c r="D3" s="13" t="s">
        <v>3</v>
      </c>
      <c r="E3" s="14" t="s">
        <v>19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5" t="s">
        <v>3</v>
      </c>
      <c r="M3" s="13"/>
      <c r="N3" s="12" t="s">
        <v>1</v>
      </c>
      <c r="O3" s="13" t="s">
        <v>2</v>
      </c>
      <c r="P3" s="15" t="s">
        <v>3</v>
      </c>
      <c r="Q3" s="13"/>
      <c r="R3" s="12" t="s">
        <v>5</v>
      </c>
      <c r="S3" s="15" t="s">
        <v>6</v>
      </c>
      <c r="T3" s="13"/>
      <c r="U3" s="13" t="s">
        <v>9</v>
      </c>
      <c r="W3" s="17"/>
      <c r="X3" s="17"/>
      <c r="Y3" s="17"/>
      <c r="Z3" s="17"/>
      <c r="AA3" s="17"/>
      <c r="AB3" s="17"/>
      <c r="AC3" s="17"/>
    </row>
    <row r="4" spans="2:33" x14ac:dyDescent="0.3">
      <c r="B4" s="7">
        <v>20</v>
      </c>
      <c r="C4" s="5">
        <v>21</v>
      </c>
      <c r="D4" s="5">
        <f>(C4-B4)+1</f>
        <v>2</v>
      </c>
      <c r="E4" s="8">
        <v>1</v>
      </c>
      <c r="G4" s="7">
        <v>26</v>
      </c>
      <c r="H4" s="8">
        <v>1</v>
      </c>
      <c r="J4" s="7">
        <v>27</v>
      </c>
      <c r="K4" s="5">
        <v>59</v>
      </c>
      <c r="L4" s="8">
        <f>(K4-J4)+1</f>
        <v>33</v>
      </c>
      <c r="N4" s="7"/>
      <c r="P4" s="8"/>
      <c r="R4" s="7">
        <v>60</v>
      </c>
      <c r="S4" s="8">
        <v>1</v>
      </c>
      <c r="U4" s="5">
        <v>60</v>
      </c>
    </row>
    <row r="5" spans="2:33" x14ac:dyDescent="0.3">
      <c r="B5" s="7">
        <v>24</v>
      </c>
      <c r="C5" s="5">
        <v>24</v>
      </c>
      <c r="D5" s="5">
        <f>(C5-B5)+1</f>
        <v>1</v>
      </c>
      <c r="E5" s="8">
        <v>1</v>
      </c>
      <c r="G5" s="7"/>
      <c r="H5" s="8"/>
      <c r="J5" s="7"/>
      <c r="L5" s="8"/>
      <c r="N5" s="7"/>
      <c r="P5" s="8"/>
      <c r="R5" s="7"/>
      <c r="S5" s="8"/>
    </row>
    <row r="6" spans="2:33" x14ac:dyDescent="0.3">
      <c r="B6" s="9"/>
      <c r="C6" s="10"/>
      <c r="D6" s="10"/>
      <c r="E6" s="11"/>
      <c r="G6" s="9"/>
      <c r="H6" s="11"/>
      <c r="J6" s="9"/>
      <c r="K6" s="10"/>
      <c r="L6" s="11"/>
      <c r="N6" s="9"/>
      <c r="O6" s="10"/>
      <c r="P6" s="11"/>
      <c r="R6" s="9"/>
      <c r="S6" s="11"/>
    </row>
    <row r="8" spans="2:33" x14ac:dyDescent="0.3">
      <c r="D8" s="5">
        <f>SUM(D4:D6)</f>
        <v>3</v>
      </c>
      <c r="E8" s="5">
        <f>SUM(E4:E6)</f>
        <v>2</v>
      </c>
      <c r="H8" s="5">
        <f>SUM(H4:H6)</f>
        <v>1</v>
      </c>
      <c r="L8" s="5">
        <f>SUM(L4:L6)</f>
        <v>33</v>
      </c>
      <c r="P8" s="5">
        <f>SUM(P4:P6)</f>
        <v>0</v>
      </c>
      <c r="S8" s="5">
        <f>SUM(S4:S6)</f>
        <v>1</v>
      </c>
      <c r="U8" s="5">
        <f>SUM(U4:U6)</f>
        <v>60</v>
      </c>
      <c r="V8" s="5">
        <f>U8-(L8+P8+S8)</f>
        <v>26</v>
      </c>
      <c r="W8" s="6">
        <f>((D8+H8)/V8)*100</f>
        <v>15.384615384615385</v>
      </c>
      <c r="X8" s="6">
        <f>100-W8</f>
        <v>84.615384615384613</v>
      </c>
      <c r="Y8" s="6">
        <f>B4/120</f>
        <v>0.16666666666666666</v>
      </c>
      <c r="Z8" s="6">
        <f>G4/120</f>
        <v>0.21666666666666667</v>
      </c>
      <c r="AA8" s="6">
        <f>(L4+2)/120</f>
        <v>0.29166666666666669</v>
      </c>
      <c r="AB8" s="6">
        <f>((L8+2)/(U8-P8))*100</f>
        <v>58.333333333333336</v>
      </c>
      <c r="AC8" s="6">
        <f>R4/120</f>
        <v>0.5</v>
      </c>
      <c r="AD8" s="6">
        <f>H8</f>
        <v>1</v>
      </c>
      <c r="AE8" s="6">
        <v>0</v>
      </c>
      <c r="AF8" s="6">
        <f>(AE8/AD8)*100</f>
        <v>0</v>
      </c>
      <c r="AG8" s="6" t="s">
        <v>29</v>
      </c>
    </row>
    <row r="9" spans="2:33" x14ac:dyDescent="0.3">
      <c r="AG9" s="6"/>
    </row>
  </sheetData>
  <mergeCells count="5">
    <mergeCell ref="R2:S2"/>
    <mergeCell ref="B2:E2"/>
    <mergeCell ref="G2:H2"/>
    <mergeCell ref="J2:L2"/>
    <mergeCell ref="N2:P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F099B-55E6-E644-BF75-74CE75911D41}">
  <dimension ref="B2:AG7"/>
  <sheetViews>
    <sheetView zoomScale="56" workbookViewId="0">
      <selection activeCell="W7" sqref="W7:AG7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5.83203125" style="5" customWidth="1"/>
    <col min="14" max="14" width="17.5" style="5" bestFit="1" customWidth="1"/>
    <col min="15" max="15" width="16.1640625" style="5" bestFit="1" customWidth="1"/>
    <col min="16" max="16" width="18.1640625" style="5" bestFit="1" customWidth="1"/>
    <col min="17" max="17" width="5" style="5" customWidth="1"/>
    <col min="18" max="18" width="21.1640625" style="5" bestFit="1" customWidth="1"/>
    <col min="19" max="19" width="14.1640625" style="5" bestFit="1" customWidth="1"/>
    <col min="20" max="20" width="5.83203125" style="5" customWidth="1"/>
    <col min="21" max="21" width="40.6640625" style="5" bestFit="1" customWidth="1"/>
    <col min="22" max="22" width="19.6640625" style="5" bestFit="1" customWidth="1"/>
    <col min="23" max="23" width="34.5" style="6" customWidth="1"/>
    <col min="24" max="24" width="20.5" style="6" customWidth="1"/>
    <col min="25" max="25" width="11" style="6" bestFit="1" customWidth="1"/>
    <col min="26" max="26" width="14.1640625" style="6" customWidth="1"/>
    <col min="27" max="27" width="16.83203125" style="6" bestFit="1" customWidth="1"/>
    <col min="28" max="29" width="16.83203125" style="6" customWidth="1"/>
    <col min="30" max="31" width="14.83203125" style="5" bestFit="1" customWidth="1"/>
    <col min="32" max="32" width="13.5" style="5" bestFit="1" customWidth="1"/>
    <col min="33" max="33" width="23.83203125" style="5" bestFit="1" customWidth="1"/>
    <col min="34" max="16384" width="8.83203125" style="5"/>
  </cols>
  <sheetData>
    <row r="2" spans="2:33" ht="81" customHeight="1" x14ac:dyDescent="0.3">
      <c r="B2" s="21" t="s">
        <v>0</v>
      </c>
      <c r="C2" s="22"/>
      <c r="D2" s="22"/>
      <c r="E2" s="23"/>
      <c r="F2" s="13"/>
      <c r="G2" s="24" t="s">
        <v>4</v>
      </c>
      <c r="H2" s="25"/>
      <c r="I2" s="13"/>
      <c r="J2" s="26" t="s">
        <v>7</v>
      </c>
      <c r="K2" s="27"/>
      <c r="L2" s="28"/>
      <c r="M2" s="13"/>
      <c r="N2" s="29" t="s">
        <v>20</v>
      </c>
      <c r="O2" s="30"/>
      <c r="P2" s="31"/>
      <c r="Q2" s="13"/>
      <c r="R2" s="19" t="s">
        <v>8</v>
      </c>
      <c r="S2" s="20"/>
      <c r="T2" s="13"/>
      <c r="U2" s="3" t="s">
        <v>14</v>
      </c>
      <c r="V2" s="3" t="s">
        <v>18</v>
      </c>
      <c r="W2" s="4" t="s">
        <v>15</v>
      </c>
      <c r="X2" s="4" t="s">
        <v>16</v>
      </c>
      <c r="Y2" s="4" t="s">
        <v>21</v>
      </c>
      <c r="Z2" s="4" t="s">
        <v>10</v>
      </c>
      <c r="AA2" s="4" t="s">
        <v>22</v>
      </c>
      <c r="AB2" s="4" t="s">
        <v>27</v>
      </c>
      <c r="AC2" s="4" t="s">
        <v>23</v>
      </c>
      <c r="AD2" s="4" t="s">
        <v>11</v>
      </c>
      <c r="AE2" s="4" t="s">
        <v>12</v>
      </c>
      <c r="AF2" s="4" t="s">
        <v>17</v>
      </c>
      <c r="AG2" s="3" t="s">
        <v>28</v>
      </c>
    </row>
    <row r="3" spans="2:33" s="16" customFormat="1" x14ac:dyDescent="0.3">
      <c r="B3" s="12" t="s">
        <v>1</v>
      </c>
      <c r="C3" s="13" t="s">
        <v>2</v>
      </c>
      <c r="D3" s="13" t="s">
        <v>3</v>
      </c>
      <c r="E3" s="14" t="s">
        <v>19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5" t="s">
        <v>3</v>
      </c>
      <c r="M3" s="13"/>
      <c r="N3" s="12" t="s">
        <v>1</v>
      </c>
      <c r="O3" s="13" t="s">
        <v>2</v>
      </c>
      <c r="P3" s="15" t="s">
        <v>3</v>
      </c>
      <c r="Q3" s="13"/>
      <c r="R3" s="12" t="s">
        <v>5</v>
      </c>
      <c r="S3" s="15" t="s">
        <v>6</v>
      </c>
      <c r="T3" s="13"/>
      <c r="U3" s="13" t="s">
        <v>9</v>
      </c>
      <c r="W3" s="17"/>
      <c r="X3" s="17"/>
      <c r="Y3" s="17"/>
      <c r="Z3" s="17"/>
      <c r="AA3" s="17"/>
      <c r="AB3" s="17"/>
      <c r="AC3" s="17"/>
    </row>
    <row r="4" spans="2:33" x14ac:dyDescent="0.3">
      <c r="B4" s="7"/>
      <c r="E4" s="8"/>
      <c r="G4" s="7">
        <v>3</v>
      </c>
      <c r="H4" s="8">
        <v>1</v>
      </c>
      <c r="J4" s="7">
        <v>4</v>
      </c>
      <c r="K4" s="5">
        <v>24</v>
      </c>
      <c r="L4" s="8">
        <f>(K4-J4)+1</f>
        <v>21</v>
      </c>
      <c r="N4" s="7"/>
      <c r="P4" s="8"/>
      <c r="R4" s="7">
        <v>25</v>
      </c>
      <c r="S4" s="8">
        <v>1</v>
      </c>
      <c r="U4" s="5">
        <v>25</v>
      </c>
    </row>
    <row r="5" spans="2:33" x14ac:dyDescent="0.3">
      <c r="B5" s="9"/>
      <c r="C5" s="10"/>
      <c r="D5" s="10"/>
      <c r="E5" s="11"/>
      <c r="G5" s="9"/>
      <c r="H5" s="11"/>
      <c r="J5" s="9"/>
      <c r="K5" s="10"/>
      <c r="L5" s="11"/>
      <c r="N5" s="9"/>
      <c r="O5" s="10"/>
      <c r="P5" s="11"/>
      <c r="R5" s="9"/>
      <c r="S5" s="11"/>
    </row>
    <row r="7" spans="2:33" x14ac:dyDescent="0.3">
      <c r="D7" s="5">
        <f>SUM(D4:D5)</f>
        <v>0</v>
      </c>
      <c r="E7" s="5">
        <f>SUM(E4:E5)</f>
        <v>0</v>
      </c>
      <c r="H7" s="5">
        <f>SUM(H4:H5)</f>
        <v>1</v>
      </c>
      <c r="L7" s="5">
        <f>SUM(L4:L5)</f>
        <v>21</v>
      </c>
      <c r="P7" s="5">
        <f>SUM(P4:P5)</f>
        <v>0</v>
      </c>
      <c r="S7" s="5">
        <f>SUM(S4:S5)</f>
        <v>1</v>
      </c>
      <c r="U7" s="5">
        <f>SUM(U4:U5)</f>
        <v>25</v>
      </c>
      <c r="V7" s="5">
        <f>U7-(L7+P7+S7)</f>
        <v>3</v>
      </c>
      <c r="W7" s="6">
        <f>((D7+H7)/V7)*100</f>
        <v>33.333333333333329</v>
      </c>
      <c r="X7" s="6">
        <f>100-W7</f>
        <v>66.666666666666671</v>
      </c>
      <c r="Y7" s="6">
        <f>B4/120</f>
        <v>0</v>
      </c>
      <c r="Z7" s="6">
        <f>G4/120</f>
        <v>2.5000000000000001E-2</v>
      </c>
      <c r="AA7" s="6">
        <f>(L4+2)/120</f>
        <v>0.19166666666666668</v>
      </c>
      <c r="AB7" s="6">
        <f>((L7+2)/(U7-P7))*100</f>
        <v>92</v>
      </c>
      <c r="AC7" s="6">
        <f>R4/120</f>
        <v>0.20833333333333334</v>
      </c>
      <c r="AD7" s="6">
        <f>H7</f>
        <v>1</v>
      </c>
      <c r="AE7" s="6">
        <v>0</v>
      </c>
      <c r="AF7" s="6">
        <f>(AE7/AD7)*100</f>
        <v>0</v>
      </c>
      <c r="AG7" s="5" t="s">
        <v>29</v>
      </c>
    </row>
  </sheetData>
  <mergeCells count="5">
    <mergeCell ref="R2:S2"/>
    <mergeCell ref="B2:E2"/>
    <mergeCell ref="G2:H2"/>
    <mergeCell ref="J2:L2"/>
    <mergeCell ref="N2:P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3098F-B626-D34D-ACA0-BBF773185270}">
  <dimension ref="B2:AG8"/>
  <sheetViews>
    <sheetView zoomScale="56" workbookViewId="0">
      <selection activeCell="W8" sqref="W8:AG8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5.83203125" style="5" customWidth="1"/>
    <col min="14" max="14" width="17.5" style="5" bestFit="1" customWidth="1"/>
    <col min="15" max="15" width="16.1640625" style="5" bestFit="1" customWidth="1"/>
    <col min="16" max="16" width="18.1640625" style="5" bestFit="1" customWidth="1"/>
    <col min="17" max="17" width="5" style="5" customWidth="1"/>
    <col min="18" max="18" width="21.1640625" style="5" bestFit="1" customWidth="1"/>
    <col min="19" max="19" width="14.1640625" style="5" bestFit="1" customWidth="1"/>
    <col min="20" max="20" width="5.83203125" style="5" customWidth="1"/>
    <col min="21" max="21" width="40.6640625" style="5" bestFit="1" customWidth="1"/>
    <col min="22" max="22" width="19.6640625" style="5" bestFit="1" customWidth="1"/>
    <col min="23" max="23" width="34.5" style="6" customWidth="1"/>
    <col min="24" max="24" width="20.5" style="6" customWidth="1"/>
    <col min="25" max="25" width="11" style="6" bestFit="1" customWidth="1"/>
    <col min="26" max="26" width="14.1640625" style="6" customWidth="1"/>
    <col min="27" max="27" width="16.83203125" style="6" bestFit="1" customWidth="1"/>
    <col min="28" max="29" width="16.83203125" style="6" customWidth="1"/>
    <col min="30" max="31" width="14.83203125" style="5" bestFit="1" customWidth="1"/>
    <col min="32" max="32" width="13.5" style="5" bestFit="1" customWidth="1"/>
    <col min="33" max="33" width="23.83203125" style="5" bestFit="1" customWidth="1"/>
    <col min="34" max="16384" width="8.83203125" style="5"/>
  </cols>
  <sheetData>
    <row r="2" spans="2:33" ht="81" customHeight="1" x14ac:dyDescent="0.3">
      <c r="B2" s="21" t="s">
        <v>0</v>
      </c>
      <c r="C2" s="22"/>
      <c r="D2" s="22"/>
      <c r="E2" s="23"/>
      <c r="F2" s="13"/>
      <c r="G2" s="24" t="s">
        <v>4</v>
      </c>
      <c r="H2" s="25"/>
      <c r="I2" s="13"/>
      <c r="J2" s="26" t="s">
        <v>7</v>
      </c>
      <c r="K2" s="27"/>
      <c r="L2" s="28"/>
      <c r="M2" s="13"/>
      <c r="N2" s="29" t="s">
        <v>20</v>
      </c>
      <c r="O2" s="30"/>
      <c r="P2" s="31"/>
      <c r="Q2" s="13"/>
      <c r="R2" s="19" t="s">
        <v>8</v>
      </c>
      <c r="S2" s="20"/>
      <c r="T2" s="13"/>
      <c r="U2" s="3" t="s">
        <v>14</v>
      </c>
      <c r="V2" s="3" t="s">
        <v>18</v>
      </c>
      <c r="W2" s="4" t="s">
        <v>15</v>
      </c>
      <c r="X2" s="4" t="s">
        <v>16</v>
      </c>
      <c r="Y2" s="4" t="s">
        <v>21</v>
      </c>
      <c r="Z2" s="4" t="s">
        <v>10</v>
      </c>
      <c r="AA2" s="4" t="s">
        <v>22</v>
      </c>
      <c r="AB2" s="4" t="s">
        <v>27</v>
      </c>
      <c r="AC2" s="4" t="s">
        <v>23</v>
      </c>
      <c r="AD2" s="4" t="s">
        <v>11</v>
      </c>
      <c r="AE2" s="4" t="s">
        <v>12</v>
      </c>
      <c r="AF2" s="4" t="s">
        <v>17</v>
      </c>
      <c r="AG2" s="3" t="s">
        <v>28</v>
      </c>
    </row>
    <row r="3" spans="2:33" s="16" customFormat="1" x14ac:dyDescent="0.3">
      <c r="B3" s="12" t="s">
        <v>1</v>
      </c>
      <c r="C3" s="13" t="s">
        <v>2</v>
      </c>
      <c r="D3" s="13" t="s">
        <v>3</v>
      </c>
      <c r="E3" s="14" t="s">
        <v>19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5" t="s">
        <v>3</v>
      </c>
      <c r="M3" s="13"/>
      <c r="N3" s="12" t="s">
        <v>1</v>
      </c>
      <c r="O3" s="13" t="s">
        <v>2</v>
      </c>
      <c r="P3" s="15" t="s">
        <v>3</v>
      </c>
      <c r="Q3" s="13"/>
      <c r="R3" s="12" t="s">
        <v>5</v>
      </c>
      <c r="S3" s="15" t="s">
        <v>6</v>
      </c>
      <c r="T3" s="13"/>
      <c r="U3" s="13" t="s">
        <v>9</v>
      </c>
      <c r="W3" s="17"/>
      <c r="X3" s="17"/>
      <c r="Y3" s="17"/>
      <c r="Z3" s="17"/>
      <c r="AA3" s="17"/>
      <c r="AB3" s="17"/>
      <c r="AC3" s="17"/>
    </row>
    <row r="4" spans="2:33" x14ac:dyDescent="0.3">
      <c r="B4" s="7">
        <v>66</v>
      </c>
      <c r="C4" s="5">
        <v>72</v>
      </c>
      <c r="D4" s="5">
        <f>(C4-B4)+1</f>
        <v>7</v>
      </c>
      <c r="E4" s="8">
        <v>1</v>
      </c>
      <c r="G4" s="7">
        <v>73</v>
      </c>
      <c r="H4" s="8">
        <v>1</v>
      </c>
      <c r="J4" s="7">
        <v>73</v>
      </c>
      <c r="K4" s="5">
        <v>80</v>
      </c>
      <c r="L4" s="8">
        <f>(K4-J4)+1</f>
        <v>8</v>
      </c>
      <c r="N4" s="7"/>
      <c r="P4" s="8"/>
      <c r="R4" s="7">
        <v>169</v>
      </c>
      <c r="S4" s="8">
        <v>1</v>
      </c>
      <c r="U4" s="5">
        <v>169</v>
      </c>
    </row>
    <row r="5" spans="2:33" x14ac:dyDescent="0.3">
      <c r="B5" s="7">
        <v>82</v>
      </c>
      <c r="C5" s="5">
        <v>82</v>
      </c>
      <c r="D5" s="5">
        <f>(C5-B5)+1</f>
        <v>1</v>
      </c>
      <c r="E5" s="8">
        <v>1</v>
      </c>
      <c r="G5" s="7">
        <v>108</v>
      </c>
      <c r="H5" s="8">
        <v>1</v>
      </c>
      <c r="J5" s="7">
        <v>109</v>
      </c>
      <c r="K5" s="5">
        <v>168</v>
      </c>
      <c r="L5" s="8">
        <f>(K5-J5)+1</f>
        <v>60</v>
      </c>
      <c r="N5" s="7"/>
      <c r="P5" s="8"/>
      <c r="R5" s="7"/>
      <c r="S5" s="8"/>
    </row>
    <row r="6" spans="2:33" x14ac:dyDescent="0.3">
      <c r="B6" s="9"/>
      <c r="C6" s="10"/>
      <c r="D6" s="10"/>
      <c r="E6" s="11"/>
      <c r="G6" s="9"/>
      <c r="H6" s="11"/>
      <c r="J6" s="9"/>
      <c r="K6" s="10"/>
      <c r="L6" s="11"/>
      <c r="N6" s="9"/>
      <c r="O6" s="10"/>
      <c r="P6" s="11"/>
      <c r="R6" s="9"/>
      <c r="S6" s="11"/>
    </row>
    <row r="8" spans="2:33" x14ac:dyDescent="0.3">
      <c r="D8" s="5">
        <f>SUM(D4:D6)</f>
        <v>8</v>
      </c>
      <c r="E8" s="5">
        <f>SUM(E4:E6)</f>
        <v>2</v>
      </c>
      <c r="H8" s="5">
        <f>SUM(H4:H6)</f>
        <v>2</v>
      </c>
      <c r="L8" s="5">
        <f>SUM(L4:L6)</f>
        <v>68</v>
      </c>
      <c r="P8" s="5">
        <f>SUM(P4:P6)</f>
        <v>0</v>
      </c>
      <c r="S8" s="5">
        <f>SUM(S4:S6)</f>
        <v>1</v>
      </c>
      <c r="U8" s="5">
        <f>SUM(U4:U6)</f>
        <v>169</v>
      </c>
      <c r="V8" s="5">
        <f>U8-(L8+P8+S8)</f>
        <v>100</v>
      </c>
      <c r="W8" s="6">
        <f>((D8+H8)/V8)*100</f>
        <v>10</v>
      </c>
      <c r="X8" s="6">
        <f>100-W8</f>
        <v>90</v>
      </c>
      <c r="Y8" s="6">
        <f>B4/120</f>
        <v>0.55000000000000004</v>
      </c>
      <c r="Z8" s="6">
        <f>G4/120</f>
        <v>0.60833333333333328</v>
      </c>
      <c r="AA8" s="6">
        <f>(L5+2)/120</f>
        <v>0.51666666666666672</v>
      </c>
      <c r="AB8" s="6">
        <f>((L8+2)/(U8-P8))*100</f>
        <v>41.42011834319527</v>
      </c>
      <c r="AC8" s="6">
        <f>R4/120</f>
        <v>1.4083333333333334</v>
      </c>
      <c r="AD8" s="6">
        <f>H8</f>
        <v>2</v>
      </c>
      <c r="AE8" s="6">
        <v>1</v>
      </c>
      <c r="AF8" s="6">
        <f>(AE8/AD8)*100</f>
        <v>50</v>
      </c>
      <c r="AG8" s="6">
        <f>AVERAGE((L4+1))/120</f>
        <v>7.4999999999999997E-2</v>
      </c>
    </row>
  </sheetData>
  <mergeCells count="5">
    <mergeCell ref="R2:S2"/>
    <mergeCell ref="B2:E2"/>
    <mergeCell ref="G2:H2"/>
    <mergeCell ref="J2:L2"/>
    <mergeCell ref="N2:P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7A2E-5B3E-8646-88AC-9E30F556E101}">
  <dimension ref="B2:AG8"/>
  <sheetViews>
    <sheetView topLeftCell="K1" zoomScale="62" workbookViewId="0">
      <selection activeCell="W8" sqref="W8:AG8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5.83203125" style="5" customWidth="1"/>
    <col min="14" max="14" width="17.5" style="5" bestFit="1" customWidth="1"/>
    <col min="15" max="15" width="16.1640625" style="5" bestFit="1" customWidth="1"/>
    <col min="16" max="16" width="18.1640625" style="5" bestFit="1" customWidth="1"/>
    <col min="17" max="17" width="5" style="5" customWidth="1"/>
    <col min="18" max="18" width="21.1640625" style="5" bestFit="1" customWidth="1"/>
    <col min="19" max="19" width="14.1640625" style="5" bestFit="1" customWidth="1"/>
    <col min="20" max="20" width="5.83203125" style="5" customWidth="1"/>
    <col min="21" max="21" width="40.6640625" style="5" bestFit="1" customWidth="1"/>
    <col min="22" max="22" width="19.6640625" style="5" bestFit="1" customWidth="1"/>
    <col min="23" max="23" width="34.5" style="6" customWidth="1"/>
    <col min="24" max="24" width="20.5" style="6" customWidth="1"/>
    <col min="25" max="25" width="11" style="6" bestFit="1" customWidth="1"/>
    <col min="26" max="26" width="14.1640625" style="6" customWidth="1"/>
    <col min="27" max="27" width="16.83203125" style="6" bestFit="1" customWidth="1"/>
    <col min="28" max="29" width="16.83203125" style="6" customWidth="1"/>
    <col min="30" max="31" width="14.83203125" style="5" bestFit="1" customWidth="1"/>
    <col min="32" max="32" width="13.5" style="5" bestFit="1" customWidth="1"/>
    <col min="33" max="33" width="25.33203125" style="5" bestFit="1" customWidth="1"/>
    <col min="34" max="16384" width="8.83203125" style="5"/>
  </cols>
  <sheetData>
    <row r="2" spans="2:33" ht="81" customHeight="1" x14ac:dyDescent="0.3">
      <c r="B2" s="21" t="s">
        <v>0</v>
      </c>
      <c r="C2" s="22"/>
      <c r="D2" s="22"/>
      <c r="E2" s="23"/>
      <c r="F2" s="13"/>
      <c r="G2" s="24" t="s">
        <v>4</v>
      </c>
      <c r="H2" s="25"/>
      <c r="I2" s="13"/>
      <c r="J2" s="26" t="s">
        <v>7</v>
      </c>
      <c r="K2" s="27"/>
      <c r="L2" s="28"/>
      <c r="M2" s="13"/>
      <c r="N2" s="29" t="s">
        <v>20</v>
      </c>
      <c r="O2" s="30"/>
      <c r="P2" s="31"/>
      <c r="Q2" s="13"/>
      <c r="R2" s="19" t="s">
        <v>8</v>
      </c>
      <c r="S2" s="20"/>
      <c r="T2" s="13"/>
      <c r="U2" s="3" t="s">
        <v>14</v>
      </c>
      <c r="V2" s="3" t="s">
        <v>18</v>
      </c>
      <c r="W2" s="4" t="s">
        <v>15</v>
      </c>
      <c r="X2" s="4" t="s">
        <v>16</v>
      </c>
      <c r="Y2" s="4" t="s">
        <v>21</v>
      </c>
      <c r="Z2" s="4" t="s">
        <v>10</v>
      </c>
      <c r="AA2" s="4" t="s">
        <v>22</v>
      </c>
      <c r="AB2" s="4" t="s">
        <v>27</v>
      </c>
      <c r="AC2" s="4" t="s">
        <v>23</v>
      </c>
      <c r="AD2" s="4" t="s">
        <v>11</v>
      </c>
      <c r="AE2" s="4" t="s">
        <v>12</v>
      </c>
      <c r="AF2" s="4" t="s">
        <v>17</v>
      </c>
      <c r="AG2" s="3" t="s">
        <v>28</v>
      </c>
    </row>
    <row r="3" spans="2:33" s="16" customFormat="1" x14ac:dyDescent="0.3">
      <c r="B3" s="12" t="s">
        <v>1</v>
      </c>
      <c r="C3" s="13" t="s">
        <v>2</v>
      </c>
      <c r="D3" s="13" t="s">
        <v>3</v>
      </c>
      <c r="E3" s="14" t="s">
        <v>19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5" t="s">
        <v>3</v>
      </c>
      <c r="M3" s="13"/>
      <c r="N3" s="12" t="s">
        <v>1</v>
      </c>
      <c r="O3" s="13" t="s">
        <v>2</v>
      </c>
      <c r="P3" s="15" t="s">
        <v>3</v>
      </c>
      <c r="Q3" s="13"/>
      <c r="R3" s="12" t="s">
        <v>5</v>
      </c>
      <c r="S3" s="15" t="s">
        <v>6</v>
      </c>
      <c r="T3" s="13"/>
      <c r="U3" s="13" t="s">
        <v>9</v>
      </c>
      <c r="W3" s="17"/>
      <c r="X3" s="17"/>
      <c r="Y3" s="17"/>
      <c r="Z3" s="17"/>
      <c r="AA3" s="17"/>
      <c r="AB3" s="17"/>
      <c r="AC3" s="17"/>
    </row>
    <row r="4" spans="2:33" x14ac:dyDescent="0.3">
      <c r="B4" s="7">
        <v>69</v>
      </c>
      <c r="C4" s="5">
        <v>69</v>
      </c>
      <c r="D4" s="5">
        <f>(C4-B4)+1</f>
        <v>1</v>
      </c>
      <c r="E4" s="8">
        <v>1</v>
      </c>
      <c r="G4" s="7">
        <v>84</v>
      </c>
      <c r="H4" s="8">
        <v>1</v>
      </c>
      <c r="J4" s="7">
        <v>85</v>
      </c>
      <c r="K4" s="5">
        <v>114</v>
      </c>
      <c r="L4" s="8">
        <f>(K4-J4)+1</f>
        <v>30</v>
      </c>
      <c r="N4" s="7"/>
      <c r="P4" s="8"/>
      <c r="R4" s="7">
        <v>115</v>
      </c>
      <c r="S4" s="8">
        <v>1</v>
      </c>
      <c r="U4" s="5">
        <v>115</v>
      </c>
    </row>
    <row r="5" spans="2:33" x14ac:dyDescent="0.3">
      <c r="B5" s="7">
        <v>78</v>
      </c>
      <c r="C5" s="5">
        <v>78</v>
      </c>
      <c r="D5" s="5">
        <f>(C5-B5)+1</f>
        <v>1</v>
      </c>
      <c r="E5" s="8">
        <v>1</v>
      </c>
      <c r="G5" s="7"/>
      <c r="H5" s="8"/>
      <c r="J5" s="7"/>
      <c r="L5" s="8"/>
      <c r="N5" s="7"/>
      <c r="P5" s="8"/>
      <c r="R5" s="7"/>
      <c r="S5" s="8"/>
    </row>
    <row r="6" spans="2:33" x14ac:dyDescent="0.3">
      <c r="B6" s="9"/>
      <c r="C6" s="10"/>
      <c r="D6" s="10"/>
      <c r="E6" s="11"/>
      <c r="G6" s="9"/>
      <c r="H6" s="11"/>
      <c r="J6" s="9"/>
      <c r="K6" s="10"/>
      <c r="L6" s="11"/>
      <c r="N6" s="9"/>
      <c r="O6" s="10"/>
      <c r="P6" s="11"/>
      <c r="R6" s="9"/>
      <c r="S6" s="11"/>
    </row>
    <row r="8" spans="2:33" x14ac:dyDescent="0.3">
      <c r="D8" s="5">
        <f>SUM(D4:D6)</f>
        <v>2</v>
      </c>
      <c r="E8" s="5">
        <f>SUM(E4:E6)</f>
        <v>2</v>
      </c>
      <c r="H8" s="5">
        <f>SUM(H4:H6)</f>
        <v>1</v>
      </c>
      <c r="L8" s="5">
        <f>SUM(L4:L6)</f>
        <v>30</v>
      </c>
      <c r="P8" s="5">
        <f>SUM(P4:P6)</f>
        <v>0</v>
      </c>
      <c r="S8" s="5">
        <f>SUM(S4:S6)</f>
        <v>1</v>
      </c>
      <c r="U8" s="5">
        <f>SUM(U4:U6)</f>
        <v>115</v>
      </c>
      <c r="V8" s="5">
        <f>U8-(L8+P8+S8)</f>
        <v>84</v>
      </c>
      <c r="W8" s="6">
        <f>((D8+H8)/V8)*100</f>
        <v>3.5714285714285712</v>
      </c>
      <c r="X8" s="6">
        <f>100-W8</f>
        <v>96.428571428571431</v>
      </c>
      <c r="Y8" s="6">
        <f>B4/120</f>
        <v>0.57499999999999996</v>
      </c>
      <c r="Z8" s="6">
        <f>G4/120</f>
        <v>0.7</v>
      </c>
      <c r="AA8" s="6">
        <f>(L4+2)/120</f>
        <v>0.26666666666666666</v>
      </c>
      <c r="AB8" s="6">
        <f>((L8+2)/(U8-P8))*100</f>
        <v>27.826086956521738</v>
      </c>
      <c r="AC8" s="6">
        <f>R4/120</f>
        <v>0.95833333333333337</v>
      </c>
      <c r="AD8" s="6">
        <f>H8</f>
        <v>1</v>
      </c>
      <c r="AE8" s="6">
        <v>0</v>
      </c>
      <c r="AF8" s="6">
        <f>(AE8/AD8)*100</f>
        <v>0</v>
      </c>
      <c r="AG8" s="5" t="s">
        <v>29</v>
      </c>
    </row>
  </sheetData>
  <mergeCells count="5">
    <mergeCell ref="R2:S2"/>
    <mergeCell ref="B2:E2"/>
    <mergeCell ref="G2:H2"/>
    <mergeCell ref="J2:L2"/>
    <mergeCell ref="N2:P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172F-410A-7F4D-B253-47801CB0567E}">
  <dimension ref="B3:AG3"/>
  <sheetViews>
    <sheetView workbookViewId="0">
      <selection activeCell="X54" sqref="X54"/>
    </sheetView>
  </sheetViews>
  <sheetFormatPr baseColWidth="10" defaultColWidth="8.83203125" defaultRowHeight="24" x14ac:dyDescent="0.3"/>
  <cols>
    <col min="1" max="27" width="8.83203125" style="5"/>
    <col min="28" max="33" width="8.83203125" style="6"/>
    <col min="34" max="16384" width="8.83203125" style="5"/>
  </cols>
  <sheetData>
    <row r="3" spans="2:2" x14ac:dyDescent="0.3">
      <c r="B3" s="5" t="s">
        <v>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BF81F-277C-D245-8A7A-261AECD67554}">
  <dimension ref="B1:H8"/>
  <sheetViews>
    <sheetView tabSelected="1" zoomScale="137" workbookViewId="0">
      <selection activeCell="E11" sqref="E11"/>
    </sheetView>
  </sheetViews>
  <sheetFormatPr baseColWidth="10" defaultRowHeight="15" x14ac:dyDescent="0.2"/>
  <cols>
    <col min="1" max="1" width="3.33203125" customWidth="1"/>
  </cols>
  <sheetData>
    <row r="1" spans="2:8" ht="11" customHeight="1" x14ac:dyDescent="0.2"/>
    <row r="2" spans="2:8" ht="80" x14ac:dyDescent="0.2">
      <c r="B2" s="2" t="s">
        <v>13</v>
      </c>
      <c r="C2" s="1" t="s">
        <v>15</v>
      </c>
      <c r="D2" s="1" t="s">
        <v>10</v>
      </c>
      <c r="E2" s="1" t="s">
        <v>22</v>
      </c>
      <c r="F2" s="1" t="s">
        <v>27</v>
      </c>
      <c r="G2" s="1" t="s">
        <v>24</v>
      </c>
      <c r="H2" s="1" t="s">
        <v>12</v>
      </c>
    </row>
    <row r="3" spans="2:8" x14ac:dyDescent="0.2">
      <c r="B3">
        <v>2</v>
      </c>
      <c r="C3" s="18">
        <v>26.05042016806723</v>
      </c>
      <c r="D3" s="18">
        <v>0.43333333333333335</v>
      </c>
      <c r="E3" s="18">
        <v>0.23333333333333334</v>
      </c>
      <c r="F3" s="18">
        <v>40.101522842639589</v>
      </c>
      <c r="G3" s="18">
        <v>1.6416666666666666</v>
      </c>
      <c r="H3" s="18">
        <v>2</v>
      </c>
    </row>
    <row r="4" spans="2:8" x14ac:dyDescent="0.2">
      <c r="B4">
        <v>3</v>
      </c>
      <c r="C4" s="18">
        <v>25</v>
      </c>
      <c r="D4" s="18">
        <v>0.1</v>
      </c>
      <c r="E4" s="18">
        <v>0.8</v>
      </c>
      <c r="F4" s="18">
        <v>89.719626168224295</v>
      </c>
      <c r="G4" s="18">
        <v>0.89166666666666672</v>
      </c>
      <c r="H4" s="18">
        <v>0</v>
      </c>
    </row>
    <row r="5" spans="2:8" x14ac:dyDescent="0.2">
      <c r="B5">
        <v>4</v>
      </c>
      <c r="C5" s="18">
        <v>15.384615384615385</v>
      </c>
      <c r="D5" s="18">
        <v>0.21666666666666667</v>
      </c>
      <c r="E5" s="18">
        <v>0.29166666666666669</v>
      </c>
      <c r="F5" s="18">
        <v>58.333333333333336</v>
      </c>
      <c r="G5" s="18">
        <v>0.5</v>
      </c>
      <c r="H5" s="18">
        <v>0</v>
      </c>
    </row>
    <row r="6" spans="2:8" x14ac:dyDescent="0.2">
      <c r="B6">
        <v>5</v>
      </c>
      <c r="C6" s="18">
        <v>33.333333333333329</v>
      </c>
      <c r="D6" s="18">
        <v>2.5000000000000001E-2</v>
      </c>
      <c r="E6" s="18">
        <v>0.19166666666666668</v>
      </c>
      <c r="F6" s="18">
        <v>92</v>
      </c>
      <c r="G6" s="18">
        <v>0.20833333333333334</v>
      </c>
      <c r="H6" s="18">
        <v>0</v>
      </c>
    </row>
    <row r="7" spans="2:8" x14ac:dyDescent="0.2">
      <c r="B7">
        <v>6</v>
      </c>
      <c r="C7" s="18">
        <v>10</v>
      </c>
      <c r="D7" s="18">
        <v>0.60833333333333328</v>
      </c>
      <c r="E7" s="18">
        <v>0.51666666666666672</v>
      </c>
      <c r="F7" s="18">
        <v>41.42011834319527</v>
      </c>
      <c r="G7" s="18">
        <v>1.4083333333333334</v>
      </c>
      <c r="H7" s="18">
        <v>1</v>
      </c>
    </row>
    <row r="8" spans="2:8" x14ac:dyDescent="0.2">
      <c r="B8">
        <v>7</v>
      </c>
      <c r="C8" s="18">
        <v>3.5714285714285712</v>
      </c>
      <c r="D8" s="18">
        <v>0.7</v>
      </c>
      <c r="E8" s="18">
        <v>0.26666666666666666</v>
      </c>
      <c r="F8" s="18">
        <v>27.826086956521738</v>
      </c>
      <c r="G8" s="18">
        <v>0.95833333333333337</v>
      </c>
      <c r="H8" s="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Worm 1</vt:lpstr>
      <vt:lpstr>Worm 2</vt:lpstr>
      <vt:lpstr>Worm 3</vt:lpstr>
      <vt:lpstr>Worm 4</vt:lpstr>
      <vt:lpstr>Worm 5</vt:lpstr>
      <vt:lpstr>Worm 6</vt:lpstr>
      <vt:lpstr>Worm 7</vt:lpstr>
      <vt:lpstr>Worm 8</vt:lpstr>
      <vt:lpstr>Compiled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2025-04-29T01:53:37Z</dcterms:modified>
</cp:coreProperties>
</file>