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1-24 Ex342/"/>
    </mc:Choice>
  </mc:AlternateContent>
  <xr:revisionPtr revIDLastSave="0" documentId="13_ncr:1_{27DB062C-D44B-0344-9DB4-83776A6646AA}" xr6:coauthVersionLast="47" xr6:coauthVersionMax="47" xr10:uidLastSave="{00000000-0000-0000-0000-000000000000}"/>
  <bookViews>
    <workbookView xWindow="0" yWindow="500" windowWidth="28800" windowHeight="16300" activeTab="8" xr2:uid="{E8647115-4527-472B-9C5C-A7FAAB6ACF7F}"/>
  </bookViews>
  <sheets>
    <sheet name="Worm 1" sheetId="27" r:id="rId1"/>
    <sheet name="Worm 2" sheetId="33" r:id="rId2"/>
    <sheet name="Worm 3" sheetId="32" r:id="rId3"/>
    <sheet name="Worm 4" sheetId="31" r:id="rId4"/>
    <sheet name="Worm 5" sheetId="30" r:id="rId5"/>
    <sheet name="Worm 6" sheetId="29" r:id="rId6"/>
    <sheet name="Worm 7" sheetId="3" r:id="rId7"/>
    <sheet name="Worm 8" sheetId="28" r:id="rId8"/>
    <sheet name="Compiled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4" i="28" l="1"/>
  <c r="AG24" i="29"/>
  <c r="AG25" i="33"/>
  <c r="AA10" i="32" l="1"/>
  <c r="AB14" i="28"/>
  <c r="AB24" i="29"/>
  <c r="AB10" i="32"/>
  <c r="AB25" i="33"/>
  <c r="L8" i="28" l="1"/>
  <c r="D11" i="28"/>
  <c r="P5" i="28" l="1"/>
  <c r="P6" i="28"/>
  <c r="P7" i="28"/>
  <c r="P4" i="28"/>
  <c r="D10" i="28"/>
  <c r="D9" i="28"/>
  <c r="L6" i="28"/>
  <c r="D6" i="28"/>
  <c r="D7" i="28"/>
  <c r="D8" i="28"/>
  <c r="L7" i="28"/>
  <c r="L5" i="28"/>
  <c r="D5" i="28"/>
  <c r="D4" i="28"/>
  <c r="AA24" i="29"/>
  <c r="D5" i="29"/>
  <c r="D24" i="29" s="1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4" i="29"/>
  <c r="P5" i="29"/>
  <c r="P4" i="29"/>
  <c r="L5" i="29"/>
  <c r="L6" i="29"/>
  <c r="L8" i="29"/>
  <c r="L7" i="29"/>
  <c r="D5" i="32"/>
  <c r="D6" i="32"/>
  <c r="D7" i="32"/>
  <c r="D4" i="32"/>
  <c r="P5" i="33"/>
  <c r="P6" i="33"/>
  <c r="P7" i="33"/>
  <c r="P8" i="33"/>
  <c r="P4" i="33"/>
  <c r="P25" i="33" s="1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4" i="33"/>
  <c r="L5" i="33"/>
  <c r="L4" i="28"/>
  <c r="L4" i="29"/>
  <c r="L4" i="32"/>
  <c r="L4" i="33"/>
  <c r="L25" i="33" s="1"/>
  <c r="Z25" i="33"/>
  <c r="Y25" i="33"/>
  <c r="U25" i="33"/>
  <c r="S25" i="33"/>
  <c r="H25" i="33"/>
  <c r="E25" i="33"/>
  <c r="AC10" i="32"/>
  <c r="Z10" i="32"/>
  <c r="Y10" i="32"/>
  <c r="U10" i="32"/>
  <c r="S10" i="32"/>
  <c r="P10" i="32"/>
  <c r="H10" i="32"/>
  <c r="AD10" i="32" s="1"/>
  <c r="AF10" i="32" s="1"/>
  <c r="E10" i="32"/>
  <c r="AC24" i="29"/>
  <c r="Z24" i="29"/>
  <c r="Y24" i="29"/>
  <c r="U24" i="29"/>
  <c r="S24" i="29"/>
  <c r="P24" i="29"/>
  <c r="H24" i="29"/>
  <c r="AD24" i="29" s="1"/>
  <c r="AF24" i="29" s="1"/>
  <c r="E24" i="29"/>
  <c r="Z14" i="28"/>
  <c r="Y14" i="28"/>
  <c r="U14" i="28"/>
  <c r="S14" i="28"/>
  <c r="H14" i="28"/>
  <c r="E14" i="28"/>
  <c r="P14" i="28" l="1"/>
  <c r="D14" i="28"/>
  <c r="L14" i="28"/>
  <c r="V14" i="28" s="1"/>
  <c r="L24" i="29"/>
  <c r="V24" i="29" s="1"/>
  <c r="W24" i="29" s="1"/>
  <c r="X24" i="29" s="1"/>
  <c r="D10" i="32"/>
  <c r="D25" i="33"/>
  <c r="L10" i="32"/>
  <c r="V10" i="32" s="1"/>
  <c r="W10" i="32" s="1"/>
  <c r="X10" i="32" s="1"/>
  <c r="AD14" i="28"/>
  <c r="AF14" i="28" s="1"/>
  <c r="V25" i="33"/>
  <c r="AD25" i="33"/>
  <c r="AF25" i="33" s="1"/>
  <c r="W25" i="33" l="1"/>
  <c r="X25" i="33" s="1"/>
  <c r="W14" i="28"/>
  <c r="X14" i="28" s="1"/>
</calcChain>
</file>

<file path=xl/sharedStrings.xml><?xml version="1.0" encoding="utf-8"?>
<sst xmlns="http://schemas.openxmlformats.org/spreadsheetml/2006/main" count="149" uniqueCount="32">
  <si>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</si>
  <si>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</si>
  <si>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</si>
  <si>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</si>
  <si>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</si>
  <si>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</si>
  <si>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</si>
  <si>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</si>
  <si>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</si>
  <si>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</si>
  <si>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</si>
  <si>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</si>
  <si>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</si>
  <si>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</si>
  <si>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</si>
  <si>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</si>
  <si>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</si>
  <si>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</si>
  <si>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</si>
  <si>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</si>
  <si>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</si>
  <si>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</si>
  <si>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</si>
  <si>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of penetration</t>
  </si>
  <si>
    <t>Cannot see properly; exclude</t>
  </si>
  <si>
    <t>Time to penetration</t>
  </si>
  <si>
    <t>N/A</t>
  </si>
  <si>
    <t>Exclude; had already almost completed when started filming</t>
  </si>
  <si>
    <t>Did not score.. kept pushing under fur</t>
  </si>
  <si>
    <t>Exclude; spent a lot of time under fur</t>
  </si>
  <si>
    <t>% time spent burrowing</t>
  </si>
  <si>
    <t>Time spent burrowing before 
aborted 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</si>
</sst>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E40D-59CE-D941-A17F-BFFE3AF40B96}">
  <dimension ref="B2:AB2"/>
  <sheetViews>
    <sheetView zoomScale="47" workbookViewId="0">
      <selection activeCell="B3" sqref="B3"/>
    </sheetView>
  </sheetViews>
  <sheetFormatPr baseColWidth="10" defaultColWidth="8.83203125" defaultRowHeight="24" x14ac:dyDescent="0.3"/>
  <cols>
    <col min="1" max="22" width="8.83203125" style="5"/>
    <col min="23" max="28" width="8.83203125" style="6"/>
    <col min="29" max="16384" width="8.83203125" style="5"/>
  </cols>
  <sheetData>
    <row r="2" spans="2:2" x14ac:dyDescent="0.3">
      <c r="B2" s="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8553-7810-3645-8708-FB5E875A0E47}">
  <dimension ref="B2:AG25"/>
  <sheetViews>
    <sheetView topLeftCell="E1" zoomScale="50" workbookViewId="0">
      <selection activeCell="AA26" sqref="AA26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7" width="16.83203125" style="6" bestFit="1" customWidth="1"/>
    <col min="28" max="29" width="16.83203125" style="6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30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31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51</v>
      </c>
      <c r="C4" s="5">
        <v>51</v>
      </c>
      <c r="D4" s="5">
        <f>(C4-B4)+1</f>
        <v>1</v>
      </c>
      <c r="E4" s="8">
        <v>1</v>
      </c>
      <c r="G4" s="7">
        <v>379</v>
      </c>
      <c r="H4" s="8">
        <v>1</v>
      </c>
      <c r="J4" s="7">
        <v>380</v>
      </c>
      <c r="K4" s="5">
        <v>386</v>
      </c>
      <c r="L4" s="8">
        <f>(K4-J4)+1</f>
        <v>7</v>
      </c>
      <c r="N4" s="7">
        <v>108</v>
      </c>
      <c r="O4" s="5">
        <v>112</v>
      </c>
      <c r="P4" s="8">
        <f>(O4-N4)+1</f>
        <v>5</v>
      </c>
      <c r="R4" s="7"/>
      <c r="S4" s="8"/>
      <c r="U4" s="5">
        <v>600</v>
      </c>
    </row>
    <row r="5" spans="2:33" x14ac:dyDescent="0.3">
      <c r="B5" s="7">
        <v>61</v>
      </c>
      <c r="C5" s="5">
        <v>62</v>
      </c>
      <c r="D5" s="5">
        <f t="shared" ref="D5:D22" si="0">(C5-B5)+1</f>
        <v>2</v>
      </c>
      <c r="E5" s="8">
        <v>1</v>
      </c>
      <c r="G5" s="7">
        <v>469</v>
      </c>
      <c r="H5" s="8">
        <v>1</v>
      </c>
      <c r="J5" s="7">
        <v>470</v>
      </c>
      <c r="K5" s="5">
        <v>518</v>
      </c>
      <c r="L5" s="8">
        <f>(K5-J5)+1</f>
        <v>49</v>
      </c>
      <c r="N5" s="7">
        <v>222</v>
      </c>
      <c r="O5" s="5">
        <v>234</v>
      </c>
      <c r="P5" s="8">
        <f t="shared" ref="P5:P8" si="1">(O5-N5)+1</f>
        <v>13</v>
      </c>
      <c r="R5" s="7"/>
      <c r="S5" s="8"/>
    </row>
    <row r="6" spans="2:33" x14ac:dyDescent="0.3">
      <c r="B6" s="7">
        <v>71</v>
      </c>
      <c r="C6" s="5">
        <v>71</v>
      </c>
      <c r="D6" s="5">
        <f t="shared" si="0"/>
        <v>1</v>
      </c>
      <c r="E6" s="8">
        <v>1</v>
      </c>
      <c r="G6" s="7"/>
      <c r="H6" s="8"/>
      <c r="J6" s="7"/>
      <c r="L6" s="8"/>
      <c r="N6" s="7">
        <v>281</v>
      </c>
      <c r="O6" s="5">
        <v>335</v>
      </c>
      <c r="P6" s="8">
        <f t="shared" si="1"/>
        <v>55</v>
      </c>
      <c r="R6" s="7"/>
      <c r="S6" s="8"/>
    </row>
    <row r="7" spans="2:33" x14ac:dyDescent="0.3">
      <c r="B7" s="7">
        <v>76</v>
      </c>
      <c r="C7" s="5">
        <v>77</v>
      </c>
      <c r="D7" s="5">
        <f t="shared" si="0"/>
        <v>2</v>
      </c>
      <c r="E7" s="8">
        <v>1</v>
      </c>
      <c r="G7" s="7"/>
      <c r="H7" s="8"/>
      <c r="J7" s="7"/>
      <c r="L7" s="8"/>
      <c r="N7" s="7">
        <v>392</v>
      </c>
      <c r="O7" s="5">
        <v>398</v>
      </c>
      <c r="P7" s="8">
        <f t="shared" si="1"/>
        <v>7</v>
      </c>
      <c r="R7" s="7"/>
      <c r="S7" s="8"/>
    </row>
    <row r="8" spans="2:33" x14ac:dyDescent="0.3">
      <c r="B8" s="7">
        <v>80</v>
      </c>
      <c r="C8" s="5">
        <v>82</v>
      </c>
      <c r="D8" s="5">
        <f t="shared" si="0"/>
        <v>3</v>
      </c>
      <c r="E8" s="8">
        <v>1</v>
      </c>
      <c r="G8" s="7"/>
      <c r="H8" s="8"/>
      <c r="J8" s="7"/>
      <c r="L8" s="8"/>
      <c r="N8" s="7">
        <v>454</v>
      </c>
      <c r="O8" s="5">
        <v>467</v>
      </c>
      <c r="P8" s="8">
        <f t="shared" si="1"/>
        <v>14</v>
      </c>
      <c r="R8" s="7"/>
      <c r="S8" s="8"/>
    </row>
    <row r="9" spans="2:33" x14ac:dyDescent="0.3">
      <c r="B9" s="7">
        <v>94</v>
      </c>
      <c r="C9" s="5">
        <v>96</v>
      </c>
      <c r="D9" s="5">
        <f t="shared" si="0"/>
        <v>3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114</v>
      </c>
      <c r="C10" s="5">
        <v>117</v>
      </c>
      <c r="D10" s="5">
        <f t="shared" si="0"/>
        <v>4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163</v>
      </c>
      <c r="C11" s="5">
        <v>172</v>
      </c>
      <c r="D11" s="5">
        <f t="shared" si="0"/>
        <v>10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207</v>
      </c>
      <c r="C12" s="5">
        <v>210</v>
      </c>
      <c r="D12" s="5">
        <f t="shared" si="0"/>
        <v>4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214</v>
      </c>
      <c r="C13" s="5">
        <v>215</v>
      </c>
      <c r="D13" s="5">
        <f t="shared" si="0"/>
        <v>2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220</v>
      </c>
      <c r="C14" s="5">
        <v>221</v>
      </c>
      <c r="D14" s="5">
        <f t="shared" si="0"/>
        <v>2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355</v>
      </c>
      <c r="C15" s="5">
        <v>356</v>
      </c>
      <c r="D15" s="5">
        <f t="shared" si="0"/>
        <v>2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364</v>
      </c>
      <c r="C16" s="5">
        <v>365</v>
      </c>
      <c r="D16" s="5">
        <f t="shared" si="0"/>
        <v>2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7">
        <v>375</v>
      </c>
      <c r="C17" s="5">
        <v>376</v>
      </c>
      <c r="D17" s="5">
        <f t="shared" si="0"/>
        <v>2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33" x14ac:dyDescent="0.3">
      <c r="B18" s="7">
        <v>378</v>
      </c>
      <c r="C18" s="5">
        <v>378</v>
      </c>
      <c r="D18" s="5">
        <f t="shared" si="0"/>
        <v>1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33" x14ac:dyDescent="0.3">
      <c r="B19" s="7">
        <v>402</v>
      </c>
      <c r="C19" s="5">
        <v>403</v>
      </c>
      <c r="D19" s="5">
        <f t="shared" si="0"/>
        <v>2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33" x14ac:dyDescent="0.3">
      <c r="B20" s="7">
        <v>405</v>
      </c>
      <c r="C20" s="5">
        <v>407</v>
      </c>
      <c r="D20" s="5">
        <f t="shared" si="0"/>
        <v>3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33" x14ac:dyDescent="0.3">
      <c r="B21" s="7">
        <v>408</v>
      </c>
      <c r="C21" s="5">
        <v>411</v>
      </c>
      <c r="D21" s="5">
        <f t="shared" si="0"/>
        <v>4</v>
      </c>
      <c r="E21" s="8">
        <v>1</v>
      </c>
      <c r="G21" s="7"/>
      <c r="H21" s="8"/>
      <c r="J21" s="7"/>
      <c r="L21" s="8"/>
      <c r="N21" s="7"/>
      <c r="P21" s="8"/>
      <c r="R21" s="7"/>
      <c r="S21" s="8"/>
    </row>
    <row r="22" spans="2:33" x14ac:dyDescent="0.3">
      <c r="B22" s="7">
        <v>413</v>
      </c>
      <c r="C22" s="5">
        <v>421</v>
      </c>
      <c r="D22" s="5">
        <f t="shared" si="0"/>
        <v>9</v>
      </c>
      <c r="E22" s="8">
        <v>1</v>
      </c>
      <c r="G22" s="7"/>
      <c r="H22" s="8"/>
      <c r="J22" s="7"/>
      <c r="L22" s="8"/>
      <c r="N22" s="7"/>
      <c r="P22" s="8"/>
      <c r="R22" s="7"/>
      <c r="S22" s="8"/>
    </row>
    <row r="23" spans="2:33" x14ac:dyDescent="0.3">
      <c r="B23" s="9"/>
      <c r="C23" s="10"/>
      <c r="D23" s="10"/>
      <c r="E23" s="11"/>
      <c r="G23" s="9"/>
      <c r="H23" s="11"/>
      <c r="J23" s="9"/>
      <c r="K23" s="10"/>
      <c r="L23" s="11"/>
      <c r="N23" s="9"/>
      <c r="O23" s="10"/>
      <c r="P23" s="11"/>
      <c r="R23" s="9"/>
      <c r="S23" s="11"/>
    </row>
    <row r="25" spans="2:33" x14ac:dyDescent="0.3">
      <c r="D25" s="5">
        <f>SUM(D4:D23)</f>
        <v>59</v>
      </c>
      <c r="E25" s="5">
        <f>SUM(E4:E23)</f>
        <v>19</v>
      </c>
      <c r="H25" s="5">
        <f>SUM(H4:H23)</f>
        <v>2</v>
      </c>
      <c r="L25" s="5">
        <f>SUM(L4:L23)</f>
        <v>56</v>
      </c>
      <c r="P25" s="5">
        <f>SUM(P4:P23)</f>
        <v>94</v>
      </c>
      <c r="S25" s="5">
        <f>SUM(S4:S23)</f>
        <v>0</v>
      </c>
      <c r="U25" s="5">
        <f>SUM(U4:U23)</f>
        <v>600</v>
      </c>
      <c r="V25" s="5">
        <f>U25-(L25+P25+S25)</f>
        <v>450</v>
      </c>
      <c r="W25" s="6">
        <f>((D25+H25)/V25)*100</f>
        <v>13.555555555555557</v>
      </c>
      <c r="X25" s="6">
        <f>100-W25</f>
        <v>86.444444444444443</v>
      </c>
      <c r="Y25" s="6">
        <f>B4/120</f>
        <v>0.42499999999999999</v>
      </c>
      <c r="Z25" s="6">
        <f>G4/120</f>
        <v>3.1583333333333332</v>
      </c>
      <c r="AA25" s="6" t="s">
        <v>26</v>
      </c>
      <c r="AB25" s="6">
        <f>((L25+2)/(U25-P25))*100</f>
        <v>11.462450592885375</v>
      </c>
      <c r="AC25" s="6" t="s">
        <v>26</v>
      </c>
      <c r="AD25" s="6">
        <f>H25</f>
        <v>2</v>
      </c>
      <c r="AE25" s="6">
        <v>2</v>
      </c>
      <c r="AF25" s="6">
        <f>(AE25/AD25)*100</f>
        <v>100</v>
      </c>
      <c r="AG25" s="6">
        <f>AVERAGE((L4+1),(L5+1))/120</f>
        <v>0.24166666666666667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044D-3221-1A48-8336-CDF2D1F817CA}">
  <dimension ref="B2:AG10"/>
  <sheetViews>
    <sheetView topLeftCell="G1" zoomScale="50" workbookViewId="0">
      <selection activeCell="W10" sqref="W10:AG10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7" width="16.83203125" style="6" bestFit="1" customWidth="1"/>
    <col min="28" max="29" width="16.83203125" style="6" customWidth="1"/>
    <col min="30" max="31" width="14.83203125" style="5" bestFit="1" customWidth="1"/>
    <col min="32" max="32" width="13.5" style="5" bestFit="1" customWidth="1"/>
    <col min="33" max="33" width="24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30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31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38</v>
      </c>
      <c r="C4" s="5">
        <v>41</v>
      </c>
      <c r="D4" s="5">
        <f>(C4-B4)+1</f>
        <v>4</v>
      </c>
      <c r="E4" s="8">
        <v>1</v>
      </c>
      <c r="G4" s="7">
        <v>93</v>
      </c>
      <c r="H4" s="8">
        <v>1</v>
      </c>
      <c r="J4" s="7">
        <v>95</v>
      </c>
      <c r="K4" s="5">
        <v>110</v>
      </c>
      <c r="L4" s="8">
        <f>(K4-J4)+1</f>
        <v>16</v>
      </c>
      <c r="N4" s="7"/>
      <c r="P4" s="8"/>
      <c r="R4" s="7">
        <v>111</v>
      </c>
      <c r="S4" s="8">
        <v>1</v>
      </c>
      <c r="U4" s="5">
        <v>111</v>
      </c>
    </row>
    <row r="5" spans="2:33" x14ac:dyDescent="0.3">
      <c r="B5" s="7">
        <v>43</v>
      </c>
      <c r="C5" s="5">
        <v>43</v>
      </c>
      <c r="D5" s="5">
        <f t="shared" ref="D5:D7" si="0">(C5-B5)+1</f>
        <v>1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7">
        <v>50</v>
      </c>
      <c r="C6" s="5">
        <v>50</v>
      </c>
      <c r="D6" s="5">
        <f t="shared" si="0"/>
        <v>1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90</v>
      </c>
      <c r="C7" s="5">
        <v>90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9"/>
      <c r="C8" s="10"/>
      <c r="D8" s="10"/>
      <c r="E8" s="11"/>
      <c r="G8" s="9"/>
      <c r="H8" s="11"/>
      <c r="J8" s="9"/>
      <c r="K8" s="10"/>
      <c r="L8" s="11"/>
      <c r="N8" s="9"/>
      <c r="O8" s="10"/>
      <c r="P8" s="11"/>
      <c r="R8" s="9"/>
      <c r="S8" s="11"/>
    </row>
    <row r="10" spans="2:33" x14ac:dyDescent="0.3">
      <c r="D10" s="5">
        <f>SUM(D4:D8)</f>
        <v>7</v>
      </c>
      <c r="E10" s="5">
        <f>SUM(E4:E8)</f>
        <v>4</v>
      </c>
      <c r="H10" s="5">
        <f>SUM(H4:H8)</f>
        <v>1</v>
      </c>
      <c r="L10" s="5">
        <f>SUM(L4:L8)</f>
        <v>16</v>
      </c>
      <c r="P10" s="5">
        <f>SUM(P4:P8)</f>
        <v>0</v>
      </c>
      <c r="S10" s="5">
        <f>SUM(S4:S8)</f>
        <v>1</v>
      </c>
      <c r="U10" s="5">
        <f>SUM(U4:U8)</f>
        <v>111</v>
      </c>
      <c r="V10" s="5">
        <f>U10-(L10+P10+S10)</f>
        <v>94</v>
      </c>
      <c r="W10" s="6">
        <f>((D10+H10)/V10)*100</f>
        <v>8.5106382978723403</v>
      </c>
      <c r="X10" s="6">
        <f>100-W10</f>
        <v>91.489361702127667</v>
      </c>
      <c r="Y10" s="6">
        <f>B4/120</f>
        <v>0.31666666666666665</v>
      </c>
      <c r="Z10" s="6">
        <f>G4/120</f>
        <v>0.77500000000000002</v>
      </c>
      <c r="AA10" s="6">
        <f>(L4+2)/120</f>
        <v>0.15</v>
      </c>
      <c r="AB10" s="6">
        <f>((L10+2)/(U10-P10))*100</f>
        <v>16.216216216216218</v>
      </c>
      <c r="AC10" s="6">
        <f>R4/120</f>
        <v>0.92500000000000004</v>
      </c>
      <c r="AD10" s="6">
        <f>H10</f>
        <v>1</v>
      </c>
      <c r="AE10" s="6">
        <v>0</v>
      </c>
      <c r="AF10" s="6">
        <f>(AE10/AD10)*100</f>
        <v>0</v>
      </c>
      <c r="AG10" s="6" t="s">
        <v>26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099B-55E6-E644-BF75-74CE75911D41}">
  <dimension ref="B2:AP2"/>
  <sheetViews>
    <sheetView zoomScale="56" workbookViewId="0">
      <selection activeCell="B3" sqref="B3"/>
    </sheetView>
  </sheetViews>
  <sheetFormatPr baseColWidth="10" defaultColWidth="8.83203125" defaultRowHeight="24" x14ac:dyDescent="0.3"/>
  <cols>
    <col min="1" max="27" width="8.83203125" style="5"/>
    <col min="28" max="34" width="8.83203125" style="6"/>
    <col min="35" max="38" width="8.83203125" style="5"/>
    <col min="39" max="39" width="8.83203125" style="6"/>
    <col min="40" max="41" width="8.83203125" style="5"/>
    <col min="42" max="42" width="8.83203125" style="6"/>
    <col min="43" max="16384" width="8.83203125" style="5"/>
  </cols>
  <sheetData>
    <row r="2" spans="2:2" x14ac:dyDescent="0.3">
      <c r="B2" s="5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2811-D6ED-1C40-A023-11D6B1E5419F}">
  <dimension ref="B2:B7"/>
  <sheetViews>
    <sheetView zoomScale="66" workbookViewId="0">
      <selection activeCell="B8" sqref="B8"/>
    </sheetView>
  </sheetViews>
  <sheetFormatPr baseColWidth="10" defaultColWidth="8.83203125" defaultRowHeight="15" x14ac:dyDescent="0.2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6.1640625" bestFit="1" customWidth="1"/>
    <col min="6" max="6" width="3.6640625" customWidth="1"/>
    <col min="7" max="7" width="21.1640625" bestFit="1" customWidth="1"/>
    <col min="8" max="8" width="14.1640625" bestFit="1" customWidth="1"/>
    <col min="9" max="9" width="4.83203125" customWidth="1"/>
    <col min="10" max="10" width="17.5" bestFit="1" customWidth="1"/>
    <col min="11" max="11" width="16.1640625" bestFit="1" customWidth="1"/>
    <col min="12" max="12" width="18.1640625" bestFit="1" customWidth="1"/>
    <col min="13" max="13" width="12.83203125" bestFit="1" customWidth="1"/>
    <col min="14" max="14" width="4.6640625" customWidth="1"/>
    <col min="15" max="15" width="17.5" bestFit="1" customWidth="1"/>
    <col min="16" max="16" width="16.1640625" bestFit="1" customWidth="1"/>
    <col min="17" max="17" width="18.1640625" bestFit="1" customWidth="1"/>
    <col min="18" max="18" width="5.83203125" customWidth="1"/>
    <col min="19" max="19" width="17.5" bestFit="1" customWidth="1"/>
    <col min="20" max="20" width="16.1640625" bestFit="1" customWidth="1"/>
    <col min="21" max="21" width="18.1640625" bestFit="1" customWidth="1"/>
    <col min="22" max="22" width="5" customWidth="1"/>
    <col min="23" max="23" width="21.1640625" bestFit="1" customWidth="1"/>
    <col min="24" max="24" width="14.1640625" bestFit="1" customWidth="1"/>
    <col min="25" max="25" width="5.83203125" customWidth="1"/>
    <col min="26" max="26" width="40.6640625" bestFit="1" customWidth="1"/>
    <col min="27" max="27" width="19.6640625" bestFit="1" customWidth="1"/>
    <col min="28" max="28" width="34.5" customWidth="1"/>
    <col min="29" max="29" width="20.5" customWidth="1"/>
    <col min="30" max="30" width="22" bestFit="1" customWidth="1"/>
    <col min="31" max="31" width="11" bestFit="1" customWidth="1"/>
    <col min="32" max="32" width="14.1640625" customWidth="1"/>
    <col min="33" max="33" width="16.83203125" bestFit="1" customWidth="1"/>
    <col min="34" max="34" width="16.83203125" customWidth="1"/>
    <col min="35" max="36" width="14.83203125" bestFit="1" customWidth="1"/>
    <col min="37" max="37" width="13.5" bestFit="1" customWidth="1"/>
    <col min="38" max="38" width="20.83203125" bestFit="1" customWidth="1"/>
    <col min="39" max="39" width="29" bestFit="1" customWidth="1"/>
    <col min="40" max="40" width="27.5" bestFit="1" customWidth="1"/>
    <col min="41" max="41" width="26.33203125" bestFit="1" customWidth="1"/>
    <col min="42" max="42" width="14.33203125" bestFit="1" customWidth="1"/>
  </cols>
  <sheetData>
    <row r="2" spans="2:2" ht="81" customHeight="1" x14ac:dyDescent="0.2"/>
    <row r="7" spans="2:2" x14ac:dyDescent="0.2">
      <c r="B7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098F-B626-D34D-ACA0-BBF773185270}">
  <dimension ref="B2:AG24"/>
  <sheetViews>
    <sheetView topLeftCell="F1" zoomScale="50" workbookViewId="0">
      <selection activeCell="W24" sqref="W24:AG2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7" width="16.83203125" style="6" bestFit="1" customWidth="1"/>
    <col min="28" max="29" width="16.83203125" style="6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30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31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10</v>
      </c>
      <c r="C4" s="5">
        <v>10</v>
      </c>
      <c r="D4" s="5">
        <f>(C4-B4)+1</f>
        <v>1</v>
      </c>
      <c r="E4" s="8">
        <v>1</v>
      </c>
      <c r="G4" s="7">
        <v>137</v>
      </c>
      <c r="H4" s="8">
        <v>1</v>
      </c>
      <c r="J4" s="7">
        <v>138</v>
      </c>
      <c r="K4" s="5">
        <v>148</v>
      </c>
      <c r="L4" s="8">
        <f>(K4-J4)+1</f>
        <v>11</v>
      </c>
      <c r="N4" s="7">
        <v>47</v>
      </c>
      <c r="O4" s="5">
        <v>52</v>
      </c>
      <c r="P4" s="8">
        <f>(O4-N4)+1</f>
        <v>6</v>
      </c>
      <c r="R4" s="7">
        <v>327</v>
      </c>
      <c r="S4" s="8">
        <v>1</v>
      </c>
      <c r="U4" s="5">
        <v>327</v>
      </c>
    </row>
    <row r="5" spans="2:33" x14ac:dyDescent="0.3">
      <c r="B5" s="7">
        <v>16</v>
      </c>
      <c r="C5" s="5">
        <v>16</v>
      </c>
      <c r="D5" s="5">
        <f t="shared" ref="D5:D21" si="0">(C5-B5)+1</f>
        <v>1</v>
      </c>
      <c r="E5" s="8">
        <v>1</v>
      </c>
      <c r="G5" s="7">
        <v>153</v>
      </c>
      <c r="H5" s="8">
        <v>1</v>
      </c>
      <c r="J5" s="7">
        <v>154</v>
      </c>
      <c r="K5" s="5">
        <v>157</v>
      </c>
      <c r="L5" s="8">
        <f t="shared" ref="L5:L6" si="1">(K5-J5)+1</f>
        <v>4</v>
      </c>
      <c r="N5" s="7">
        <v>125</v>
      </c>
      <c r="O5" s="5">
        <v>132</v>
      </c>
      <c r="P5" s="8">
        <f>(O5-N5)+1</f>
        <v>8</v>
      </c>
      <c r="R5" s="7"/>
      <c r="S5" s="8"/>
    </row>
    <row r="6" spans="2:33" x14ac:dyDescent="0.3">
      <c r="B6" s="7">
        <v>24</v>
      </c>
      <c r="C6" s="5">
        <v>26</v>
      </c>
      <c r="D6" s="5">
        <f t="shared" si="0"/>
        <v>3</v>
      </c>
      <c r="E6" s="8">
        <v>1</v>
      </c>
      <c r="G6" s="7">
        <v>174</v>
      </c>
      <c r="H6" s="8">
        <v>1</v>
      </c>
      <c r="J6" s="7">
        <v>175</v>
      </c>
      <c r="K6" s="5">
        <v>189</v>
      </c>
      <c r="L6" s="8">
        <f t="shared" si="1"/>
        <v>15</v>
      </c>
      <c r="N6" s="7"/>
      <c r="P6" s="8"/>
      <c r="R6" s="7"/>
      <c r="S6" s="8"/>
    </row>
    <row r="7" spans="2:33" x14ac:dyDescent="0.3">
      <c r="B7" s="7">
        <v>31</v>
      </c>
      <c r="C7" s="5">
        <v>32</v>
      </c>
      <c r="D7" s="5">
        <f t="shared" si="0"/>
        <v>2</v>
      </c>
      <c r="E7" s="8">
        <v>1</v>
      </c>
      <c r="G7" s="7">
        <v>266</v>
      </c>
      <c r="H7" s="8">
        <v>1</v>
      </c>
      <c r="J7" s="7">
        <v>267</v>
      </c>
      <c r="K7" s="5">
        <v>291</v>
      </c>
      <c r="L7" s="8">
        <f>(K7-J7)+1</f>
        <v>25</v>
      </c>
      <c r="N7" s="7"/>
      <c r="P7" s="8"/>
      <c r="R7" s="7"/>
      <c r="S7" s="8"/>
    </row>
    <row r="8" spans="2:33" x14ac:dyDescent="0.3">
      <c r="B8" s="7">
        <v>34</v>
      </c>
      <c r="C8" s="5">
        <v>35</v>
      </c>
      <c r="D8" s="5">
        <f t="shared" si="0"/>
        <v>2</v>
      </c>
      <c r="E8" s="8">
        <v>1</v>
      </c>
      <c r="G8" s="7">
        <v>296</v>
      </c>
      <c r="H8" s="8">
        <v>1</v>
      </c>
      <c r="J8" s="7">
        <v>297</v>
      </c>
      <c r="K8" s="5">
        <v>326</v>
      </c>
      <c r="L8" s="8">
        <f>(K8-J8)+1</f>
        <v>30</v>
      </c>
      <c r="N8" s="7"/>
      <c r="P8" s="8"/>
      <c r="R8" s="7"/>
      <c r="S8" s="8"/>
    </row>
    <row r="9" spans="2:33" x14ac:dyDescent="0.3">
      <c r="B9" s="7">
        <v>39</v>
      </c>
      <c r="C9" s="5">
        <v>39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44</v>
      </c>
      <c r="C10" s="5">
        <v>44</v>
      </c>
      <c r="D10" s="5">
        <f t="shared" si="0"/>
        <v>1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54</v>
      </c>
      <c r="C11" s="5">
        <v>54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71</v>
      </c>
      <c r="C12" s="5">
        <v>71</v>
      </c>
      <c r="D12" s="5">
        <f t="shared" si="0"/>
        <v>1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75</v>
      </c>
      <c r="C13" s="5">
        <v>76</v>
      </c>
      <c r="D13" s="5">
        <f t="shared" si="0"/>
        <v>2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86</v>
      </c>
      <c r="C14" s="5">
        <v>87</v>
      </c>
      <c r="D14" s="5">
        <f t="shared" si="0"/>
        <v>2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89</v>
      </c>
      <c r="C15" s="5">
        <v>92</v>
      </c>
      <c r="D15" s="5">
        <f t="shared" si="0"/>
        <v>4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114</v>
      </c>
      <c r="C16" s="5">
        <v>121</v>
      </c>
      <c r="D16" s="5">
        <f t="shared" si="0"/>
        <v>8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7">
        <v>133</v>
      </c>
      <c r="C17" s="5">
        <v>134</v>
      </c>
      <c r="D17" s="5">
        <f t="shared" si="0"/>
        <v>2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33" x14ac:dyDescent="0.3">
      <c r="B18" s="7">
        <v>161</v>
      </c>
      <c r="C18" s="5">
        <v>168</v>
      </c>
      <c r="D18" s="5">
        <f t="shared" si="0"/>
        <v>8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33" x14ac:dyDescent="0.3">
      <c r="B19" s="7">
        <v>173</v>
      </c>
      <c r="C19" s="5">
        <v>173</v>
      </c>
      <c r="D19" s="5">
        <f t="shared" si="0"/>
        <v>1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33" x14ac:dyDescent="0.3">
      <c r="B20" s="7">
        <v>191</v>
      </c>
      <c r="C20" s="5">
        <v>194</v>
      </c>
      <c r="D20" s="5">
        <f t="shared" si="0"/>
        <v>4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33" x14ac:dyDescent="0.3">
      <c r="B21" s="7">
        <v>215</v>
      </c>
      <c r="C21" s="5">
        <v>218</v>
      </c>
      <c r="D21" s="5">
        <f t="shared" si="0"/>
        <v>4</v>
      </c>
      <c r="E21" s="8">
        <v>1</v>
      </c>
      <c r="G21" s="7"/>
      <c r="H21" s="8"/>
      <c r="J21" s="7"/>
      <c r="L21" s="8"/>
      <c r="N21" s="7"/>
      <c r="P21" s="8"/>
      <c r="R21" s="7"/>
      <c r="S21" s="8"/>
    </row>
    <row r="22" spans="2:33" x14ac:dyDescent="0.3">
      <c r="B22" s="9"/>
      <c r="C22" s="10"/>
      <c r="D22" s="10"/>
      <c r="E22" s="11"/>
      <c r="G22" s="9"/>
      <c r="H22" s="11"/>
      <c r="J22" s="9"/>
      <c r="K22" s="10"/>
      <c r="L22" s="11"/>
      <c r="N22" s="9"/>
      <c r="O22" s="10"/>
      <c r="P22" s="11"/>
      <c r="R22" s="9"/>
      <c r="S22" s="11"/>
    </row>
    <row r="24" spans="2:33" x14ac:dyDescent="0.3">
      <c r="D24" s="5">
        <f>SUM(D4:D22)</f>
        <v>48</v>
      </c>
      <c r="E24" s="5">
        <f>SUM(E4:E22)</f>
        <v>18</v>
      </c>
      <c r="H24" s="5">
        <f>SUM(H4:H22)</f>
        <v>5</v>
      </c>
      <c r="L24" s="5">
        <f>SUM(L4:L22)</f>
        <v>85</v>
      </c>
      <c r="P24" s="5">
        <f>SUM(P4:P22)</f>
        <v>14</v>
      </c>
      <c r="S24" s="5">
        <f>SUM(S4:S22)</f>
        <v>1</v>
      </c>
      <c r="U24" s="5">
        <f>SUM(U4:U22)</f>
        <v>327</v>
      </c>
      <c r="V24" s="5">
        <f>U24-(L24+P24+S24)</f>
        <v>227</v>
      </c>
      <c r="W24" s="6">
        <f>((D24+H24)/V24)*100</f>
        <v>23.348017621145374</v>
      </c>
      <c r="X24" s="6">
        <f>100-W24</f>
        <v>76.651982378854626</v>
      </c>
      <c r="Y24" s="6">
        <f>B4/120</f>
        <v>8.3333333333333329E-2</v>
      </c>
      <c r="Z24" s="6">
        <f>G4/120</f>
        <v>1.1416666666666666</v>
      </c>
      <c r="AA24" s="6">
        <f>(L8+2)/120</f>
        <v>0.26666666666666666</v>
      </c>
      <c r="AB24" s="6">
        <f>((L24+2)/(U24-P24))*100</f>
        <v>27.795527156549522</v>
      </c>
      <c r="AC24" s="6">
        <f>R4/120</f>
        <v>2.7250000000000001</v>
      </c>
      <c r="AD24" s="6">
        <f>H24</f>
        <v>5</v>
      </c>
      <c r="AE24" s="6">
        <v>4</v>
      </c>
      <c r="AF24" s="6">
        <f>(AE24/AD24)*100</f>
        <v>80</v>
      </c>
      <c r="AG24" s="6">
        <f>AVERAGE((L4+1),(L5+1),(L6+1),(L7+1))/120</f>
        <v>0.12291666666666666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B2"/>
  <sheetViews>
    <sheetView zoomScale="50" workbookViewId="0">
      <selection activeCell="B3" sqref="B3"/>
    </sheetView>
  </sheetViews>
  <sheetFormatPr baseColWidth="10" defaultColWidth="8.83203125" defaultRowHeight="24" x14ac:dyDescent="0.3"/>
  <cols>
    <col min="1" max="22" width="8.83203125" style="5"/>
    <col min="23" max="28" width="8.83203125" style="6"/>
    <col min="29" max="16384" width="8.83203125" style="5"/>
  </cols>
  <sheetData>
    <row r="2" spans="2:2" x14ac:dyDescent="0.3">
      <c r="B2" s="5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7A2E-5B3E-8646-88AC-9E30F556E101}">
  <dimension ref="B2:AG14"/>
  <sheetViews>
    <sheetView topLeftCell="I1" zoomScale="50" workbookViewId="0">
      <selection activeCell="W14" sqref="W14:AG1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7" width="16.83203125" style="6" bestFit="1" customWidth="1"/>
    <col min="28" max="29" width="16.83203125" style="6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30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31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1</v>
      </c>
      <c r="C4" s="5">
        <v>48</v>
      </c>
      <c r="D4" s="5">
        <f>(C4-B4)+1</f>
        <v>48</v>
      </c>
      <c r="E4" s="8">
        <v>1</v>
      </c>
      <c r="G4" s="7">
        <v>333</v>
      </c>
      <c r="H4" s="8">
        <v>1</v>
      </c>
      <c r="J4" s="7">
        <v>334</v>
      </c>
      <c r="K4" s="5">
        <v>341</v>
      </c>
      <c r="L4" s="8">
        <f>(K4-J4)+1</f>
        <v>8</v>
      </c>
      <c r="N4" s="7">
        <v>49</v>
      </c>
      <c r="O4" s="5">
        <v>57</v>
      </c>
      <c r="P4" s="8">
        <f>(O4-N4)+1</f>
        <v>9</v>
      </c>
      <c r="R4" s="7"/>
      <c r="S4" s="8"/>
      <c r="U4" s="5">
        <v>600</v>
      </c>
    </row>
    <row r="5" spans="2:33" x14ac:dyDescent="0.3">
      <c r="B5" s="7">
        <v>58</v>
      </c>
      <c r="C5" s="5">
        <v>112</v>
      </c>
      <c r="D5" s="5">
        <f>(C5-B5)+1</f>
        <v>55</v>
      </c>
      <c r="E5" s="8">
        <v>1</v>
      </c>
      <c r="G5" s="7">
        <v>358</v>
      </c>
      <c r="H5" s="8">
        <v>1</v>
      </c>
      <c r="J5" s="7">
        <v>359</v>
      </c>
      <c r="K5" s="5">
        <v>374</v>
      </c>
      <c r="L5" s="8">
        <f>(K5-J5)+1</f>
        <v>16</v>
      </c>
      <c r="N5" s="7">
        <v>197</v>
      </c>
      <c r="O5" s="5">
        <v>204</v>
      </c>
      <c r="P5" s="8">
        <f t="shared" ref="P5:P7" si="0">(O5-N5)+1</f>
        <v>8</v>
      </c>
      <c r="R5" s="7"/>
      <c r="S5" s="8"/>
    </row>
    <row r="6" spans="2:33" x14ac:dyDescent="0.3">
      <c r="B6" s="7">
        <v>288</v>
      </c>
      <c r="C6" s="5">
        <v>288</v>
      </c>
      <c r="D6" s="5">
        <f t="shared" ref="D6:D11" si="1">(C6-B6)+1</f>
        <v>1</v>
      </c>
      <c r="E6" s="8">
        <v>1</v>
      </c>
      <c r="G6" s="7">
        <v>386</v>
      </c>
      <c r="H6" s="8">
        <v>1</v>
      </c>
      <c r="J6" s="7">
        <v>387</v>
      </c>
      <c r="K6" s="5">
        <v>439</v>
      </c>
      <c r="L6" s="8">
        <f>(K6-J6)+1</f>
        <v>53</v>
      </c>
      <c r="N6" s="7">
        <v>254</v>
      </c>
      <c r="O6" s="5">
        <v>258</v>
      </c>
      <c r="P6" s="8">
        <f t="shared" si="0"/>
        <v>5</v>
      </c>
      <c r="R6" s="7"/>
      <c r="S6" s="8"/>
    </row>
    <row r="7" spans="2:33" x14ac:dyDescent="0.3">
      <c r="B7" s="7">
        <v>298</v>
      </c>
      <c r="C7" s="5">
        <v>298</v>
      </c>
      <c r="D7" s="5">
        <f t="shared" si="1"/>
        <v>1</v>
      </c>
      <c r="E7" s="8">
        <v>1</v>
      </c>
      <c r="G7" s="7">
        <v>461</v>
      </c>
      <c r="H7" s="8">
        <v>1</v>
      </c>
      <c r="J7" s="7">
        <v>462</v>
      </c>
      <c r="K7" s="5">
        <v>589</v>
      </c>
      <c r="L7" s="8">
        <f>(K7-J7)+1</f>
        <v>128</v>
      </c>
      <c r="N7" s="7">
        <v>317</v>
      </c>
      <c r="O7" s="5">
        <v>321</v>
      </c>
      <c r="P7" s="8">
        <f t="shared" si="0"/>
        <v>5</v>
      </c>
      <c r="R7" s="7"/>
      <c r="S7" s="8"/>
    </row>
    <row r="8" spans="2:33" x14ac:dyDescent="0.3">
      <c r="B8" s="7">
        <v>323</v>
      </c>
      <c r="C8" s="5">
        <v>325</v>
      </c>
      <c r="D8" s="5">
        <f t="shared" si="1"/>
        <v>3</v>
      </c>
      <c r="E8" s="8">
        <v>1</v>
      </c>
      <c r="G8" s="7">
        <v>594</v>
      </c>
      <c r="H8" s="8">
        <v>1</v>
      </c>
      <c r="J8" s="7">
        <v>595</v>
      </c>
      <c r="K8" s="5">
        <v>600</v>
      </c>
      <c r="L8" s="8">
        <f>(K8-J8)+1</f>
        <v>6</v>
      </c>
      <c r="N8" s="7"/>
      <c r="P8" s="8"/>
      <c r="R8" s="7"/>
      <c r="S8" s="8"/>
    </row>
    <row r="9" spans="2:33" x14ac:dyDescent="0.3">
      <c r="B9" s="7">
        <v>448</v>
      </c>
      <c r="C9" s="5">
        <v>449</v>
      </c>
      <c r="D9" s="5">
        <f t="shared" si="1"/>
        <v>2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453</v>
      </c>
      <c r="C10" s="5">
        <v>454</v>
      </c>
      <c r="D10" s="5">
        <f t="shared" si="1"/>
        <v>2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593</v>
      </c>
      <c r="C11" s="5">
        <v>593</v>
      </c>
      <c r="D11" s="5">
        <f t="shared" si="1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9"/>
      <c r="C12" s="10"/>
      <c r="D12" s="10"/>
      <c r="E12" s="11"/>
      <c r="G12" s="9"/>
      <c r="H12" s="11"/>
      <c r="J12" s="9"/>
      <c r="K12" s="10"/>
      <c r="L12" s="11"/>
      <c r="N12" s="9"/>
      <c r="O12" s="10"/>
      <c r="P12" s="11"/>
      <c r="R12" s="9"/>
      <c r="S12" s="11"/>
    </row>
    <row r="14" spans="2:33" x14ac:dyDescent="0.3">
      <c r="D14" s="5">
        <f>SUM(D4:D12)</f>
        <v>113</v>
      </c>
      <c r="E14" s="5">
        <f>SUM(E4:E12)</f>
        <v>8</v>
      </c>
      <c r="H14" s="5">
        <f>SUM(H4:H12)</f>
        <v>5</v>
      </c>
      <c r="L14" s="5">
        <f>SUM(L4:L12)</f>
        <v>211</v>
      </c>
      <c r="P14" s="5">
        <f>SUM(P4:P12)</f>
        <v>27</v>
      </c>
      <c r="S14" s="5">
        <f>SUM(S4:S12)</f>
        <v>0</v>
      </c>
      <c r="U14" s="5">
        <f>SUM(U4:U12)</f>
        <v>600</v>
      </c>
      <c r="V14" s="5">
        <f>U14-(L14+P14+S14)</f>
        <v>362</v>
      </c>
      <c r="W14" s="6">
        <f>((D14+H14)/V14)*100</f>
        <v>32.596685082872931</v>
      </c>
      <c r="X14" s="6">
        <f>100-W14</f>
        <v>67.403314917127062</v>
      </c>
      <c r="Y14" s="6">
        <f>B4/120</f>
        <v>8.3333333333333332E-3</v>
      </c>
      <c r="Z14" s="6">
        <f>G4/120</f>
        <v>2.7749999999999999</v>
      </c>
      <c r="AA14" s="6" t="s">
        <v>26</v>
      </c>
      <c r="AB14" s="6">
        <f>((L14+2)/(U14-P14))*100</f>
        <v>37.172774869109951</v>
      </c>
      <c r="AC14" s="6">
        <v>5</v>
      </c>
      <c r="AD14" s="6">
        <f>H14</f>
        <v>5</v>
      </c>
      <c r="AE14" s="6">
        <v>4</v>
      </c>
      <c r="AF14" s="6">
        <f>(AE14/AD14)*100</f>
        <v>80</v>
      </c>
      <c r="AG14" s="6">
        <f>AVERAGE((L4+1),(L5+1),(L6+1),(L7+1))/120</f>
        <v>0.43541666666666667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H8"/>
  <sheetViews>
    <sheetView tabSelected="1" workbookViewId="0">
      <selection activeCell="G7" sqref="G7"/>
    </sheetView>
  </sheetViews>
  <sheetFormatPr baseColWidth="10" defaultRowHeight="15" x14ac:dyDescent="0.2"/>
  <cols>
    <col min="1" max="1" width="3.33203125" customWidth="1"/>
  </cols>
  <sheetData>
    <row r="1" spans="2:8" ht="11" customHeight="1" x14ac:dyDescent="0.2"/>
    <row r="2" spans="2:8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30</v>
      </c>
      <c r="G2" s="1" t="s">
        <v>25</v>
      </c>
      <c r="H2" s="1" t="s">
        <v>12</v>
      </c>
    </row>
    <row r="3" spans="2:8" x14ac:dyDescent="0.2">
      <c r="B3">
        <v>2</v>
      </c>
      <c r="C3" s="18">
        <v>13.555555555555557</v>
      </c>
      <c r="D3" s="18">
        <v>3.1583333333333332</v>
      </c>
      <c r="E3" s="18" t="s">
        <v>26</v>
      </c>
      <c r="F3" s="18">
        <v>11.462450592885375</v>
      </c>
      <c r="G3" s="18">
        <v>5</v>
      </c>
      <c r="H3" s="18">
        <v>2</v>
      </c>
    </row>
    <row r="4" spans="2:8" x14ac:dyDescent="0.2">
      <c r="B4">
        <v>3</v>
      </c>
      <c r="C4" s="18">
        <v>8.5106382978723403</v>
      </c>
      <c r="D4" s="18">
        <v>0.77500000000000002</v>
      </c>
      <c r="E4" s="18">
        <v>0.15</v>
      </c>
      <c r="F4" s="18">
        <v>16.216216216216218</v>
      </c>
      <c r="G4" s="18">
        <v>0.92500000000000004</v>
      </c>
      <c r="H4" s="18">
        <v>0</v>
      </c>
    </row>
    <row r="5" spans="2:8" x14ac:dyDescent="0.2">
      <c r="B5">
        <v>6</v>
      </c>
      <c r="C5" s="18">
        <v>23.348017621145374</v>
      </c>
      <c r="D5" s="18">
        <v>1.1416666666666666</v>
      </c>
      <c r="E5" s="18">
        <v>0.26666666666666666</v>
      </c>
      <c r="F5" s="18">
        <v>27.795527156549522</v>
      </c>
      <c r="G5" s="18">
        <v>2.7250000000000001</v>
      </c>
      <c r="H5" s="18">
        <v>4</v>
      </c>
    </row>
    <row r="6" spans="2:8" x14ac:dyDescent="0.2">
      <c r="B6">
        <v>8</v>
      </c>
      <c r="C6" s="18">
        <v>32.596685082872931</v>
      </c>
      <c r="D6" s="18">
        <v>2.7749999999999999</v>
      </c>
      <c r="E6" s="18" t="s">
        <v>26</v>
      </c>
      <c r="F6" s="18">
        <v>37.172774869109951</v>
      </c>
      <c r="G6" s="18">
        <v>5</v>
      </c>
      <c r="H6" s="18">
        <v>4</v>
      </c>
    </row>
    <row r="7" spans="2:8" x14ac:dyDescent="0.2">
      <c r="C7" s="18"/>
      <c r="D7" s="18"/>
      <c r="E7" s="18"/>
      <c r="F7" s="18"/>
    </row>
    <row r="8" spans="2:8" x14ac:dyDescent="0.2">
      <c r="C8" s="18"/>
      <c r="D8" s="18"/>
      <c r="E8" s="18"/>
      <c r="F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Worm 1</vt:lpstr>
      <vt:lpstr>Worm 2</vt:lpstr>
      <vt:lpstr>Worm 3</vt:lpstr>
      <vt:lpstr>Worm 4</vt:lpstr>
      <vt:lpstr>Worm 5</vt:lpstr>
      <vt:lpstr>Worm 6</vt:lpstr>
      <vt:lpstr>Worm 7</vt:lpstr>
      <vt:lpstr>Worm 8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2025-04-29T01:53:43Z</dcterms:modified>
</cp:coreProperties>
</file>