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1-24 Ex342/"/>
    </mc:Choice>
  </mc:AlternateContent>
  <xr:revisionPtr revIDLastSave="0" documentId="13_ncr:1_{66B2DAC3-E9DB-FF48-98A5-D30B5960316E}" xr6:coauthVersionLast="47" xr6:coauthVersionMax="47" xr10:uidLastSave="{00000000-0000-0000-0000-000000000000}"/>
  <bookViews>
    <workbookView xWindow="0" yWindow="500" windowWidth="28800" windowHeight="16380" activeTab="8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5" l="1"/>
  <c r="G8" i="25"/>
  <c r="G8" i="23"/>
  <c r="G28" i="25"/>
  <c r="G14" i="25"/>
  <c r="G12" i="25"/>
  <c r="G10" i="25"/>
  <c r="G7" i="24"/>
  <c r="G6" i="24"/>
  <c r="G10" i="22"/>
  <c r="G22" i="19"/>
  <c r="G18" i="19"/>
  <c r="G14" i="19"/>
  <c r="G40" i="19" s="1"/>
  <c r="G5" i="25"/>
  <c r="G6" i="25"/>
  <c r="G7" i="25"/>
  <c r="G9" i="25"/>
  <c r="G11" i="25"/>
  <c r="G13" i="25"/>
  <c r="G15" i="25"/>
  <c r="G16" i="25"/>
  <c r="G17" i="25"/>
  <c r="G19" i="25"/>
  <c r="G20" i="25"/>
  <c r="G21" i="25"/>
  <c r="G22" i="25"/>
  <c r="G23" i="25"/>
  <c r="G24" i="25"/>
  <c r="G25" i="25"/>
  <c r="G26" i="25"/>
  <c r="G27" i="25"/>
  <c r="G29" i="25"/>
  <c r="G30" i="25"/>
  <c r="G31" i="25"/>
  <c r="G4" i="25"/>
  <c r="G5" i="24"/>
  <c r="G4" i="24"/>
  <c r="G5" i="23"/>
  <c r="G6" i="23"/>
  <c r="G7" i="23"/>
  <c r="G4" i="23"/>
  <c r="G5" i="22"/>
  <c r="G6" i="22"/>
  <c r="G7" i="22"/>
  <c r="G8" i="22"/>
  <c r="G9" i="22"/>
  <c r="G11" i="22"/>
  <c r="G12" i="22"/>
  <c r="G13" i="22"/>
  <c r="G14" i="22"/>
  <c r="G15" i="22"/>
  <c r="G16" i="22"/>
  <c r="G17" i="22"/>
  <c r="G18" i="22"/>
  <c r="G4" i="22"/>
  <c r="G5" i="21"/>
  <c r="G6" i="21"/>
  <c r="G7" i="21"/>
  <c r="G8" i="21"/>
  <c r="G9" i="21"/>
  <c r="G10" i="21"/>
  <c r="G19" i="21" s="1"/>
  <c r="G11" i="21"/>
  <c r="G12" i="21"/>
  <c r="G13" i="21"/>
  <c r="G14" i="21"/>
  <c r="G15" i="21"/>
  <c r="G4" i="21"/>
  <c r="G5" i="19"/>
  <c r="G6" i="19"/>
  <c r="G7" i="19"/>
  <c r="G8" i="19"/>
  <c r="G9" i="19"/>
  <c r="G10" i="19"/>
  <c r="G11" i="19"/>
  <c r="G12" i="19"/>
  <c r="G13" i="19"/>
  <c r="G15" i="19"/>
  <c r="G16" i="19"/>
  <c r="G17" i="19"/>
  <c r="G19" i="19"/>
  <c r="G20" i="19"/>
  <c r="G21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4" i="19"/>
  <c r="G4" i="3"/>
  <c r="F35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4" i="25"/>
  <c r="F12" i="24"/>
  <c r="F5" i="24"/>
  <c r="F6" i="24"/>
  <c r="F7" i="24"/>
  <c r="F8" i="24"/>
  <c r="F4" i="24"/>
  <c r="F12" i="23"/>
  <c r="F5" i="23"/>
  <c r="F6" i="23"/>
  <c r="F7" i="23"/>
  <c r="F8" i="23"/>
  <c r="F9" i="23"/>
  <c r="F4" i="23"/>
  <c r="F22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4" i="22"/>
  <c r="F19" i="21"/>
  <c r="F5" i="21"/>
  <c r="F6" i="21"/>
  <c r="F7" i="21"/>
  <c r="F8" i="21"/>
  <c r="F9" i="21"/>
  <c r="F10" i="21"/>
  <c r="F11" i="21"/>
  <c r="F12" i="21"/>
  <c r="F13" i="21"/>
  <c r="F14" i="21"/>
  <c r="F15" i="21"/>
  <c r="F16" i="21"/>
  <c r="F4" i="21"/>
  <c r="E7" i="20"/>
  <c r="E4" i="20"/>
  <c r="F40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4" i="19"/>
  <c r="F8" i="3"/>
  <c r="F5" i="3"/>
  <c r="F4" i="3"/>
  <c r="G35" i="25"/>
  <c r="G12" i="24"/>
  <c r="G12" i="23"/>
  <c r="G22" i="22"/>
  <c r="G8" i="3"/>
  <c r="R5" i="25" l="1"/>
  <c r="R6" i="25"/>
  <c r="R7" i="25"/>
  <c r="R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4" i="25"/>
  <c r="AC12" i="24"/>
  <c r="D5" i="24"/>
  <c r="D6" i="24"/>
  <c r="D7" i="24"/>
  <c r="D8" i="24"/>
  <c r="D4" i="24"/>
  <c r="N4" i="24"/>
  <c r="N5" i="24"/>
  <c r="N6" i="24"/>
  <c r="N7" i="24"/>
  <c r="N8" i="24"/>
  <c r="N9" i="24"/>
  <c r="D5" i="23"/>
  <c r="D6" i="23"/>
  <c r="D7" i="23"/>
  <c r="D8" i="23"/>
  <c r="D9" i="23"/>
  <c r="D4" i="23"/>
  <c r="R4" i="23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4" i="22"/>
  <c r="D5" i="21"/>
  <c r="D6" i="21"/>
  <c r="D7" i="21"/>
  <c r="D8" i="21"/>
  <c r="D9" i="21"/>
  <c r="D10" i="21"/>
  <c r="D11" i="21"/>
  <c r="D12" i="21"/>
  <c r="D13" i="21"/>
  <c r="D14" i="21"/>
  <c r="D15" i="21"/>
  <c r="D16" i="21"/>
  <c r="D4" i="21"/>
  <c r="AE35" i="25"/>
  <c r="AE12" i="24"/>
  <c r="AE12" i="23"/>
  <c r="AE22" i="22"/>
  <c r="AE19" i="21"/>
  <c r="AD7" i="20"/>
  <c r="AE8" i="3"/>
  <c r="N5" i="25"/>
  <c r="N6" i="25"/>
  <c r="N7" i="25"/>
  <c r="N8" i="25"/>
  <c r="N9" i="25"/>
  <c r="AC35" i="25" s="1"/>
  <c r="N4" i="25"/>
  <c r="N4" i="23"/>
  <c r="AC12" i="23" s="1"/>
  <c r="N5" i="22"/>
  <c r="AC22" i="22" s="1"/>
  <c r="N4" i="22"/>
  <c r="AI22" i="22" s="1"/>
  <c r="N4" i="21"/>
  <c r="AC19" i="21" s="1"/>
  <c r="M4" i="20"/>
  <c r="AB7" i="20" s="1"/>
  <c r="D4" i="20"/>
  <c r="R4" i="19"/>
  <c r="N7" i="19"/>
  <c r="D37" i="19"/>
  <c r="D36" i="19"/>
  <c r="D35" i="19"/>
  <c r="D34" i="19"/>
  <c r="D33" i="19"/>
  <c r="D32" i="19"/>
  <c r="D31" i="19"/>
  <c r="D30" i="19"/>
  <c r="D29" i="19"/>
  <c r="N5" i="19"/>
  <c r="N6" i="19"/>
  <c r="N4" i="19"/>
  <c r="AI40" i="19" s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4" i="19"/>
  <c r="AI35" i="25" l="1"/>
  <c r="AI12" i="24"/>
  <c r="N4" i="3"/>
  <c r="AC8" i="3" s="1"/>
  <c r="D5" i="3"/>
  <c r="D4" i="3"/>
  <c r="AB8" i="3"/>
  <c r="AA8" i="3"/>
  <c r="W8" i="3"/>
  <c r="U8" i="3"/>
  <c r="R8" i="3"/>
  <c r="N8" i="3"/>
  <c r="J8" i="3"/>
  <c r="AF8" i="3" s="1"/>
  <c r="AH8" i="3" s="1"/>
  <c r="E8" i="3"/>
  <c r="AB40" i="19"/>
  <c r="AA40" i="19"/>
  <c r="W40" i="19"/>
  <c r="U40" i="19"/>
  <c r="R40" i="19"/>
  <c r="N40" i="19"/>
  <c r="J40" i="19"/>
  <c r="AF40" i="19" s="1"/>
  <c r="AH40" i="19" s="1"/>
  <c r="E40" i="19"/>
  <c r="D40" i="19"/>
  <c r="AA7" i="20"/>
  <c r="Z7" i="20"/>
  <c r="V7" i="20"/>
  <c r="T7" i="20"/>
  <c r="Q7" i="20"/>
  <c r="M7" i="20"/>
  <c r="I7" i="20"/>
  <c r="AE7" i="20" s="1"/>
  <c r="AG7" i="20" s="1"/>
  <c r="F7" i="20"/>
  <c r="D7" i="20"/>
  <c r="AB35" i="25"/>
  <c r="AA35" i="25"/>
  <c r="W35" i="25"/>
  <c r="U35" i="25"/>
  <c r="R35" i="25"/>
  <c r="N35" i="25"/>
  <c r="J35" i="25"/>
  <c r="AF35" i="25" s="1"/>
  <c r="AH35" i="25" s="1"/>
  <c r="E35" i="25"/>
  <c r="D35" i="25"/>
  <c r="AB12" i="24"/>
  <c r="AA12" i="24"/>
  <c r="W12" i="24"/>
  <c r="U12" i="24"/>
  <c r="R12" i="24"/>
  <c r="N12" i="24"/>
  <c r="AD12" i="24" s="1"/>
  <c r="J12" i="24"/>
  <c r="E12" i="24"/>
  <c r="D12" i="24"/>
  <c r="AB12" i="23"/>
  <c r="AA12" i="23"/>
  <c r="W12" i="23"/>
  <c r="U12" i="23"/>
  <c r="R12" i="23"/>
  <c r="N12" i="23"/>
  <c r="J12" i="23"/>
  <c r="AF12" i="23" s="1"/>
  <c r="AH12" i="23" s="1"/>
  <c r="E12" i="23"/>
  <c r="D12" i="23"/>
  <c r="AA22" i="22"/>
  <c r="AA19" i="21"/>
  <c r="AD35" i="25" l="1"/>
  <c r="AD12" i="23"/>
  <c r="AC7" i="20"/>
  <c r="AD40" i="19"/>
  <c r="AD8" i="3"/>
  <c r="D8" i="3"/>
  <c r="X35" i="25"/>
  <c r="X12" i="24"/>
  <c r="AF12" i="24"/>
  <c r="AH12" i="24" s="1"/>
  <c r="X12" i="23"/>
  <c r="Y12" i="23" s="1"/>
  <c r="Z12" i="23" s="1"/>
  <c r="W7" i="20"/>
  <c r="X40" i="19"/>
  <c r="X8" i="3"/>
  <c r="Y35" i="25" l="1"/>
  <c r="Z35" i="25" s="1"/>
  <c r="Y12" i="24"/>
  <c r="Z12" i="24" s="1"/>
  <c r="X7" i="20"/>
  <c r="Y7" i="20" s="1"/>
  <c r="Y40" i="19"/>
  <c r="Z40" i="19" s="1"/>
  <c r="Y8" i="3"/>
  <c r="Z8" i="3" s="1"/>
  <c r="AB22" i="22"/>
  <c r="W22" i="22"/>
  <c r="U22" i="22"/>
  <c r="R22" i="22"/>
  <c r="N22" i="22"/>
  <c r="J22" i="22"/>
  <c r="AF22" i="22" s="1"/>
  <c r="AH22" i="22" s="1"/>
  <c r="E22" i="22"/>
  <c r="D22" i="22"/>
  <c r="AB19" i="21"/>
  <c r="W19" i="21"/>
  <c r="U19" i="21"/>
  <c r="R19" i="21"/>
  <c r="N19" i="21"/>
  <c r="J19" i="21"/>
  <c r="E19" i="21"/>
  <c r="D19" i="21"/>
  <c r="AD22" i="22" l="1"/>
  <c r="AD19" i="21"/>
  <c r="X22" i="22"/>
  <c r="X19" i="21"/>
  <c r="AF19" i="21"/>
  <c r="AH19" i="21" s="1"/>
  <c r="Y19" i="21"/>
  <c r="Z19" i="21" s="1"/>
  <c r="Y22" i="22" l="1"/>
  <c r="Z22" i="22" s="1"/>
</calcChain>
</file>

<file path=xl/sharedStrings.xml><?xml version="1.0" encoding="utf-8"?>
<sst xmlns="http://schemas.openxmlformats.org/spreadsheetml/2006/main" count="292" uniqueCount="30">
  <si>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</si>
  <si>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</si>
  <si>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</si>
  <si>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</si>
  <si>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</si>
  <si>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</si>
  <si>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</si>
  <si>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</si>
  <si>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</si>
  <si>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</si>
  <si>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</si>
  <si>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</si>
  <si>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</si>
  <si>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</si>
  <si>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</si>
  <si>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</si>
  <si>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</si>
  <si>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</si>
  <si>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</si>
  <si>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</si>
  <si>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</si>
  <si>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</si>
  <si>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N/A</t>
  </si>
  <si>
    <t>Burrowing time</t>
  </si>
  <si>
    <t>Time of penetration</t>
  </si>
  <si>
    <t>Time to penetration</t>
  </si>
  <si>
    <t>% time spent burrowing</t>
  </si>
  <si>
    <t>Time spent burrowing before 
aborted attempt</t>
  </si>
  <si>
    <t>Interpush interval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</si>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</sst>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5" xfId="0" applyNumberFormat="1" applyFont="1" applyBorder="1" applyAlignment="1">
      <alignment horizontal="center"/>
    </xf>
    <xf numFmtId="164" fontId="3" fillId="0" borderId="8" xfId="0" applyNumberFormat="1" applyFont="1" applyBorder="1"/>
    <xf numFmtId="164" fontId="3" fillId="0" borderId="7" xfId="0" applyNumberFormat="1" applyFont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I8"/>
  <sheetViews>
    <sheetView zoomScale="50" workbookViewId="0">
      <selection activeCell="G8" sqref="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19.83203125" style="5" bestFit="1" customWidth="1"/>
    <col min="7" max="7" width="25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4.83203125" style="5" bestFit="1" customWidth="1"/>
    <col min="34" max="34" width="13.5" style="5" bestFit="1" customWidth="1"/>
    <col min="35" max="35" width="25.1640625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0" t="s">
        <v>29</v>
      </c>
      <c r="G3" s="21" t="s">
        <v>28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15</v>
      </c>
      <c r="C4" s="5">
        <v>19</v>
      </c>
      <c r="D4" s="5">
        <f>(C4-B4)+1</f>
        <v>5</v>
      </c>
      <c r="E4" s="5">
        <v>1</v>
      </c>
      <c r="F4" s="5">
        <f>D4*0.5</f>
        <v>2.5</v>
      </c>
      <c r="G4" s="8">
        <f>((B5-C4)-1)*0.5</f>
        <v>0.5</v>
      </c>
      <c r="I4" s="7">
        <v>24</v>
      </c>
      <c r="J4" s="8">
        <v>1</v>
      </c>
      <c r="L4" s="7">
        <v>25</v>
      </c>
      <c r="M4" s="5">
        <v>100</v>
      </c>
      <c r="N4" s="8">
        <f>(M4-L4)+1</f>
        <v>76</v>
      </c>
      <c r="P4" s="7"/>
      <c r="R4" s="8"/>
      <c r="T4" s="7">
        <v>101</v>
      </c>
      <c r="U4" s="8">
        <v>1</v>
      </c>
      <c r="W4" s="5">
        <v>101</v>
      </c>
    </row>
    <row r="5" spans="2:35" x14ac:dyDescent="0.3">
      <c r="B5" s="7">
        <v>21</v>
      </c>
      <c r="C5" s="5">
        <v>23</v>
      </c>
      <c r="D5" s="5">
        <f>(C5-B5)+1</f>
        <v>3</v>
      </c>
      <c r="E5" s="5">
        <v>1</v>
      </c>
      <c r="F5" s="5">
        <f>D5*0.5</f>
        <v>1.5</v>
      </c>
      <c r="G5" s="8"/>
      <c r="I5" s="7"/>
      <c r="J5" s="8"/>
      <c r="L5" s="7"/>
      <c r="N5" s="8"/>
      <c r="P5" s="7"/>
      <c r="R5" s="8"/>
      <c r="T5" s="7"/>
      <c r="U5" s="8"/>
    </row>
    <row r="6" spans="2:35" x14ac:dyDescent="0.3">
      <c r="B6" s="9"/>
      <c r="C6" s="10"/>
      <c r="D6" s="10"/>
      <c r="E6" s="10"/>
      <c r="F6" s="10"/>
      <c r="G6" s="11"/>
      <c r="I6" s="9"/>
      <c r="J6" s="11"/>
      <c r="L6" s="9"/>
      <c r="M6" s="10"/>
      <c r="N6" s="11"/>
      <c r="P6" s="9"/>
      <c r="Q6" s="10"/>
      <c r="R6" s="11"/>
      <c r="T6" s="9"/>
      <c r="U6" s="11"/>
    </row>
    <row r="8" spans="2:35" x14ac:dyDescent="0.3">
      <c r="D8" s="5">
        <f>SUM(D4:D6)</f>
        <v>8</v>
      </c>
      <c r="E8" s="5">
        <f>SUM(E4:E6)</f>
        <v>2</v>
      </c>
      <c r="F8" s="5">
        <f>AVERAGE(F4:F5)</f>
        <v>2</v>
      </c>
      <c r="G8" s="5">
        <f>AVERAGE(G4)</f>
        <v>0.5</v>
      </c>
      <c r="J8" s="5">
        <f>SUM(J4:J6)</f>
        <v>1</v>
      </c>
      <c r="N8" s="5">
        <f>SUM(N4:N6)</f>
        <v>76</v>
      </c>
      <c r="R8" s="5">
        <f>SUM(R4:R6)</f>
        <v>0</v>
      </c>
      <c r="U8" s="5">
        <f>SUM(U4:U6)</f>
        <v>1</v>
      </c>
      <c r="W8" s="5">
        <f>SUM(W4:W6)</f>
        <v>101</v>
      </c>
      <c r="X8" s="5">
        <f>W8-(N8+R8+U8)</f>
        <v>24</v>
      </c>
      <c r="Y8" s="6">
        <f>((D8+J8)/X8)*100</f>
        <v>37.5</v>
      </c>
      <c r="Z8" s="6">
        <f>100-Y8</f>
        <v>62.5</v>
      </c>
      <c r="AA8" s="6">
        <f>B4/120</f>
        <v>0.125</v>
      </c>
      <c r="AB8" s="6">
        <f>I4/120</f>
        <v>0.2</v>
      </c>
      <c r="AC8" s="6">
        <f>(N4+2)/120</f>
        <v>0.65</v>
      </c>
      <c r="AD8" s="6">
        <f>((N8+2)/(W8-R8))*100</f>
        <v>77.227722772277232</v>
      </c>
      <c r="AE8" s="6">
        <f>T4/120</f>
        <v>0.84166666666666667</v>
      </c>
      <c r="AF8" s="6">
        <f>J8</f>
        <v>1</v>
      </c>
      <c r="AG8" s="6">
        <v>0</v>
      </c>
      <c r="AH8" s="6">
        <f>(AG8/AF8)*100</f>
        <v>0</v>
      </c>
      <c r="AI8" s="5" t="s">
        <v>22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I40"/>
  <sheetViews>
    <sheetView topLeftCell="A14" zoomScale="63" workbookViewId="0">
      <selection activeCell="G23" sqref="G2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19.83203125" style="24" bestFit="1" customWidth="1"/>
    <col min="7" max="7" width="25.1640625" style="24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4.83203125" style="5" bestFit="1" customWidth="1"/>
    <col min="34" max="34" width="13.5" style="5" bestFit="1" customWidth="1"/>
    <col min="35" max="35" width="25.1640625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2" t="s">
        <v>29</v>
      </c>
      <c r="G3" s="25" t="s">
        <v>28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6</v>
      </c>
      <c r="C4" s="5">
        <v>6</v>
      </c>
      <c r="D4" s="5">
        <f>(C4-B4)+1</f>
        <v>1</v>
      </c>
      <c r="E4" s="5">
        <v>1</v>
      </c>
      <c r="F4" s="24">
        <f>D4*0.5</f>
        <v>0.5</v>
      </c>
      <c r="G4" s="23">
        <f>((B5-C4)-1)*0.5</f>
        <v>4</v>
      </c>
      <c r="I4" s="7">
        <v>98</v>
      </c>
      <c r="J4" s="8">
        <v>1</v>
      </c>
      <c r="L4" s="7">
        <v>98</v>
      </c>
      <c r="M4" s="5">
        <v>114</v>
      </c>
      <c r="N4" s="8">
        <f>(M4-L4)+1</f>
        <v>17</v>
      </c>
      <c r="P4" s="7">
        <v>339</v>
      </c>
      <c r="Q4" s="5">
        <v>343</v>
      </c>
      <c r="R4" s="8">
        <f>(Q4-P4)+1</f>
        <v>5</v>
      </c>
      <c r="T4" s="7"/>
      <c r="U4" s="8"/>
      <c r="W4" s="5">
        <v>600</v>
      </c>
    </row>
    <row r="5" spans="2:35" x14ac:dyDescent="0.3">
      <c r="B5" s="7">
        <v>15</v>
      </c>
      <c r="C5" s="5">
        <v>16</v>
      </c>
      <c r="D5" s="5">
        <f t="shared" ref="D5:D37" si="0">(C5-B5)+1</f>
        <v>2</v>
      </c>
      <c r="E5" s="5">
        <v>1</v>
      </c>
      <c r="F5" s="24">
        <f t="shared" ref="F5:F37" si="1">D5*0.5</f>
        <v>1</v>
      </c>
      <c r="G5" s="23">
        <f t="shared" ref="G5:G36" si="2">((B6-C5)-1)*0.5</f>
        <v>0.5</v>
      </c>
      <c r="I5" s="7">
        <v>145</v>
      </c>
      <c r="J5" s="8">
        <v>1</v>
      </c>
      <c r="L5" s="7">
        <v>146</v>
      </c>
      <c r="M5" s="5">
        <v>147</v>
      </c>
      <c r="N5" s="8">
        <f t="shared" ref="N5:N7" si="3">(M5-L5)+1</f>
        <v>2</v>
      </c>
      <c r="P5" s="7"/>
      <c r="R5" s="8"/>
      <c r="T5" s="7"/>
      <c r="U5" s="8"/>
    </row>
    <row r="6" spans="2:35" x14ac:dyDescent="0.3">
      <c r="B6" s="7">
        <v>18</v>
      </c>
      <c r="C6" s="5">
        <v>18</v>
      </c>
      <c r="D6" s="5">
        <f t="shared" si="0"/>
        <v>1</v>
      </c>
      <c r="E6" s="5">
        <v>1</v>
      </c>
      <c r="F6" s="24">
        <f t="shared" si="1"/>
        <v>0.5</v>
      </c>
      <c r="G6" s="23">
        <f t="shared" si="2"/>
        <v>4</v>
      </c>
      <c r="I6" s="7">
        <v>188</v>
      </c>
      <c r="J6" s="8">
        <v>1</v>
      </c>
      <c r="L6" s="7">
        <v>189</v>
      </c>
      <c r="M6" s="5">
        <v>190</v>
      </c>
      <c r="N6" s="8">
        <f t="shared" si="3"/>
        <v>2</v>
      </c>
      <c r="P6" s="7"/>
      <c r="R6" s="8"/>
      <c r="T6" s="7"/>
      <c r="U6" s="8"/>
    </row>
    <row r="7" spans="2:35" x14ac:dyDescent="0.3">
      <c r="B7" s="7">
        <v>27</v>
      </c>
      <c r="C7" s="5">
        <v>27</v>
      </c>
      <c r="D7" s="5">
        <f t="shared" si="0"/>
        <v>1</v>
      </c>
      <c r="E7" s="5">
        <v>1</v>
      </c>
      <c r="F7" s="24">
        <f t="shared" si="1"/>
        <v>0.5</v>
      </c>
      <c r="G7" s="23">
        <f t="shared" si="2"/>
        <v>1</v>
      </c>
      <c r="I7" s="7">
        <v>344</v>
      </c>
      <c r="J7" s="8">
        <v>1</v>
      </c>
      <c r="L7" s="7">
        <v>345</v>
      </c>
      <c r="M7" s="5">
        <v>600</v>
      </c>
      <c r="N7" s="8">
        <f t="shared" si="3"/>
        <v>256</v>
      </c>
      <c r="P7" s="7"/>
      <c r="R7" s="8"/>
      <c r="T7" s="7"/>
      <c r="U7" s="8"/>
    </row>
    <row r="8" spans="2:35" x14ac:dyDescent="0.3">
      <c r="B8" s="7">
        <v>30</v>
      </c>
      <c r="C8" s="5">
        <v>31</v>
      </c>
      <c r="D8" s="5">
        <f t="shared" si="0"/>
        <v>2</v>
      </c>
      <c r="E8" s="5">
        <v>1</v>
      </c>
      <c r="F8" s="24">
        <f t="shared" si="1"/>
        <v>1</v>
      </c>
      <c r="G8" s="23">
        <f t="shared" si="2"/>
        <v>3</v>
      </c>
      <c r="I8" s="7"/>
      <c r="J8" s="8"/>
      <c r="L8" s="7"/>
      <c r="N8" s="8"/>
      <c r="P8" s="7"/>
      <c r="R8" s="8"/>
      <c r="T8" s="7"/>
      <c r="U8" s="8"/>
    </row>
    <row r="9" spans="2:35" x14ac:dyDescent="0.3">
      <c r="B9" s="7">
        <v>38</v>
      </c>
      <c r="C9" s="5">
        <v>41</v>
      </c>
      <c r="D9" s="5">
        <f t="shared" si="0"/>
        <v>4</v>
      </c>
      <c r="E9" s="5">
        <v>1</v>
      </c>
      <c r="F9" s="24">
        <f t="shared" si="1"/>
        <v>2</v>
      </c>
      <c r="G9" s="23">
        <f t="shared" si="2"/>
        <v>5.5</v>
      </c>
      <c r="I9" s="7"/>
      <c r="J9" s="8"/>
      <c r="L9" s="7"/>
      <c r="N9" s="8"/>
      <c r="P9" s="7"/>
      <c r="R9" s="8"/>
      <c r="T9" s="7"/>
      <c r="U9" s="8"/>
    </row>
    <row r="10" spans="2:35" x14ac:dyDescent="0.3">
      <c r="B10" s="7">
        <v>53</v>
      </c>
      <c r="C10" s="5">
        <v>55</v>
      </c>
      <c r="D10" s="5">
        <f t="shared" si="0"/>
        <v>3</v>
      </c>
      <c r="E10" s="5">
        <v>1</v>
      </c>
      <c r="F10" s="24">
        <f t="shared" si="1"/>
        <v>1.5</v>
      </c>
      <c r="G10" s="23">
        <f t="shared" si="2"/>
        <v>5.5</v>
      </c>
      <c r="I10" s="7"/>
      <c r="J10" s="8"/>
      <c r="L10" s="7"/>
      <c r="N10" s="8"/>
      <c r="P10" s="7"/>
      <c r="R10" s="8"/>
      <c r="T10" s="7"/>
      <c r="U10" s="8"/>
    </row>
    <row r="11" spans="2:35" x14ac:dyDescent="0.3">
      <c r="B11" s="7">
        <v>67</v>
      </c>
      <c r="C11" s="5">
        <v>74</v>
      </c>
      <c r="D11" s="5">
        <f t="shared" si="0"/>
        <v>8</v>
      </c>
      <c r="E11" s="5">
        <v>1</v>
      </c>
      <c r="F11" s="24">
        <f t="shared" si="1"/>
        <v>4</v>
      </c>
      <c r="G11" s="23">
        <f t="shared" si="2"/>
        <v>0.5</v>
      </c>
      <c r="I11" s="7"/>
      <c r="J11" s="8"/>
      <c r="L11" s="7"/>
      <c r="N11" s="8"/>
      <c r="P11" s="7"/>
      <c r="R11" s="8"/>
      <c r="T11" s="7"/>
      <c r="U11" s="8"/>
    </row>
    <row r="12" spans="2:35" x14ac:dyDescent="0.3">
      <c r="B12" s="7">
        <v>76</v>
      </c>
      <c r="C12" s="5">
        <v>76</v>
      </c>
      <c r="D12" s="5">
        <f t="shared" si="0"/>
        <v>1</v>
      </c>
      <c r="E12" s="5">
        <v>1</v>
      </c>
      <c r="F12" s="24">
        <f t="shared" si="1"/>
        <v>0.5</v>
      </c>
      <c r="G12" s="23">
        <f t="shared" si="2"/>
        <v>0.5</v>
      </c>
      <c r="I12" s="7"/>
      <c r="J12" s="8"/>
      <c r="L12" s="7"/>
      <c r="N12" s="8"/>
      <c r="P12" s="7"/>
      <c r="R12" s="8"/>
      <c r="T12" s="7"/>
      <c r="U12" s="8"/>
    </row>
    <row r="13" spans="2:35" x14ac:dyDescent="0.3">
      <c r="B13" s="7">
        <v>78</v>
      </c>
      <c r="C13" s="5">
        <v>78</v>
      </c>
      <c r="D13" s="5">
        <f t="shared" si="0"/>
        <v>1</v>
      </c>
      <c r="E13" s="5">
        <v>1</v>
      </c>
      <c r="F13" s="24">
        <f t="shared" si="1"/>
        <v>0.5</v>
      </c>
      <c r="G13" s="23">
        <f t="shared" si="2"/>
        <v>7.5</v>
      </c>
      <c r="I13" s="7"/>
      <c r="J13" s="8"/>
      <c r="L13" s="7"/>
      <c r="N13" s="8"/>
      <c r="P13" s="7"/>
      <c r="R13" s="8"/>
      <c r="T13" s="7"/>
      <c r="U13" s="8"/>
    </row>
    <row r="14" spans="2:35" x14ac:dyDescent="0.3">
      <c r="B14" s="7">
        <v>94</v>
      </c>
      <c r="C14" s="5">
        <v>97</v>
      </c>
      <c r="D14" s="5">
        <f t="shared" si="0"/>
        <v>4</v>
      </c>
      <c r="E14" s="5">
        <v>1</v>
      </c>
      <c r="F14" s="24">
        <f t="shared" si="1"/>
        <v>2</v>
      </c>
      <c r="G14" s="23">
        <f>((B15-C14-N4)-1)*0.5</f>
        <v>0.5</v>
      </c>
      <c r="I14" s="7"/>
      <c r="J14" s="8"/>
      <c r="L14" s="7"/>
      <c r="N14" s="8"/>
      <c r="P14" s="7"/>
      <c r="R14" s="8"/>
      <c r="T14" s="7"/>
      <c r="U14" s="8"/>
    </row>
    <row r="15" spans="2:35" x14ac:dyDescent="0.3">
      <c r="B15" s="7">
        <v>116</v>
      </c>
      <c r="C15" s="5">
        <v>120</v>
      </c>
      <c r="D15" s="5">
        <f t="shared" si="0"/>
        <v>5</v>
      </c>
      <c r="E15" s="5">
        <v>1</v>
      </c>
      <c r="F15" s="24">
        <f t="shared" si="1"/>
        <v>2.5</v>
      </c>
      <c r="G15" s="23">
        <f t="shared" si="2"/>
        <v>1</v>
      </c>
      <c r="I15" s="7"/>
      <c r="J15" s="8"/>
      <c r="L15" s="7"/>
      <c r="N15" s="8"/>
      <c r="P15" s="7"/>
      <c r="R15" s="8"/>
      <c r="T15" s="7"/>
      <c r="U15" s="8"/>
    </row>
    <row r="16" spans="2:35" x14ac:dyDescent="0.3">
      <c r="B16" s="7">
        <v>123</v>
      </c>
      <c r="C16" s="5">
        <v>132</v>
      </c>
      <c r="D16" s="5">
        <f t="shared" si="0"/>
        <v>10</v>
      </c>
      <c r="E16" s="5">
        <v>1</v>
      </c>
      <c r="F16" s="24">
        <f t="shared" si="1"/>
        <v>5</v>
      </c>
      <c r="G16" s="23">
        <f t="shared" si="2"/>
        <v>1</v>
      </c>
      <c r="I16" s="7"/>
      <c r="J16" s="8"/>
      <c r="L16" s="7"/>
      <c r="N16" s="8"/>
      <c r="P16" s="7"/>
      <c r="R16" s="8"/>
      <c r="T16" s="7"/>
      <c r="U16" s="8"/>
    </row>
    <row r="17" spans="2:21" x14ac:dyDescent="0.3">
      <c r="B17" s="7">
        <v>135</v>
      </c>
      <c r="C17" s="5">
        <v>136</v>
      </c>
      <c r="D17" s="5">
        <f t="shared" si="0"/>
        <v>2</v>
      </c>
      <c r="E17" s="5">
        <v>1</v>
      </c>
      <c r="F17" s="24">
        <f t="shared" si="1"/>
        <v>1</v>
      </c>
      <c r="G17" s="23">
        <f t="shared" si="2"/>
        <v>3</v>
      </c>
      <c r="I17" s="7"/>
      <c r="J17" s="8"/>
      <c r="L17" s="7"/>
      <c r="N17" s="8"/>
      <c r="P17" s="7"/>
      <c r="R17" s="8"/>
      <c r="T17" s="7"/>
      <c r="U17" s="8"/>
    </row>
    <row r="18" spans="2:21" x14ac:dyDescent="0.3">
      <c r="B18" s="7">
        <v>143</v>
      </c>
      <c r="C18" s="5">
        <v>143</v>
      </c>
      <c r="D18" s="5">
        <f t="shared" si="0"/>
        <v>1</v>
      </c>
      <c r="E18" s="5">
        <v>1</v>
      </c>
      <c r="F18" s="24">
        <f t="shared" si="1"/>
        <v>0.5</v>
      </c>
      <c r="G18" s="23">
        <f>((B19-C18-N5)-1)*0.5</f>
        <v>2</v>
      </c>
      <c r="I18" s="7"/>
      <c r="J18" s="8"/>
      <c r="L18" s="7"/>
      <c r="N18" s="8"/>
      <c r="P18" s="7"/>
      <c r="R18" s="8"/>
      <c r="T18" s="7"/>
      <c r="U18" s="8"/>
    </row>
    <row r="19" spans="2:21" x14ac:dyDescent="0.3">
      <c r="B19" s="7">
        <v>150</v>
      </c>
      <c r="C19" s="5">
        <v>151</v>
      </c>
      <c r="D19" s="5">
        <f t="shared" si="0"/>
        <v>2</v>
      </c>
      <c r="E19" s="5">
        <v>1</v>
      </c>
      <c r="F19" s="24">
        <f t="shared" si="1"/>
        <v>1</v>
      </c>
      <c r="G19" s="23">
        <f t="shared" si="2"/>
        <v>5</v>
      </c>
      <c r="I19" s="7"/>
      <c r="J19" s="8"/>
      <c r="L19" s="7"/>
      <c r="N19" s="8"/>
      <c r="P19" s="7"/>
      <c r="R19" s="8"/>
      <c r="T19" s="7"/>
      <c r="U19" s="8"/>
    </row>
    <row r="20" spans="2:21" x14ac:dyDescent="0.3">
      <c r="B20" s="7">
        <v>162</v>
      </c>
      <c r="C20" s="5">
        <v>164</v>
      </c>
      <c r="D20" s="5">
        <f t="shared" si="0"/>
        <v>3</v>
      </c>
      <c r="E20" s="5">
        <v>1</v>
      </c>
      <c r="F20" s="24">
        <f t="shared" si="1"/>
        <v>1.5</v>
      </c>
      <c r="G20" s="23">
        <f t="shared" si="2"/>
        <v>3.5</v>
      </c>
      <c r="I20" s="7"/>
      <c r="J20" s="8"/>
      <c r="L20" s="7"/>
      <c r="N20" s="8"/>
      <c r="P20" s="7"/>
      <c r="R20" s="8"/>
      <c r="T20" s="7"/>
      <c r="U20" s="8"/>
    </row>
    <row r="21" spans="2:21" x14ac:dyDescent="0.3">
      <c r="B21" s="7">
        <v>172</v>
      </c>
      <c r="C21" s="5">
        <v>177</v>
      </c>
      <c r="D21" s="5">
        <f t="shared" si="0"/>
        <v>6</v>
      </c>
      <c r="E21" s="5">
        <v>1</v>
      </c>
      <c r="F21" s="24">
        <f t="shared" si="1"/>
        <v>3</v>
      </c>
      <c r="G21" s="23">
        <f t="shared" si="2"/>
        <v>4.5</v>
      </c>
      <c r="I21" s="7"/>
      <c r="J21" s="8"/>
      <c r="L21" s="7"/>
      <c r="N21" s="8"/>
      <c r="P21" s="7"/>
      <c r="R21" s="8"/>
      <c r="T21" s="7"/>
      <c r="U21" s="8"/>
    </row>
    <row r="22" spans="2:21" x14ac:dyDescent="0.3">
      <c r="B22" s="7">
        <v>187</v>
      </c>
      <c r="C22" s="5">
        <v>187</v>
      </c>
      <c r="D22" s="5">
        <f t="shared" si="0"/>
        <v>1</v>
      </c>
      <c r="E22" s="5">
        <v>1</v>
      </c>
      <c r="F22" s="24">
        <f t="shared" si="1"/>
        <v>0.5</v>
      </c>
      <c r="G22" s="23">
        <f>((B23-C22-N6)-1)*0.5</f>
        <v>2.5</v>
      </c>
      <c r="I22" s="7"/>
      <c r="J22" s="8"/>
      <c r="L22" s="7"/>
      <c r="N22" s="8"/>
      <c r="P22" s="7"/>
      <c r="R22" s="8"/>
      <c r="T22" s="7"/>
      <c r="U22" s="8"/>
    </row>
    <row r="23" spans="2:21" x14ac:dyDescent="0.3">
      <c r="B23" s="7">
        <v>195</v>
      </c>
      <c r="C23" s="5">
        <v>195</v>
      </c>
      <c r="D23" s="5">
        <f t="shared" si="0"/>
        <v>1</v>
      </c>
      <c r="E23" s="5">
        <v>1</v>
      </c>
      <c r="F23" s="24">
        <f t="shared" si="1"/>
        <v>0.5</v>
      </c>
      <c r="G23" s="23">
        <f t="shared" si="2"/>
        <v>4</v>
      </c>
      <c r="I23" s="7"/>
      <c r="J23" s="8"/>
      <c r="L23" s="7"/>
      <c r="N23" s="8"/>
      <c r="P23" s="7"/>
      <c r="R23" s="8"/>
      <c r="T23" s="7"/>
      <c r="U23" s="8"/>
    </row>
    <row r="24" spans="2:21" x14ac:dyDescent="0.3">
      <c r="B24" s="7">
        <v>204</v>
      </c>
      <c r="C24" s="5">
        <v>205</v>
      </c>
      <c r="D24" s="5">
        <f t="shared" si="0"/>
        <v>2</v>
      </c>
      <c r="E24" s="5">
        <v>1</v>
      </c>
      <c r="F24" s="24">
        <f t="shared" si="1"/>
        <v>1</v>
      </c>
      <c r="G24" s="23">
        <f t="shared" si="2"/>
        <v>2</v>
      </c>
      <c r="I24" s="7"/>
      <c r="J24" s="8"/>
      <c r="L24" s="7"/>
      <c r="N24" s="8"/>
      <c r="P24" s="7"/>
      <c r="R24" s="8"/>
      <c r="T24" s="7"/>
      <c r="U24" s="8"/>
    </row>
    <row r="25" spans="2:21" x14ac:dyDescent="0.3">
      <c r="B25" s="7">
        <v>210</v>
      </c>
      <c r="C25" s="5">
        <v>212</v>
      </c>
      <c r="D25" s="5">
        <f t="shared" si="0"/>
        <v>3</v>
      </c>
      <c r="E25" s="5">
        <v>1</v>
      </c>
      <c r="F25" s="24">
        <f t="shared" si="1"/>
        <v>1.5</v>
      </c>
      <c r="G25" s="23">
        <f t="shared" si="2"/>
        <v>1.5</v>
      </c>
      <c r="I25" s="7"/>
      <c r="J25" s="8"/>
      <c r="L25" s="7"/>
      <c r="N25" s="8"/>
      <c r="P25" s="7"/>
      <c r="R25" s="8"/>
      <c r="T25" s="7"/>
      <c r="U25" s="8"/>
    </row>
    <row r="26" spans="2:21" x14ac:dyDescent="0.3">
      <c r="B26" s="7">
        <v>216</v>
      </c>
      <c r="C26" s="5">
        <v>216</v>
      </c>
      <c r="D26" s="5">
        <f t="shared" si="0"/>
        <v>1</v>
      </c>
      <c r="E26" s="5">
        <v>1</v>
      </c>
      <c r="F26" s="24">
        <f t="shared" si="1"/>
        <v>0.5</v>
      </c>
      <c r="G26" s="23">
        <f t="shared" si="2"/>
        <v>1</v>
      </c>
      <c r="I26" s="7"/>
      <c r="J26" s="8"/>
      <c r="L26" s="7"/>
      <c r="N26" s="8"/>
      <c r="P26" s="7"/>
      <c r="R26" s="8"/>
      <c r="T26" s="7"/>
      <c r="U26" s="8"/>
    </row>
    <row r="27" spans="2:21" x14ac:dyDescent="0.3">
      <c r="B27" s="7">
        <v>219</v>
      </c>
      <c r="C27" s="5">
        <v>219</v>
      </c>
      <c r="D27" s="5">
        <f t="shared" si="0"/>
        <v>1</v>
      </c>
      <c r="E27" s="5">
        <v>1</v>
      </c>
      <c r="F27" s="24">
        <f t="shared" si="1"/>
        <v>0.5</v>
      </c>
      <c r="G27" s="23">
        <f t="shared" si="2"/>
        <v>2.5</v>
      </c>
      <c r="I27" s="7"/>
      <c r="J27" s="8"/>
      <c r="L27" s="7"/>
      <c r="N27" s="8"/>
      <c r="P27" s="7"/>
      <c r="R27" s="8"/>
      <c r="T27" s="7"/>
      <c r="U27" s="8"/>
    </row>
    <row r="28" spans="2:21" x14ac:dyDescent="0.3">
      <c r="B28" s="7">
        <v>225</v>
      </c>
      <c r="C28" s="5">
        <v>227</v>
      </c>
      <c r="D28" s="5">
        <f t="shared" si="0"/>
        <v>3</v>
      </c>
      <c r="E28" s="5">
        <v>1</v>
      </c>
      <c r="F28" s="24">
        <f t="shared" si="1"/>
        <v>1.5</v>
      </c>
      <c r="G28" s="23">
        <f t="shared" si="2"/>
        <v>2.5</v>
      </c>
      <c r="I28" s="7"/>
      <c r="J28" s="8"/>
      <c r="L28" s="7"/>
      <c r="N28" s="8"/>
      <c r="P28" s="7"/>
      <c r="R28" s="8"/>
      <c r="T28" s="7"/>
      <c r="U28" s="8"/>
    </row>
    <row r="29" spans="2:21" x14ac:dyDescent="0.3">
      <c r="B29" s="7">
        <v>233</v>
      </c>
      <c r="C29" s="5">
        <v>239</v>
      </c>
      <c r="D29" s="5">
        <f t="shared" si="0"/>
        <v>7</v>
      </c>
      <c r="E29" s="5">
        <v>1</v>
      </c>
      <c r="F29" s="24">
        <f t="shared" si="1"/>
        <v>3.5</v>
      </c>
      <c r="G29" s="23">
        <f t="shared" si="2"/>
        <v>4</v>
      </c>
      <c r="I29" s="7"/>
      <c r="J29" s="8"/>
      <c r="L29" s="7"/>
      <c r="N29" s="8"/>
      <c r="P29" s="7"/>
      <c r="R29" s="8"/>
      <c r="T29" s="7"/>
      <c r="U29" s="8"/>
    </row>
    <row r="30" spans="2:21" x14ac:dyDescent="0.3">
      <c r="B30" s="7">
        <v>248</v>
      </c>
      <c r="C30" s="5">
        <v>250</v>
      </c>
      <c r="D30" s="5">
        <f t="shared" si="0"/>
        <v>3</v>
      </c>
      <c r="E30" s="5">
        <v>1</v>
      </c>
      <c r="F30" s="24">
        <f t="shared" si="1"/>
        <v>1.5</v>
      </c>
      <c r="G30" s="23">
        <f t="shared" si="2"/>
        <v>7.5</v>
      </c>
      <c r="I30" s="7"/>
      <c r="J30" s="8"/>
      <c r="L30" s="7"/>
      <c r="N30" s="8"/>
      <c r="P30" s="7"/>
      <c r="R30" s="8"/>
      <c r="T30" s="7"/>
      <c r="U30" s="8"/>
    </row>
    <row r="31" spans="2:21" x14ac:dyDescent="0.3">
      <c r="B31" s="7">
        <v>266</v>
      </c>
      <c r="C31" s="5">
        <v>274</v>
      </c>
      <c r="D31" s="5">
        <f t="shared" si="0"/>
        <v>9</v>
      </c>
      <c r="E31" s="5">
        <v>1</v>
      </c>
      <c r="F31" s="24">
        <f t="shared" si="1"/>
        <v>4.5</v>
      </c>
      <c r="G31" s="23">
        <f t="shared" si="2"/>
        <v>1</v>
      </c>
      <c r="I31" s="7"/>
      <c r="J31" s="8"/>
      <c r="L31" s="7"/>
      <c r="N31" s="8"/>
      <c r="P31" s="7"/>
      <c r="R31" s="8"/>
      <c r="T31" s="7"/>
      <c r="U31" s="8"/>
    </row>
    <row r="32" spans="2:21" x14ac:dyDescent="0.3">
      <c r="B32" s="7">
        <v>277</v>
      </c>
      <c r="C32" s="5">
        <v>280</v>
      </c>
      <c r="D32" s="5">
        <f t="shared" si="0"/>
        <v>4</v>
      </c>
      <c r="E32" s="5">
        <v>1</v>
      </c>
      <c r="F32" s="24">
        <f t="shared" si="1"/>
        <v>2</v>
      </c>
      <c r="G32" s="23">
        <f t="shared" si="2"/>
        <v>2</v>
      </c>
      <c r="I32" s="7"/>
      <c r="J32" s="8"/>
      <c r="L32" s="7"/>
      <c r="N32" s="8"/>
      <c r="P32" s="7"/>
      <c r="R32" s="8"/>
      <c r="T32" s="7"/>
      <c r="U32" s="8"/>
    </row>
    <row r="33" spans="2:35" x14ac:dyDescent="0.3">
      <c r="B33" s="7">
        <v>285</v>
      </c>
      <c r="C33" s="5">
        <v>287</v>
      </c>
      <c r="D33" s="5">
        <f t="shared" si="0"/>
        <v>3</v>
      </c>
      <c r="E33" s="5">
        <v>1</v>
      </c>
      <c r="F33" s="24">
        <f t="shared" si="1"/>
        <v>1.5</v>
      </c>
      <c r="G33" s="23">
        <f t="shared" si="2"/>
        <v>2</v>
      </c>
      <c r="I33" s="7"/>
      <c r="J33" s="8"/>
      <c r="L33" s="7"/>
      <c r="N33" s="8"/>
      <c r="P33" s="7"/>
      <c r="R33" s="8"/>
      <c r="T33" s="7"/>
      <c r="U33" s="8"/>
    </row>
    <row r="34" spans="2:35" x14ac:dyDescent="0.3">
      <c r="B34" s="7">
        <v>292</v>
      </c>
      <c r="C34" s="5">
        <v>295</v>
      </c>
      <c r="D34" s="5">
        <f t="shared" si="0"/>
        <v>4</v>
      </c>
      <c r="E34" s="5">
        <v>1</v>
      </c>
      <c r="F34" s="24">
        <f t="shared" si="1"/>
        <v>2</v>
      </c>
      <c r="G34" s="23">
        <f t="shared" si="2"/>
        <v>1.5</v>
      </c>
      <c r="I34" s="7"/>
      <c r="J34" s="8"/>
      <c r="L34" s="7"/>
      <c r="N34" s="8"/>
      <c r="P34" s="7"/>
      <c r="R34" s="8"/>
      <c r="T34" s="7"/>
      <c r="U34" s="8"/>
    </row>
    <row r="35" spans="2:35" x14ac:dyDescent="0.3">
      <c r="B35" s="7">
        <v>299</v>
      </c>
      <c r="C35" s="5">
        <v>302</v>
      </c>
      <c r="D35" s="5">
        <f t="shared" si="0"/>
        <v>4</v>
      </c>
      <c r="E35" s="5">
        <v>1</v>
      </c>
      <c r="F35" s="24">
        <f t="shared" si="1"/>
        <v>2</v>
      </c>
      <c r="G35" s="23">
        <f t="shared" si="2"/>
        <v>1.5</v>
      </c>
      <c r="I35" s="7"/>
      <c r="J35" s="8"/>
      <c r="L35" s="7"/>
      <c r="N35" s="8"/>
      <c r="P35" s="7"/>
      <c r="R35" s="8"/>
      <c r="T35" s="7"/>
      <c r="U35" s="8"/>
    </row>
    <row r="36" spans="2:35" x14ac:dyDescent="0.3">
      <c r="B36" s="7">
        <v>306</v>
      </c>
      <c r="C36" s="5">
        <v>310</v>
      </c>
      <c r="D36" s="5">
        <f t="shared" si="0"/>
        <v>5</v>
      </c>
      <c r="E36" s="5">
        <v>1</v>
      </c>
      <c r="F36" s="24">
        <f t="shared" si="1"/>
        <v>2.5</v>
      </c>
      <c r="G36" s="23">
        <f t="shared" si="2"/>
        <v>8.5</v>
      </c>
      <c r="I36" s="7"/>
      <c r="J36" s="8"/>
      <c r="L36" s="7"/>
      <c r="N36" s="8"/>
      <c r="P36" s="7"/>
      <c r="R36" s="8"/>
      <c r="T36" s="7"/>
      <c r="U36" s="8"/>
    </row>
    <row r="37" spans="2:35" x14ac:dyDescent="0.3">
      <c r="B37" s="7">
        <v>328</v>
      </c>
      <c r="C37" s="5">
        <v>338</v>
      </c>
      <c r="D37" s="5">
        <f t="shared" si="0"/>
        <v>11</v>
      </c>
      <c r="E37" s="5">
        <v>1</v>
      </c>
      <c r="F37" s="24">
        <f t="shared" si="1"/>
        <v>5.5</v>
      </c>
      <c r="G37" s="23"/>
      <c r="I37" s="7"/>
      <c r="J37" s="8"/>
      <c r="L37" s="7"/>
      <c r="N37" s="8"/>
      <c r="P37" s="7"/>
      <c r="R37" s="8"/>
      <c r="T37" s="7"/>
      <c r="U37" s="8"/>
    </row>
    <row r="38" spans="2:35" x14ac:dyDescent="0.3">
      <c r="B38" s="9"/>
      <c r="C38" s="10"/>
      <c r="D38" s="10"/>
      <c r="E38" s="10"/>
      <c r="F38" s="27"/>
      <c r="G38" s="26"/>
      <c r="I38" s="9"/>
      <c r="J38" s="11"/>
      <c r="L38" s="9"/>
      <c r="M38" s="10"/>
      <c r="N38" s="11"/>
      <c r="P38" s="9"/>
      <c r="Q38" s="10"/>
      <c r="R38" s="11"/>
      <c r="T38" s="9"/>
      <c r="U38" s="11"/>
    </row>
    <row r="40" spans="2:35" x14ac:dyDescent="0.3">
      <c r="D40" s="5">
        <f>SUM(D4:D38)</f>
        <v>119</v>
      </c>
      <c r="E40" s="5">
        <f>SUM(E4:E38)</f>
        <v>34</v>
      </c>
      <c r="F40" s="24">
        <f>AVERAGE(F4:F37)</f>
        <v>1.75</v>
      </c>
      <c r="G40" s="24">
        <f>AVERAGE(G4:G36)</f>
        <v>2.9242424242424243</v>
      </c>
      <c r="J40" s="5">
        <f>SUM(J4:J38)</f>
        <v>4</v>
      </c>
      <c r="N40" s="5">
        <f>SUM(N4:N38)</f>
        <v>277</v>
      </c>
      <c r="R40" s="5">
        <f>SUM(R4:R38)</f>
        <v>5</v>
      </c>
      <c r="U40" s="5">
        <f>SUM(U4:U38)</f>
        <v>0</v>
      </c>
      <c r="W40" s="5">
        <f>SUM(W4:W38)</f>
        <v>600</v>
      </c>
      <c r="X40" s="5">
        <f>W40-(N40+R40+U40)</f>
        <v>318</v>
      </c>
      <c r="Y40" s="6">
        <f>((D40+J40)/X40)*100</f>
        <v>38.679245283018872</v>
      </c>
      <c r="Z40" s="6">
        <f>100-Y40</f>
        <v>61.320754716981128</v>
      </c>
      <c r="AA40" s="6">
        <f>B4/120</f>
        <v>0.05</v>
      </c>
      <c r="AB40" s="6">
        <f>I4/120</f>
        <v>0.81666666666666665</v>
      </c>
      <c r="AC40" s="6" t="s">
        <v>22</v>
      </c>
      <c r="AD40" s="6">
        <f>((N40+2)/(W40-R40))*100</f>
        <v>46.890756302521005</v>
      </c>
      <c r="AE40" s="6">
        <v>5</v>
      </c>
      <c r="AF40" s="6">
        <f>J40</f>
        <v>4</v>
      </c>
      <c r="AG40" s="6">
        <v>4</v>
      </c>
      <c r="AH40" s="6">
        <f>(AG40/AF40)*100</f>
        <v>100</v>
      </c>
      <c r="AI40" s="6">
        <f>AVERAGE((N4+1),(N5+1),(N6+1),(N7+1))/120</f>
        <v>0.5854166666666667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H7"/>
  <sheetViews>
    <sheetView zoomScale="50" workbookViewId="0">
      <selection activeCell="F7" sqref="F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8" width="16.83203125" style="6" bestFit="1" customWidth="1"/>
    <col min="29" max="29" width="16.83203125" style="6" customWidth="1"/>
    <col min="30" max="30" width="20" style="6" customWidth="1"/>
    <col min="31" max="31" width="15.83203125" style="5" bestFit="1" customWidth="1"/>
    <col min="32" max="32" width="14.83203125" style="5" bestFit="1" customWidth="1"/>
    <col min="33" max="33" width="13.5" style="5" bestFit="1" customWidth="1"/>
    <col min="34" max="34" width="25.1640625" style="5" bestFit="1" customWidth="1"/>
    <col min="35" max="16384" width="8.83203125" style="5"/>
  </cols>
  <sheetData>
    <row r="2" spans="2:34" ht="81" customHeight="1" x14ac:dyDescent="0.3">
      <c r="B2" s="38" t="s">
        <v>0</v>
      </c>
      <c r="C2" s="39"/>
      <c r="D2" s="39"/>
      <c r="E2" s="39"/>
      <c r="F2" s="40"/>
      <c r="G2" s="13"/>
      <c r="H2" s="30" t="s">
        <v>4</v>
      </c>
      <c r="I2" s="31"/>
      <c r="J2" s="13"/>
      <c r="K2" s="32" t="s">
        <v>7</v>
      </c>
      <c r="L2" s="33"/>
      <c r="M2" s="34"/>
      <c r="N2" s="13"/>
      <c r="O2" s="35" t="s">
        <v>20</v>
      </c>
      <c r="P2" s="36"/>
      <c r="Q2" s="37"/>
      <c r="R2" s="13"/>
      <c r="S2" s="28" t="s">
        <v>8</v>
      </c>
      <c r="T2" s="29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23</v>
      </c>
      <c r="AC2" s="4" t="s">
        <v>26</v>
      </c>
      <c r="AD2" s="4" t="s">
        <v>24</v>
      </c>
      <c r="AE2" s="4" t="s">
        <v>11</v>
      </c>
      <c r="AF2" s="4" t="s">
        <v>12</v>
      </c>
      <c r="AG2" s="4" t="s">
        <v>17</v>
      </c>
      <c r="AH2" s="3" t="s">
        <v>27</v>
      </c>
    </row>
    <row r="3" spans="2:34" s="17" customFormat="1" x14ac:dyDescent="0.3">
      <c r="B3" s="12" t="s">
        <v>1</v>
      </c>
      <c r="C3" s="13" t="s">
        <v>2</v>
      </c>
      <c r="D3" s="13" t="s">
        <v>3</v>
      </c>
      <c r="E3" s="13" t="s">
        <v>29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8"/>
      <c r="Y3" s="18"/>
      <c r="Z3" s="18"/>
      <c r="AA3" s="18"/>
      <c r="AB3" s="18"/>
      <c r="AC3" s="18"/>
      <c r="AD3" s="18"/>
    </row>
    <row r="4" spans="2:34" x14ac:dyDescent="0.3">
      <c r="B4" s="7">
        <v>10</v>
      </c>
      <c r="C4" s="5">
        <v>15</v>
      </c>
      <c r="D4" s="5">
        <f>(C4-B4)+1</f>
        <v>6</v>
      </c>
      <c r="E4" s="5">
        <f>D4*0.5</f>
        <v>3</v>
      </c>
      <c r="F4" s="8">
        <v>1</v>
      </c>
      <c r="H4" s="7">
        <v>16</v>
      </c>
      <c r="I4" s="8">
        <v>1</v>
      </c>
      <c r="K4" s="7">
        <v>17</v>
      </c>
      <c r="L4" s="5">
        <v>112</v>
      </c>
      <c r="M4" s="8">
        <f>(L4-K4)+1</f>
        <v>96</v>
      </c>
      <c r="O4" s="7"/>
      <c r="Q4" s="8"/>
      <c r="S4" s="7">
        <v>113</v>
      </c>
      <c r="T4" s="8">
        <v>1</v>
      </c>
      <c r="V4" s="5">
        <v>113</v>
      </c>
    </row>
    <row r="5" spans="2:34" x14ac:dyDescent="0.3">
      <c r="B5" s="9"/>
      <c r="C5" s="10"/>
      <c r="D5" s="10"/>
      <c r="E5" s="10"/>
      <c r="F5" s="11"/>
      <c r="H5" s="9"/>
      <c r="I5" s="11"/>
      <c r="K5" s="9"/>
      <c r="L5" s="10"/>
      <c r="M5" s="11"/>
      <c r="O5" s="9"/>
      <c r="P5" s="10"/>
      <c r="Q5" s="11"/>
      <c r="S5" s="9"/>
      <c r="T5" s="11"/>
    </row>
    <row r="7" spans="2:34" x14ac:dyDescent="0.3">
      <c r="D7" s="5">
        <f>SUM(D4:D5)</f>
        <v>6</v>
      </c>
      <c r="E7" s="5">
        <f>AVERAGE(E4)</f>
        <v>3</v>
      </c>
      <c r="F7" s="5">
        <f>SUM(F4:F5)</f>
        <v>1</v>
      </c>
      <c r="I7" s="5">
        <f>SUM(I4:I5)</f>
        <v>1</v>
      </c>
      <c r="M7" s="5">
        <f>SUM(M4:M5)</f>
        <v>96</v>
      </c>
      <c r="Q7" s="5">
        <f>SUM(Q4:Q5)</f>
        <v>0</v>
      </c>
      <c r="T7" s="5">
        <f>SUM(T4:T5)</f>
        <v>1</v>
      </c>
      <c r="V7" s="5">
        <f>SUM(V4:V5)</f>
        <v>113</v>
      </c>
      <c r="W7" s="5">
        <f>V7-(M7+Q7+T7)</f>
        <v>16</v>
      </c>
      <c r="X7" s="6">
        <f>((D7+I7)/W7)*100</f>
        <v>43.75</v>
      </c>
      <c r="Y7" s="6">
        <f>100-X7</f>
        <v>56.25</v>
      </c>
      <c r="Z7" s="6">
        <f>B4/120</f>
        <v>8.3333333333333329E-2</v>
      </c>
      <c r="AA7" s="6">
        <f>H4/120</f>
        <v>0.13333333333333333</v>
      </c>
      <c r="AB7" s="6">
        <f>(M4+2)/120</f>
        <v>0.81666666666666665</v>
      </c>
      <c r="AC7" s="6">
        <f>((M7+2)/(V7-Q7))*100</f>
        <v>86.725663716814154</v>
      </c>
      <c r="AD7" s="6">
        <f>S4/120</f>
        <v>0.94166666666666665</v>
      </c>
      <c r="AE7" s="6">
        <f>I7</f>
        <v>1</v>
      </c>
      <c r="AF7" s="6">
        <v>0</v>
      </c>
      <c r="AG7" s="6">
        <f>(AF7/AE7)*100</f>
        <v>0</v>
      </c>
      <c r="AH7" s="5" t="s">
        <v>22</v>
      </c>
    </row>
  </sheetData>
  <mergeCells count="5">
    <mergeCell ref="S2:T2"/>
    <mergeCell ref="B2:F2"/>
    <mergeCell ref="H2:I2"/>
    <mergeCell ref="K2:M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I19"/>
  <sheetViews>
    <sheetView zoomScale="66" workbookViewId="0">
      <selection activeCell="G19" sqref="G1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19.33203125" style="5" bestFit="1" customWidth="1"/>
    <col min="7" max="7" width="24.832031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66406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4.83203125" style="5" bestFit="1" customWidth="1"/>
    <col min="34" max="34" width="13.5" style="5" bestFit="1" customWidth="1"/>
    <col min="35" max="35" width="24.5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0" t="s">
        <v>29</v>
      </c>
      <c r="G3" s="14" t="s">
        <v>28</v>
      </c>
      <c r="H3" s="13"/>
      <c r="I3" s="12" t="s">
        <v>5</v>
      </c>
      <c r="J3" s="15" t="s">
        <v>6</v>
      </c>
      <c r="K3" s="16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3</v>
      </c>
      <c r="C4" s="5">
        <v>3</v>
      </c>
      <c r="D4" s="5">
        <f>(C4-B4)+1</f>
        <v>1</v>
      </c>
      <c r="E4" s="5">
        <v>1</v>
      </c>
      <c r="F4" s="5">
        <f>D4*0.5</f>
        <v>0.5</v>
      </c>
      <c r="G4" s="23">
        <f>((B5-C4)-1)*0.5</f>
        <v>0.5</v>
      </c>
      <c r="I4" s="7">
        <v>63</v>
      </c>
      <c r="J4" s="8">
        <v>1</v>
      </c>
      <c r="L4" s="7">
        <v>64</v>
      </c>
      <c r="M4" s="5">
        <v>112</v>
      </c>
      <c r="N4" s="8">
        <f>(M4-L4)+1</f>
        <v>49</v>
      </c>
      <c r="P4" s="7"/>
      <c r="R4" s="8"/>
      <c r="T4" s="7">
        <v>113</v>
      </c>
      <c r="U4" s="8">
        <v>1</v>
      </c>
      <c r="W4" s="5">
        <v>113</v>
      </c>
    </row>
    <row r="5" spans="2:35" x14ac:dyDescent="0.3">
      <c r="B5" s="7">
        <v>5</v>
      </c>
      <c r="C5" s="5">
        <v>5</v>
      </c>
      <c r="D5" s="5">
        <f t="shared" ref="D5:D16" si="0">(C5-B5)+1</f>
        <v>1</v>
      </c>
      <c r="E5" s="5">
        <v>1</v>
      </c>
      <c r="F5" s="5">
        <f t="shared" ref="F5:F16" si="1">D5*0.5</f>
        <v>0.5</v>
      </c>
      <c r="G5" s="23">
        <f t="shared" ref="G5:G15" si="2">((B6-C5)-1)*0.5</f>
        <v>1.5</v>
      </c>
      <c r="I5" s="7"/>
      <c r="J5" s="8"/>
      <c r="L5" s="7"/>
      <c r="N5" s="8"/>
      <c r="P5" s="7"/>
      <c r="R5" s="8"/>
      <c r="T5" s="7"/>
      <c r="U5" s="8"/>
    </row>
    <row r="6" spans="2:35" x14ac:dyDescent="0.3">
      <c r="B6" s="7">
        <v>9</v>
      </c>
      <c r="C6" s="5">
        <v>10</v>
      </c>
      <c r="D6" s="5">
        <f t="shared" si="0"/>
        <v>2</v>
      </c>
      <c r="E6" s="5">
        <v>1</v>
      </c>
      <c r="F6" s="5">
        <f t="shared" si="1"/>
        <v>1</v>
      </c>
      <c r="G6" s="23">
        <f t="shared" si="2"/>
        <v>0.5</v>
      </c>
      <c r="I6" s="7"/>
      <c r="J6" s="8"/>
      <c r="L6" s="7"/>
      <c r="N6" s="8"/>
      <c r="P6" s="7"/>
      <c r="R6" s="8"/>
      <c r="T6" s="7"/>
      <c r="U6" s="8"/>
    </row>
    <row r="7" spans="2:35" x14ac:dyDescent="0.3">
      <c r="B7" s="7">
        <v>12</v>
      </c>
      <c r="C7" s="5">
        <v>13</v>
      </c>
      <c r="D7" s="5">
        <f t="shared" si="0"/>
        <v>2</v>
      </c>
      <c r="E7" s="5">
        <v>1</v>
      </c>
      <c r="F7" s="5">
        <f t="shared" si="1"/>
        <v>1</v>
      </c>
      <c r="G7" s="23">
        <f t="shared" si="2"/>
        <v>0.5</v>
      </c>
      <c r="I7" s="7"/>
      <c r="J7" s="8"/>
      <c r="L7" s="7"/>
      <c r="N7" s="8"/>
      <c r="P7" s="7"/>
      <c r="R7" s="8"/>
      <c r="T7" s="7"/>
      <c r="U7" s="8"/>
    </row>
    <row r="8" spans="2:35" x14ac:dyDescent="0.3">
      <c r="B8" s="7">
        <v>15</v>
      </c>
      <c r="C8" s="5">
        <v>16</v>
      </c>
      <c r="D8" s="5">
        <f t="shared" si="0"/>
        <v>2</v>
      </c>
      <c r="E8" s="5">
        <v>1</v>
      </c>
      <c r="F8" s="5">
        <f t="shared" si="1"/>
        <v>1</v>
      </c>
      <c r="G8" s="23">
        <f t="shared" si="2"/>
        <v>0.5</v>
      </c>
      <c r="I8" s="7"/>
      <c r="J8" s="8"/>
      <c r="L8" s="7"/>
      <c r="N8" s="8"/>
      <c r="P8" s="7"/>
      <c r="R8" s="8"/>
      <c r="T8" s="7"/>
      <c r="U8" s="8"/>
    </row>
    <row r="9" spans="2:35" x14ac:dyDescent="0.3">
      <c r="B9" s="7">
        <v>18</v>
      </c>
      <c r="C9" s="5">
        <v>18</v>
      </c>
      <c r="D9" s="5">
        <f t="shared" si="0"/>
        <v>1</v>
      </c>
      <c r="E9" s="5">
        <v>1</v>
      </c>
      <c r="F9" s="5">
        <f t="shared" si="1"/>
        <v>0.5</v>
      </c>
      <c r="G9" s="23">
        <f t="shared" si="2"/>
        <v>2.5</v>
      </c>
      <c r="I9" s="7"/>
      <c r="J9" s="8"/>
      <c r="L9" s="7"/>
      <c r="N9" s="8"/>
      <c r="P9" s="7"/>
      <c r="R9" s="8"/>
      <c r="T9" s="7"/>
      <c r="U9" s="8"/>
    </row>
    <row r="10" spans="2:35" x14ac:dyDescent="0.3">
      <c r="B10" s="7">
        <v>24</v>
      </c>
      <c r="C10" s="5">
        <v>25</v>
      </c>
      <c r="D10" s="5">
        <f t="shared" si="0"/>
        <v>2</v>
      </c>
      <c r="E10" s="5">
        <v>1</v>
      </c>
      <c r="F10" s="5">
        <f t="shared" si="1"/>
        <v>1</v>
      </c>
      <c r="G10" s="23">
        <f t="shared" si="2"/>
        <v>4</v>
      </c>
      <c r="I10" s="7"/>
      <c r="J10" s="8"/>
      <c r="L10" s="7"/>
      <c r="N10" s="8"/>
      <c r="P10" s="7"/>
      <c r="R10" s="8"/>
      <c r="T10" s="7"/>
      <c r="U10" s="8"/>
    </row>
    <row r="11" spans="2:35" x14ac:dyDescent="0.3">
      <c r="B11" s="7">
        <v>34</v>
      </c>
      <c r="C11" s="5">
        <v>34</v>
      </c>
      <c r="D11" s="5">
        <f t="shared" si="0"/>
        <v>1</v>
      </c>
      <c r="E11" s="5">
        <v>1</v>
      </c>
      <c r="F11" s="5">
        <f t="shared" si="1"/>
        <v>0.5</v>
      </c>
      <c r="G11" s="23">
        <f t="shared" si="2"/>
        <v>1.5</v>
      </c>
      <c r="I11" s="7"/>
      <c r="J11" s="8"/>
      <c r="L11" s="7"/>
      <c r="N11" s="8"/>
      <c r="P11" s="7"/>
      <c r="R11" s="8"/>
      <c r="T11" s="7"/>
      <c r="U11" s="8"/>
    </row>
    <row r="12" spans="2:35" x14ac:dyDescent="0.3">
      <c r="B12" s="7">
        <v>38</v>
      </c>
      <c r="C12" s="5">
        <v>38</v>
      </c>
      <c r="D12" s="5">
        <f t="shared" si="0"/>
        <v>1</v>
      </c>
      <c r="E12" s="5">
        <v>1</v>
      </c>
      <c r="F12" s="5">
        <f t="shared" si="1"/>
        <v>0.5</v>
      </c>
      <c r="G12" s="23">
        <f t="shared" si="2"/>
        <v>1</v>
      </c>
      <c r="I12" s="7"/>
      <c r="J12" s="8"/>
      <c r="L12" s="7"/>
      <c r="N12" s="8"/>
      <c r="P12" s="7"/>
      <c r="R12" s="8"/>
      <c r="T12" s="7"/>
      <c r="U12" s="8"/>
    </row>
    <row r="13" spans="2:35" x14ac:dyDescent="0.3">
      <c r="B13" s="7">
        <v>41</v>
      </c>
      <c r="C13" s="5">
        <v>41</v>
      </c>
      <c r="D13" s="5">
        <f t="shared" si="0"/>
        <v>1</v>
      </c>
      <c r="E13" s="5">
        <v>1</v>
      </c>
      <c r="F13" s="5">
        <f t="shared" si="1"/>
        <v>0.5</v>
      </c>
      <c r="G13" s="23">
        <f t="shared" si="2"/>
        <v>1.5</v>
      </c>
      <c r="I13" s="7"/>
      <c r="J13" s="8"/>
      <c r="L13" s="7"/>
      <c r="N13" s="8"/>
      <c r="P13" s="7"/>
      <c r="R13" s="8"/>
      <c r="T13" s="7"/>
      <c r="U13" s="8"/>
    </row>
    <row r="14" spans="2:35" x14ac:dyDescent="0.3">
      <c r="B14" s="7">
        <v>45</v>
      </c>
      <c r="C14" s="5">
        <v>51</v>
      </c>
      <c r="D14" s="5">
        <f t="shared" si="0"/>
        <v>7</v>
      </c>
      <c r="E14" s="5">
        <v>1</v>
      </c>
      <c r="F14" s="5">
        <f t="shared" si="1"/>
        <v>3.5</v>
      </c>
      <c r="G14" s="23">
        <f t="shared" si="2"/>
        <v>1.5</v>
      </c>
      <c r="I14" s="7"/>
      <c r="J14" s="8"/>
      <c r="L14" s="7"/>
      <c r="N14" s="8"/>
      <c r="P14" s="7"/>
      <c r="R14" s="8"/>
      <c r="T14" s="7"/>
      <c r="U14" s="8"/>
    </row>
    <row r="15" spans="2:35" x14ac:dyDescent="0.3">
      <c r="B15" s="7">
        <v>55</v>
      </c>
      <c r="C15" s="5">
        <v>55</v>
      </c>
      <c r="D15" s="5">
        <f t="shared" si="0"/>
        <v>1</v>
      </c>
      <c r="E15" s="5">
        <v>1</v>
      </c>
      <c r="F15" s="5">
        <f t="shared" si="1"/>
        <v>0.5</v>
      </c>
      <c r="G15" s="23">
        <f t="shared" si="2"/>
        <v>1.5</v>
      </c>
      <c r="I15" s="7"/>
      <c r="J15" s="8"/>
      <c r="L15" s="7"/>
      <c r="N15" s="8"/>
      <c r="P15" s="7"/>
      <c r="R15" s="8"/>
      <c r="T15" s="7"/>
      <c r="U15" s="8"/>
    </row>
    <row r="16" spans="2:35" x14ac:dyDescent="0.3">
      <c r="B16" s="7">
        <v>59</v>
      </c>
      <c r="C16" s="5">
        <v>62</v>
      </c>
      <c r="D16" s="5">
        <f t="shared" si="0"/>
        <v>4</v>
      </c>
      <c r="E16" s="5">
        <v>1</v>
      </c>
      <c r="F16" s="5">
        <f t="shared" si="1"/>
        <v>2</v>
      </c>
      <c r="G16" s="8"/>
      <c r="I16" s="7"/>
      <c r="J16" s="8"/>
      <c r="L16" s="7"/>
      <c r="N16" s="8"/>
      <c r="P16" s="7"/>
      <c r="R16" s="8"/>
      <c r="T16" s="7"/>
      <c r="U16" s="8"/>
    </row>
    <row r="17" spans="2:35" x14ac:dyDescent="0.3">
      <c r="B17" s="9"/>
      <c r="C17" s="10"/>
      <c r="D17" s="10"/>
      <c r="E17" s="10"/>
      <c r="F17" s="10"/>
      <c r="G17" s="11"/>
      <c r="I17" s="9"/>
      <c r="J17" s="11"/>
      <c r="L17" s="9"/>
      <c r="M17" s="10"/>
      <c r="N17" s="11"/>
      <c r="P17" s="9"/>
      <c r="Q17" s="10"/>
      <c r="R17" s="11"/>
      <c r="T17" s="9"/>
      <c r="U17" s="11"/>
    </row>
    <row r="19" spans="2:35" x14ac:dyDescent="0.3">
      <c r="D19" s="5">
        <f>SUM(D4:D17)</f>
        <v>26</v>
      </c>
      <c r="E19" s="5">
        <f>SUM(E4:E17)</f>
        <v>13</v>
      </c>
      <c r="F19" s="5">
        <f>AVERAGE(F4:F16)</f>
        <v>1</v>
      </c>
      <c r="G19" s="24">
        <f>AVERAGE(G4:G15)</f>
        <v>1.4166666666666667</v>
      </c>
      <c r="J19" s="5">
        <f>SUM(J4:J17)</f>
        <v>1</v>
      </c>
      <c r="N19" s="5">
        <f>SUM(N4:N17)</f>
        <v>49</v>
      </c>
      <c r="R19" s="5">
        <f>SUM(R4:R17)</f>
        <v>0</v>
      </c>
      <c r="U19" s="5">
        <f>SUM(U4:U17)</f>
        <v>1</v>
      </c>
      <c r="W19" s="5">
        <f>SUM(W4:W17)</f>
        <v>113</v>
      </c>
      <c r="X19" s="5">
        <f>W19-(N19+R19+U19)</f>
        <v>63</v>
      </c>
      <c r="Y19" s="6">
        <f>((D19+J19)/X19)*100</f>
        <v>42.857142857142854</v>
      </c>
      <c r="Z19" s="6">
        <f>100-Y19</f>
        <v>57.142857142857146</v>
      </c>
      <c r="AA19" s="6">
        <f>B4/120</f>
        <v>2.5000000000000001E-2</v>
      </c>
      <c r="AB19" s="6">
        <f>I4/120</f>
        <v>0.52500000000000002</v>
      </c>
      <c r="AC19" s="6">
        <f>(N4+2)/120</f>
        <v>0.42499999999999999</v>
      </c>
      <c r="AD19" s="6">
        <f>((N19+2)/(W19-R19))*100</f>
        <v>45.132743362831853</v>
      </c>
      <c r="AE19" s="6">
        <f>T4/120</f>
        <v>0.94166666666666665</v>
      </c>
      <c r="AF19" s="6">
        <f>J19</f>
        <v>1</v>
      </c>
      <c r="AG19" s="6">
        <v>0</v>
      </c>
      <c r="AH19" s="6">
        <f>(AG19/AF19)*100</f>
        <v>0</v>
      </c>
      <c r="AI19" s="5" t="s">
        <v>22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I22"/>
  <sheetViews>
    <sheetView topLeftCell="B1" zoomScale="75" workbookViewId="0">
      <selection activeCell="G22" sqref="G2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19.1640625" style="24" bestFit="1" customWidth="1"/>
    <col min="7" max="7" width="24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5.6640625" style="5" bestFit="1" customWidth="1"/>
    <col min="34" max="34" width="13.5" style="5" bestFit="1" customWidth="1"/>
    <col min="35" max="35" width="25.1640625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2" t="s">
        <v>29</v>
      </c>
      <c r="G3" s="14" t="s">
        <v>28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4</v>
      </c>
      <c r="C4" s="5">
        <v>5</v>
      </c>
      <c r="D4" s="5">
        <f>(C4-B4)+1</f>
        <v>2</v>
      </c>
      <c r="E4" s="5">
        <v>1</v>
      </c>
      <c r="F4" s="24">
        <f>D4*0.5</f>
        <v>1</v>
      </c>
      <c r="G4" s="23">
        <f>((B5-C4)-1)*0.5</f>
        <v>6</v>
      </c>
      <c r="I4" s="7">
        <v>71</v>
      </c>
      <c r="J4" s="8">
        <v>1</v>
      </c>
      <c r="L4" s="7">
        <v>72</v>
      </c>
      <c r="M4" s="5">
        <v>79</v>
      </c>
      <c r="N4" s="8">
        <f t="shared" ref="N4:N5" si="0">(M4-L4)+1</f>
        <v>8</v>
      </c>
      <c r="P4" s="7"/>
      <c r="R4" s="8"/>
      <c r="T4" s="7">
        <v>327</v>
      </c>
      <c r="U4" s="8">
        <v>1</v>
      </c>
      <c r="W4" s="5">
        <v>327</v>
      </c>
    </row>
    <row r="5" spans="2:35" x14ac:dyDescent="0.3">
      <c r="B5" s="7">
        <v>18</v>
      </c>
      <c r="C5" s="5">
        <v>20</v>
      </c>
      <c r="D5" s="5">
        <f t="shared" ref="D5:D19" si="1">(C5-B5)+1</f>
        <v>3</v>
      </c>
      <c r="E5" s="5">
        <v>1</v>
      </c>
      <c r="F5" s="24">
        <f t="shared" ref="F5:F19" si="2">D5*0.5</f>
        <v>1.5</v>
      </c>
      <c r="G5" s="23">
        <f t="shared" ref="G5:G18" si="3">((B6-C5)-1)*0.5</f>
        <v>1.5</v>
      </c>
      <c r="I5" s="7">
        <v>151</v>
      </c>
      <c r="J5" s="8">
        <v>1</v>
      </c>
      <c r="L5" s="7">
        <v>152</v>
      </c>
      <c r="M5" s="5">
        <v>326</v>
      </c>
      <c r="N5" s="8">
        <f t="shared" si="0"/>
        <v>175</v>
      </c>
      <c r="P5" s="7"/>
      <c r="R5" s="8"/>
      <c r="T5" s="7"/>
      <c r="U5" s="8"/>
    </row>
    <row r="6" spans="2:35" x14ac:dyDescent="0.3">
      <c r="B6" s="7">
        <v>24</v>
      </c>
      <c r="C6" s="5">
        <v>26</v>
      </c>
      <c r="D6" s="5">
        <f t="shared" si="1"/>
        <v>3</v>
      </c>
      <c r="E6" s="5">
        <v>1</v>
      </c>
      <c r="F6" s="24">
        <f t="shared" si="2"/>
        <v>1.5</v>
      </c>
      <c r="G6" s="23">
        <f t="shared" si="3"/>
        <v>1</v>
      </c>
      <c r="I6" s="7"/>
      <c r="J6" s="8"/>
      <c r="L6" s="7"/>
      <c r="N6" s="8"/>
      <c r="P6" s="7"/>
      <c r="R6" s="8"/>
      <c r="T6" s="7"/>
      <c r="U6" s="8"/>
    </row>
    <row r="7" spans="2:35" x14ac:dyDescent="0.3">
      <c r="B7" s="7">
        <v>29</v>
      </c>
      <c r="C7" s="5">
        <v>29</v>
      </c>
      <c r="D7" s="5">
        <f t="shared" si="1"/>
        <v>1</v>
      </c>
      <c r="E7" s="5">
        <v>1</v>
      </c>
      <c r="F7" s="24">
        <f t="shared" si="2"/>
        <v>0.5</v>
      </c>
      <c r="G7" s="23">
        <f t="shared" si="3"/>
        <v>8</v>
      </c>
      <c r="I7" s="7"/>
      <c r="J7" s="8"/>
      <c r="L7" s="7"/>
      <c r="N7" s="8"/>
      <c r="P7" s="7"/>
      <c r="R7" s="8"/>
      <c r="T7" s="7"/>
      <c r="U7" s="8"/>
    </row>
    <row r="8" spans="2:35" x14ac:dyDescent="0.3">
      <c r="B8" s="7">
        <v>46</v>
      </c>
      <c r="C8" s="5">
        <v>47</v>
      </c>
      <c r="D8" s="5">
        <f t="shared" si="1"/>
        <v>2</v>
      </c>
      <c r="E8" s="5">
        <v>1</v>
      </c>
      <c r="F8" s="24">
        <f t="shared" si="2"/>
        <v>1</v>
      </c>
      <c r="G8" s="23">
        <f t="shared" si="3"/>
        <v>2</v>
      </c>
      <c r="I8" s="7"/>
      <c r="J8" s="8"/>
      <c r="L8" s="7"/>
      <c r="N8" s="8"/>
      <c r="P8" s="7"/>
      <c r="R8" s="8"/>
      <c r="T8" s="7"/>
      <c r="U8" s="8"/>
    </row>
    <row r="9" spans="2:35" x14ac:dyDescent="0.3">
      <c r="B9" s="7">
        <v>52</v>
      </c>
      <c r="C9" s="5">
        <v>55</v>
      </c>
      <c r="D9" s="5">
        <f t="shared" si="1"/>
        <v>4</v>
      </c>
      <c r="E9" s="5">
        <v>1</v>
      </c>
      <c r="F9" s="24">
        <f t="shared" si="2"/>
        <v>2</v>
      </c>
      <c r="G9" s="23">
        <f t="shared" si="3"/>
        <v>4.5</v>
      </c>
      <c r="I9" s="7"/>
      <c r="J9" s="8"/>
      <c r="L9" s="7"/>
      <c r="N9" s="8"/>
      <c r="P9" s="7"/>
      <c r="R9" s="8"/>
      <c r="T9" s="7"/>
      <c r="U9" s="8"/>
    </row>
    <row r="10" spans="2:35" x14ac:dyDescent="0.3">
      <c r="B10" s="7">
        <v>65</v>
      </c>
      <c r="C10" s="5">
        <v>66</v>
      </c>
      <c r="D10" s="5">
        <f t="shared" si="1"/>
        <v>2</v>
      </c>
      <c r="E10" s="5">
        <v>1</v>
      </c>
      <c r="F10" s="24">
        <f t="shared" si="2"/>
        <v>1</v>
      </c>
      <c r="G10" s="23">
        <f>((B11-C10-N4)-1)*0.5</f>
        <v>6</v>
      </c>
      <c r="I10" s="7"/>
      <c r="J10" s="8"/>
      <c r="L10" s="7"/>
      <c r="N10" s="8"/>
      <c r="P10" s="7"/>
      <c r="R10" s="8"/>
      <c r="T10" s="7"/>
      <c r="U10" s="8"/>
    </row>
    <row r="11" spans="2:35" x14ac:dyDescent="0.3">
      <c r="B11" s="7">
        <v>87</v>
      </c>
      <c r="C11" s="5">
        <v>89</v>
      </c>
      <c r="D11" s="5">
        <f t="shared" si="1"/>
        <v>3</v>
      </c>
      <c r="E11" s="5">
        <v>1</v>
      </c>
      <c r="F11" s="24">
        <f t="shared" si="2"/>
        <v>1.5</v>
      </c>
      <c r="G11" s="23">
        <f t="shared" si="3"/>
        <v>3.5</v>
      </c>
      <c r="I11" s="7"/>
      <c r="J11" s="8"/>
      <c r="L11" s="7"/>
      <c r="N11" s="8"/>
      <c r="P11" s="7"/>
      <c r="R11" s="8"/>
      <c r="T11" s="7"/>
      <c r="U11" s="8"/>
    </row>
    <row r="12" spans="2:35" x14ac:dyDescent="0.3">
      <c r="B12" s="7">
        <v>97</v>
      </c>
      <c r="C12" s="5">
        <v>97</v>
      </c>
      <c r="D12" s="5">
        <f t="shared" si="1"/>
        <v>1</v>
      </c>
      <c r="E12" s="5">
        <v>1</v>
      </c>
      <c r="F12" s="24">
        <f t="shared" si="2"/>
        <v>0.5</v>
      </c>
      <c r="G12" s="23">
        <f t="shared" si="3"/>
        <v>0.5</v>
      </c>
      <c r="I12" s="7"/>
      <c r="J12" s="8"/>
      <c r="L12" s="7"/>
      <c r="N12" s="8"/>
      <c r="P12" s="7"/>
      <c r="R12" s="8"/>
      <c r="T12" s="7"/>
      <c r="U12" s="8"/>
    </row>
    <row r="13" spans="2:35" x14ac:dyDescent="0.3">
      <c r="B13" s="7">
        <v>99</v>
      </c>
      <c r="C13" s="5">
        <v>99</v>
      </c>
      <c r="D13" s="5">
        <f t="shared" si="1"/>
        <v>1</v>
      </c>
      <c r="E13" s="5">
        <v>1</v>
      </c>
      <c r="F13" s="24">
        <f t="shared" si="2"/>
        <v>0.5</v>
      </c>
      <c r="G13" s="23">
        <f t="shared" si="3"/>
        <v>3</v>
      </c>
      <c r="I13" s="7"/>
      <c r="J13" s="8"/>
      <c r="L13" s="7"/>
      <c r="N13" s="8"/>
      <c r="P13" s="7"/>
      <c r="R13" s="8"/>
      <c r="T13" s="7"/>
      <c r="U13" s="8"/>
    </row>
    <row r="14" spans="2:35" x14ac:dyDescent="0.3">
      <c r="B14" s="7">
        <v>106</v>
      </c>
      <c r="C14" s="5">
        <v>108</v>
      </c>
      <c r="D14" s="5">
        <f t="shared" si="1"/>
        <v>3</v>
      </c>
      <c r="E14" s="5">
        <v>1</v>
      </c>
      <c r="F14" s="24">
        <f t="shared" si="2"/>
        <v>1.5</v>
      </c>
      <c r="G14" s="23">
        <f t="shared" si="3"/>
        <v>6.5</v>
      </c>
      <c r="I14" s="7"/>
      <c r="J14" s="8"/>
      <c r="L14" s="7"/>
      <c r="N14" s="8"/>
      <c r="P14" s="7"/>
      <c r="R14" s="8"/>
      <c r="T14" s="7"/>
      <c r="U14" s="8"/>
    </row>
    <row r="15" spans="2:35" x14ac:dyDescent="0.3">
      <c r="B15" s="7">
        <v>122</v>
      </c>
      <c r="C15" s="5">
        <v>122</v>
      </c>
      <c r="D15" s="5">
        <f t="shared" si="1"/>
        <v>1</v>
      </c>
      <c r="E15" s="5">
        <v>1</v>
      </c>
      <c r="F15" s="24">
        <f t="shared" si="2"/>
        <v>0.5</v>
      </c>
      <c r="G15" s="23">
        <f t="shared" si="3"/>
        <v>2</v>
      </c>
      <c r="I15" s="7"/>
      <c r="J15" s="8"/>
      <c r="L15" s="7"/>
      <c r="N15" s="8"/>
      <c r="P15" s="7"/>
      <c r="R15" s="8"/>
      <c r="T15" s="7"/>
      <c r="U15" s="8"/>
    </row>
    <row r="16" spans="2:35" x14ac:dyDescent="0.3">
      <c r="B16" s="7">
        <v>127</v>
      </c>
      <c r="C16" s="5">
        <v>129</v>
      </c>
      <c r="D16" s="5">
        <f t="shared" si="1"/>
        <v>3</v>
      </c>
      <c r="E16" s="5">
        <v>1</v>
      </c>
      <c r="F16" s="24">
        <f t="shared" si="2"/>
        <v>1.5</v>
      </c>
      <c r="G16" s="23">
        <f t="shared" si="3"/>
        <v>3</v>
      </c>
      <c r="I16" s="7"/>
      <c r="J16" s="8"/>
      <c r="L16" s="7"/>
      <c r="N16" s="8"/>
      <c r="P16" s="7"/>
      <c r="R16" s="8"/>
      <c r="T16" s="7"/>
      <c r="U16" s="8"/>
    </row>
    <row r="17" spans="2:35" x14ac:dyDescent="0.3">
      <c r="B17" s="7">
        <v>136</v>
      </c>
      <c r="C17" s="5">
        <v>137</v>
      </c>
      <c r="D17" s="5">
        <f t="shared" si="1"/>
        <v>2</v>
      </c>
      <c r="E17" s="5">
        <v>1</v>
      </c>
      <c r="F17" s="24">
        <f t="shared" si="2"/>
        <v>1</v>
      </c>
      <c r="G17" s="23">
        <f t="shared" si="3"/>
        <v>3</v>
      </c>
      <c r="I17" s="7"/>
      <c r="J17" s="8"/>
      <c r="L17" s="7"/>
      <c r="N17" s="8"/>
      <c r="P17" s="7"/>
      <c r="R17" s="8"/>
      <c r="T17" s="7"/>
      <c r="U17" s="8"/>
    </row>
    <row r="18" spans="2:35" x14ac:dyDescent="0.3">
      <c r="B18" s="7">
        <v>144</v>
      </c>
      <c r="C18" s="5">
        <v>146</v>
      </c>
      <c r="D18" s="5">
        <f t="shared" si="1"/>
        <v>3</v>
      </c>
      <c r="E18" s="5">
        <v>1</v>
      </c>
      <c r="F18" s="24">
        <f t="shared" si="2"/>
        <v>1.5</v>
      </c>
      <c r="G18" s="23">
        <f t="shared" si="3"/>
        <v>1</v>
      </c>
      <c r="I18" s="7"/>
      <c r="J18" s="8"/>
      <c r="L18" s="7"/>
      <c r="N18" s="8"/>
      <c r="P18" s="7"/>
      <c r="R18" s="8"/>
      <c r="T18" s="7"/>
      <c r="U18" s="8"/>
    </row>
    <row r="19" spans="2:35" x14ac:dyDescent="0.3">
      <c r="B19" s="7">
        <v>149</v>
      </c>
      <c r="C19" s="5">
        <v>150</v>
      </c>
      <c r="D19" s="5">
        <f t="shared" si="1"/>
        <v>2</v>
      </c>
      <c r="E19" s="5">
        <v>1</v>
      </c>
      <c r="F19" s="24">
        <f t="shared" si="2"/>
        <v>1</v>
      </c>
      <c r="G19" s="8"/>
      <c r="I19" s="7"/>
      <c r="J19" s="8"/>
      <c r="L19" s="7"/>
      <c r="N19" s="8"/>
      <c r="P19" s="7"/>
      <c r="R19" s="8"/>
      <c r="T19" s="7"/>
      <c r="U19" s="8"/>
    </row>
    <row r="20" spans="2:35" x14ac:dyDescent="0.3">
      <c r="B20" s="9"/>
      <c r="C20" s="10"/>
      <c r="D20" s="10"/>
      <c r="E20" s="10"/>
      <c r="F20" s="27"/>
      <c r="G20" s="11"/>
      <c r="I20" s="9"/>
      <c r="J20" s="11"/>
      <c r="L20" s="9"/>
      <c r="M20" s="10"/>
      <c r="N20" s="11"/>
      <c r="P20" s="9"/>
      <c r="Q20" s="10"/>
      <c r="R20" s="11"/>
      <c r="T20" s="9"/>
      <c r="U20" s="11"/>
    </row>
    <row r="22" spans="2:35" x14ac:dyDescent="0.3">
      <c r="D22" s="5">
        <f>SUM(D4:D20)</f>
        <v>36</v>
      </c>
      <c r="E22" s="5">
        <f>SUM(E4:E20)</f>
        <v>16</v>
      </c>
      <c r="F22" s="24">
        <f>AVERAGE(F4:F19)</f>
        <v>1.125</v>
      </c>
      <c r="G22" s="24">
        <f>AVERAGE(G4:G18)</f>
        <v>3.4333333333333331</v>
      </c>
      <c r="J22" s="5">
        <f>SUM(J4:J20)</f>
        <v>2</v>
      </c>
      <c r="N22" s="5">
        <f>SUM(N4:N20)</f>
        <v>183</v>
      </c>
      <c r="R22" s="5">
        <f>SUM(R4:R20)</f>
        <v>0</v>
      </c>
      <c r="U22" s="5">
        <f>SUM(U4:U20)</f>
        <v>1</v>
      </c>
      <c r="W22" s="5">
        <f>SUM(W4:W20)</f>
        <v>327</v>
      </c>
      <c r="X22" s="5">
        <f>W22-(N22+R22+U22)</f>
        <v>143</v>
      </c>
      <c r="Y22" s="6">
        <f>((D22+J22)/X22)*100</f>
        <v>26.573426573426573</v>
      </c>
      <c r="Z22" s="6">
        <f>100-Y22</f>
        <v>73.426573426573427</v>
      </c>
      <c r="AA22" s="6">
        <f>B4/120</f>
        <v>3.3333333333333333E-2</v>
      </c>
      <c r="AB22" s="6">
        <f>I4/120</f>
        <v>0.59166666666666667</v>
      </c>
      <c r="AC22" s="6">
        <f>(N5+2)/120</f>
        <v>1.4750000000000001</v>
      </c>
      <c r="AD22" s="6">
        <f>((N22+2)/(W22-R22))*100</f>
        <v>56.574923547400616</v>
      </c>
      <c r="AE22" s="6">
        <f>W4/120</f>
        <v>2.7250000000000001</v>
      </c>
      <c r="AF22" s="6">
        <f>J22</f>
        <v>2</v>
      </c>
      <c r="AG22" s="6">
        <v>1</v>
      </c>
      <c r="AH22" s="6">
        <f>(AG22/AF22)*100</f>
        <v>50</v>
      </c>
      <c r="AI22" s="6">
        <f>AVERAGE(N4+1)/120</f>
        <v>7.4999999999999997E-2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FB0-486A-BD44-BFD6-45CB02E0B01A}">
  <dimension ref="B2:AI12"/>
  <sheetViews>
    <sheetView zoomScale="75" workbookViewId="0">
      <selection activeCell="G9" sqref="G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19.83203125" style="5" bestFit="1" customWidth="1"/>
    <col min="7" max="7" width="25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4.83203125" style="5" bestFit="1" customWidth="1"/>
    <col min="34" max="34" width="13.5" style="5" bestFit="1" customWidth="1"/>
    <col min="35" max="35" width="25.1640625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0" t="s">
        <v>29</v>
      </c>
      <c r="G3" s="14" t="s">
        <v>28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9</v>
      </c>
      <c r="C4" s="5">
        <v>21</v>
      </c>
      <c r="D4" s="5">
        <f>(C4-B4)+1</f>
        <v>13</v>
      </c>
      <c r="E4" s="5">
        <v>1</v>
      </c>
      <c r="F4" s="5">
        <f>D4*0.5</f>
        <v>6.5</v>
      </c>
      <c r="G4" s="23">
        <f>((B5-C4)-1)*0.5</f>
        <v>4.5</v>
      </c>
      <c r="I4" s="7">
        <v>92</v>
      </c>
      <c r="J4" s="8">
        <v>1</v>
      </c>
      <c r="L4" s="7">
        <v>93</v>
      </c>
      <c r="M4" s="5">
        <v>198</v>
      </c>
      <c r="N4" s="8">
        <f>(M4-L4)+1</f>
        <v>106</v>
      </c>
      <c r="P4" s="7">
        <v>82</v>
      </c>
      <c r="Q4" s="5">
        <v>89</v>
      </c>
      <c r="R4" s="8">
        <f>(Q4-P4)+1</f>
        <v>8</v>
      </c>
      <c r="T4" s="7">
        <v>199</v>
      </c>
      <c r="U4" s="8">
        <v>1</v>
      </c>
      <c r="W4" s="5">
        <v>199</v>
      </c>
    </row>
    <row r="5" spans="2:35" x14ac:dyDescent="0.3">
      <c r="B5" s="7">
        <v>31</v>
      </c>
      <c r="C5" s="5">
        <v>33</v>
      </c>
      <c r="D5" s="5">
        <f t="shared" ref="D5:D9" si="0">(C5-B5)+1</f>
        <v>3</v>
      </c>
      <c r="E5" s="5">
        <v>1</v>
      </c>
      <c r="F5" s="5">
        <f t="shared" ref="F5:F9" si="1">D5*0.5</f>
        <v>1.5</v>
      </c>
      <c r="G5" s="23">
        <f t="shared" ref="G5:G7" si="2">((B6-C5)-1)*0.5</f>
        <v>8.5</v>
      </c>
      <c r="I5" s="7"/>
      <c r="J5" s="8"/>
      <c r="L5" s="7"/>
      <c r="N5" s="8"/>
      <c r="P5" s="7"/>
      <c r="R5" s="8"/>
      <c r="T5" s="7"/>
      <c r="U5" s="8"/>
    </row>
    <row r="6" spans="2:35" x14ac:dyDescent="0.3">
      <c r="B6" s="7">
        <v>51</v>
      </c>
      <c r="C6" s="5">
        <v>54</v>
      </c>
      <c r="D6" s="5">
        <f t="shared" si="0"/>
        <v>4</v>
      </c>
      <c r="E6" s="5">
        <v>1</v>
      </c>
      <c r="F6" s="5">
        <f t="shared" si="1"/>
        <v>2</v>
      </c>
      <c r="G6" s="23">
        <f t="shared" si="2"/>
        <v>9</v>
      </c>
      <c r="I6" s="7"/>
      <c r="J6" s="8"/>
      <c r="L6" s="7"/>
      <c r="N6" s="8"/>
      <c r="P6" s="7"/>
      <c r="R6" s="8"/>
      <c r="T6" s="7"/>
      <c r="U6" s="8"/>
    </row>
    <row r="7" spans="2:35" x14ac:dyDescent="0.3">
      <c r="B7" s="7">
        <v>73</v>
      </c>
      <c r="C7" s="5">
        <v>73</v>
      </c>
      <c r="D7" s="5">
        <f t="shared" si="0"/>
        <v>1</v>
      </c>
      <c r="E7" s="5">
        <v>1</v>
      </c>
      <c r="F7" s="5">
        <f t="shared" si="1"/>
        <v>0.5</v>
      </c>
      <c r="G7" s="23">
        <f t="shared" si="2"/>
        <v>2.5</v>
      </c>
      <c r="I7" s="7"/>
      <c r="J7" s="8"/>
      <c r="L7" s="7"/>
      <c r="N7" s="8"/>
      <c r="P7" s="7"/>
      <c r="R7" s="8"/>
      <c r="T7" s="7"/>
      <c r="U7" s="8"/>
    </row>
    <row r="8" spans="2:35" x14ac:dyDescent="0.3">
      <c r="B8" s="7">
        <v>79</v>
      </c>
      <c r="C8" s="5">
        <v>80</v>
      </c>
      <c r="D8" s="5">
        <f t="shared" si="0"/>
        <v>2</v>
      </c>
      <c r="E8" s="5">
        <v>1</v>
      </c>
      <c r="F8" s="5">
        <f t="shared" si="1"/>
        <v>1</v>
      </c>
      <c r="G8" s="23">
        <f>((B9-C8-R4)-1)*0.5</f>
        <v>1</v>
      </c>
      <c r="I8" s="7"/>
      <c r="J8" s="8"/>
      <c r="L8" s="7"/>
      <c r="N8" s="8"/>
      <c r="P8" s="7"/>
      <c r="R8" s="8"/>
      <c r="T8" s="7"/>
      <c r="U8" s="8"/>
    </row>
    <row r="9" spans="2:35" x14ac:dyDescent="0.3">
      <c r="B9" s="7">
        <v>91</v>
      </c>
      <c r="C9" s="5">
        <v>91</v>
      </c>
      <c r="D9" s="5">
        <f t="shared" si="0"/>
        <v>1</v>
      </c>
      <c r="E9" s="5">
        <v>1</v>
      </c>
      <c r="F9" s="5">
        <f t="shared" si="1"/>
        <v>0.5</v>
      </c>
      <c r="G9" s="8"/>
      <c r="I9" s="7"/>
      <c r="J9" s="8"/>
      <c r="L9" s="7"/>
      <c r="N9" s="8"/>
      <c r="P9" s="7"/>
      <c r="R9" s="8"/>
      <c r="T9" s="7"/>
      <c r="U9" s="8"/>
    </row>
    <row r="10" spans="2:35" x14ac:dyDescent="0.3">
      <c r="B10" s="9"/>
      <c r="C10" s="10"/>
      <c r="D10" s="10"/>
      <c r="E10" s="10"/>
      <c r="F10" s="10"/>
      <c r="G10" s="11"/>
      <c r="I10" s="9"/>
      <c r="J10" s="11"/>
      <c r="L10" s="9"/>
      <c r="M10" s="10"/>
      <c r="N10" s="11"/>
      <c r="P10" s="9"/>
      <c r="Q10" s="10"/>
      <c r="R10" s="11"/>
      <c r="T10" s="9"/>
      <c r="U10" s="11"/>
    </row>
    <row r="12" spans="2:35" x14ac:dyDescent="0.3">
      <c r="D12" s="5">
        <f>SUM(D4:D10)</f>
        <v>24</v>
      </c>
      <c r="E12" s="5">
        <f>SUM(E4:E10)</f>
        <v>6</v>
      </c>
      <c r="F12" s="5">
        <f>AVERAGE(F4:F9)</f>
        <v>2</v>
      </c>
      <c r="G12" s="24">
        <f>AVERAGE(G4:G8)</f>
        <v>5.0999999999999996</v>
      </c>
      <c r="J12" s="5">
        <f>SUM(J4:J10)</f>
        <v>1</v>
      </c>
      <c r="N12" s="5">
        <f>SUM(N4:N10)</f>
        <v>106</v>
      </c>
      <c r="R12" s="5">
        <f>SUM(R4:R10)</f>
        <v>8</v>
      </c>
      <c r="U12" s="5">
        <f>SUM(U4:U10)</f>
        <v>1</v>
      </c>
      <c r="W12" s="5">
        <f>SUM(W4:W10)</f>
        <v>199</v>
      </c>
      <c r="X12" s="5">
        <f>W12-(N12+R12+U12)</f>
        <v>84</v>
      </c>
      <c r="Y12" s="6">
        <f>((D12+J12)/X12)*100</f>
        <v>29.761904761904763</v>
      </c>
      <c r="Z12" s="6">
        <f>100-Y12</f>
        <v>70.238095238095241</v>
      </c>
      <c r="AA12" s="6">
        <f>B4/120</f>
        <v>7.4999999999999997E-2</v>
      </c>
      <c r="AB12" s="6">
        <f>I4/120</f>
        <v>0.76666666666666672</v>
      </c>
      <c r="AC12" s="6">
        <f>(N4+2)/120</f>
        <v>0.9</v>
      </c>
      <c r="AD12" s="6">
        <f>((N12+2)/(W12-R12))*100</f>
        <v>56.544502617801051</v>
      </c>
      <c r="AE12" s="6">
        <f>T4/120</f>
        <v>1.6583333333333334</v>
      </c>
      <c r="AF12" s="6">
        <f>J12</f>
        <v>1</v>
      </c>
      <c r="AG12" s="6">
        <v>0</v>
      </c>
      <c r="AH12" s="6">
        <f>(AG12/AF12)*100</f>
        <v>0</v>
      </c>
      <c r="AI12" s="5" t="s">
        <v>22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0D2F-ECE1-004B-B8F7-FBF923D63384}">
  <dimension ref="B2:AI12"/>
  <sheetViews>
    <sheetView zoomScale="86" workbookViewId="0">
      <selection activeCell="G12" sqref="G1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19.1640625" style="5" bestFit="1" customWidth="1"/>
    <col min="7" max="7" width="24.332031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4.83203125" style="5" bestFit="1" customWidth="1"/>
    <col min="34" max="34" width="13.5" style="5" bestFit="1" customWidth="1"/>
    <col min="35" max="35" width="25.1640625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0" t="s">
        <v>29</v>
      </c>
      <c r="G3" s="14" t="s">
        <v>28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7</v>
      </c>
      <c r="C4" s="5">
        <v>8</v>
      </c>
      <c r="D4" s="5">
        <f>(C4-B4)+1</f>
        <v>2</v>
      </c>
      <c r="E4" s="5">
        <v>1</v>
      </c>
      <c r="F4" s="5">
        <f>D4*0.5</f>
        <v>1</v>
      </c>
      <c r="G4" s="23">
        <f>((B5-C4)-1)*0.5</f>
        <v>0.5</v>
      </c>
      <c r="I4" s="7">
        <v>21</v>
      </c>
      <c r="J4" s="8">
        <v>1</v>
      </c>
      <c r="L4" s="7">
        <v>22</v>
      </c>
      <c r="M4" s="5">
        <v>30</v>
      </c>
      <c r="N4" s="8">
        <f>(M4-L4)+1</f>
        <v>9</v>
      </c>
      <c r="P4" s="7"/>
      <c r="R4" s="8"/>
      <c r="T4" s="7">
        <v>178</v>
      </c>
      <c r="U4" s="8">
        <v>1</v>
      </c>
      <c r="W4" s="5">
        <v>178</v>
      </c>
    </row>
    <row r="5" spans="2:35" x14ac:dyDescent="0.3">
      <c r="B5" s="7">
        <v>10</v>
      </c>
      <c r="C5" s="5">
        <v>12</v>
      </c>
      <c r="D5" s="5">
        <f t="shared" ref="D5:D8" si="0">(C5-B5)+1</f>
        <v>3</v>
      </c>
      <c r="E5" s="5">
        <v>1</v>
      </c>
      <c r="F5" s="5">
        <f t="shared" ref="F5:F8" si="1">D5*0.5</f>
        <v>1.5</v>
      </c>
      <c r="G5" s="23">
        <f t="shared" ref="G5" si="2">((B6-C5)-1)*0.5</f>
        <v>1</v>
      </c>
      <c r="I5" s="7">
        <v>35</v>
      </c>
      <c r="J5" s="8">
        <v>1</v>
      </c>
      <c r="L5" s="7">
        <v>36</v>
      </c>
      <c r="M5" s="5">
        <v>45</v>
      </c>
      <c r="N5" s="8">
        <f t="shared" ref="N5:N9" si="3">(M5-L5)+1</f>
        <v>10</v>
      </c>
      <c r="P5" s="7"/>
      <c r="R5" s="8"/>
      <c r="T5" s="7"/>
      <c r="U5" s="8"/>
    </row>
    <row r="6" spans="2:35" x14ac:dyDescent="0.3">
      <c r="B6" s="7">
        <v>15</v>
      </c>
      <c r="C6" s="5">
        <v>20</v>
      </c>
      <c r="D6" s="5">
        <f t="shared" si="0"/>
        <v>6</v>
      </c>
      <c r="E6" s="5">
        <v>1</v>
      </c>
      <c r="F6" s="5">
        <f t="shared" si="1"/>
        <v>3</v>
      </c>
      <c r="G6" s="23">
        <f>((B7-C6-N4-N5)-1)*0.5</f>
        <v>3</v>
      </c>
      <c r="I6" s="7">
        <v>49</v>
      </c>
      <c r="J6" s="8">
        <v>1</v>
      </c>
      <c r="L6" s="7">
        <v>50</v>
      </c>
      <c r="M6" s="5">
        <v>52</v>
      </c>
      <c r="N6" s="8">
        <f t="shared" si="3"/>
        <v>3</v>
      </c>
      <c r="P6" s="7"/>
      <c r="R6" s="8"/>
      <c r="T6" s="7"/>
      <c r="U6" s="8"/>
    </row>
    <row r="7" spans="2:35" x14ac:dyDescent="0.3">
      <c r="B7" s="7">
        <v>46</v>
      </c>
      <c r="C7" s="5">
        <v>48</v>
      </c>
      <c r="D7" s="5">
        <f t="shared" si="0"/>
        <v>3</v>
      </c>
      <c r="E7" s="5">
        <v>1</v>
      </c>
      <c r="F7" s="5">
        <f t="shared" si="1"/>
        <v>1.5</v>
      </c>
      <c r="G7" s="23">
        <f>((B8-C7-N6)-1)*0.5</f>
        <v>2</v>
      </c>
      <c r="I7" s="7">
        <v>58</v>
      </c>
      <c r="J7" s="8">
        <v>1</v>
      </c>
      <c r="L7" s="7">
        <v>59</v>
      </c>
      <c r="M7" s="5">
        <v>75</v>
      </c>
      <c r="N7" s="8">
        <f t="shared" si="3"/>
        <v>17</v>
      </c>
      <c r="P7" s="7"/>
      <c r="R7" s="8"/>
      <c r="T7" s="7"/>
      <c r="U7" s="8"/>
    </row>
    <row r="8" spans="2:35" x14ac:dyDescent="0.3">
      <c r="B8" s="7">
        <v>56</v>
      </c>
      <c r="C8" s="5">
        <v>56</v>
      </c>
      <c r="D8" s="5">
        <f t="shared" si="0"/>
        <v>1</v>
      </c>
      <c r="E8" s="5">
        <v>1</v>
      </c>
      <c r="F8" s="5">
        <f t="shared" si="1"/>
        <v>0.5</v>
      </c>
      <c r="G8" s="23"/>
      <c r="I8" s="7">
        <v>79</v>
      </c>
      <c r="J8" s="8">
        <v>1</v>
      </c>
      <c r="L8" s="7">
        <v>80</v>
      </c>
      <c r="M8" s="5">
        <v>134</v>
      </c>
      <c r="N8" s="8">
        <f t="shared" si="3"/>
        <v>55</v>
      </c>
      <c r="P8" s="7"/>
      <c r="R8" s="8"/>
      <c r="T8" s="7"/>
      <c r="U8" s="8"/>
    </row>
    <row r="9" spans="2:35" x14ac:dyDescent="0.3">
      <c r="B9" s="7"/>
      <c r="G9" s="8"/>
      <c r="I9" s="7">
        <v>144</v>
      </c>
      <c r="J9" s="8">
        <v>1</v>
      </c>
      <c r="L9" s="7">
        <v>146</v>
      </c>
      <c r="M9" s="5">
        <v>177</v>
      </c>
      <c r="N9" s="8">
        <f t="shared" si="3"/>
        <v>32</v>
      </c>
      <c r="P9" s="7"/>
      <c r="R9" s="8"/>
      <c r="T9" s="7"/>
      <c r="U9" s="8"/>
    </row>
    <row r="10" spans="2:35" x14ac:dyDescent="0.3">
      <c r="B10" s="9"/>
      <c r="C10" s="10"/>
      <c r="D10" s="10"/>
      <c r="E10" s="10"/>
      <c r="F10" s="10"/>
      <c r="G10" s="11"/>
      <c r="I10" s="9"/>
      <c r="J10" s="11"/>
      <c r="L10" s="9"/>
      <c r="M10" s="10"/>
      <c r="N10" s="11"/>
      <c r="P10" s="9"/>
      <c r="Q10" s="10"/>
      <c r="R10" s="11"/>
      <c r="T10" s="9"/>
      <c r="U10" s="11"/>
    </row>
    <row r="12" spans="2:35" x14ac:dyDescent="0.3">
      <c r="D12" s="5">
        <f>SUM(D4:D10)</f>
        <v>15</v>
      </c>
      <c r="E12" s="5">
        <f>SUM(E4:E10)</f>
        <v>5</v>
      </c>
      <c r="F12" s="5">
        <f>AVERAGE(F4:F8)</f>
        <v>1.5</v>
      </c>
      <c r="G12" s="24">
        <f>AVERAGE(G4:G7)</f>
        <v>1.625</v>
      </c>
      <c r="J12" s="5">
        <f>SUM(J4:J10)</f>
        <v>6</v>
      </c>
      <c r="N12" s="5">
        <f>SUM(N4:N10)</f>
        <v>126</v>
      </c>
      <c r="R12" s="5">
        <f>SUM(R4:R10)</f>
        <v>0</v>
      </c>
      <c r="U12" s="5">
        <f>SUM(U4:U10)</f>
        <v>1</v>
      </c>
      <c r="W12" s="5">
        <f>SUM(W4:W10)</f>
        <v>178</v>
      </c>
      <c r="X12" s="5">
        <f>W12-(N12+R12+U12)</f>
        <v>51</v>
      </c>
      <c r="Y12" s="6">
        <f>((D12+J12)/X12)*100</f>
        <v>41.17647058823529</v>
      </c>
      <c r="Z12" s="6">
        <f>100-Y12</f>
        <v>58.82352941176471</v>
      </c>
      <c r="AA12" s="6">
        <f>B4/120</f>
        <v>5.8333333333333334E-2</v>
      </c>
      <c r="AB12" s="6">
        <f>I4/120</f>
        <v>0.17499999999999999</v>
      </c>
      <c r="AC12" s="6">
        <f>(N9+2)/120</f>
        <v>0.28333333333333333</v>
      </c>
      <c r="AD12" s="6">
        <f>((N12+2)/(W12-R12))*100</f>
        <v>71.910112359550567</v>
      </c>
      <c r="AE12" s="6">
        <f>W4/120</f>
        <v>1.4833333333333334</v>
      </c>
      <c r="AF12" s="6">
        <f>J12</f>
        <v>6</v>
      </c>
      <c r="AG12" s="6">
        <v>5</v>
      </c>
      <c r="AH12" s="6">
        <f>(AG12/AF12)*100</f>
        <v>83.333333333333343</v>
      </c>
      <c r="AI12" s="6">
        <f>AVERAGE((N4+1),(N5+1),(N6+1),(N7+1),(N8+1))/120</f>
        <v>0.16500000000000001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9159-FB5D-9548-AE84-4AF781D9D030}">
  <dimension ref="B2:AI35"/>
  <sheetViews>
    <sheetView topLeftCell="A4" zoomScale="69" workbookViewId="0">
      <selection activeCell="G19" sqref="G1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customWidth="1"/>
    <col min="6" max="6" width="19.83203125" style="24" bestFit="1" customWidth="1"/>
    <col min="7" max="7" width="24.332031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5.832031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" style="5" customWidth="1"/>
    <col min="20" max="20" width="21.1640625" style="5" bestFit="1" customWidth="1"/>
    <col min="21" max="21" width="14.1640625" style="5" bestFit="1" customWidth="1"/>
    <col min="22" max="22" width="5.83203125" style="5" customWidth="1"/>
    <col min="23" max="23" width="40.6640625" style="5" bestFit="1" customWidth="1"/>
    <col min="24" max="24" width="19.6640625" style="5" bestFit="1" customWidth="1"/>
    <col min="25" max="25" width="34.5" style="6" customWidth="1"/>
    <col min="26" max="26" width="20.5" style="6" customWidth="1"/>
    <col min="27" max="27" width="11" style="6" bestFit="1" customWidth="1"/>
    <col min="28" max="28" width="14.1640625" style="6" customWidth="1"/>
    <col min="29" max="29" width="16.83203125" style="6" bestFit="1" customWidth="1"/>
    <col min="30" max="31" width="16.83203125" style="6" customWidth="1"/>
    <col min="32" max="33" width="14.83203125" style="5" bestFit="1" customWidth="1"/>
    <col min="34" max="34" width="13.5" style="5" bestFit="1" customWidth="1"/>
    <col min="35" max="35" width="24" style="5" bestFit="1" customWidth="1"/>
    <col min="36" max="16384" width="8.83203125" style="5"/>
  </cols>
  <sheetData>
    <row r="2" spans="2:35" ht="81" customHeight="1" x14ac:dyDescent="0.3">
      <c r="B2" s="38" t="s">
        <v>0</v>
      </c>
      <c r="C2" s="39"/>
      <c r="D2" s="39"/>
      <c r="E2" s="39"/>
      <c r="F2" s="39"/>
      <c r="G2" s="40"/>
      <c r="H2" s="13"/>
      <c r="I2" s="30" t="s">
        <v>4</v>
      </c>
      <c r="J2" s="31"/>
      <c r="K2" s="13"/>
      <c r="L2" s="32" t="s">
        <v>7</v>
      </c>
      <c r="M2" s="33"/>
      <c r="N2" s="34"/>
      <c r="O2" s="13"/>
      <c r="P2" s="35" t="s">
        <v>20</v>
      </c>
      <c r="Q2" s="36"/>
      <c r="R2" s="37"/>
      <c r="S2" s="13"/>
      <c r="T2" s="28" t="s">
        <v>8</v>
      </c>
      <c r="U2" s="29"/>
      <c r="V2" s="13"/>
      <c r="W2" s="3" t="s">
        <v>14</v>
      </c>
      <c r="X2" s="3" t="s">
        <v>18</v>
      </c>
      <c r="Y2" s="4" t="s">
        <v>15</v>
      </c>
      <c r="Z2" s="4" t="s">
        <v>16</v>
      </c>
      <c r="AA2" s="4" t="s">
        <v>21</v>
      </c>
      <c r="AB2" s="4" t="s">
        <v>10</v>
      </c>
      <c r="AC2" s="4" t="s">
        <v>23</v>
      </c>
      <c r="AD2" s="4" t="s">
        <v>26</v>
      </c>
      <c r="AE2" s="4" t="s">
        <v>24</v>
      </c>
      <c r="AF2" s="4" t="s">
        <v>11</v>
      </c>
      <c r="AG2" s="4" t="s">
        <v>12</v>
      </c>
      <c r="AH2" s="4" t="s">
        <v>17</v>
      </c>
      <c r="AI2" s="3" t="s">
        <v>27</v>
      </c>
    </row>
    <row r="3" spans="2:35" s="17" customFormat="1" x14ac:dyDescent="0.3">
      <c r="B3" s="12" t="s">
        <v>1</v>
      </c>
      <c r="C3" s="13" t="s">
        <v>2</v>
      </c>
      <c r="D3" s="13" t="s">
        <v>3</v>
      </c>
      <c r="E3" s="20" t="s">
        <v>19</v>
      </c>
      <c r="F3" s="22" t="s">
        <v>29</v>
      </c>
      <c r="G3" s="14" t="s">
        <v>28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5" t="s">
        <v>3</v>
      </c>
      <c r="O3" s="13"/>
      <c r="P3" s="12" t="s">
        <v>1</v>
      </c>
      <c r="Q3" s="13" t="s">
        <v>2</v>
      </c>
      <c r="R3" s="15" t="s">
        <v>3</v>
      </c>
      <c r="S3" s="13"/>
      <c r="T3" s="12" t="s">
        <v>5</v>
      </c>
      <c r="U3" s="15" t="s">
        <v>6</v>
      </c>
      <c r="V3" s="13"/>
      <c r="W3" s="13" t="s">
        <v>9</v>
      </c>
      <c r="Y3" s="18"/>
      <c r="Z3" s="18"/>
      <c r="AA3" s="18"/>
      <c r="AB3" s="18"/>
      <c r="AC3" s="18"/>
      <c r="AD3" s="18"/>
      <c r="AE3" s="18"/>
    </row>
    <row r="4" spans="2:35" x14ac:dyDescent="0.3">
      <c r="B4" s="7">
        <v>30</v>
      </c>
      <c r="C4" s="5">
        <v>30</v>
      </c>
      <c r="D4" s="5">
        <f>(C4-B4)+1</f>
        <v>1</v>
      </c>
      <c r="E4" s="5">
        <v>1</v>
      </c>
      <c r="F4" s="24">
        <f>D4*0.5</f>
        <v>0.5</v>
      </c>
      <c r="G4" s="23">
        <f>((B5-C4)-1)*0.5</f>
        <v>1</v>
      </c>
      <c r="I4" s="7">
        <v>96</v>
      </c>
      <c r="J4" s="8">
        <v>1</v>
      </c>
      <c r="L4" s="7">
        <v>97</v>
      </c>
      <c r="M4" s="5">
        <v>98</v>
      </c>
      <c r="N4" s="8">
        <f>(M4-L4)+1</f>
        <v>2</v>
      </c>
      <c r="P4" s="7">
        <v>4</v>
      </c>
      <c r="Q4" s="5">
        <v>7</v>
      </c>
      <c r="R4" s="8">
        <f>(Q4-P4)+1</f>
        <v>4</v>
      </c>
      <c r="T4" s="7">
        <v>412</v>
      </c>
      <c r="U4" s="8">
        <v>1</v>
      </c>
      <c r="W4" s="5">
        <v>412</v>
      </c>
    </row>
    <row r="5" spans="2:35" x14ac:dyDescent="0.3">
      <c r="B5" s="7">
        <v>33</v>
      </c>
      <c r="C5" s="5">
        <v>35</v>
      </c>
      <c r="D5" s="5">
        <f t="shared" ref="D5:D32" si="0">(C5-B5)+1</f>
        <v>3</v>
      </c>
      <c r="E5" s="5">
        <v>1</v>
      </c>
      <c r="F5" s="24">
        <f t="shared" ref="F5:F32" si="1">D5*0.5</f>
        <v>1.5</v>
      </c>
      <c r="G5" s="23">
        <f t="shared" ref="G5:G31" si="2">((B6-C5)-1)*0.5</f>
        <v>3.5</v>
      </c>
      <c r="I5" s="7">
        <v>116</v>
      </c>
      <c r="J5" s="8">
        <v>1</v>
      </c>
      <c r="L5" s="7">
        <v>117</v>
      </c>
      <c r="M5" s="5">
        <v>128</v>
      </c>
      <c r="N5" s="8">
        <f t="shared" ref="N5:N9" si="3">(M5-L5)+1</f>
        <v>12</v>
      </c>
      <c r="P5" s="7">
        <v>16</v>
      </c>
      <c r="Q5" s="5">
        <v>22</v>
      </c>
      <c r="R5" s="8">
        <f t="shared" ref="R5:R7" si="4">(Q5-P5)+1</f>
        <v>7</v>
      </c>
      <c r="T5" s="7"/>
      <c r="U5" s="8"/>
    </row>
    <row r="6" spans="2:35" x14ac:dyDescent="0.3">
      <c r="B6" s="7">
        <v>43</v>
      </c>
      <c r="C6" s="5">
        <v>43</v>
      </c>
      <c r="D6" s="5">
        <f t="shared" si="0"/>
        <v>1</v>
      </c>
      <c r="E6" s="5">
        <v>1</v>
      </c>
      <c r="F6" s="24">
        <f t="shared" si="1"/>
        <v>0.5</v>
      </c>
      <c r="G6" s="23">
        <f t="shared" si="2"/>
        <v>1</v>
      </c>
      <c r="I6" s="7">
        <v>143</v>
      </c>
      <c r="J6" s="8">
        <v>1</v>
      </c>
      <c r="L6" s="7">
        <v>144</v>
      </c>
      <c r="M6" s="5">
        <v>169</v>
      </c>
      <c r="N6" s="8">
        <f t="shared" si="3"/>
        <v>26</v>
      </c>
      <c r="P6" s="7">
        <v>52</v>
      </c>
      <c r="Q6" s="5">
        <v>61</v>
      </c>
      <c r="R6" s="8">
        <f t="shared" si="4"/>
        <v>10</v>
      </c>
      <c r="T6" s="7"/>
      <c r="U6" s="8"/>
    </row>
    <row r="7" spans="2:35" x14ac:dyDescent="0.3">
      <c r="B7" s="7">
        <v>46</v>
      </c>
      <c r="C7" s="5">
        <v>46</v>
      </c>
      <c r="D7" s="5">
        <f t="shared" si="0"/>
        <v>1</v>
      </c>
      <c r="E7" s="5">
        <v>1</v>
      </c>
      <c r="F7" s="24">
        <f t="shared" si="1"/>
        <v>0.5</v>
      </c>
      <c r="G7" s="23">
        <f t="shared" si="2"/>
        <v>1.5</v>
      </c>
      <c r="I7" s="7">
        <v>307</v>
      </c>
      <c r="J7" s="8">
        <v>1</v>
      </c>
      <c r="L7" s="7">
        <v>308</v>
      </c>
      <c r="M7" s="5">
        <v>317</v>
      </c>
      <c r="N7" s="8">
        <f t="shared" si="3"/>
        <v>10</v>
      </c>
      <c r="P7" s="7">
        <v>210</v>
      </c>
      <c r="Q7" s="5">
        <v>220</v>
      </c>
      <c r="R7" s="8">
        <f t="shared" si="4"/>
        <v>11</v>
      </c>
      <c r="T7" s="7"/>
      <c r="U7" s="8"/>
    </row>
    <row r="8" spans="2:35" x14ac:dyDescent="0.3">
      <c r="B8" s="7">
        <v>50</v>
      </c>
      <c r="C8" s="5">
        <v>50</v>
      </c>
      <c r="D8" s="5">
        <f t="shared" si="0"/>
        <v>1</v>
      </c>
      <c r="E8" s="5">
        <v>1</v>
      </c>
      <c r="F8" s="24">
        <f t="shared" si="1"/>
        <v>0.5</v>
      </c>
      <c r="G8" s="23">
        <f>((B9-C8-R6)-1)*0.5</f>
        <v>2.5</v>
      </c>
      <c r="I8" s="7">
        <v>323</v>
      </c>
      <c r="J8" s="8">
        <v>1</v>
      </c>
      <c r="L8" s="7">
        <v>324</v>
      </c>
      <c r="M8" s="5">
        <v>326</v>
      </c>
      <c r="N8" s="8">
        <f t="shared" si="3"/>
        <v>3</v>
      </c>
      <c r="P8" s="7"/>
      <c r="R8" s="8"/>
      <c r="T8" s="7"/>
      <c r="U8" s="8"/>
    </row>
    <row r="9" spans="2:35" x14ac:dyDescent="0.3">
      <c r="B9" s="7">
        <v>66</v>
      </c>
      <c r="C9" s="5">
        <v>66</v>
      </c>
      <c r="D9" s="5">
        <f t="shared" si="0"/>
        <v>1</v>
      </c>
      <c r="E9" s="5">
        <v>1</v>
      </c>
      <c r="F9" s="24">
        <f t="shared" si="1"/>
        <v>0.5</v>
      </c>
      <c r="G9" s="23">
        <f t="shared" si="2"/>
        <v>2</v>
      </c>
      <c r="I9" s="7">
        <v>352</v>
      </c>
      <c r="J9" s="8">
        <v>1</v>
      </c>
      <c r="L9" s="7">
        <v>353</v>
      </c>
      <c r="M9" s="5">
        <v>411</v>
      </c>
      <c r="N9" s="8">
        <f t="shared" si="3"/>
        <v>59</v>
      </c>
      <c r="P9" s="7"/>
      <c r="R9" s="8"/>
      <c r="T9" s="7"/>
      <c r="U9" s="8"/>
    </row>
    <row r="10" spans="2:35" x14ac:dyDescent="0.3">
      <c r="B10" s="7">
        <v>71</v>
      </c>
      <c r="C10" s="5">
        <v>95</v>
      </c>
      <c r="D10" s="5">
        <f t="shared" si="0"/>
        <v>25</v>
      </c>
      <c r="E10" s="5">
        <v>1</v>
      </c>
      <c r="F10" s="24">
        <f t="shared" si="1"/>
        <v>12.5</v>
      </c>
      <c r="G10" s="23">
        <f>((B11-C10-N4)-1)*0.5</f>
        <v>5.5</v>
      </c>
      <c r="I10" s="7"/>
      <c r="J10" s="8"/>
      <c r="L10" s="7"/>
      <c r="N10" s="8"/>
      <c r="P10" s="7"/>
      <c r="R10" s="8"/>
      <c r="T10" s="7"/>
      <c r="U10" s="8"/>
    </row>
    <row r="11" spans="2:35" x14ac:dyDescent="0.3">
      <c r="B11" s="7">
        <v>109</v>
      </c>
      <c r="C11" s="5">
        <v>111</v>
      </c>
      <c r="D11" s="5">
        <f t="shared" si="0"/>
        <v>3</v>
      </c>
      <c r="E11" s="5">
        <v>1</v>
      </c>
      <c r="F11" s="24">
        <f t="shared" si="1"/>
        <v>1.5</v>
      </c>
      <c r="G11" s="23">
        <f t="shared" si="2"/>
        <v>0.5</v>
      </c>
      <c r="I11" s="7"/>
      <c r="J11" s="8"/>
      <c r="L11" s="7"/>
      <c r="N11" s="8"/>
      <c r="P11" s="7"/>
      <c r="R11" s="8"/>
      <c r="T11" s="7"/>
      <c r="U11" s="8"/>
    </row>
    <row r="12" spans="2:35" x14ac:dyDescent="0.3">
      <c r="B12" s="7">
        <v>113</v>
      </c>
      <c r="C12" s="5">
        <v>115</v>
      </c>
      <c r="D12" s="5">
        <f t="shared" si="0"/>
        <v>3</v>
      </c>
      <c r="E12" s="5">
        <v>1</v>
      </c>
      <c r="F12" s="24">
        <f t="shared" si="1"/>
        <v>1.5</v>
      </c>
      <c r="G12" s="23">
        <f>((B13-C12-N5)-1)*0.5</f>
        <v>3</v>
      </c>
      <c r="I12" s="7"/>
      <c r="J12" s="8"/>
      <c r="L12" s="7"/>
      <c r="N12" s="8"/>
      <c r="P12" s="7"/>
      <c r="R12" s="8"/>
      <c r="T12" s="7"/>
      <c r="U12" s="8"/>
    </row>
    <row r="13" spans="2:35" x14ac:dyDescent="0.3">
      <c r="B13" s="7">
        <v>134</v>
      </c>
      <c r="C13" s="5">
        <v>136</v>
      </c>
      <c r="D13" s="5">
        <f t="shared" si="0"/>
        <v>3</v>
      </c>
      <c r="E13" s="5">
        <v>1</v>
      </c>
      <c r="F13" s="24">
        <f t="shared" si="1"/>
        <v>1.5</v>
      </c>
      <c r="G13" s="23">
        <f t="shared" si="2"/>
        <v>2</v>
      </c>
      <c r="I13" s="7"/>
      <c r="J13" s="8"/>
      <c r="L13" s="7"/>
      <c r="N13" s="8"/>
      <c r="P13" s="7"/>
      <c r="R13" s="8"/>
      <c r="T13" s="7"/>
      <c r="U13" s="8"/>
    </row>
    <row r="14" spans="2:35" x14ac:dyDescent="0.3">
      <c r="B14" s="7">
        <v>141</v>
      </c>
      <c r="C14" s="5">
        <v>142</v>
      </c>
      <c r="D14" s="5">
        <f t="shared" si="0"/>
        <v>2</v>
      </c>
      <c r="E14" s="5">
        <v>1</v>
      </c>
      <c r="F14" s="24">
        <f t="shared" si="1"/>
        <v>1</v>
      </c>
      <c r="G14" s="23">
        <f>((B15-C14-N6)-1)*0.5</f>
        <v>4.5</v>
      </c>
      <c r="I14" s="7"/>
      <c r="J14" s="8"/>
      <c r="L14" s="7"/>
      <c r="N14" s="8"/>
      <c r="P14" s="7"/>
      <c r="R14" s="8"/>
      <c r="T14" s="7"/>
      <c r="U14" s="8"/>
    </row>
    <row r="15" spans="2:35" x14ac:dyDescent="0.3">
      <c r="B15" s="7">
        <v>178</v>
      </c>
      <c r="C15" s="5">
        <v>179</v>
      </c>
      <c r="D15" s="5">
        <f t="shared" si="0"/>
        <v>2</v>
      </c>
      <c r="E15" s="5">
        <v>1</v>
      </c>
      <c r="F15" s="24">
        <f t="shared" si="1"/>
        <v>1</v>
      </c>
      <c r="G15" s="23">
        <f t="shared" si="2"/>
        <v>2</v>
      </c>
      <c r="I15" s="7"/>
      <c r="J15" s="8"/>
      <c r="L15" s="7"/>
      <c r="N15" s="8"/>
      <c r="P15" s="7"/>
      <c r="R15" s="8"/>
      <c r="T15" s="7"/>
      <c r="U15" s="8"/>
    </row>
    <row r="16" spans="2:35" x14ac:dyDescent="0.3">
      <c r="B16" s="7">
        <v>184</v>
      </c>
      <c r="C16" s="5">
        <v>190</v>
      </c>
      <c r="D16" s="5">
        <f t="shared" si="0"/>
        <v>7</v>
      </c>
      <c r="E16" s="5">
        <v>1</v>
      </c>
      <c r="F16" s="24">
        <f t="shared" si="1"/>
        <v>3.5</v>
      </c>
      <c r="G16" s="23">
        <f t="shared" si="2"/>
        <v>6.5</v>
      </c>
      <c r="I16" s="7"/>
      <c r="J16" s="8"/>
      <c r="L16" s="7"/>
      <c r="N16" s="8"/>
      <c r="P16" s="7"/>
      <c r="R16" s="8"/>
      <c r="T16" s="7"/>
      <c r="U16" s="8"/>
    </row>
    <row r="17" spans="2:21" x14ac:dyDescent="0.3">
      <c r="B17" s="7">
        <v>204</v>
      </c>
      <c r="C17" s="5">
        <v>204</v>
      </c>
      <c r="D17" s="5">
        <f t="shared" si="0"/>
        <v>1</v>
      </c>
      <c r="E17" s="5">
        <v>1</v>
      </c>
      <c r="F17" s="24">
        <f t="shared" si="1"/>
        <v>0.5</v>
      </c>
      <c r="G17" s="23">
        <f t="shared" si="2"/>
        <v>1.5</v>
      </c>
      <c r="I17" s="7"/>
      <c r="J17" s="8"/>
      <c r="L17" s="7"/>
      <c r="N17" s="8"/>
      <c r="P17" s="7"/>
      <c r="R17" s="8"/>
      <c r="T17" s="7"/>
      <c r="U17" s="8"/>
    </row>
    <row r="18" spans="2:21" x14ac:dyDescent="0.3">
      <c r="B18" s="7">
        <v>208</v>
      </c>
      <c r="C18" s="5">
        <v>208</v>
      </c>
      <c r="D18" s="5">
        <f t="shared" si="0"/>
        <v>1</v>
      </c>
      <c r="E18" s="5">
        <v>1</v>
      </c>
      <c r="F18" s="24">
        <f t="shared" si="1"/>
        <v>0.5</v>
      </c>
      <c r="G18" s="23">
        <f>((B19-C18-R7)-1)*0.5</f>
        <v>7</v>
      </c>
      <c r="I18" s="7"/>
      <c r="J18" s="8"/>
      <c r="L18" s="7"/>
      <c r="N18" s="8"/>
      <c r="P18" s="7"/>
      <c r="R18" s="8"/>
      <c r="T18" s="7"/>
      <c r="U18" s="8"/>
    </row>
    <row r="19" spans="2:21" x14ac:dyDescent="0.3">
      <c r="B19" s="7">
        <v>234</v>
      </c>
      <c r="C19" s="5">
        <v>237</v>
      </c>
      <c r="D19" s="5">
        <f t="shared" si="0"/>
        <v>4</v>
      </c>
      <c r="E19" s="5">
        <v>1</v>
      </c>
      <c r="F19" s="24">
        <f t="shared" si="1"/>
        <v>2</v>
      </c>
      <c r="G19" s="23">
        <f t="shared" si="2"/>
        <v>2.5</v>
      </c>
      <c r="I19" s="7"/>
      <c r="J19" s="8"/>
      <c r="L19" s="7"/>
      <c r="N19" s="8"/>
      <c r="P19" s="7"/>
      <c r="R19" s="8"/>
      <c r="T19" s="7"/>
      <c r="U19" s="8"/>
    </row>
    <row r="20" spans="2:21" x14ac:dyDescent="0.3">
      <c r="B20" s="7">
        <v>243</v>
      </c>
      <c r="C20" s="5">
        <v>245</v>
      </c>
      <c r="D20" s="5">
        <f t="shared" si="0"/>
        <v>3</v>
      </c>
      <c r="E20" s="5">
        <v>1</v>
      </c>
      <c r="F20" s="24">
        <f t="shared" si="1"/>
        <v>1.5</v>
      </c>
      <c r="G20" s="23">
        <f t="shared" si="2"/>
        <v>10.5</v>
      </c>
      <c r="I20" s="7"/>
      <c r="J20" s="8"/>
      <c r="L20" s="7"/>
      <c r="N20" s="8"/>
      <c r="P20" s="7"/>
      <c r="R20" s="8"/>
      <c r="T20" s="7"/>
      <c r="U20" s="8"/>
    </row>
    <row r="21" spans="2:21" x14ac:dyDescent="0.3">
      <c r="B21" s="7">
        <v>267</v>
      </c>
      <c r="C21" s="5">
        <v>267</v>
      </c>
      <c r="D21" s="5">
        <f t="shared" si="0"/>
        <v>1</v>
      </c>
      <c r="E21" s="5">
        <v>1</v>
      </c>
      <c r="F21" s="24">
        <f t="shared" si="1"/>
        <v>0.5</v>
      </c>
      <c r="G21" s="23">
        <f t="shared" si="2"/>
        <v>1.5</v>
      </c>
      <c r="I21" s="7"/>
      <c r="J21" s="8"/>
      <c r="L21" s="7"/>
      <c r="N21" s="8"/>
      <c r="P21" s="7"/>
      <c r="R21" s="8"/>
      <c r="T21" s="7"/>
      <c r="U21" s="8"/>
    </row>
    <row r="22" spans="2:21" x14ac:dyDescent="0.3">
      <c r="B22" s="7">
        <v>271</v>
      </c>
      <c r="C22" s="5">
        <v>271</v>
      </c>
      <c r="D22" s="5">
        <f t="shared" si="0"/>
        <v>1</v>
      </c>
      <c r="E22" s="5">
        <v>1</v>
      </c>
      <c r="F22" s="24">
        <f t="shared" si="1"/>
        <v>0.5</v>
      </c>
      <c r="G22" s="23">
        <f t="shared" si="2"/>
        <v>4</v>
      </c>
      <c r="I22" s="7"/>
      <c r="J22" s="8"/>
      <c r="L22" s="7"/>
      <c r="N22" s="8"/>
      <c r="P22" s="7"/>
      <c r="R22" s="8"/>
      <c r="T22" s="7"/>
      <c r="U22" s="8"/>
    </row>
    <row r="23" spans="2:21" x14ac:dyDescent="0.3">
      <c r="B23" s="7">
        <v>280</v>
      </c>
      <c r="C23" s="5">
        <v>280</v>
      </c>
      <c r="D23" s="5">
        <f t="shared" si="0"/>
        <v>1</v>
      </c>
      <c r="E23" s="5">
        <v>1</v>
      </c>
      <c r="F23" s="24">
        <f t="shared" si="1"/>
        <v>0.5</v>
      </c>
      <c r="G23" s="23">
        <f t="shared" si="2"/>
        <v>1</v>
      </c>
      <c r="I23" s="7"/>
      <c r="J23" s="8"/>
      <c r="L23" s="7"/>
      <c r="N23" s="8"/>
      <c r="P23" s="7"/>
      <c r="R23" s="8"/>
      <c r="T23" s="7"/>
      <c r="U23" s="8"/>
    </row>
    <row r="24" spans="2:21" x14ac:dyDescent="0.3">
      <c r="B24" s="7">
        <v>283</v>
      </c>
      <c r="C24" s="5">
        <v>283</v>
      </c>
      <c r="D24" s="5">
        <f t="shared" si="0"/>
        <v>1</v>
      </c>
      <c r="E24" s="5">
        <v>1</v>
      </c>
      <c r="F24" s="24">
        <f t="shared" si="1"/>
        <v>0.5</v>
      </c>
      <c r="G24" s="23">
        <f t="shared" si="2"/>
        <v>0.5</v>
      </c>
      <c r="I24" s="7"/>
      <c r="J24" s="8"/>
      <c r="L24" s="7"/>
      <c r="N24" s="8"/>
      <c r="P24" s="7"/>
      <c r="R24" s="8"/>
      <c r="T24" s="7"/>
      <c r="U24" s="8"/>
    </row>
    <row r="25" spans="2:21" x14ac:dyDescent="0.3">
      <c r="B25" s="7">
        <v>285</v>
      </c>
      <c r="C25" s="5">
        <v>285</v>
      </c>
      <c r="D25" s="5">
        <f t="shared" si="0"/>
        <v>1</v>
      </c>
      <c r="E25" s="5">
        <v>1</v>
      </c>
      <c r="F25" s="24">
        <f t="shared" si="1"/>
        <v>0.5</v>
      </c>
      <c r="G25" s="23">
        <f t="shared" si="2"/>
        <v>1</v>
      </c>
      <c r="I25" s="7"/>
      <c r="J25" s="8"/>
      <c r="L25" s="7"/>
      <c r="N25" s="8"/>
      <c r="P25" s="7"/>
      <c r="R25" s="8"/>
      <c r="T25" s="7"/>
      <c r="U25" s="8"/>
    </row>
    <row r="26" spans="2:21" x14ac:dyDescent="0.3">
      <c r="B26" s="7">
        <v>288</v>
      </c>
      <c r="C26" s="5">
        <v>288</v>
      </c>
      <c r="D26" s="5">
        <f t="shared" si="0"/>
        <v>1</v>
      </c>
      <c r="E26" s="5">
        <v>1</v>
      </c>
      <c r="F26" s="24">
        <f t="shared" si="1"/>
        <v>0.5</v>
      </c>
      <c r="G26" s="23">
        <f t="shared" si="2"/>
        <v>4</v>
      </c>
      <c r="I26" s="7"/>
      <c r="J26" s="8"/>
      <c r="L26" s="7"/>
      <c r="N26" s="8"/>
      <c r="P26" s="7"/>
      <c r="R26" s="8"/>
      <c r="T26" s="7"/>
      <c r="U26" s="8"/>
    </row>
    <row r="27" spans="2:21" x14ac:dyDescent="0.3">
      <c r="B27" s="7">
        <v>297</v>
      </c>
      <c r="C27" s="5">
        <v>298</v>
      </c>
      <c r="D27" s="5">
        <f t="shared" si="0"/>
        <v>2</v>
      </c>
      <c r="E27" s="5">
        <v>1</v>
      </c>
      <c r="F27" s="24">
        <f t="shared" si="1"/>
        <v>1</v>
      </c>
      <c r="G27" s="23">
        <f t="shared" si="2"/>
        <v>1.5</v>
      </c>
      <c r="I27" s="7"/>
      <c r="J27" s="8"/>
      <c r="L27" s="7"/>
      <c r="N27" s="8"/>
      <c r="P27" s="7"/>
      <c r="R27" s="8"/>
      <c r="T27" s="7"/>
      <c r="U27" s="8"/>
    </row>
    <row r="28" spans="2:21" x14ac:dyDescent="0.3">
      <c r="B28" s="7">
        <v>302</v>
      </c>
      <c r="C28" s="5">
        <v>306</v>
      </c>
      <c r="D28" s="5">
        <f t="shared" si="0"/>
        <v>5</v>
      </c>
      <c r="E28" s="5">
        <v>1</v>
      </c>
      <c r="F28" s="24">
        <f t="shared" si="1"/>
        <v>2.5</v>
      </c>
      <c r="G28" s="23">
        <f>((B29-C28-N7-N8)-1)*0.5</f>
        <v>4.5</v>
      </c>
      <c r="I28" s="7"/>
      <c r="J28" s="8"/>
      <c r="L28" s="7"/>
      <c r="N28" s="8"/>
      <c r="P28" s="7"/>
      <c r="R28" s="8"/>
      <c r="T28" s="7"/>
      <c r="U28" s="8"/>
    </row>
    <row r="29" spans="2:21" x14ac:dyDescent="0.3">
      <c r="B29" s="7">
        <v>329</v>
      </c>
      <c r="C29" s="5">
        <v>329</v>
      </c>
      <c r="D29" s="5">
        <f t="shared" si="0"/>
        <v>1</v>
      </c>
      <c r="E29" s="5">
        <v>1</v>
      </c>
      <c r="F29" s="24">
        <f t="shared" si="1"/>
        <v>0.5</v>
      </c>
      <c r="G29" s="23">
        <f t="shared" si="2"/>
        <v>0.5</v>
      </c>
      <c r="I29" s="7"/>
      <c r="J29" s="8"/>
      <c r="L29" s="7"/>
      <c r="N29" s="8"/>
      <c r="P29" s="7"/>
      <c r="R29" s="8"/>
      <c r="T29" s="7"/>
      <c r="U29" s="8"/>
    </row>
    <row r="30" spans="2:21" x14ac:dyDescent="0.3">
      <c r="B30" s="7">
        <v>331</v>
      </c>
      <c r="C30" s="5">
        <v>331</v>
      </c>
      <c r="D30" s="5">
        <f t="shared" si="0"/>
        <v>1</v>
      </c>
      <c r="E30" s="5">
        <v>1</v>
      </c>
      <c r="F30" s="24">
        <f t="shared" si="1"/>
        <v>0.5</v>
      </c>
      <c r="G30" s="23">
        <f t="shared" si="2"/>
        <v>2.5</v>
      </c>
      <c r="I30" s="7"/>
      <c r="J30" s="8"/>
      <c r="L30" s="7"/>
      <c r="N30" s="8"/>
      <c r="P30" s="7"/>
      <c r="R30" s="8"/>
      <c r="T30" s="7"/>
      <c r="U30" s="8"/>
    </row>
    <row r="31" spans="2:21" x14ac:dyDescent="0.3">
      <c r="B31" s="7">
        <v>337</v>
      </c>
      <c r="C31" s="5">
        <v>341</v>
      </c>
      <c r="D31" s="5">
        <f t="shared" si="0"/>
        <v>5</v>
      </c>
      <c r="E31" s="5">
        <v>1</v>
      </c>
      <c r="F31" s="24">
        <f t="shared" si="1"/>
        <v>2.5</v>
      </c>
      <c r="G31" s="23">
        <f t="shared" si="2"/>
        <v>1</v>
      </c>
      <c r="I31" s="7"/>
      <c r="J31" s="8"/>
      <c r="L31" s="7"/>
      <c r="N31" s="8"/>
      <c r="P31" s="7"/>
      <c r="R31" s="8"/>
      <c r="T31" s="7"/>
      <c r="U31" s="8"/>
    </row>
    <row r="32" spans="2:21" x14ac:dyDescent="0.3">
      <c r="B32" s="7">
        <v>344</v>
      </c>
      <c r="C32" s="5">
        <v>351</v>
      </c>
      <c r="D32" s="5">
        <f t="shared" si="0"/>
        <v>8</v>
      </c>
      <c r="E32" s="5">
        <v>1</v>
      </c>
      <c r="F32" s="24">
        <f t="shared" si="1"/>
        <v>4</v>
      </c>
      <c r="G32" s="8"/>
      <c r="I32" s="7"/>
      <c r="J32" s="8"/>
      <c r="L32" s="7"/>
      <c r="N32" s="8"/>
      <c r="P32" s="7"/>
      <c r="R32" s="8"/>
      <c r="T32" s="7"/>
      <c r="U32" s="8"/>
    </row>
    <row r="33" spans="2:35" x14ac:dyDescent="0.3">
      <c r="B33" s="9"/>
      <c r="C33" s="10"/>
      <c r="D33" s="10"/>
      <c r="E33" s="10"/>
      <c r="F33" s="27"/>
      <c r="G33" s="11"/>
      <c r="I33" s="9"/>
      <c r="J33" s="11"/>
      <c r="L33" s="9"/>
      <c r="M33" s="10"/>
      <c r="N33" s="11"/>
      <c r="P33" s="9"/>
      <c r="Q33" s="10"/>
      <c r="R33" s="11"/>
      <c r="T33" s="9"/>
      <c r="U33" s="11"/>
    </row>
    <row r="35" spans="2:35" x14ac:dyDescent="0.3">
      <c r="D35" s="5">
        <f>SUM(D4:D33)</f>
        <v>90</v>
      </c>
      <c r="E35" s="5">
        <f>SUM(E4:E33)</f>
        <v>29</v>
      </c>
      <c r="F35" s="24">
        <f>AVERAGE(F4:F32)</f>
        <v>1.5517241379310345</v>
      </c>
      <c r="G35" s="24">
        <f>AVERAGE(G4:G31)</f>
        <v>2.8214285714285716</v>
      </c>
      <c r="J35" s="5">
        <f>SUM(J4:J33)</f>
        <v>6</v>
      </c>
      <c r="N35" s="5">
        <f>SUM(N4:N33)</f>
        <v>112</v>
      </c>
      <c r="R35" s="5">
        <f>SUM(R4:R33)</f>
        <v>32</v>
      </c>
      <c r="U35" s="5">
        <f>SUM(U4:U33)</f>
        <v>1</v>
      </c>
      <c r="W35" s="5">
        <f>SUM(W4:W33)</f>
        <v>412</v>
      </c>
      <c r="X35" s="5">
        <f>W35-(N35+R35+U35)</f>
        <v>267</v>
      </c>
      <c r="Y35" s="6">
        <f>((D35+J35)/X35)*100</f>
        <v>35.955056179775283</v>
      </c>
      <c r="Z35" s="6">
        <f>100-Y35</f>
        <v>64.044943820224717</v>
      </c>
      <c r="AA35" s="6">
        <f>B4/120</f>
        <v>0.25</v>
      </c>
      <c r="AB35" s="6">
        <f>I4/120</f>
        <v>0.8</v>
      </c>
      <c r="AC35" s="6">
        <f>(N9+2)/120</f>
        <v>0.5083333333333333</v>
      </c>
      <c r="AD35" s="6">
        <f>((N35+2)/(W35-R35))*100</f>
        <v>30</v>
      </c>
      <c r="AE35" s="6">
        <f>T4/120</f>
        <v>3.4333333333333331</v>
      </c>
      <c r="AF35" s="6">
        <f>J35</f>
        <v>6</v>
      </c>
      <c r="AG35" s="6">
        <v>5</v>
      </c>
      <c r="AH35" s="6">
        <f>(AG35/AF35)*100</f>
        <v>83.333333333333343</v>
      </c>
      <c r="AI35" s="6">
        <f>AVERAGE((N4+1),(N5+1),(N6+1),(N7+1),(N8+1))/120</f>
        <v>9.6666666666666665E-2</v>
      </c>
    </row>
  </sheetData>
  <mergeCells count="5">
    <mergeCell ref="T2:U2"/>
    <mergeCell ref="I2:J2"/>
    <mergeCell ref="L2:N2"/>
    <mergeCell ref="P2:R2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H10"/>
  <sheetViews>
    <sheetView tabSelected="1" workbookViewId="0">
      <selection activeCell="G8" sqref="G8"/>
    </sheetView>
  </sheetViews>
  <sheetFormatPr baseColWidth="10" defaultRowHeight="15" x14ac:dyDescent="0.2"/>
  <cols>
    <col min="1" max="1" width="3.33203125" customWidth="1"/>
  </cols>
  <sheetData>
    <row r="1" spans="2:8" ht="11" customHeight="1" x14ac:dyDescent="0.2"/>
    <row r="2" spans="2:8" ht="80" x14ac:dyDescent="0.2">
      <c r="B2" s="2" t="s">
        <v>13</v>
      </c>
      <c r="C2" s="1" t="s">
        <v>15</v>
      </c>
      <c r="D2" s="1" t="s">
        <v>10</v>
      </c>
      <c r="E2" s="1" t="s">
        <v>23</v>
      </c>
      <c r="F2" s="1" t="s">
        <v>26</v>
      </c>
      <c r="G2" s="1" t="s">
        <v>25</v>
      </c>
      <c r="H2" s="1" t="s">
        <v>12</v>
      </c>
    </row>
    <row r="3" spans="2:8" x14ac:dyDescent="0.2">
      <c r="B3">
        <v>1</v>
      </c>
      <c r="C3" s="19">
        <v>37.5</v>
      </c>
      <c r="D3" s="19">
        <v>0.2</v>
      </c>
      <c r="E3" s="19">
        <v>0.65</v>
      </c>
      <c r="F3" s="19">
        <v>77.227722772277232</v>
      </c>
      <c r="G3" s="19">
        <v>0.84166666666666667</v>
      </c>
      <c r="H3" s="19">
        <v>0</v>
      </c>
    </row>
    <row r="4" spans="2:8" x14ac:dyDescent="0.2">
      <c r="B4">
        <v>2</v>
      </c>
      <c r="C4" s="19">
        <v>38.679245283018872</v>
      </c>
      <c r="D4" s="19">
        <v>0.81666666666666665</v>
      </c>
      <c r="E4" s="19" t="s">
        <v>22</v>
      </c>
      <c r="F4" s="19">
        <v>46.890756302521005</v>
      </c>
      <c r="G4" s="19">
        <v>5</v>
      </c>
      <c r="H4" s="19">
        <v>4</v>
      </c>
    </row>
    <row r="5" spans="2:8" x14ac:dyDescent="0.2">
      <c r="B5">
        <v>3</v>
      </c>
      <c r="C5" s="19">
        <v>43.75</v>
      </c>
      <c r="D5" s="19">
        <v>0.13333333333333333</v>
      </c>
      <c r="E5" s="19">
        <v>0.81666666666666665</v>
      </c>
      <c r="F5" s="19">
        <v>86.725663716814154</v>
      </c>
      <c r="G5" s="19">
        <v>0.94166666666666665</v>
      </c>
      <c r="H5" s="19">
        <v>0</v>
      </c>
    </row>
    <row r="6" spans="2:8" x14ac:dyDescent="0.2">
      <c r="B6">
        <v>4</v>
      </c>
      <c r="C6" s="19">
        <v>42.857142857142854</v>
      </c>
      <c r="D6" s="19">
        <v>0.52500000000000002</v>
      </c>
      <c r="E6" s="19">
        <v>0.42499999999999999</v>
      </c>
      <c r="F6" s="19">
        <v>45.132743362831853</v>
      </c>
      <c r="G6" s="19">
        <v>0.94166666666666665</v>
      </c>
      <c r="H6" s="19">
        <v>0</v>
      </c>
    </row>
    <row r="7" spans="2:8" x14ac:dyDescent="0.2">
      <c r="B7">
        <v>5</v>
      </c>
      <c r="C7" s="19">
        <v>26.573426573426573</v>
      </c>
      <c r="D7" s="19">
        <v>0.59166666666666667</v>
      </c>
      <c r="E7" s="19">
        <v>1.4750000000000001</v>
      </c>
      <c r="F7" s="19">
        <v>56.574923547400616</v>
      </c>
      <c r="G7" s="19">
        <v>2.7250000000000001</v>
      </c>
      <c r="H7" s="19">
        <v>1</v>
      </c>
    </row>
    <row r="8" spans="2:8" x14ac:dyDescent="0.2">
      <c r="B8">
        <v>6</v>
      </c>
      <c r="C8" s="19">
        <v>29.761904761904763</v>
      </c>
      <c r="D8" s="19">
        <v>0.76666666666666672</v>
      </c>
      <c r="E8" s="19">
        <v>0.9</v>
      </c>
      <c r="F8" s="19">
        <v>56.544502617801051</v>
      </c>
      <c r="G8" s="19">
        <v>1.6583333333333334</v>
      </c>
      <c r="H8" s="19">
        <v>0</v>
      </c>
    </row>
    <row r="9" spans="2:8" x14ac:dyDescent="0.2">
      <c r="B9">
        <v>7</v>
      </c>
      <c r="C9" s="19">
        <v>41.17647058823529</v>
      </c>
      <c r="D9" s="19">
        <v>0.17499999999999999</v>
      </c>
      <c r="E9" s="19">
        <v>0.28333333333333333</v>
      </c>
      <c r="F9" s="19">
        <v>71.910112359550567</v>
      </c>
      <c r="G9" s="19">
        <v>1.4833333333333334</v>
      </c>
      <c r="H9" s="19">
        <v>5</v>
      </c>
    </row>
    <row r="10" spans="2:8" x14ac:dyDescent="0.2">
      <c r="B10">
        <v>8</v>
      </c>
      <c r="C10" s="19">
        <v>35.955056179775283</v>
      </c>
      <c r="D10" s="19">
        <v>0.8</v>
      </c>
      <c r="E10" s="19">
        <v>0.5083333333333333</v>
      </c>
      <c r="F10" s="19">
        <v>30</v>
      </c>
      <c r="G10" s="19">
        <v>3.4333333333333331</v>
      </c>
      <c r="H10" s="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2025-04-29T01:53:51Z</dcterms:modified>
</cp:coreProperties>
</file>