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5/Manuscripts/McClure, Patel et al, 2025/New figures and outline/Behavior worksheets/2025-02-04 Ex345/"/>
    </mc:Choice>
  </mc:AlternateContent>
  <xr:revisionPtr revIDLastSave="0" documentId="13_ncr:1_{D31B13ED-52A0-354D-866F-250CB8596BA0}" xr6:coauthVersionLast="47" xr6:coauthVersionMax="47" xr10:uidLastSave="{00000000-0000-0000-0000-000000000000}"/>
  <bookViews>
    <workbookView xWindow="0" yWindow="500" windowWidth="28800" windowHeight="16380" activeTab="8" xr2:uid="{E8647115-4527-472B-9C5C-A7FAAB6ACF7F}"/>
  </bookViews>
  <sheets>
    <sheet name="Worm 1" sheetId="3" r:id="rId1"/>
    <sheet name="Worm 2" sheetId="25" r:id="rId2"/>
    <sheet name="Worm 3" sheetId="20" r:id="rId3"/>
    <sheet name="Worm 4" sheetId="21" r:id="rId4"/>
    <sheet name="Worm 5" sheetId="22" r:id="rId5"/>
    <sheet name="Worm 6" sheetId="23" r:id="rId6"/>
    <sheet name="Worm 7" sheetId="24" r:id="rId7"/>
    <sheet name="Worm 8" sheetId="19" r:id="rId8"/>
    <sheet name="Compiled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3" i="19" l="1"/>
  <c r="AA8" i="24"/>
  <c r="AA7" i="23"/>
  <c r="AA8" i="22"/>
  <c r="AA17" i="21"/>
  <c r="AA12" i="20"/>
  <c r="AC13" i="25"/>
  <c r="Z13" i="25"/>
  <c r="Y13" i="25"/>
  <c r="U13" i="25"/>
  <c r="S13" i="25"/>
  <c r="H13" i="25"/>
  <c r="AD13" i="25" s="1"/>
  <c r="AF13" i="25" s="1"/>
  <c r="E13" i="25"/>
  <c r="D10" i="25"/>
  <c r="D9" i="25"/>
  <c r="D8" i="25"/>
  <c r="D7" i="25"/>
  <c r="D6" i="25"/>
  <c r="L13" i="25"/>
  <c r="D5" i="25"/>
  <c r="P4" i="25"/>
  <c r="L4" i="25"/>
  <c r="D4" i="25"/>
  <c r="AC8" i="24"/>
  <c r="Z8" i="24"/>
  <c r="Y8" i="24"/>
  <c r="U8" i="24"/>
  <c r="S8" i="24"/>
  <c r="H8" i="24"/>
  <c r="AD8" i="24" s="1"/>
  <c r="AF8" i="24" s="1"/>
  <c r="E8" i="24"/>
  <c r="P8" i="24"/>
  <c r="D5" i="24"/>
  <c r="L4" i="24"/>
  <c r="D4" i="24"/>
  <c r="AC7" i="23"/>
  <c r="Z7" i="23"/>
  <c r="Y7" i="23"/>
  <c r="U7" i="23"/>
  <c r="S7" i="23"/>
  <c r="H7" i="23"/>
  <c r="AD7" i="23" s="1"/>
  <c r="AF7" i="23" s="1"/>
  <c r="E7" i="23"/>
  <c r="P7" i="23"/>
  <c r="L4" i="23"/>
  <c r="L7" i="23" s="1"/>
  <c r="D4" i="23"/>
  <c r="D7" i="23" s="1"/>
  <c r="AA13" i="3"/>
  <c r="AC8" i="22"/>
  <c r="Z8" i="22"/>
  <c r="Y8" i="22"/>
  <c r="U8" i="22"/>
  <c r="S8" i="22"/>
  <c r="H8" i="22"/>
  <c r="AD8" i="22" s="1"/>
  <c r="AF8" i="22" s="1"/>
  <c r="E8" i="22"/>
  <c r="P8" i="22"/>
  <c r="L8" i="22"/>
  <c r="D5" i="22"/>
  <c r="L4" i="22"/>
  <c r="D4" i="22"/>
  <c r="AC17" i="21"/>
  <c r="Z17" i="21"/>
  <c r="Y17" i="21"/>
  <c r="U17" i="21"/>
  <c r="S17" i="21"/>
  <c r="H17" i="21"/>
  <c r="AD17" i="21" s="1"/>
  <c r="AF17" i="21" s="1"/>
  <c r="E17" i="21"/>
  <c r="D14" i="21"/>
  <c r="D13" i="21"/>
  <c r="D12" i="21"/>
  <c r="D11" i="21"/>
  <c r="D10" i="21"/>
  <c r="D9" i="21"/>
  <c r="D8" i="21"/>
  <c r="D7" i="21"/>
  <c r="D6" i="21"/>
  <c r="P17" i="21"/>
  <c r="D5" i="21"/>
  <c r="L4" i="21"/>
  <c r="D4" i="21"/>
  <c r="AC12" i="20"/>
  <c r="Z12" i="20"/>
  <c r="Y12" i="20"/>
  <c r="U12" i="20"/>
  <c r="S12" i="20"/>
  <c r="H12" i="20"/>
  <c r="AD12" i="20" s="1"/>
  <c r="AF12" i="20" s="1"/>
  <c r="E12" i="20"/>
  <c r="D9" i="20"/>
  <c r="D8" i="20"/>
  <c r="D7" i="20"/>
  <c r="D6" i="20"/>
  <c r="P12" i="20"/>
  <c r="D5" i="20"/>
  <c r="L4" i="20"/>
  <c r="D4" i="20"/>
  <c r="AC13" i="19"/>
  <c r="Z13" i="19"/>
  <c r="Y13" i="19"/>
  <c r="U13" i="19"/>
  <c r="S13" i="19"/>
  <c r="H13" i="19"/>
  <c r="AD13" i="19" s="1"/>
  <c r="AF13" i="19" s="1"/>
  <c r="E13" i="19"/>
  <c r="D10" i="19"/>
  <c r="D9" i="19"/>
  <c r="D8" i="19"/>
  <c r="D7" i="19"/>
  <c r="D6" i="19"/>
  <c r="P13" i="19"/>
  <c r="D5" i="19"/>
  <c r="L4" i="19"/>
  <c r="D4" i="19"/>
  <c r="P4" i="3"/>
  <c r="L4" i="3"/>
  <c r="AC13" i="3"/>
  <c r="D5" i="3"/>
  <c r="D6" i="3"/>
  <c r="D7" i="3"/>
  <c r="D8" i="3"/>
  <c r="D9" i="3"/>
  <c r="D10" i="3"/>
  <c r="D4" i="3"/>
  <c r="Z13" i="3"/>
  <c r="Y13" i="3"/>
  <c r="U13" i="3"/>
  <c r="S13" i="3"/>
  <c r="H13" i="3"/>
  <c r="AD13" i="3" s="1"/>
  <c r="AF13" i="3" s="1"/>
  <c r="E13" i="3"/>
  <c r="L13" i="19" l="1"/>
  <c r="AB13" i="19" s="1"/>
  <c r="D13" i="19"/>
  <c r="L8" i="24"/>
  <c r="AB8" i="24" s="1"/>
  <c r="D8" i="24"/>
  <c r="AB7" i="23"/>
  <c r="V7" i="23"/>
  <c r="W7" i="23" s="1"/>
  <c r="X7" i="23" s="1"/>
  <c r="AB8" i="22"/>
  <c r="D8" i="22"/>
  <c r="L17" i="21"/>
  <c r="AB17" i="21" s="1"/>
  <c r="D17" i="21"/>
  <c r="L12" i="20"/>
  <c r="AB12" i="20" s="1"/>
  <c r="D12" i="20"/>
  <c r="P13" i="25"/>
  <c r="AB13" i="25" s="1"/>
  <c r="D13" i="25"/>
  <c r="V8" i="22"/>
  <c r="D13" i="3"/>
  <c r="L13" i="3"/>
  <c r="P13" i="3"/>
  <c r="V13" i="19" l="1"/>
  <c r="W13" i="19" s="1"/>
  <c r="X13" i="19" s="1"/>
  <c r="V8" i="24"/>
  <c r="W8" i="24" s="1"/>
  <c r="X8" i="24" s="1"/>
  <c r="W8" i="22"/>
  <c r="X8" i="22" s="1"/>
  <c r="V17" i="21"/>
  <c r="W17" i="21" s="1"/>
  <c r="X17" i="21" s="1"/>
  <c r="V12" i="20"/>
  <c r="W12" i="20"/>
  <c r="X12" i="20" s="1"/>
  <c r="V13" i="25"/>
  <c r="W13" i="25" s="1"/>
  <c r="X13" i="25" s="1"/>
  <c r="AB13" i="3"/>
  <c r="V13" i="3"/>
  <c r="W13" i="3" s="1"/>
  <c r="X13" i="3" s="1"/>
</calcChain>
</file>

<file path=xl/sharedStrings.xml><?xml version="1.0" encoding="utf-8"?>
<sst xmlns="http://schemas.openxmlformats.org/spreadsheetml/2006/main" count="281" uniqueCount="27">
  <si>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</si>
  <si>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</si>
  <si>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</si>
  <si>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</si>
  <si>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</si>
  <si>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</si>
  <si>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</si>
  <si>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</si>
  <si>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</si>
  <si>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</si>
  <si>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</si>
  <si>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Total number of attempts</t>
  </si>
  <si>
    <t>Number of aborted attempts</t>
  </si>
  <si>
    <t>Worm ID</t>
  </si>
  <si>
    <t>Total Frames
(placement on skin to penetration or end)</t>
  </si>
  <si>
    <t>% of frames on skin 
spent pushing or puncturing</t>
  </si>
  <si>
    <t>% of frames on skin 
spent crawling</t>
  </si>
  <si>
    <t>% of aborted attempts</t>
  </si>
  <si>
    <t>Visible Frames 
on top of skin</t>
  </si>
  <si>
    <t>Bout count</t>
  </si>
  <si>
    <t>Not visible/Stuck in crevice</t>
  </si>
  <si>
    <t>Time to first push</t>
  </si>
  <si>
    <t>Burrowing time</t>
  </si>
  <si>
    <t>Time to penetration</t>
  </si>
  <si>
    <t>% time spent burrowing</t>
  </si>
  <si>
    <t>Burrowing time before 
aborted attempt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</si>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</sst>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G13"/>
  <sheetViews>
    <sheetView zoomScale="50" workbookViewId="0">
      <selection activeCell="W13" sqref="W13:AG13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2.832031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25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3</v>
      </c>
      <c r="C4" s="5">
        <v>8</v>
      </c>
      <c r="D4" s="5">
        <f>(C4-B4)+1</f>
        <v>6</v>
      </c>
      <c r="E4" s="8">
        <v>1</v>
      </c>
      <c r="G4" s="7">
        <v>203</v>
      </c>
      <c r="H4" s="8">
        <v>1</v>
      </c>
      <c r="J4" s="7">
        <v>204</v>
      </c>
      <c r="K4" s="5">
        <v>407</v>
      </c>
      <c r="L4" s="8">
        <f>(K4-J4)+1</f>
        <v>204</v>
      </c>
      <c r="N4" s="7">
        <v>71</v>
      </c>
      <c r="O4" s="5">
        <v>74</v>
      </c>
      <c r="P4" s="8">
        <f>(O4-N4)+1</f>
        <v>4</v>
      </c>
      <c r="R4" s="7">
        <v>408</v>
      </c>
      <c r="S4" s="8">
        <v>1</v>
      </c>
      <c r="U4" s="5">
        <v>408</v>
      </c>
    </row>
    <row r="5" spans="2:33" x14ac:dyDescent="0.3">
      <c r="B5" s="7">
        <v>11</v>
      </c>
      <c r="C5" s="5">
        <v>11</v>
      </c>
      <c r="D5" s="5">
        <f t="shared" ref="D5:D10" si="0">(C5-B5)+1</f>
        <v>1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3" x14ac:dyDescent="0.3">
      <c r="B6" s="7">
        <v>15</v>
      </c>
      <c r="C6" s="5">
        <v>16</v>
      </c>
      <c r="D6" s="5">
        <f t="shared" si="0"/>
        <v>2</v>
      </c>
      <c r="E6" s="8">
        <v>1</v>
      </c>
      <c r="G6" s="7"/>
      <c r="H6" s="8"/>
      <c r="J6" s="7"/>
      <c r="L6" s="8"/>
      <c r="N6" s="7"/>
      <c r="P6" s="8"/>
      <c r="R6" s="7"/>
      <c r="S6" s="8"/>
    </row>
    <row r="7" spans="2:33" x14ac:dyDescent="0.3">
      <c r="B7" s="7">
        <v>30</v>
      </c>
      <c r="C7" s="5">
        <v>32</v>
      </c>
      <c r="D7" s="5">
        <f t="shared" si="0"/>
        <v>3</v>
      </c>
      <c r="E7" s="8">
        <v>1</v>
      </c>
      <c r="G7" s="7"/>
      <c r="H7" s="8"/>
      <c r="J7" s="7"/>
      <c r="L7" s="8"/>
      <c r="N7" s="7"/>
      <c r="P7" s="8"/>
      <c r="R7" s="7"/>
      <c r="S7" s="8"/>
    </row>
    <row r="8" spans="2:33" x14ac:dyDescent="0.3">
      <c r="B8" s="7">
        <v>34</v>
      </c>
      <c r="C8" s="5">
        <v>35</v>
      </c>
      <c r="D8" s="5">
        <f t="shared" si="0"/>
        <v>2</v>
      </c>
      <c r="E8" s="8">
        <v>1</v>
      </c>
      <c r="G8" s="7"/>
      <c r="H8" s="8"/>
      <c r="J8" s="7"/>
      <c r="L8" s="8"/>
      <c r="N8" s="7"/>
      <c r="P8" s="8"/>
      <c r="R8" s="7"/>
      <c r="S8" s="8"/>
    </row>
    <row r="9" spans="2:33" x14ac:dyDescent="0.3">
      <c r="B9" s="7">
        <v>51</v>
      </c>
      <c r="C9" s="5">
        <v>69</v>
      </c>
      <c r="D9" s="5">
        <f t="shared" si="0"/>
        <v>19</v>
      </c>
      <c r="E9" s="8">
        <v>1</v>
      </c>
      <c r="G9" s="7"/>
      <c r="H9" s="8"/>
      <c r="J9" s="7"/>
      <c r="L9" s="8"/>
      <c r="N9" s="7"/>
      <c r="P9" s="8"/>
      <c r="R9" s="7"/>
      <c r="S9" s="8"/>
    </row>
    <row r="10" spans="2:33" x14ac:dyDescent="0.3">
      <c r="B10" s="7">
        <v>75</v>
      </c>
      <c r="C10" s="5">
        <v>202</v>
      </c>
      <c r="D10" s="5">
        <f t="shared" si="0"/>
        <v>128</v>
      </c>
      <c r="E10" s="8">
        <v>1</v>
      </c>
      <c r="G10" s="7"/>
      <c r="H10" s="8"/>
      <c r="J10" s="7"/>
      <c r="L10" s="8"/>
      <c r="N10" s="7"/>
      <c r="P10" s="8"/>
      <c r="R10" s="7"/>
      <c r="S10" s="8"/>
    </row>
    <row r="11" spans="2:33" x14ac:dyDescent="0.3">
      <c r="B11" s="9"/>
      <c r="C11" s="10"/>
      <c r="D11" s="10"/>
      <c r="E11" s="11"/>
      <c r="G11" s="9"/>
      <c r="H11" s="11"/>
      <c r="J11" s="9"/>
      <c r="K11" s="10"/>
      <c r="L11" s="11"/>
      <c r="N11" s="9"/>
      <c r="O11" s="10"/>
      <c r="P11" s="11"/>
      <c r="R11" s="9"/>
      <c r="S11" s="11"/>
    </row>
    <row r="13" spans="2:33" x14ac:dyDescent="0.3">
      <c r="D13" s="5">
        <f>SUM(D4:D11)</f>
        <v>161</v>
      </c>
      <c r="E13" s="5">
        <f>SUM(E4:E11)</f>
        <v>7</v>
      </c>
      <c r="H13" s="5">
        <f>SUM(H4:H11)</f>
        <v>1</v>
      </c>
      <c r="L13" s="5">
        <f>SUM(L4:L11)</f>
        <v>204</v>
      </c>
      <c r="P13" s="5">
        <f>SUM(P4:P11)</f>
        <v>4</v>
      </c>
      <c r="S13" s="5">
        <f>SUM(S4:S11)</f>
        <v>1</v>
      </c>
      <c r="U13" s="5">
        <f>SUM(U4:U11)</f>
        <v>408</v>
      </c>
      <c r="V13" s="5">
        <f>U13-(L13+P13+S13)</f>
        <v>199</v>
      </c>
      <c r="W13" s="6">
        <f>((D13+H13)/V13)*100</f>
        <v>81.4070351758794</v>
      </c>
      <c r="X13" s="6">
        <f>100-W13</f>
        <v>18.5929648241206</v>
      </c>
      <c r="Y13" s="6">
        <f>B4/120</f>
        <v>2.5000000000000001E-2</v>
      </c>
      <c r="Z13" s="6">
        <f>G4/120</f>
        <v>1.6916666666666667</v>
      </c>
      <c r="AA13" s="6">
        <f>(L4+2)/120</f>
        <v>1.7166666666666666</v>
      </c>
      <c r="AB13" s="6">
        <f>((L13+2)/(U13-P13))*100</f>
        <v>50.990099009900987</v>
      </c>
      <c r="AC13" s="6">
        <f>R4/120</f>
        <v>3.4</v>
      </c>
      <c r="AD13" s="6">
        <f>H13</f>
        <v>1</v>
      </c>
      <c r="AE13" s="6">
        <v>0</v>
      </c>
      <c r="AF13" s="6">
        <f>(AE13/AD13)*100</f>
        <v>0</v>
      </c>
      <c r="AG13" s="5" t="s">
        <v>26</v>
      </c>
    </row>
  </sheetData>
  <mergeCells count="5">
    <mergeCell ref="R2:S2"/>
    <mergeCell ref="B2:E2"/>
    <mergeCell ref="G2:H2"/>
    <mergeCell ref="J2:L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68A8-B753-A843-974C-BAFAA229BD34}">
  <dimension ref="B2:AG13"/>
  <sheetViews>
    <sheetView topLeftCell="D1" zoomScale="56" workbookViewId="0">
      <selection activeCell="W13" sqref="W13:AG13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2.66406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25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1</v>
      </c>
      <c r="C4" s="5">
        <v>2</v>
      </c>
      <c r="D4" s="5">
        <f>(C4-B4)+1</f>
        <v>2</v>
      </c>
      <c r="E4" s="8">
        <v>1</v>
      </c>
      <c r="G4" s="7">
        <v>160</v>
      </c>
      <c r="H4" s="8">
        <v>1</v>
      </c>
      <c r="J4" s="7">
        <v>161</v>
      </c>
      <c r="K4" s="5">
        <v>600</v>
      </c>
      <c r="L4" s="8">
        <f>(K4-J4)+1</f>
        <v>440</v>
      </c>
      <c r="N4" s="7">
        <v>136</v>
      </c>
      <c r="O4" s="5">
        <v>143</v>
      </c>
      <c r="P4" s="8">
        <f>(O4-N4)+1</f>
        <v>8</v>
      </c>
      <c r="R4" s="7"/>
      <c r="S4" s="8"/>
      <c r="U4" s="5">
        <v>600</v>
      </c>
    </row>
    <row r="5" spans="2:33" x14ac:dyDescent="0.3">
      <c r="B5" s="7">
        <v>4</v>
      </c>
      <c r="C5" s="5">
        <v>4</v>
      </c>
      <c r="D5" s="5">
        <f t="shared" ref="D5:D10" si="0">(C5-B5)+1</f>
        <v>1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3" x14ac:dyDescent="0.3">
      <c r="B6" s="7">
        <v>8</v>
      </c>
      <c r="C6" s="5">
        <v>8</v>
      </c>
      <c r="D6" s="5">
        <f t="shared" si="0"/>
        <v>1</v>
      </c>
      <c r="E6" s="8">
        <v>1</v>
      </c>
      <c r="G6" s="7"/>
      <c r="H6" s="8"/>
      <c r="J6" s="7"/>
      <c r="L6" s="8"/>
      <c r="N6" s="7"/>
      <c r="P6" s="8"/>
      <c r="R6" s="7"/>
      <c r="S6" s="8"/>
    </row>
    <row r="7" spans="2:33" x14ac:dyDescent="0.3">
      <c r="B7" s="7">
        <v>12</v>
      </c>
      <c r="C7" s="5">
        <v>12</v>
      </c>
      <c r="D7" s="5">
        <f t="shared" si="0"/>
        <v>1</v>
      </c>
      <c r="E7" s="8">
        <v>1</v>
      </c>
      <c r="G7" s="7"/>
      <c r="H7" s="8"/>
      <c r="J7" s="7"/>
      <c r="L7" s="8"/>
      <c r="N7" s="7"/>
      <c r="P7" s="8"/>
      <c r="R7" s="7"/>
      <c r="S7" s="8"/>
    </row>
    <row r="8" spans="2:33" x14ac:dyDescent="0.3">
      <c r="B8" s="7">
        <v>18</v>
      </c>
      <c r="C8" s="5">
        <v>58</v>
      </c>
      <c r="D8" s="5">
        <f t="shared" si="0"/>
        <v>41</v>
      </c>
      <c r="E8" s="8">
        <v>1</v>
      </c>
      <c r="G8" s="7"/>
      <c r="H8" s="8"/>
      <c r="J8" s="7"/>
      <c r="L8" s="8"/>
      <c r="N8" s="7"/>
      <c r="P8" s="8"/>
      <c r="R8" s="7"/>
      <c r="S8" s="8"/>
    </row>
    <row r="9" spans="2:33" x14ac:dyDescent="0.3">
      <c r="B9" s="7">
        <v>62</v>
      </c>
      <c r="C9" s="5">
        <v>135</v>
      </c>
      <c r="D9" s="5">
        <f t="shared" si="0"/>
        <v>74</v>
      </c>
      <c r="E9" s="8">
        <v>1</v>
      </c>
      <c r="G9" s="7"/>
      <c r="H9" s="8"/>
      <c r="J9" s="7"/>
      <c r="L9" s="8"/>
      <c r="N9" s="7"/>
      <c r="P9" s="8"/>
      <c r="R9" s="7"/>
      <c r="S9" s="8"/>
    </row>
    <row r="10" spans="2:33" x14ac:dyDescent="0.3">
      <c r="B10" s="7">
        <v>144</v>
      </c>
      <c r="C10" s="5">
        <v>159</v>
      </c>
      <c r="D10" s="5">
        <f t="shared" si="0"/>
        <v>16</v>
      </c>
      <c r="E10" s="8">
        <v>1</v>
      </c>
      <c r="G10" s="7"/>
      <c r="H10" s="8"/>
      <c r="J10" s="7"/>
      <c r="L10" s="8"/>
      <c r="N10" s="7"/>
      <c r="P10" s="8"/>
      <c r="R10" s="7"/>
      <c r="S10" s="8"/>
    </row>
    <row r="11" spans="2:33" x14ac:dyDescent="0.3">
      <c r="B11" s="9"/>
      <c r="C11" s="10"/>
      <c r="D11" s="10"/>
      <c r="E11" s="11"/>
      <c r="G11" s="9"/>
      <c r="H11" s="11"/>
      <c r="J11" s="9"/>
      <c r="K11" s="10"/>
      <c r="L11" s="11"/>
      <c r="N11" s="9"/>
      <c r="O11" s="10"/>
      <c r="P11" s="11"/>
      <c r="R11" s="9"/>
      <c r="S11" s="11"/>
    </row>
    <row r="13" spans="2:33" x14ac:dyDescent="0.3">
      <c r="D13" s="5">
        <f>SUM(D4:D11)</f>
        <v>136</v>
      </c>
      <c r="E13" s="5">
        <f>SUM(E4:E11)</f>
        <v>7</v>
      </c>
      <c r="H13" s="5">
        <f>SUM(H4:H11)</f>
        <v>1</v>
      </c>
      <c r="L13" s="5">
        <f>SUM(L4:L11)</f>
        <v>440</v>
      </c>
      <c r="P13" s="5">
        <f>SUM(P4:P11)</f>
        <v>8</v>
      </c>
      <c r="S13" s="5">
        <f>SUM(S4:S11)</f>
        <v>0</v>
      </c>
      <c r="U13" s="5">
        <f>SUM(U4:U11)</f>
        <v>600</v>
      </c>
      <c r="V13" s="5">
        <f>U13-(L13+P13+S13)</f>
        <v>152</v>
      </c>
      <c r="W13" s="6">
        <f>((D13+H13)/V13)*100</f>
        <v>90.131578947368425</v>
      </c>
      <c r="X13" s="6">
        <f>100-W13</f>
        <v>9.8684210526315752</v>
      </c>
      <c r="Y13" s="6">
        <f>B4/120</f>
        <v>8.3333333333333332E-3</v>
      </c>
      <c r="Z13" s="6">
        <f>G4/120</f>
        <v>1.3333333333333333</v>
      </c>
      <c r="AA13" s="6" t="s">
        <v>26</v>
      </c>
      <c r="AB13" s="6">
        <f>((L13+2)/(U13-P13))*100</f>
        <v>74.662162162162161</v>
      </c>
      <c r="AC13" s="6">
        <f>R4/120</f>
        <v>0</v>
      </c>
      <c r="AD13" s="6">
        <f>H13</f>
        <v>1</v>
      </c>
      <c r="AE13" s="6">
        <v>0</v>
      </c>
      <c r="AF13" s="6">
        <f>(AE13/AD13)*100</f>
        <v>0</v>
      </c>
      <c r="AG13" s="5" t="s">
        <v>26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G12"/>
  <sheetViews>
    <sheetView topLeftCell="C2" zoomScale="56" workbookViewId="0">
      <selection activeCell="W12" sqref="W12:AG12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2.66406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25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3</v>
      </c>
      <c r="C4" s="5">
        <v>3</v>
      </c>
      <c r="D4" s="5">
        <f>(C4-B4)+1</f>
        <v>1</v>
      </c>
      <c r="E4" s="8">
        <v>1</v>
      </c>
      <c r="G4" s="7">
        <v>44</v>
      </c>
      <c r="H4" s="8">
        <v>1</v>
      </c>
      <c r="J4" s="7">
        <v>45</v>
      </c>
      <c r="K4" s="5">
        <v>95</v>
      </c>
      <c r="L4" s="8">
        <f>(K4-J4)+1</f>
        <v>51</v>
      </c>
      <c r="N4" s="7"/>
      <c r="P4" s="8"/>
      <c r="R4" s="7">
        <v>96</v>
      </c>
      <c r="S4" s="8">
        <v>1</v>
      </c>
      <c r="U4" s="5">
        <v>96</v>
      </c>
    </row>
    <row r="5" spans="2:33" x14ac:dyDescent="0.3">
      <c r="B5" s="7">
        <v>6</v>
      </c>
      <c r="C5" s="5">
        <v>6</v>
      </c>
      <c r="D5" s="5">
        <f t="shared" ref="D5:D9" si="0">(C5-B5)+1</f>
        <v>1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3" x14ac:dyDescent="0.3">
      <c r="B6" s="7">
        <v>13</v>
      </c>
      <c r="C6" s="5">
        <v>13</v>
      </c>
      <c r="D6" s="5">
        <f t="shared" si="0"/>
        <v>1</v>
      </c>
      <c r="E6" s="8">
        <v>1</v>
      </c>
      <c r="G6" s="7"/>
      <c r="H6" s="8"/>
      <c r="J6" s="7"/>
      <c r="L6" s="8"/>
      <c r="N6" s="7"/>
      <c r="P6" s="8"/>
      <c r="R6" s="7"/>
      <c r="S6" s="8"/>
    </row>
    <row r="7" spans="2:33" x14ac:dyDescent="0.3">
      <c r="B7" s="7">
        <v>16</v>
      </c>
      <c r="C7" s="5">
        <v>16</v>
      </c>
      <c r="D7" s="5">
        <f t="shared" si="0"/>
        <v>1</v>
      </c>
      <c r="E7" s="8">
        <v>1</v>
      </c>
      <c r="G7" s="7"/>
      <c r="H7" s="8"/>
      <c r="J7" s="7"/>
      <c r="L7" s="8"/>
      <c r="N7" s="7"/>
      <c r="P7" s="8"/>
      <c r="R7" s="7"/>
      <c r="S7" s="8"/>
    </row>
    <row r="8" spans="2:33" x14ac:dyDescent="0.3">
      <c r="B8" s="7">
        <v>27</v>
      </c>
      <c r="C8" s="5">
        <v>27</v>
      </c>
      <c r="D8" s="5">
        <f t="shared" si="0"/>
        <v>1</v>
      </c>
      <c r="E8" s="8">
        <v>1</v>
      </c>
      <c r="G8" s="7"/>
      <c r="H8" s="8"/>
      <c r="J8" s="7"/>
      <c r="L8" s="8"/>
      <c r="N8" s="7"/>
      <c r="P8" s="8"/>
      <c r="R8" s="7"/>
      <c r="S8" s="8"/>
    </row>
    <row r="9" spans="2:33" x14ac:dyDescent="0.3">
      <c r="B9" s="7">
        <v>32</v>
      </c>
      <c r="C9" s="5">
        <v>36</v>
      </c>
      <c r="D9" s="5">
        <f t="shared" si="0"/>
        <v>5</v>
      </c>
      <c r="E9" s="8">
        <v>1</v>
      </c>
      <c r="G9" s="7"/>
      <c r="H9" s="8"/>
      <c r="J9" s="7"/>
      <c r="L9" s="8"/>
      <c r="N9" s="7"/>
      <c r="P9" s="8"/>
      <c r="R9" s="7"/>
      <c r="S9" s="8"/>
    </row>
    <row r="10" spans="2:33" x14ac:dyDescent="0.3">
      <c r="B10" s="9"/>
      <c r="C10" s="10"/>
      <c r="D10" s="10"/>
      <c r="E10" s="11"/>
      <c r="G10" s="9"/>
      <c r="H10" s="11"/>
      <c r="J10" s="9"/>
      <c r="K10" s="10"/>
      <c r="L10" s="11"/>
      <c r="N10" s="9"/>
      <c r="O10" s="10"/>
      <c r="P10" s="11"/>
      <c r="R10" s="9"/>
      <c r="S10" s="11"/>
    </row>
    <row r="12" spans="2:33" x14ac:dyDescent="0.3">
      <c r="D12" s="5">
        <f>SUM(D4:D10)</f>
        <v>10</v>
      </c>
      <c r="E12" s="5">
        <f>SUM(E4:E10)</f>
        <v>6</v>
      </c>
      <c r="H12" s="5">
        <f>SUM(H4:H10)</f>
        <v>1</v>
      </c>
      <c r="L12" s="5">
        <f>SUM(L4:L10)</f>
        <v>51</v>
      </c>
      <c r="P12" s="5">
        <f>SUM(P4:P10)</f>
        <v>0</v>
      </c>
      <c r="S12" s="5">
        <f>SUM(S4:S10)</f>
        <v>1</v>
      </c>
      <c r="U12" s="5">
        <f>SUM(U4:U10)</f>
        <v>96</v>
      </c>
      <c r="V12" s="5">
        <f>U12-(L12+P12+S12)</f>
        <v>44</v>
      </c>
      <c r="W12" s="6">
        <f>((D12+H12)/V12)*100</f>
        <v>25</v>
      </c>
      <c r="X12" s="6">
        <f>100-W12</f>
        <v>75</v>
      </c>
      <c r="Y12" s="6">
        <f>B4/120</f>
        <v>2.5000000000000001E-2</v>
      </c>
      <c r="Z12" s="6">
        <f>G4/120</f>
        <v>0.36666666666666664</v>
      </c>
      <c r="AA12" s="6">
        <f>(L4+2)/120</f>
        <v>0.44166666666666665</v>
      </c>
      <c r="AB12" s="6">
        <f>((L12+2)/(U12-P12))*100</f>
        <v>55.208333333333336</v>
      </c>
      <c r="AC12" s="6">
        <f>R4/120</f>
        <v>0.8</v>
      </c>
      <c r="AD12" s="6">
        <f>H12</f>
        <v>1</v>
      </c>
      <c r="AE12" s="6">
        <v>0</v>
      </c>
      <c r="AF12" s="6">
        <f>(AE12/AD12)*100</f>
        <v>0</v>
      </c>
      <c r="AG12" s="5" t="s">
        <v>26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G17"/>
  <sheetViews>
    <sheetView topLeftCell="C1" zoomScale="56" workbookViewId="0">
      <selection activeCell="W17" sqref="W17:AG1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2.66406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25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3</v>
      </c>
      <c r="C4" s="5">
        <v>5</v>
      </c>
      <c r="D4" s="5">
        <f>(C4-B4)+1</f>
        <v>3</v>
      </c>
      <c r="E4" s="8">
        <v>1</v>
      </c>
      <c r="G4" s="7">
        <v>81</v>
      </c>
      <c r="H4" s="8">
        <v>1</v>
      </c>
      <c r="J4" s="7">
        <v>82</v>
      </c>
      <c r="K4" s="5">
        <v>230</v>
      </c>
      <c r="L4" s="8">
        <f>(K4-J4)+1</f>
        <v>149</v>
      </c>
      <c r="N4" s="7"/>
      <c r="P4" s="8"/>
      <c r="R4" s="7">
        <v>231</v>
      </c>
      <c r="S4" s="8">
        <v>1</v>
      </c>
      <c r="U4" s="5">
        <v>231</v>
      </c>
    </row>
    <row r="5" spans="2:33" x14ac:dyDescent="0.3">
      <c r="B5" s="7">
        <v>7</v>
      </c>
      <c r="C5" s="5">
        <v>7</v>
      </c>
      <c r="D5" s="5">
        <f t="shared" ref="D5:D14" si="0">(C5-B5)+1</f>
        <v>1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3" x14ac:dyDescent="0.3">
      <c r="B6" s="7">
        <v>9</v>
      </c>
      <c r="C6" s="5">
        <v>9</v>
      </c>
      <c r="D6" s="5">
        <f t="shared" si="0"/>
        <v>1</v>
      </c>
      <c r="E6" s="8">
        <v>1</v>
      </c>
      <c r="G6" s="7"/>
      <c r="H6" s="8"/>
      <c r="J6" s="7"/>
      <c r="L6" s="8"/>
      <c r="N6" s="7"/>
      <c r="P6" s="8"/>
      <c r="R6" s="7"/>
      <c r="S6" s="8"/>
    </row>
    <row r="7" spans="2:33" x14ac:dyDescent="0.3">
      <c r="B7" s="7">
        <v>11</v>
      </c>
      <c r="C7" s="5">
        <v>12</v>
      </c>
      <c r="D7" s="5">
        <f t="shared" si="0"/>
        <v>2</v>
      </c>
      <c r="E7" s="8">
        <v>1</v>
      </c>
      <c r="G7" s="7"/>
      <c r="H7" s="8"/>
      <c r="J7" s="7"/>
      <c r="L7" s="8"/>
      <c r="N7" s="7"/>
      <c r="P7" s="8"/>
      <c r="R7" s="7"/>
      <c r="S7" s="8"/>
    </row>
    <row r="8" spans="2:33" x14ac:dyDescent="0.3">
      <c r="B8" s="7">
        <v>27</v>
      </c>
      <c r="C8" s="5">
        <v>28</v>
      </c>
      <c r="D8" s="5">
        <f t="shared" si="0"/>
        <v>2</v>
      </c>
      <c r="E8" s="8">
        <v>1</v>
      </c>
      <c r="G8" s="7"/>
      <c r="H8" s="8"/>
      <c r="J8" s="7"/>
      <c r="L8" s="8"/>
      <c r="N8" s="7"/>
      <c r="P8" s="8"/>
      <c r="R8" s="7"/>
      <c r="S8" s="8"/>
    </row>
    <row r="9" spans="2:33" x14ac:dyDescent="0.3">
      <c r="B9" s="7">
        <v>31</v>
      </c>
      <c r="C9" s="5">
        <v>32</v>
      </c>
      <c r="D9" s="5">
        <f t="shared" si="0"/>
        <v>2</v>
      </c>
      <c r="E9" s="8">
        <v>1</v>
      </c>
      <c r="G9" s="7"/>
      <c r="H9" s="8"/>
      <c r="J9" s="7"/>
      <c r="L9" s="8"/>
      <c r="N9" s="7"/>
      <c r="P9" s="8"/>
      <c r="R9" s="7"/>
      <c r="S9" s="8"/>
    </row>
    <row r="10" spans="2:33" x14ac:dyDescent="0.3">
      <c r="B10" s="7">
        <v>38</v>
      </c>
      <c r="C10" s="5">
        <v>44</v>
      </c>
      <c r="D10" s="5">
        <f t="shared" si="0"/>
        <v>7</v>
      </c>
      <c r="E10" s="8">
        <v>1</v>
      </c>
      <c r="G10" s="7"/>
      <c r="H10" s="8"/>
      <c r="J10" s="7"/>
      <c r="L10" s="8"/>
      <c r="N10" s="7"/>
      <c r="P10" s="8"/>
      <c r="R10" s="7"/>
      <c r="S10" s="8"/>
    </row>
    <row r="11" spans="2:33" x14ac:dyDescent="0.3">
      <c r="B11" s="7">
        <v>47</v>
      </c>
      <c r="C11" s="5">
        <v>48</v>
      </c>
      <c r="D11" s="5">
        <f t="shared" si="0"/>
        <v>2</v>
      </c>
      <c r="E11" s="8">
        <v>1</v>
      </c>
      <c r="G11" s="7"/>
      <c r="H11" s="8"/>
      <c r="J11" s="7"/>
      <c r="L11" s="8"/>
      <c r="N11" s="7"/>
      <c r="P11" s="8"/>
      <c r="R11" s="7"/>
      <c r="S11" s="8"/>
    </row>
    <row r="12" spans="2:33" x14ac:dyDescent="0.3">
      <c r="B12" s="7">
        <v>50</v>
      </c>
      <c r="C12" s="5">
        <v>51</v>
      </c>
      <c r="D12" s="5">
        <f t="shared" si="0"/>
        <v>2</v>
      </c>
      <c r="E12" s="8">
        <v>1</v>
      </c>
      <c r="G12" s="7"/>
      <c r="H12" s="8"/>
      <c r="J12" s="7"/>
      <c r="L12" s="8"/>
      <c r="N12" s="7"/>
      <c r="P12" s="8"/>
      <c r="R12" s="7"/>
      <c r="S12" s="8"/>
    </row>
    <row r="13" spans="2:33" x14ac:dyDescent="0.3">
      <c r="B13" s="7">
        <v>53</v>
      </c>
      <c r="C13" s="5">
        <v>53</v>
      </c>
      <c r="D13" s="5">
        <f t="shared" si="0"/>
        <v>1</v>
      </c>
      <c r="E13" s="8">
        <v>1</v>
      </c>
      <c r="G13" s="7"/>
      <c r="H13" s="8"/>
      <c r="J13" s="7"/>
      <c r="L13" s="8"/>
      <c r="N13" s="7"/>
      <c r="P13" s="8"/>
      <c r="R13" s="7"/>
      <c r="S13" s="8"/>
    </row>
    <row r="14" spans="2:33" x14ac:dyDescent="0.3">
      <c r="B14" s="7">
        <v>55</v>
      </c>
      <c r="C14" s="5">
        <v>80</v>
      </c>
      <c r="D14" s="5">
        <f t="shared" si="0"/>
        <v>26</v>
      </c>
      <c r="E14" s="8">
        <v>1</v>
      </c>
      <c r="G14" s="7"/>
      <c r="H14" s="8"/>
      <c r="J14" s="7"/>
      <c r="L14" s="8"/>
      <c r="N14" s="7"/>
      <c r="P14" s="8"/>
      <c r="R14" s="7"/>
      <c r="S14" s="8"/>
    </row>
    <row r="15" spans="2:33" x14ac:dyDescent="0.3">
      <c r="B15" s="9"/>
      <c r="C15" s="10"/>
      <c r="D15" s="10"/>
      <c r="E15" s="11"/>
      <c r="G15" s="9"/>
      <c r="H15" s="11"/>
      <c r="J15" s="9"/>
      <c r="K15" s="10"/>
      <c r="L15" s="11"/>
      <c r="N15" s="9"/>
      <c r="O15" s="10"/>
      <c r="P15" s="11"/>
      <c r="R15" s="9"/>
      <c r="S15" s="11"/>
    </row>
    <row r="17" spans="4:33" x14ac:dyDescent="0.3">
      <c r="D17" s="5">
        <f>SUM(D4:D15)</f>
        <v>49</v>
      </c>
      <c r="E17" s="5">
        <f>SUM(E4:E15)</f>
        <v>11</v>
      </c>
      <c r="H17" s="5">
        <f>SUM(H4:H15)</f>
        <v>1</v>
      </c>
      <c r="L17" s="5">
        <f>SUM(L4:L15)</f>
        <v>149</v>
      </c>
      <c r="P17" s="5">
        <f>SUM(P4:P15)</f>
        <v>0</v>
      </c>
      <c r="S17" s="5">
        <f>SUM(S4:S15)</f>
        <v>1</v>
      </c>
      <c r="U17" s="5">
        <f>SUM(U4:U15)</f>
        <v>231</v>
      </c>
      <c r="V17" s="5">
        <f>U17-(L17+P17+S17)</f>
        <v>81</v>
      </c>
      <c r="W17" s="6">
        <f>((D17+H17)/V17)*100</f>
        <v>61.728395061728392</v>
      </c>
      <c r="X17" s="6">
        <f>100-W17</f>
        <v>38.271604938271608</v>
      </c>
      <c r="Y17" s="6">
        <f>B4/120</f>
        <v>2.5000000000000001E-2</v>
      </c>
      <c r="Z17" s="6">
        <f>G4/120</f>
        <v>0.67500000000000004</v>
      </c>
      <c r="AA17" s="6">
        <f>(L4+2)/120</f>
        <v>1.2583333333333333</v>
      </c>
      <c r="AB17" s="6">
        <f>((L17+2)/(U17-P17))*100</f>
        <v>65.367965367965368</v>
      </c>
      <c r="AC17" s="6">
        <f>R4/120</f>
        <v>1.925</v>
      </c>
      <c r="AD17" s="6">
        <f>H17</f>
        <v>1</v>
      </c>
      <c r="AE17" s="6">
        <v>0</v>
      </c>
      <c r="AF17" s="6">
        <f>(AE17/AD17)*100</f>
        <v>0</v>
      </c>
      <c r="AG17" s="5" t="s">
        <v>26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A07A-A754-7745-BF85-6EB98D09140C}">
  <dimension ref="B2:AG8"/>
  <sheetViews>
    <sheetView topLeftCell="B1" zoomScale="56" workbookViewId="0">
      <selection activeCell="W8" sqref="W8:AG8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2.66406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25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3</v>
      </c>
      <c r="C4" s="5">
        <v>5</v>
      </c>
      <c r="D4" s="5">
        <f>(C4-B4)+1</f>
        <v>3</v>
      </c>
      <c r="E4" s="8">
        <v>1</v>
      </c>
      <c r="G4" s="7">
        <v>7</v>
      </c>
      <c r="H4" s="8">
        <v>1</v>
      </c>
      <c r="J4" s="7">
        <v>8</v>
      </c>
      <c r="K4" s="5">
        <v>42</v>
      </c>
      <c r="L4" s="8">
        <f>(K4-J4)+1</f>
        <v>35</v>
      </c>
      <c r="N4" s="7"/>
      <c r="P4" s="8"/>
      <c r="R4" s="7">
        <v>43</v>
      </c>
      <c r="S4" s="8">
        <v>1</v>
      </c>
      <c r="U4" s="5">
        <v>43</v>
      </c>
    </row>
    <row r="5" spans="2:33" x14ac:dyDescent="0.3">
      <c r="B5" s="7">
        <v>6</v>
      </c>
      <c r="C5" s="5">
        <v>6</v>
      </c>
      <c r="D5" s="5">
        <f t="shared" ref="D5" si="0">(C5-B5)+1</f>
        <v>1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3" x14ac:dyDescent="0.3">
      <c r="B6" s="9"/>
      <c r="C6" s="10"/>
      <c r="D6" s="10"/>
      <c r="E6" s="11"/>
      <c r="G6" s="9"/>
      <c r="H6" s="11"/>
      <c r="J6" s="9"/>
      <c r="K6" s="10"/>
      <c r="L6" s="11"/>
      <c r="N6" s="9"/>
      <c r="O6" s="10"/>
      <c r="P6" s="11"/>
      <c r="R6" s="9"/>
      <c r="S6" s="11"/>
    </row>
    <row r="8" spans="2:33" x14ac:dyDescent="0.3">
      <c r="D8" s="5">
        <f>SUM(D4:D6)</f>
        <v>4</v>
      </c>
      <c r="E8" s="5">
        <f>SUM(E4:E6)</f>
        <v>2</v>
      </c>
      <c r="H8" s="5">
        <f>SUM(H4:H6)</f>
        <v>1</v>
      </c>
      <c r="L8" s="5">
        <f>SUM(L4:L6)</f>
        <v>35</v>
      </c>
      <c r="P8" s="5">
        <f>SUM(P4:P6)</f>
        <v>0</v>
      </c>
      <c r="S8" s="5">
        <f>SUM(S4:S6)</f>
        <v>1</v>
      </c>
      <c r="U8" s="5">
        <f>SUM(U4:U6)</f>
        <v>43</v>
      </c>
      <c r="V8" s="5">
        <f>U8-(L8+P8+S8)</f>
        <v>7</v>
      </c>
      <c r="W8" s="6">
        <f>((D8+H8)/V8)*100</f>
        <v>71.428571428571431</v>
      </c>
      <c r="X8" s="6">
        <f>100-W8</f>
        <v>28.571428571428569</v>
      </c>
      <c r="Y8" s="6">
        <f>B4/120</f>
        <v>2.5000000000000001E-2</v>
      </c>
      <c r="Z8" s="6">
        <f>G4/120</f>
        <v>5.8333333333333334E-2</v>
      </c>
      <c r="AA8" s="6">
        <f>(L4+2)/120</f>
        <v>0.30833333333333335</v>
      </c>
      <c r="AB8" s="6">
        <f>((L8+2)/(U8-P8))*100</f>
        <v>86.04651162790698</v>
      </c>
      <c r="AC8" s="6">
        <f>R4/120</f>
        <v>0.35833333333333334</v>
      </c>
      <c r="AD8" s="6">
        <f>H8</f>
        <v>1</v>
      </c>
      <c r="AE8" s="6">
        <v>0</v>
      </c>
      <c r="AF8" s="6">
        <f>(AE8/AD8)*100</f>
        <v>0</v>
      </c>
      <c r="AG8" s="5" t="s">
        <v>26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C40-C2AA-3E4A-9013-9F59D74BC0F9}">
  <dimension ref="B2:AG7"/>
  <sheetViews>
    <sheetView topLeftCell="G1" zoomScale="59" workbookViewId="0">
      <selection activeCell="W7" sqref="W7:AG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20" style="6" customWidth="1"/>
    <col min="30" max="31" width="14.83203125" style="5" bestFit="1" customWidth="1"/>
    <col min="32" max="32" width="13.5" style="5" bestFit="1" customWidth="1"/>
    <col min="33" max="33" width="24" style="5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25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12</v>
      </c>
      <c r="C4" s="5">
        <v>12</v>
      </c>
      <c r="D4" s="5">
        <f>(C4-B4)+1</f>
        <v>1</v>
      </c>
      <c r="E4" s="8">
        <v>1</v>
      </c>
      <c r="G4" s="7">
        <v>21</v>
      </c>
      <c r="H4" s="8">
        <v>1</v>
      </c>
      <c r="J4" s="7">
        <v>22</v>
      </c>
      <c r="K4" s="5">
        <v>219</v>
      </c>
      <c r="L4" s="8">
        <f>(K4-J4)+1</f>
        <v>198</v>
      </c>
      <c r="N4" s="7"/>
      <c r="P4" s="8"/>
      <c r="R4" s="7">
        <v>220</v>
      </c>
      <c r="S4" s="8">
        <v>1</v>
      </c>
      <c r="U4" s="5">
        <v>220</v>
      </c>
    </row>
    <row r="5" spans="2:33" x14ac:dyDescent="0.3">
      <c r="B5" s="9"/>
      <c r="C5" s="10"/>
      <c r="D5" s="10"/>
      <c r="E5" s="11"/>
      <c r="G5" s="9"/>
      <c r="H5" s="11"/>
      <c r="J5" s="9"/>
      <c r="K5" s="10"/>
      <c r="L5" s="11"/>
      <c r="N5" s="9"/>
      <c r="O5" s="10"/>
      <c r="P5" s="11"/>
      <c r="R5" s="9"/>
      <c r="S5" s="11"/>
    </row>
    <row r="7" spans="2:33" x14ac:dyDescent="0.3">
      <c r="D7" s="5">
        <f>SUM(D4:D5)</f>
        <v>1</v>
      </c>
      <c r="E7" s="5">
        <f>SUM(E4:E5)</f>
        <v>1</v>
      </c>
      <c r="H7" s="5">
        <f>SUM(H4:H5)</f>
        <v>1</v>
      </c>
      <c r="L7" s="5">
        <f>SUM(L4:L5)</f>
        <v>198</v>
      </c>
      <c r="P7" s="5">
        <f>SUM(P4:P5)</f>
        <v>0</v>
      </c>
      <c r="S7" s="5">
        <f>SUM(S4:S5)</f>
        <v>1</v>
      </c>
      <c r="U7" s="5">
        <f>SUM(U4:U5)</f>
        <v>220</v>
      </c>
      <c r="V7" s="5">
        <f>U7-(L7+P7+S7)</f>
        <v>21</v>
      </c>
      <c r="W7" s="6">
        <f>((D7+H7)/V7)*100</f>
        <v>9.5238095238095237</v>
      </c>
      <c r="X7" s="6">
        <f>100-W7</f>
        <v>90.476190476190482</v>
      </c>
      <c r="Y7" s="6">
        <f>B4/120</f>
        <v>0.1</v>
      </c>
      <c r="Z7" s="6">
        <f>G4/120</f>
        <v>0.17499999999999999</v>
      </c>
      <c r="AA7" s="6">
        <f>(L4+2)/120</f>
        <v>1.6666666666666667</v>
      </c>
      <c r="AB7" s="6">
        <f>((L7+2)/(U7-P7))*100</f>
        <v>90.909090909090907</v>
      </c>
      <c r="AC7" s="6">
        <f>R4/120</f>
        <v>1.8333333333333333</v>
      </c>
      <c r="AD7" s="6">
        <f>H7</f>
        <v>1</v>
      </c>
      <c r="AE7" s="6">
        <v>0</v>
      </c>
      <c r="AF7" s="6">
        <f>(AE7/AD7)*100</f>
        <v>0</v>
      </c>
      <c r="AG7" s="5" t="s">
        <v>26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8389-AABC-D74D-9A99-AA28B8DE881B}">
  <dimension ref="B2:AG8"/>
  <sheetViews>
    <sheetView topLeftCell="A2" zoomScale="50" workbookViewId="0">
      <selection activeCell="W8" sqref="W8:AG8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2.66406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25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2</v>
      </c>
      <c r="C4" s="5">
        <v>2</v>
      </c>
      <c r="D4" s="5">
        <f>(C4-B4)+1</f>
        <v>1</v>
      </c>
      <c r="E4" s="8">
        <v>1</v>
      </c>
      <c r="G4" s="7">
        <v>15</v>
      </c>
      <c r="H4" s="8">
        <v>1</v>
      </c>
      <c r="J4" s="7">
        <v>16</v>
      </c>
      <c r="K4" s="5">
        <v>142</v>
      </c>
      <c r="L4" s="8">
        <f>(K4-J4)+1</f>
        <v>127</v>
      </c>
      <c r="N4" s="7"/>
      <c r="P4" s="8"/>
      <c r="R4" s="7">
        <v>143</v>
      </c>
      <c r="S4" s="8">
        <v>1</v>
      </c>
      <c r="U4" s="5">
        <v>143</v>
      </c>
    </row>
    <row r="5" spans="2:33" x14ac:dyDescent="0.3">
      <c r="B5" s="7">
        <v>6</v>
      </c>
      <c r="C5" s="5">
        <v>14</v>
      </c>
      <c r="D5" s="5">
        <f t="shared" ref="D5" si="0">(C5-B5)+1</f>
        <v>9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3" x14ac:dyDescent="0.3">
      <c r="B6" s="9"/>
      <c r="C6" s="10"/>
      <c r="D6" s="10"/>
      <c r="E6" s="11"/>
      <c r="G6" s="9"/>
      <c r="H6" s="11"/>
      <c r="J6" s="9"/>
      <c r="K6" s="10"/>
      <c r="L6" s="11"/>
      <c r="N6" s="9"/>
      <c r="O6" s="10"/>
      <c r="P6" s="11"/>
      <c r="R6" s="9"/>
      <c r="S6" s="11"/>
    </row>
    <row r="8" spans="2:33" x14ac:dyDescent="0.3">
      <c r="D8" s="5">
        <f>SUM(D4:D6)</f>
        <v>10</v>
      </c>
      <c r="E8" s="5">
        <f>SUM(E4:E6)</f>
        <v>2</v>
      </c>
      <c r="H8" s="5">
        <f>SUM(H4:H6)</f>
        <v>1</v>
      </c>
      <c r="L8" s="5">
        <f>SUM(L4:L6)</f>
        <v>127</v>
      </c>
      <c r="P8" s="5">
        <f>SUM(P4:P6)</f>
        <v>0</v>
      </c>
      <c r="S8" s="5">
        <f>SUM(S4:S6)</f>
        <v>1</v>
      </c>
      <c r="U8" s="5">
        <f>SUM(U4:U6)</f>
        <v>143</v>
      </c>
      <c r="V8" s="5">
        <f>U8-(L8+P8+S8)</f>
        <v>15</v>
      </c>
      <c r="W8" s="6">
        <f>((D8+H8)/V8)*100</f>
        <v>73.333333333333329</v>
      </c>
      <c r="X8" s="6">
        <f>100-W8</f>
        <v>26.666666666666671</v>
      </c>
      <c r="Y8" s="6">
        <f>B4/120</f>
        <v>1.6666666666666666E-2</v>
      </c>
      <c r="Z8" s="6">
        <f>G4/120</f>
        <v>0.125</v>
      </c>
      <c r="AA8" s="6">
        <f>(L4+2)/120</f>
        <v>1.075</v>
      </c>
      <c r="AB8" s="6">
        <f>((L8+2)/(U8-P8))*100</f>
        <v>90.209790209790214</v>
      </c>
      <c r="AC8" s="6">
        <f>R4/120</f>
        <v>1.1916666666666667</v>
      </c>
      <c r="AD8" s="6">
        <f>H8</f>
        <v>1</v>
      </c>
      <c r="AE8" s="6">
        <v>0</v>
      </c>
      <c r="AF8" s="6">
        <f>(AE8/AD8)*100</f>
        <v>0</v>
      </c>
      <c r="AG8" s="5" t="s">
        <v>26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G13"/>
  <sheetViews>
    <sheetView topLeftCell="B1" zoomScale="51" workbookViewId="0">
      <selection activeCell="W13" sqref="W13:AG13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3.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25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2</v>
      </c>
      <c r="C4" s="5">
        <v>3</v>
      </c>
      <c r="D4" s="5">
        <f>(C4-B4)+1</f>
        <v>2</v>
      </c>
      <c r="E4" s="8">
        <v>1</v>
      </c>
      <c r="G4" s="7">
        <v>60</v>
      </c>
      <c r="H4" s="8">
        <v>1</v>
      </c>
      <c r="J4" s="7">
        <v>61</v>
      </c>
      <c r="K4" s="5">
        <v>136</v>
      </c>
      <c r="L4" s="8">
        <f>(K4-J4)+1</f>
        <v>76</v>
      </c>
      <c r="N4" s="7"/>
      <c r="P4" s="8"/>
      <c r="R4" s="7">
        <v>137</v>
      </c>
      <c r="S4" s="8">
        <v>1</v>
      </c>
      <c r="U4" s="5">
        <v>137</v>
      </c>
    </row>
    <row r="5" spans="2:33" x14ac:dyDescent="0.3">
      <c r="B5" s="7">
        <v>6</v>
      </c>
      <c r="C5" s="5">
        <v>10</v>
      </c>
      <c r="D5" s="5">
        <f t="shared" ref="D5:D10" si="0">(C5-B5)+1</f>
        <v>5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3" x14ac:dyDescent="0.3">
      <c r="B6" s="7">
        <v>15</v>
      </c>
      <c r="C6" s="5">
        <v>15</v>
      </c>
      <c r="D6" s="5">
        <f t="shared" si="0"/>
        <v>1</v>
      </c>
      <c r="E6" s="8">
        <v>1</v>
      </c>
      <c r="G6" s="7"/>
      <c r="H6" s="8"/>
      <c r="J6" s="7"/>
      <c r="L6" s="8"/>
      <c r="N6" s="7"/>
      <c r="P6" s="8"/>
      <c r="R6" s="7"/>
      <c r="S6" s="8"/>
    </row>
    <row r="7" spans="2:33" x14ac:dyDescent="0.3">
      <c r="B7" s="7">
        <v>18</v>
      </c>
      <c r="C7" s="5">
        <v>21</v>
      </c>
      <c r="D7" s="5">
        <f t="shared" si="0"/>
        <v>4</v>
      </c>
      <c r="E7" s="8">
        <v>1</v>
      </c>
      <c r="G7" s="7"/>
      <c r="H7" s="8"/>
      <c r="J7" s="7"/>
      <c r="L7" s="8"/>
      <c r="N7" s="7"/>
      <c r="P7" s="8"/>
      <c r="R7" s="7"/>
      <c r="S7" s="8"/>
    </row>
    <row r="8" spans="2:33" x14ac:dyDescent="0.3">
      <c r="B8" s="7">
        <v>28</v>
      </c>
      <c r="C8" s="5">
        <v>31</v>
      </c>
      <c r="D8" s="5">
        <f t="shared" si="0"/>
        <v>4</v>
      </c>
      <c r="E8" s="8">
        <v>1</v>
      </c>
      <c r="G8" s="7"/>
      <c r="H8" s="8"/>
      <c r="J8" s="7"/>
      <c r="L8" s="8"/>
      <c r="N8" s="7"/>
      <c r="P8" s="8"/>
      <c r="R8" s="7"/>
      <c r="S8" s="8"/>
    </row>
    <row r="9" spans="2:33" x14ac:dyDescent="0.3">
      <c r="B9" s="7">
        <v>41</v>
      </c>
      <c r="C9" s="5">
        <v>45</v>
      </c>
      <c r="D9" s="5">
        <f t="shared" si="0"/>
        <v>5</v>
      </c>
      <c r="E9" s="8">
        <v>1</v>
      </c>
      <c r="G9" s="7"/>
      <c r="H9" s="8"/>
      <c r="J9" s="7"/>
      <c r="L9" s="8"/>
      <c r="N9" s="7"/>
      <c r="P9" s="8"/>
      <c r="R9" s="7"/>
      <c r="S9" s="8"/>
    </row>
    <row r="10" spans="2:33" x14ac:dyDescent="0.3">
      <c r="B10" s="7">
        <v>46</v>
      </c>
      <c r="C10" s="5">
        <v>59</v>
      </c>
      <c r="D10" s="5">
        <f t="shared" si="0"/>
        <v>14</v>
      </c>
      <c r="E10" s="8">
        <v>1</v>
      </c>
      <c r="G10" s="7"/>
      <c r="H10" s="8"/>
      <c r="J10" s="7"/>
      <c r="L10" s="8"/>
      <c r="N10" s="7"/>
      <c r="P10" s="8"/>
      <c r="R10" s="7"/>
      <c r="S10" s="8"/>
    </row>
    <row r="11" spans="2:33" x14ac:dyDescent="0.3">
      <c r="B11" s="9"/>
      <c r="C11" s="10"/>
      <c r="D11" s="10"/>
      <c r="E11" s="11"/>
      <c r="G11" s="9"/>
      <c r="H11" s="11"/>
      <c r="J11" s="9"/>
      <c r="K11" s="10"/>
      <c r="L11" s="11"/>
      <c r="N11" s="9"/>
      <c r="O11" s="10"/>
      <c r="P11" s="11"/>
      <c r="R11" s="9"/>
      <c r="S11" s="11"/>
    </row>
    <row r="13" spans="2:33" x14ac:dyDescent="0.3">
      <c r="D13" s="5">
        <f>SUM(D4:D11)</f>
        <v>35</v>
      </c>
      <c r="E13" s="5">
        <f>SUM(E4:E11)</f>
        <v>7</v>
      </c>
      <c r="H13" s="5">
        <f>SUM(H4:H11)</f>
        <v>1</v>
      </c>
      <c r="L13" s="5">
        <f>SUM(L4:L11)</f>
        <v>76</v>
      </c>
      <c r="P13" s="5">
        <f>SUM(P4:P11)</f>
        <v>0</v>
      </c>
      <c r="S13" s="5">
        <f>SUM(S4:S11)</f>
        <v>1</v>
      </c>
      <c r="U13" s="5">
        <f>SUM(U4:U11)</f>
        <v>137</v>
      </c>
      <c r="V13" s="5">
        <f>U13-(L13+P13+S13)</f>
        <v>60</v>
      </c>
      <c r="W13" s="6">
        <f>((D13+H13)/V13)*100</f>
        <v>60</v>
      </c>
      <c r="X13" s="6">
        <f>100-W13</f>
        <v>40</v>
      </c>
      <c r="Y13" s="6">
        <f>B4/120</f>
        <v>1.6666666666666666E-2</v>
      </c>
      <c r="Z13" s="6">
        <f>G4/120</f>
        <v>0.5</v>
      </c>
      <c r="AA13" s="6">
        <f>(L4+2)/120</f>
        <v>0.65</v>
      </c>
      <c r="AB13" s="6">
        <f>((L13+2)/(U13-P13))*100</f>
        <v>56.934306569343065</v>
      </c>
      <c r="AC13" s="6">
        <f>R4/120</f>
        <v>1.1416666666666666</v>
      </c>
      <c r="AD13" s="6">
        <f>H13</f>
        <v>1</v>
      </c>
      <c r="AE13" s="6">
        <v>0</v>
      </c>
      <c r="AF13" s="6">
        <f>(AE13/AD13)*100</f>
        <v>0</v>
      </c>
      <c r="AG13" s="5" t="s">
        <v>26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L10"/>
  <sheetViews>
    <sheetView tabSelected="1" workbookViewId="0">
      <selection activeCell="G5" sqref="G5"/>
    </sheetView>
  </sheetViews>
  <sheetFormatPr baseColWidth="10" defaultRowHeight="15" x14ac:dyDescent="0.2"/>
  <cols>
    <col min="1" max="1" width="3.33203125" customWidth="1"/>
    <col min="10" max="10" width="12.83203125" customWidth="1"/>
  </cols>
  <sheetData>
    <row r="1" spans="2:12" ht="11" customHeight="1" x14ac:dyDescent="0.2"/>
    <row r="2" spans="2:12" ht="80" x14ac:dyDescent="0.2">
      <c r="B2" s="2" t="s">
        <v>13</v>
      </c>
      <c r="C2" s="1" t="s">
        <v>15</v>
      </c>
      <c r="D2" s="1" t="s">
        <v>10</v>
      </c>
      <c r="E2" s="1" t="s">
        <v>22</v>
      </c>
      <c r="F2" s="1" t="s">
        <v>24</v>
      </c>
      <c r="G2" s="1" t="s">
        <v>23</v>
      </c>
      <c r="H2" s="1" t="s">
        <v>12</v>
      </c>
      <c r="J2" s="1"/>
      <c r="K2" s="1"/>
      <c r="L2" s="1"/>
    </row>
    <row r="3" spans="2:12" x14ac:dyDescent="0.2">
      <c r="B3">
        <v>1</v>
      </c>
      <c r="C3" s="18">
        <v>81.4070351758794</v>
      </c>
      <c r="D3" s="18">
        <v>1.6916666666666667</v>
      </c>
      <c r="E3" s="18">
        <v>1.7166666666666666</v>
      </c>
      <c r="F3" s="18">
        <v>50.990099009900987</v>
      </c>
      <c r="G3" s="18">
        <v>3.4</v>
      </c>
      <c r="H3" s="18">
        <v>0</v>
      </c>
    </row>
    <row r="4" spans="2:12" x14ac:dyDescent="0.2">
      <c r="B4">
        <v>2</v>
      </c>
      <c r="C4" s="18">
        <v>90.131578947368425</v>
      </c>
      <c r="D4" s="18">
        <v>1.3333333333333333</v>
      </c>
      <c r="E4" s="18" t="s">
        <v>26</v>
      </c>
      <c r="F4" s="18">
        <v>74.662162162162161</v>
      </c>
      <c r="G4" s="18">
        <v>5</v>
      </c>
      <c r="H4" s="18">
        <v>0</v>
      </c>
    </row>
    <row r="5" spans="2:12" x14ac:dyDescent="0.2">
      <c r="B5">
        <v>3</v>
      </c>
      <c r="C5" s="18">
        <v>25</v>
      </c>
      <c r="D5" s="18">
        <v>0.36666666666666664</v>
      </c>
      <c r="E5" s="18">
        <v>0.44166666666666665</v>
      </c>
      <c r="F5" s="18">
        <v>55.208333333333336</v>
      </c>
      <c r="G5" s="18">
        <v>0.8</v>
      </c>
      <c r="H5" s="18">
        <v>0</v>
      </c>
    </row>
    <row r="6" spans="2:12" x14ac:dyDescent="0.2">
      <c r="B6">
        <v>4</v>
      </c>
      <c r="C6" s="18">
        <v>61.728395061728392</v>
      </c>
      <c r="D6" s="18">
        <v>0.67500000000000004</v>
      </c>
      <c r="E6" s="18">
        <v>1.2583333333333333</v>
      </c>
      <c r="F6" s="18">
        <v>65.367965367965368</v>
      </c>
      <c r="G6" s="18">
        <v>1.925</v>
      </c>
      <c r="H6" s="18">
        <v>0</v>
      </c>
    </row>
    <row r="7" spans="2:12" x14ac:dyDescent="0.2">
      <c r="B7">
        <v>5</v>
      </c>
      <c r="C7" s="18">
        <v>71.428571428571431</v>
      </c>
      <c r="D7" s="18">
        <v>5.8333333333333334E-2</v>
      </c>
      <c r="E7" s="18">
        <v>0.30833333333333335</v>
      </c>
      <c r="F7" s="18">
        <v>86.04651162790698</v>
      </c>
      <c r="G7" s="18">
        <v>0.35833333333333334</v>
      </c>
      <c r="H7" s="18">
        <v>0</v>
      </c>
    </row>
    <row r="8" spans="2:12" x14ac:dyDescent="0.2">
      <c r="B8">
        <v>6</v>
      </c>
      <c r="C8" s="18">
        <v>9.5238095238095237</v>
      </c>
      <c r="D8" s="18">
        <v>0.17499999999999999</v>
      </c>
      <c r="E8" s="18">
        <v>1.6666666666666667</v>
      </c>
      <c r="F8" s="18">
        <v>90.909090909090907</v>
      </c>
      <c r="G8" s="18">
        <v>1.8333333333333333</v>
      </c>
      <c r="H8" s="18">
        <v>0</v>
      </c>
    </row>
    <row r="9" spans="2:12" x14ac:dyDescent="0.2">
      <c r="B9">
        <v>7</v>
      </c>
      <c r="C9" s="18">
        <v>73.333333333333329</v>
      </c>
      <c r="D9" s="18">
        <v>0.125</v>
      </c>
      <c r="E9" s="18">
        <v>1.075</v>
      </c>
      <c r="F9" s="18">
        <v>90.209790209790214</v>
      </c>
      <c r="G9" s="18">
        <v>1.1916666666666667</v>
      </c>
      <c r="H9" s="18">
        <v>0</v>
      </c>
    </row>
    <row r="10" spans="2:12" x14ac:dyDescent="0.2">
      <c r="B10">
        <v>8</v>
      </c>
      <c r="C10" s="18">
        <v>60</v>
      </c>
      <c r="D10" s="18">
        <v>0.5</v>
      </c>
      <c r="E10" s="18">
        <v>0.65</v>
      </c>
      <c r="F10" s="18">
        <v>56.934306569343065</v>
      </c>
      <c r="G10" s="18">
        <v>1.1416666666666666</v>
      </c>
      <c r="H10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Worm 1</vt:lpstr>
      <vt:lpstr>Worm 2</vt:lpstr>
      <vt:lpstr>Worm 3</vt:lpstr>
      <vt:lpstr>Worm 4</vt:lpstr>
      <vt:lpstr>Worm 5</vt:lpstr>
      <vt:lpstr>Worm 6</vt:lpstr>
      <vt:lpstr>Worm 7</vt:lpstr>
      <vt:lpstr>Worm 8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2025-04-29T01:54:01Z</dcterms:modified>
</cp:coreProperties>
</file>