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Writing/2025/Manuscripts/McClure, Patel et al, 2025/New figures and outline/Behavior worksheets/2025-02-04 Ex345/"/>
    </mc:Choice>
  </mc:AlternateContent>
  <xr:revisionPtr revIDLastSave="0" documentId="13_ncr:1_{86F3339A-99BA-C04E-AF6C-00A04F61ABF5}" xr6:coauthVersionLast="47" xr6:coauthVersionMax="47" xr10:uidLastSave="{00000000-0000-0000-0000-000000000000}"/>
  <bookViews>
    <workbookView xWindow="0" yWindow="500" windowWidth="28800" windowHeight="16380" activeTab="8" xr2:uid="{E8647115-4527-472B-9C5C-A7FAAB6ACF7F}"/>
  </bookViews>
  <sheets>
    <sheet name="Worm 1" sheetId="3" r:id="rId1"/>
    <sheet name="Worm 2" sheetId="19" r:id="rId2"/>
    <sheet name="Worm 3" sheetId="20" r:id="rId3"/>
    <sheet name="Worm 4" sheetId="21" r:id="rId4"/>
    <sheet name="Worm 5" sheetId="22" r:id="rId5"/>
    <sheet name="Worm 6" sheetId="23" r:id="rId6"/>
    <sheet name="Worm 7" sheetId="24" r:id="rId7"/>
    <sheet name="Worm 8" sheetId="25" r:id="rId8"/>
    <sheet name="Compiled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0" i="24" l="1"/>
  <c r="AA20" i="24"/>
  <c r="AG18" i="22"/>
  <c r="AA15" i="20"/>
  <c r="AG10" i="3"/>
  <c r="AA10" i="3"/>
  <c r="AC20" i="24"/>
  <c r="Z20" i="24"/>
  <c r="Y20" i="24"/>
  <c r="U20" i="24"/>
  <c r="S20" i="24"/>
  <c r="H20" i="24"/>
  <c r="AD20" i="24" s="1"/>
  <c r="AF20" i="24" s="1"/>
  <c r="E20" i="24"/>
  <c r="D17" i="24"/>
  <c r="D16" i="24"/>
  <c r="D15" i="24"/>
  <c r="D14" i="24"/>
  <c r="D13" i="24"/>
  <c r="D12" i="24"/>
  <c r="D11" i="24"/>
  <c r="D10" i="24"/>
  <c r="D9" i="24"/>
  <c r="D8" i="24"/>
  <c r="D7" i="24"/>
  <c r="D6" i="24"/>
  <c r="P20" i="24"/>
  <c r="L5" i="24"/>
  <c r="D5" i="24"/>
  <c r="L4" i="24"/>
  <c r="D4" i="24"/>
  <c r="Z18" i="22"/>
  <c r="Y18" i="22"/>
  <c r="U18" i="22"/>
  <c r="S18" i="22"/>
  <c r="H18" i="22"/>
  <c r="AD18" i="22" s="1"/>
  <c r="AF18" i="22" s="1"/>
  <c r="E18" i="22"/>
  <c r="D15" i="22"/>
  <c r="D14" i="22"/>
  <c r="D13" i="22"/>
  <c r="D12" i="22"/>
  <c r="D11" i="22"/>
  <c r="D10" i="22"/>
  <c r="D9" i="22"/>
  <c r="D8" i="22"/>
  <c r="D7" i="22"/>
  <c r="D6" i="22"/>
  <c r="P18" i="22"/>
  <c r="L5" i="22"/>
  <c r="D5" i="22"/>
  <c r="L4" i="22"/>
  <c r="D4" i="22"/>
  <c r="AC15" i="20"/>
  <c r="Z15" i="20"/>
  <c r="Y15" i="20"/>
  <c r="U15" i="20"/>
  <c r="S15" i="20"/>
  <c r="H15" i="20"/>
  <c r="AD15" i="20" s="1"/>
  <c r="AF15" i="20" s="1"/>
  <c r="E15" i="20"/>
  <c r="D12" i="20"/>
  <c r="D11" i="20"/>
  <c r="D10" i="20"/>
  <c r="D9" i="20"/>
  <c r="D8" i="20"/>
  <c r="D7" i="20"/>
  <c r="D6" i="20"/>
  <c r="D5" i="20"/>
  <c r="L4" i="20"/>
  <c r="D4" i="20"/>
  <c r="L20" i="24" l="1"/>
  <c r="AB20" i="24" s="1"/>
  <c r="D20" i="24"/>
  <c r="D18" i="22"/>
  <c r="L18" i="22"/>
  <c r="AB18" i="22" s="1"/>
  <c r="P15" i="20"/>
  <c r="L15" i="20"/>
  <c r="D15" i="20"/>
  <c r="L5" i="3"/>
  <c r="L4" i="3"/>
  <c r="AC10" i="3"/>
  <c r="D5" i="3"/>
  <c r="D6" i="3"/>
  <c r="D7" i="3"/>
  <c r="D4" i="3"/>
  <c r="Z10" i="3"/>
  <c r="Y10" i="3"/>
  <c r="U10" i="3"/>
  <c r="S10" i="3"/>
  <c r="H10" i="3"/>
  <c r="AD10" i="3" s="1"/>
  <c r="AF10" i="3" s="1"/>
  <c r="E10" i="3"/>
  <c r="V20" i="24" l="1"/>
  <c r="W20" i="24" s="1"/>
  <c r="X20" i="24" s="1"/>
  <c r="V18" i="22"/>
  <c r="W18" i="22" s="1"/>
  <c r="X18" i="22" s="1"/>
  <c r="AB15" i="20"/>
  <c r="V15" i="20"/>
  <c r="W15" i="20"/>
  <c r="X15" i="20" s="1"/>
  <c r="D10" i="3"/>
  <c r="L10" i="3"/>
  <c r="P10" i="3"/>
  <c r="AB10" i="3" l="1"/>
  <c r="V10" i="3"/>
  <c r="W10" i="3" s="1"/>
  <c r="X10" i="3" s="1"/>
</calcChain>
</file>

<file path=xl/sharedStrings.xml><?xml version="1.0" encoding="utf-8"?>
<sst xmlns="http://schemas.openxmlformats.org/spreadsheetml/2006/main" count="146" uniqueCount="31">
  <si>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</si>
  <si>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</si>
  <si>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</si>
  <si>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</si>
  <si>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</si>
  <si>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</si>
  <si>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</si>
  <si>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</si>
  <si>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</si>
  <si>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</si>
  <si>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Time to first puncture</t>
  </si>
  <si>
    <t>Total number of attempts</t>
  </si>
  <si>
    <t>Number of aborted attempts</t>
  </si>
  <si>
    <t>Worm ID</t>
  </si>
  <si>
    <t>Total Frames
(placement on skin to penetration or end)</t>
  </si>
  <si>
    <t>% of frames on skin 
spent pushing or puncturing</t>
  </si>
  <si>
    <t>% of frames on skin 
spent crawling</t>
  </si>
  <si>
    <t>% of aborted attempts</t>
  </si>
  <si>
    <t>Visible Frames 
on top of skin</t>
  </si>
  <si>
    <t>Bout count</t>
  </si>
  <si>
    <t>Not visible/Stuck in crevice</t>
  </si>
  <si>
    <t>Time to first push</t>
  </si>
  <si>
    <t>Burrowing time</t>
  </si>
  <si>
    <t>Time to penetration</t>
  </si>
  <si>
    <t>% time spent burrowing</t>
  </si>
  <si>
    <t>Burrowing time before 
aborted attempt</t>
  </si>
  <si>
    <t>Had punctured at frame 1; exclude.</t>
  </si>
  <si>
    <t>N/A</t>
  </si>
  <si>
    <t>Punctured at frame 1; exclude</t>
  </si>
  <si>
    <t>Too much fur around. Exclude</t>
  </si>
  <si>
    <t>%time spent burrowing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</si>
</sst>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8E297"/>
        <bgColor indexed="64"/>
      </patternFill>
    </fill>
    <fill>
      <patternFill patternType="solid">
        <fgColor rgb="FFFFD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009193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3" fillId="0" borderId="0" xfId="0" applyFont="1"/>
    <xf numFmtId="2" fontId="3" fillId="0" borderId="0" xfId="0" applyNumberFormat="1" applyFont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/>
    <xf numFmtId="2" fontId="2" fillId="0" borderId="0" xfId="0" applyNumberFormat="1" applyFont="1"/>
    <xf numFmtId="2" fontId="0" fillId="0" borderId="0" xfId="0" applyNumberFormat="1"/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193"/>
      <color rgb="FFD5FC79"/>
      <color rgb="FFFFD579"/>
      <color rgb="FF9437FF"/>
      <color rgb="FF941651"/>
      <color rgb="FF0096FF"/>
      <color rgb="FF73FEFF"/>
      <color rgb="FF7A81FF"/>
      <color rgb="FFC8E2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172F-410A-7F4D-B253-47801CB0567E}">
  <dimension ref="B2:AG10"/>
  <sheetViews>
    <sheetView zoomScale="50" workbookViewId="0">
      <selection activeCell="W10" sqref="W10:AG10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5.83203125" style="5" customWidth="1"/>
    <col min="14" max="14" width="17.5" style="5" bestFit="1" customWidth="1"/>
    <col min="15" max="15" width="16.1640625" style="5" bestFit="1" customWidth="1"/>
    <col min="16" max="16" width="18.1640625" style="5" bestFit="1" customWidth="1"/>
    <col min="17" max="17" width="5" style="5" customWidth="1"/>
    <col min="18" max="18" width="21.1640625" style="5" bestFit="1" customWidth="1"/>
    <col min="19" max="19" width="14.1640625" style="5" bestFit="1" customWidth="1"/>
    <col min="20" max="20" width="5.83203125" style="5" customWidth="1"/>
    <col min="21" max="21" width="40.6640625" style="5" bestFit="1" customWidth="1"/>
    <col min="22" max="22" width="19.6640625" style="5" bestFit="1" customWidth="1"/>
    <col min="23" max="23" width="34.5" style="6" customWidth="1"/>
    <col min="24" max="24" width="20.5" style="6" customWidth="1"/>
    <col min="25" max="25" width="11" style="6" bestFit="1" customWidth="1"/>
    <col min="26" max="26" width="14.1640625" style="6" customWidth="1"/>
    <col min="27" max="28" width="15.5" style="6" customWidth="1"/>
    <col min="29" max="29" width="16.83203125" style="6" bestFit="1" customWidth="1"/>
    <col min="30" max="31" width="14.83203125" style="5" bestFit="1" customWidth="1"/>
    <col min="32" max="32" width="13.5" style="5" bestFit="1" customWidth="1"/>
    <col min="33" max="33" width="23.5" style="6" bestFit="1" customWidth="1"/>
    <col min="34" max="16384" width="8.83203125" style="5"/>
  </cols>
  <sheetData>
    <row r="2" spans="2:33" ht="81" customHeight="1" x14ac:dyDescent="0.3">
      <c r="B2" s="21" t="s">
        <v>0</v>
      </c>
      <c r="C2" s="22"/>
      <c r="D2" s="22"/>
      <c r="E2" s="23"/>
      <c r="F2" s="13"/>
      <c r="G2" s="24" t="s">
        <v>4</v>
      </c>
      <c r="H2" s="25"/>
      <c r="I2" s="13"/>
      <c r="J2" s="26" t="s">
        <v>7</v>
      </c>
      <c r="K2" s="27"/>
      <c r="L2" s="28"/>
      <c r="M2" s="13"/>
      <c r="N2" s="29" t="s">
        <v>20</v>
      </c>
      <c r="O2" s="30"/>
      <c r="P2" s="31"/>
      <c r="Q2" s="13"/>
      <c r="R2" s="19" t="s">
        <v>8</v>
      </c>
      <c r="S2" s="20"/>
      <c r="T2" s="13"/>
      <c r="U2" s="3" t="s">
        <v>14</v>
      </c>
      <c r="V2" s="3" t="s">
        <v>18</v>
      </c>
      <c r="W2" s="4" t="s">
        <v>15</v>
      </c>
      <c r="X2" s="4" t="s">
        <v>16</v>
      </c>
      <c r="Y2" s="4" t="s">
        <v>21</v>
      </c>
      <c r="Z2" s="4" t="s">
        <v>10</v>
      </c>
      <c r="AA2" s="4" t="s">
        <v>22</v>
      </c>
      <c r="AB2" s="4" t="s">
        <v>24</v>
      </c>
      <c r="AC2" s="4" t="s">
        <v>23</v>
      </c>
      <c r="AD2" s="4" t="s">
        <v>11</v>
      </c>
      <c r="AE2" s="4" t="s">
        <v>12</v>
      </c>
      <c r="AF2" s="4" t="s">
        <v>17</v>
      </c>
      <c r="AG2" s="4" t="s">
        <v>25</v>
      </c>
    </row>
    <row r="3" spans="2:33" s="16" customFormat="1" x14ac:dyDescent="0.3">
      <c r="B3" s="12" t="s">
        <v>1</v>
      </c>
      <c r="C3" s="13" t="s">
        <v>2</v>
      </c>
      <c r="D3" s="13" t="s">
        <v>3</v>
      </c>
      <c r="E3" s="14" t="s">
        <v>19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5" t="s">
        <v>3</v>
      </c>
      <c r="M3" s="13"/>
      <c r="N3" s="12" t="s">
        <v>1</v>
      </c>
      <c r="O3" s="13" t="s">
        <v>2</v>
      </c>
      <c r="P3" s="15" t="s">
        <v>3</v>
      </c>
      <c r="Q3" s="13"/>
      <c r="R3" s="12" t="s">
        <v>5</v>
      </c>
      <c r="S3" s="15" t="s">
        <v>6</v>
      </c>
      <c r="T3" s="13"/>
      <c r="U3" s="13" t="s">
        <v>9</v>
      </c>
      <c r="W3" s="17"/>
      <c r="X3" s="17"/>
      <c r="Y3" s="17"/>
      <c r="Z3" s="17"/>
      <c r="AA3" s="17"/>
      <c r="AB3" s="17"/>
      <c r="AC3" s="17"/>
      <c r="AG3" s="17"/>
    </row>
    <row r="4" spans="2:33" x14ac:dyDescent="0.3">
      <c r="B4" s="7">
        <v>6</v>
      </c>
      <c r="C4" s="5">
        <v>15</v>
      </c>
      <c r="D4" s="5">
        <f>(C4-B4)+1</f>
        <v>10</v>
      </c>
      <c r="E4" s="8">
        <v>1</v>
      </c>
      <c r="G4" s="7">
        <v>30</v>
      </c>
      <c r="H4" s="8">
        <v>1</v>
      </c>
      <c r="J4" s="7">
        <v>31</v>
      </c>
      <c r="K4" s="5">
        <v>31</v>
      </c>
      <c r="L4" s="8">
        <f>(K4-J4)+1</f>
        <v>1</v>
      </c>
      <c r="N4" s="7"/>
      <c r="P4" s="8"/>
      <c r="R4" s="7">
        <v>225</v>
      </c>
      <c r="S4" s="8">
        <v>1</v>
      </c>
      <c r="U4" s="5">
        <v>225</v>
      </c>
    </row>
    <row r="5" spans="2:33" x14ac:dyDescent="0.3">
      <c r="B5" s="7">
        <v>22</v>
      </c>
      <c r="C5" s="5">
        <v>22</v>
      </c>
      <c r="D5" s="5">
        <f t="shared" ref="D5:D7" si="0">(C5-B5)+1</f>
        <v>1</v>
      </c>
      <c r="E5" s="8">
        <v>1</v>
      </c>
      <c r="G5" s="7">
        <v>37</v>
      </c>
      <c r="H5" s="8">
        <v>1</v>
      </c>
      <c r="J5" s="7">
        <v>36</v>
      </c>
      <c r="K5" s="5">
        <v>224</v>
      </c>
      <c r="L5" s="8">
        <f t="shared" ref="L5" si="1">(K5-J5)+1</f>
        <v>189</v>
      </c>
      <c r="N5" s="7"/>
      <c r="P5" s="8"/>
      <c r="R5" s="7"/>
      <c r="S5" s="8"/>
    </row>
    <row r="6" spans="2:33" x14ac:dyDescent="0.3">
      <c r="B6" s="7">
        <v>25</v>
      </c>
      <c r="C6" s="5">
        <v>29</v>
      </c>
      <c r="D6" s="5">
        <f t="shared" si="0"/>
        <v>5</v>
      </c>
      <c r="E6" s="8">
        <v>1</v>
      </c>
      <c r="G6" s="7"/>
      <c r="H6" s="8"/>
      <c r="J6" s="7"/>
      <c r="L6" s="8"/>
      <c r="N6" s="7"/>
      <c r="P6" s="8"/>
      <c r="R6" s="7"/>
      <c r="S6" s="8"/>
    </row>
    <row r="7" spans="2:33" x14ac:dyDescent="0.3">
      <c r="B7" s="7">
        <v>34</v>
      </c>
      <c r="C7" s="5">
        <v>36</v>
      </c>
      <c r="D7" s="5">
        <f t="shared" si="0"/>
        <v>3</v>
      </c>
      <c r="E7" s="8">
        <v>1</v>
      </c>
      <c r="G7" s="7"/>
      <c r="H7" s="8"/>
      <c r="J7" s="7"/>
      <c r="L7" s="8"/>
      <c r="N7" s="7"/>
      <c r="P7" s="8"/>
      <c r="R7" s="7"/>
      <c r="S7" s="8"/>
    </row>
    <row r="8" spans="2:33" x14ac:dyDescent="0.3">
      <c r="B8" s="9"/>
      <c r="C8" s="10"/>
      <c r="D8" s="10"/>
      <c r="E8" s="11"/>
      <c r="G8" s="9"/>
      <c r="H8" s="11"/>
      <c r="J8" s="9"/>
      <c r="K8" s="10"/>
      <c r="L8" s="11"/>
      <c r="N8" s="9"/>
      <c r="O8" s="10"/>
      <c r="P8" s="11"/>
      <c r="R8" s="9"/>
      <c r="S8" s="11"/>
    </row>
    <row r="10" spans="2:33" x14ac:dyDescent="0.3">
      <c r="D10" s="5">
        <f>SUM(D4:D8)</f>
        <v>19</v>
      </c>
      <c r="E10" s="5">
        <f>SUM(E4:E8)</f>
        <v>4</v>
      </c>
      <c r="H10" s="5">
        <f>SUM(H4:H8)</f>
        <v>2</v>
      </c>
      <c r="L10" s="5">
        <f>SUM(L4:L8)</f>
        <v>190</v>
      </c>
      <c r="P10" s="5">
        <f>SUM(P4:P8)</f>
        <v>0</v>
      </c>
      <c r="S10" s="5">
        <f>SUM(S4:S8)</f>
        <v>1</v>
      </c>
      <c r="U10" s="5">
        <f>SUM(U4:U8)</f>
        <v>225</v>
      </c>
      <c r="V10" s="5">
        <f>U10-(L10+P10+S10)</f>
        <v>34</v>
      </c>
      <c r="W10" s="6">
        <f>((D10+H10)/V10)*100</f>
        <v>61.764705882352942</v>
      </c>
      <c r="X10" s="6">
        <f>100-W10</f>
        <v>38.235294117647058</v>
      </c>
      <c r="Y10" s="6">
        <f>B4/120</f>
        <v>0.05</v>
      </c>
      <c r="Z10" s="6">
        <f>G4/120</f>
        <v>0.25</v>
      </c>
      <c r="AA10" s="6">
        <f>(L5+2)/120</f>
        <v>1.5916666666666666</v>
      </c>
      <c r="AB10" s="6">
        <f>((L10+2)/(U10-P10))*100</f>
        <v>85.333333333333343</v>
      </c>
      <c r="AC10" s="6">
        <f>R4/120</f>
        <v>1.875</v>
      </c>
      <c r="AD10" s="6">
        <f>H10</f>
        <v>2</v>
      </c>
      <c r="AE10" s="6">
        <v>1</v>
      </c>
      <c r="AF10" s="6">
        <f>(AE10/AD10)*100</f>
        <v>50</v>
      </c>
      <c r="AG10" s="6">
        <f>AVERAGE(L4+1)/120</f>
        <v>1.6666666666666666E-2</v>
      </c>
    </row>
  </sheetData>
  <mergeCells count="5">
    <mergeCell ref="R2:S2"/>
    <mergeCell ref="B2:E2"/>
    <mergeCell ref="G2:H2"/>
    <mergeCell ref="J2:L2"/>
    <mergeCell ref="N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278A-4A7C-0543-B9C5-BA9F9DFB7644}">
  <dimension ref="B2:AC2"/>
  <sheetViews>
    <sheetView zoomScale="50" workbookViewId="0">
      <selection activeCell="B3" sqref="B3"/>
    </sheetView>
  </sheetViews>
  <sheetFormatPr baseColWidth="10" defaultColWidth="8.83203125" defaultRowHeight="24" x14ac:dyDescent="0.3"/>
  <cols>
    <col min="1" max="22" width="8.83203125" style="5"/>
    <col min="23" max="29" width="8.83203125" style="6"/>
    <col min="30" max="16384" width="8.83203125" style="5"/>
  </cols>
  <sheetData>
    <row r="2" spans="2:2" x14ac:dyDescent="0.3">
      <c r="B2" s="5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F69D6-E9B0-DE4D-8FC5-9C58178E0F6E}">
  <dimension ref="B2:AG15"/>
  <sheetViews>
    <sheetView zoomScale="56" workbookViewId="0">
      <selection activeCell="W15" sqref="W15:AG15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5.83203125" style="5" customWidth="1"/>
    <col min="14" max="14" width="17.5" style="5" bestFit="1" customWidth="1"/>
    <col min="15" max="15" width="16.1640625" style="5" bestFit="1" customWidth="1"/>
    <col min="16" max="16" width="18.1640625" style="5" bestFit="1" customWidth="1"/>
    <col min="17" max="17" width="5" style="5" customWidth="1"/>
    <col min="18" max="18" width="21.1640625" style="5" bestFit="1" customWidth="1"/>
    <col min="19" max="19" width="14.1640625" style="5" bestFit="1" customWidth="1"/>
    <col min="20" max="20" width="5.83203125" style="5" customWidth="1"/>
    <col min="21" max="21" width="40.6640625" style="5" bestFit="1" customWidth="1"/>
    <col min="22" max="22" width="19.6640625" style="5" bestFit="1" customWidth="1"/>
    <col min="23" max="23" width="34.5" style="6" customWidth="1"/>
    <col min="24" max="24" width="20.5" style="6" customWidth="1"/>
    <col min="25" max="25" width="11" style="6" bestFit="1" customWidth="1"/>
    <col min="26" max="26" width="14.1640625" style="6" customWidth="1"/>
    <col min="27" max="28" width="15.5" style="6" customWidth="1"/>
    <col min="29" max="29" width="16.83203125" style="6" bestFit="1" customWidth="1"/>
    <col min="30" max="31" width="14.83203125" style="5" bestFit="1" customWidth="1"/>
    <col min="32" max="32" width="13.5" style="5" bestFit="1" customWidth="1"/>
    <col min="33" max="33" width="23.5" style="5" bestFit="1" customWidth="1"/>
    <col min="34" max="16384" width="8.83203125" style="5"/>
  </cols>
  <sheetData>
    <row r="2" spans="2:33" ht="81" customHeight="1" x14ac:dyDescent="0.3">
      <c r="B2" s="21" t="s">
        <v>0</v>
      </c>
      <c r="C2" s="22"/>
      <c r="D2" s="22"/>
      <c r="E2" s="23"/>
      <c r="F2" s="13"/>
      <c r="G2" s="24" t="s">
        <v>4</v>
      </c>
      <c r="H2" s="25"/>
      <c r="I2" s="13"/>
      <c r="J2" s="26" t="s">
        <v>7</v>
      </c>
      <c r="K2" s="27"/>
      <c r="L2" s="28"/>
      <c r="M2" s="13"/>
      <c r="N2" s="29" t="s">
        <v>20</v>
      </c>
      <c r="O2" s="30"/>
      <c r="P2" s="31"/>
      <c r="Q2" s="13"/>
      <c r="R2" s="19" t="s">
        <v>8</v>
      </c>
      <c r="S2" s="20"/>
      <c r="T2" s="13"/>
      <c r="U2" s="3" t="s">
        <v>14</v>
      </c>
      <c r="V2" s="3" t="s">
        <v>18</v>
      </c>
      <c r="W2" s="4" t="s">
        <v>15</v>
      </c>
      <c r="X2" s="4" t="s">
        <v>16</v>
      </c>
      <c r="Y2" s="4" t="s">
        <v>21</v>
      </c>
      <c r="Z2" s="4" t="s">
        <v>10</v>
      </c>
      <c r="AA2" s="4" t="s">
        <v>22</v>
      </c>
      <c r="AB2" s="4" t="s">
        <v>24</v>
      </c>
      <c r="AC2" s="4" t="s">
        <v>23</v>
      </c>
      <c r="AD2" s="4" t="s">
        <v>11</v>
      </c>
      <c r="AE2" s="4" t="s">
        <v>12</v>
      </c>
      <c r="AF2" s="4" t="s">
        <v>17</v>
      </c>
      <c r="AG2" s="3" t="s">
        <v>25</v>
      </c>
    </row>
    <row r="3" spans="2:33" s="16" customFormat="1" x14ac:dyDescent="0.3">
      <c r="B3" s="12" t="s">
        <v>1</v>
      </c>
      <c r="C3" s="13" t="s">
        <v>2</v>
      </c>
      <c r="D3" s="13" t="s">
        <v>3</v>
      </c>
      <c r="E3" s="14" t="s">
        <v>19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5" t="s">
        <v>3</v>
      </c>
      <c r="M3" s="13"/>
      <c r="N3" s="12" t="s">
        <v>1</v>
      </c>
      <c r="O3" s="13" t="s">
        <v>2</v>
      </c>
      <c r="P3" s="15" t="s">
        <v>3</v>
      </c>
      <c r="Q3" s="13"/>
      <c r="R3" s="12" t="s">
        <v>5</v>
      </c>
      <c r="S3" s="15" t="s">
        <v>6</v>
      </c>
      <c r="T3" s="13"/>
      <c r="U3" s="13" t="s">
        <v>9</v>
      </c>
      <c r="W3" s="17"/>
      <c r="X3" s="17"/>
      <c r="Y3" s="17"/>
      <c r="Z3" s="17"/>
      <c r="AA3" s="17"/>
      <c r="AB3" s="17"/>
      <c r="AC3" s="17"/>
    </row>
    <row r="4" spans="2:33" x14ac:dyDescent="0.3">
      <c r="B4" s="7">
        <v>7</v>
      </c>
      <c r="C4" s="5">
        <v>11</v>
      </c>
      <c r="D4" s="5">
        <f>(C4-B4)+1</f>
        <v>5</v>
      </c>
      <c r="E4" s="8">
        <v>1</v>
      </c>
      <c r="G4" s="7">
        <v>55</v>
      </c>
      <c r="H4" s="8">
        <v>1</v>
      </c>
      <c r="J4" s="7">
        <v>56</v>
      </c>
      <c r="K4" s="5">
        <v>172</v>
      </c>
      <c r="L4" s="8">
        <f>(K4-J4)+1</f>
        <v>117</v>
      </c>
      <c r="N4" s="7"/>
      <c r="P4" s="8"/>
      <c r="R4" s="7">
        <v>173</v>
      </c>
      <c r="S4" s="8">
        <v>1</v>
      </c>
      <c r="U4" s="5">
        <v>173</v>
      </c>
    </row>
    <row r="5" spans="2:33" x14ac:dyDescent="0.3">
      <c r="B5" s="7">
        <v>13</v>
      </c>
      <c r="C5" s="5">
        <v>18</v>
      </c>
      <c r="D5" s="5">
        <f t="shared" ref="D5:D12" si="0">(C5-B5)+1</f>
        <v>6</v>
      </c>
      <c r="E5" s="8">
        <v>1</v>
      </c>
      <c r="G5" s="7"/>
      <c r="H5" s="8"/>
      <c r="J5" s="7"/>
      <c r="L5" s="8"/>
      <c r="N5" s="7"/>
      <c r="P5" s="8"/>
      <c r="R5" s="7"/>
      <c r="S5" s="8"/>
    </row>
    <row r="6" spans="2:33" x14ac:dyDescent="0.3">
      <c r="B6" s="7">
        <v>20</v>
      </c>
      <c r="C6" s="5">
        <v>21</v>
      </c>
      <c r="D6" s="5">
        <f t="shared" si="0"/>
        <v>2</v>
      </c>
      <c r="E6" s="8">
        <v>1</v>
      </c>
      <c r="G6" s="7"/>
      <c r="H6" s="8"/>
      <c r="J6" s="7"/>
      <c r="L6" s="8"/>
      <c r="N6" s="7"/>
      <c r="P6" s="8"/>
      <c r="R6" s="7"/>
      <c r="S6" s="8"/>
    </row>
    <row r="7" spans="2:33" x14ac:dyDescent="0.3">
      <c r="B7" s="7">
        <v>23</v>
      </c>
      <c r="C7" s="5">
        <v>24</v>
      </c>
      <c r="D7" s="5">
        <f t="shared" si="0"/>
        <v>2</v>
      </c>
      <c r="E7" s="8">
        <v>1</v>
      </c>
      <c r="G7" s="7"/>
      <c r="H7" s="8"/>
      <c r="J7" s="7"/>
      <c r="L7" s="8"/>
      <c r="N7" s="7"/>
      <c r="P7" s="8"/>
      <c r="R7" s="7"/>
      <c r="S7" s="8"/>
    </row>
    <row r="8" spans="2:33" x14ac:dyDescent="0.3">
      <c r="B8" s="7">
        <v>28</v>
      </c>
      <c r="C8" s="5">
        <v>33</v>
      </c>
      <c r="D8" s="5">
        <f t="shared" si="0"/>
        <v>6</v>
      </c>
      <c r="E8" s="8">
        <v>1</v>
      </c>
      <c r="G8" s="7"/>
      <c r="H8" s="8"/>
      <c r="J8" s="7"/>
      <c r="L8" s="8"/>
      <c r="N8" s="7"/>
      <c r="P8" s="8"/>
      <c r="R8" s="7"/>
      <c r="S8" s="8"/>
    </row>
    <row r="9" spans="2:33" x14ac:dyDescent="0.3">
      <c r="B9" s="7">
        <v>35</v>
      </c>
      <c r="C9" s="5">
        <v>35</v>
      </c>
      <c r="D9" s="5">
        <f t="shared" si="0"/>
        <v>1</v>
      </c>
      <c r="E9" s="8">
        <v>1</v>
      </c>
      <c r="G9" s="7"/>
      <c r="H9" s="8"/>
      <c r="J9" s="7"/>
      <c r="L9" s="8"/>
      <c r="N9" s="7"/>
      <c r="P9" s="8"/>
      <c r="R9" s="7"/>
      <c r="S9" s="8"/>
    </row>
    <row r="10" spans="2:33" x14ac:dyDescent="0.3">
      <c r="B10" s="7">
        <v>37</v>
      </c>
      <c r="C10" s="5">
        <v>38</v>
      </c>
      <c r="D10" s="5">
        <f t="shared" si="0"/>
        <v>2</v>
      </c>
      <c r="E10" s="8">
        <v>1</v>
      </c>
      <c r="G10" s="7"/>
      <c r="H10" s="8"/>
      <c r="J10" s="7"/>
      <c r="L10" s="8"/>
      <c r="N10" s="7"/>
      <c r="P10" s="8"/>
      <c r="R10" s="7"/>
      <c r="S10" s="8"/>
    </row>
    <row r="11" spans="2:33" x14ac:dyDescent="0.3">
      <c r="B11" s="7">
        <v>40</v>
      </c>
      <c r="C11" s="5">
        <v>40</v>
      </c>
      <c r="D11" s="5">
        <f t="shared" si="0"/>
        <v>1</v>
      </c>
      <c r="E11" s="8">
        <v>1</v>
      </c>
      <c r="G11" s="7"/>
      <c r="H11" s="8"/>
      <c r="J11" s="7"/>
      <c r="L11" s="8"/>
      <c r="N11" s="7"/>
      <c r="P11" s="8"/>
      <c r="R11" s="7"/>
      <c r="S11" s="8"/>
    </row>
    <row r="12" spans="2:33" x14ac:dyDescent="0.3">
      <c r="B12" s="7">
        <v>44</v>
      </c>
      <c r="C12" s="5">
        <v>54</v>
      </c>
      <c r="D12" s="5">
        <f t="shared" si="0"/>
        <v>11</v>
      </c>
      <c r="E12" s="8">
        <v>1</v>
      </c>
      <c r="G12" s="7"/>
      <c r="H12" s="8"/>
      <c r="J12" s="7"/>
      <c r="L12" s="8"/>
      <c r="N12" s="7"/>
      <c r="P12" s="8"/>
      <c r="R12" s="7"/>
      <c r="S12" s="8"/>
    </row>
    <row r="13" spans="2:33" x14ac:dyDescent="0.3">
      <c r="B13" s="9"/>
      <c r="C13" s="10"/>
      <c r="D13" s="10"/>
      <c r="E13" s="11"/>
      <c r="G13" s="9"/>
      <c r="H13" s="11"/>
      <c r="J13" s="9"/>
      <c r="K13" s="10"/>
      <c r="L13" s="11"/>
      <c r="N13" s="9"/>
      <c r="O13" s="10"/>
      <c r="P13" s="11"/>
      <c r="R13" s="9"/>
      <c r="S13" s="11"/>
    </row>
    <row r="15" spans="2:33" x14ac:dyDescent="0.3">
      <c r="D15" s="5">
        <f>SUM(D4:D13)</f>
        <v>36</v>
      </c>
      <c r="E15" s="5">
        <f>SUM(E4:E13)</f>
        <v>9</v>
      </c>
      <c r="H15" s="5">
        <f>SUM(H4:H13)</f>
        <v>1</v>
      </c>
      <c r="L15" s="5">
        <f>SUM(L4:L13)</f>
        <v>117</v>
      </c>
      <c r="P15" s="5">
        <f>SUM(P4:P13)</f>
        <v>0</v>
      </c>
      <c r="S15" s="5">
        <f>SUM(S4:S13)</f>
        <v>1</v>
      </c>
      <c r="U15" s="5">
        <f>SUM(U4:U13)</f>
        <v>173</v>
      </c>
      <c r="V15" s="5">
        <f>U15-(L15+P15+S15)</f>
        <v>55</v>
      </c>
      <c r="W15" s="6">
        <f>((D15+H15)/V15)*100</f>
        <v>67.272727272727266</v>
      </c>
      <c r="X15" s="6">
        <f>100-W15</f>
        <v>32.727272727272734</v>
      </c>
      <c r="Y15" s="6">
        <f>B4/120</f>
        <v>5.8333333333333334E-2</v>
      </c>
      <c r="Z15" s="6">
        <f>G4/120</f>
        <v>0.45833333333333331</v>
      </c>
      <c r="AA15" s="6">
        <f>(L4+2)/120</f>
        <v>0.9916666666666667</v>
      </c>
      <c r="AB15" s="6">
        <f>((L15+2)/(U15-P15))*100</f>
        <v>68.786127167630056</v>
      </c>
      <c r="AC15" s="6">
        <f>R4/120</f>
        <v>1.4416666666666667</v>
      </c>
      <c r="AD15" s="6">
        <f>H15</f>
        <v>1</v>
      </c>
      <c r="AE15" s="6">
        <v>0</v>
      </c>
      <c r="AF15" s="6">
        <f>(AE15/AD15)*100</f>
        <v>0</v>
      </c>
      <c r="AG15" s="5" t="s">
        <v>27</v>
      </c>
    </row>
  </sheetData>
  <mergeCells count="5">
    <mergeCell ref="B2:E2"/>
    <mergeCell ref="G2:H2"/>
    <mergeCell ref="J2:L2"/>
    <mergeCell ref="N2:P2"/>
    <mergeCell ref="R2:S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8488F-49A8-B64C-91AC-CC11F5AB3394}">
  <dimension ref="B2:AC2"/>
  <sheetViews>
    <sheetView zoomScale="56" workbookViewId="0">
      <selection activeCell="B2" sqref="B2"/>
    </sheetView>
  </sheetViews>
  <sheetFormatPr baseColWidth="10" defaultColWidth="8.83203125" defaultRowHeight="24" x14ac:dyDescent="0.3"/>
  <cols>
    <col min="1" max="22" width="8.83203125" style="5"/>
    <col min="23" max="29" width="8.83203125" style="6"/>
    <col min="30" max="16384" width="8.83203125" style="5"/>
  </cols>
  <sheetData>
    <row r="2" spans="2:2" x14ac:dyDescent="0.3">
      <c r="B2" s="5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AA07A-A754-7745-BF85-6EB98D09140C}">
  <dimension ref="B2:AG18"/>
  <sheetViews>
    <sheetView zoomScale="50" workbookViewId="0">
      <selection activeCell="W18" sqref="W18:AG18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5.83203125" style="5" customWidth="1"/>
    <col min="14" max="14" width="17.5" style="5" bestFit="1" customWidth="1"/>
    <col min="15" max="15" width="16.1640625" style="5" bestFit="1" customWidth="1"/>
    <col min="16" max="16" width="18.1640625" style="5" bestFit="1" customWidth="1"/>
    <col min="17" max="17" width="5" style="5" customWidth="1"/>
    <col min="18" max="18" width="21.1640625" style="5" bestFit="1" customWidth="1"/>
    <col min="19" max="19" width="14.1640625" style="5" bestFit="1" customWidth="1"/>
    <col min="20" max="20" width="5.83203125" style="5" customWidth="1"/>
    <col min="21" max="21" width="40.6640625" style="5" bestFit="1" customWidth="1"/>
    <col min="22" max="22" width="19.6640625" style="5" bestFit="1" customWidth="1"/>
    <col min="23" max="23" width="34.5" style="6" customWidth="1"/>
    <col min="24" max="24" width="20.5" style="6" customWidth="1"/>
    <col min="25" max="25" width="11" style="6" bestFit="1" customWidth="1"/>
    <col min="26" max="26" width="14.1640625" style="6" customWidth="1"/>
    <col min="27" max="28" width="15.5" style="6" customWidth="1"/>
    <col min="29" max="29" width="16.83203125" style="6" bestFit="1" customWidth="1"/>
    <col min="30" max="31" width="14.83203125" style="5" bestFit="1" customWidth="1"/>
    <col min="32" max="32" width="13.5" style="5" bestFit="1" customWidth="1"/>
    <col min="33" max="33" width="23.5" style="6" bestFit="1" customWidth="1"/>
    <col min="34" max="16384" width="8.83203125" style="5"/>
  </cols>
  <sheetData>
    <row r="2" spans="2:33" ht="81" customHeight="1" x14ac:dyDescent="0.3">
      <c r="B2" s="21" t="s">
        <v>0</v>
      </c>
      <c r="C2" s="22"/>
      <c r="D2" s="22"/>
      <c r="E2" s="23"/>
      <c r="F2" s="13"/>
      <c r="G2" s="24" t="s">
        <v>4</v>
      </c>
      <c r="H2" s="25"/>
      <c r="I2" s="13"/>
      <c r="J2" s="26" t="s">
        <v>7</v>
      </c>
      <c r="K2" s="27"/>
      <c r="L2" s="28"/>
      <c r="M2" s="13"/>
      <c r="N2" s="29" t="s">
        <v>20</v>
      </c>
      <c r="O2" s="30"/>
      <c r="P2" s="31"/>
      <c r="Q2" s="13"/>
      <c r="R2" s="19" t="s">
        <v>8</v>
      </c>
      <c r="S2" s="20"/>
      <c r="T2" s="13"/>
      <c r="U2" s="3" t="s">
        <v>14</v>
      </c>
      <c r="V2" s="3" t="s">
        <v>18</v>
      </c>
      <c r="W2" s="4" t="s">
        <v>15</v>
      </c>
      <c r="X2" s="4" t="s">
        <v>16</v>
      </c>
      <c r="Y2" s="4" t="s">
        <v>21</v>
      </c>
      <c r="Z2" s="4" t="s">
        <v>10</v>
      </c>
      <c r="AA2" s="4" t="s">
        <v>22</v>
      </c>
      <c r="AB2" s="4" t="s">
        <v>24</v>
      </c>
      <c r="AC2" s="4" t="s">
        <v>23</v>
      </c>
      <c r="AD2" s="4" t="s">
        <v>11</v>
      </c>
      <c r="AE2" s="4" t="s">
        <v>12</v>
      </c>
      <c r="AF2" s="4" t="s">
        <v>17</v>
      </c>
      <c r="AG2" s="4" t="s">
        <v>25</v>
      </c>
    </row>
    <row r="3" spans="2:33" s="16" customFormat="1" x14ac:dyDescent="0.3">
      <c r="B3" s="12" t="s">
        <v>1</v>
      </c>
      <c r="C3" s="13" t="s">
        <v>2</v>
      </c>
      <c r="D3" s="13" t="s">
        <v>3</v>
      </c>
      <c r="E3" s="14" t="s">
        <v>19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5" t="s">
        <v>3</v>
      </c>
      <c r="M3" s="13"/>
      <c r="N3" s="12" t="s">
        <v>1</v>
      </c>
      <c r="O3" s="13" t="s">
        <v>2</v>
      </c>
      <c r="P3" s="15" t="s">
        <v>3</v>
      </c>
      <c r="Q3" s="13"/>
      <c r="R3" s="12" t="s">
        <v>5</v>
      </c>
      <c r="S3" s="15" t="s">
        <v>6</v>
      </c>
      <c r="T3" s="13"/>
      <c r="U3" s="13" t="s">
        <v>9</v>
      </c>
      <c r="W3" s="17"/>
      <c r="X3" s="17"/>
      <c r="Y3" s="17"/>
      <c r="Z3" s="17"/>
      <c r="AA3" s="17"/>
      <c r="AB3" s="17"/>
      <c r="AC3" s="17"/>
      <c r="AG3" s="17"/>
    </row>
    <row r="4" spans="2:33" x14ac:dyDescent="0.3">
      <c r="B4" s="7">
        <v>33</v>
      </c>
      <c r="C4" s="5">
        <v>33</v>
      </c>
      <c r="D4" s="5">
        <f>(C4-B4)+1</f>
        <v>1</v>
      </c>
      <c r="E4" s="8">
        <v>1</v>
      </c>
      <c r="G4" s="7">
        <v>1</v>
      </c>
      <c r="H4" s="8">
        <v>1</v>
      </c>
      <c r="J4" s="7">
        <v>2</v>
      </c>
      <c r="K4" s="5">
        <v>26</v>
      </c>
      <c r="L4" s="8">
        <f>(K4-J4)+1</f>
        <v>25</v>
      </c>
      <c r="N4" s="7"/>
      <c r="P4" s="8"/>
      <c r="R4" s="7"/>
      <c r="S4" s="8"/>
      <c r="U4" s="5">
        <v>600</v>
      </c>
    </row>
    <row r="5" spans="2:33" x14ac:dyDescent="0.3">
      <c r="B5" s="7">
        <v>36</v>
      </c>
      <c r="C5" s="5">
        <v>36</v>
      </c>
      <c r="D5" s="5">
        <f t="shared" ref="D5:D15" si="0">(C5-B5)+1</f>
        <v>1</v>
      </c>
      <c r="E5" s="8">
        <v>1</v>
      </c>
      <c r="G5" s="7">
        <v>108</v>
      </c>
      <c r="H5" s="8">
        <v>1</v>
      </c>
      <c r="J5" s="7">
        <v>109</v>
      </c>
      <c r="K5" s="5">
        <v>600</v>
      </c>
      <c r="L5" s="8">
        <f t="shared" ref="L5" si="1">(K5-J5)+1</f>
        <v>492</v>
      </c>
      <c r="N5" s="7"/>
      <c r="P5" s="8"/>
      <c r="R5" s="7"/>
      <c r="S5" s="8"/>
    </row>
    <row r="6" spans="2:33" x14ac:dyDescent="0.3">
      <c r="B6" s="7">
        <v>39</v>
      </c>
      <c r="C6" s="5">
        <v>42</v>
      </c>
      <c r="D6" s="5">
        <f t="shared" si="0"/>
        <v>4</v>
      </c>
      <c r="E6" s="8">
        <v>1</v>
      </c>
      <c r="G6" s="7"/>
      <c r="H6" s="8"/>
      <c r="J6" s="7"/>
      <c r="L6" s="8"/>
      <c r="N6" s="7"/>
      <c r="P6" s="8"/>
      <c r="R6" s="7"/>
      <c r="S6" s="8"/>
    </row>
    <row r="7" spans="2:33" x14ac:dyDescent="0.3">
      <c r="B7" s="7">
        <v>45</v>
      </c>
      <c r="C7" s="5">
        <v>45</v>
      </c>
      <c r="D7" s="5">
        <f t="shared" si="0"/>
        <v>1</v>
      </c>
      <c r="E7" s="8">
        <v>1</v>
      </c>
      <c r="G7" s="7"/>
      <c r="H7" s="8"/>
      <c r="J7" s="7"/>
      <c r="L7" s="8"/>
      <c r="N7" s="7"/>
      <c r="P7" s="8"/>
      <c r="R7" s="7"/>
      <c r="S7" s="8"/>
    </row>
    <row r="8" spans="2:33" x14ac:dyDescent="0.3">
      <c r="B8" s="7">
        <v>47</v>
      </c>
      <c r="C8" s="5">
        <v>67</v>
      </c>
      <c r="D8" s="5">
        <f t="shared" si="0"/>
        <v>21</v>
      </c>
      <c r="E8" s="8">
        <v>1</v>
      </c>
      <c r="G8" s="7"/>
      <c r="H8" s="8"/>
      <c r="J8" s="7"/>
      <c r="L8" s="8"/>
      <c r="N8" s="7"/>
      <c r="P8" s="8"/>
      <c r="R8" s="7"/>
      <c r="S8" s="8"/>
    </row>
    <row r="9" spans="2:33" x14ac:dyDescent="0.3">
      <c r="B9" s="7">
        <v>69</v>
      </c>
      <c r="C9" s="5">
        <v>69</v>
      </c>
      <c r="D9" s="5">
        <f t="shared" si="0"/>
        <v>1</v>
      </c>
      <c r="E9" s="8">
        <v>1</v>
      </c>
      <c r="G9" s="7"/>
      <c r="H9" s="8"/>
      <c r="J9" s="7"/>
      <c r="L9" s="8"/>
      <c r="N9" s="7"/>
      <c r="P9" s="8"/>
      <c r="R9" s="7"/>
      <c r="S9" s="8"/>
    </row>
    <row r="10" spans="2:33" x14ac:dyDescent="0.3">
      <c r="B10" s="7">
        <v>71</v>
      </c>
      <c r="C10" s="5">
        <v>81</v>
      </c>
      <c r="D10" s="5">
        <f t="shared" si="0"/>
        <v>11</v>
      </c>
      <c r="E10" s="8">
        <v>1</v>
      </c>
      <c r="G10" s="7"/>
      <c r="H10" s="8"/>
      <c r="J10" s="7"/>
      <c r="L10" s="8"/>
      <c r="N10" s="7"/>
      <c r="P10" s="8"/>
      <c r="R10" s="7"/>
      <c r="S10" s="8"/>
    </row>
    <row r="11" spans="2:33" x14ac:dyDescent="0.3">
      <c r="B11" s="7">
        <v>85</v>
      </c>
      <c r="C11" s="5">
        <v>90</v>
      </c>
      <c r="D11" s="5">
        <f t="shared" si="0"/>
        <v>6</v>
      </c>
      <c r="E11" s="8">
        <v>1</v>
      </c>
      <c r="G11" s="7"/>
      <c r="H11" s="8"/>
      <c r="J11" s="7"/>
      <c r="L11" s="8"/>
      <c r="N11" s="7"/>
      <c r="P11" s="8"/>
      <c r="R11" s="7"/>
      <c r="S11" s="8"/>
    </row>
    <row r="12" spans="2:33" x14ac:dyDescent="0.3">
      <c r="B12" s="7">
        <v>92</v>
      </c>
      <c r="C12" s="5">
        <v>94</v>
      </c>
      <c r="D12" s="5">
        <f t="shared" si="0"/>
        <v>3</v>
      </c>
      <c r="E12" s="8">
        <v>1</v>
      </c>
      <c r="G12" s="7"/>
      <c r="H12" s="8"/>
      <c r="J12" s="7"/>
      <c r="L12" s="8"/>
      <c r="N12" s="7"/>
      <c r="P12" s="8"/>
      <c r="R12" s="7"/>
      <c r="S12" s="8"/>
    </row>
    <row r="13" spans="2:33" x14ac:dyDescent="0.3">
      <c r="B13" s="7">
        <v>97</v>
      </c>
      <c r="C13" s="5">
        <v>97</v>
      </c>
      <c r="D13" s="5">
        <f t="shared" si="0"/>
        <v>1</v>
      </c>
      <c r="E13" s="8">
        <v>1</v>
      </c>
      <c r="G13" s="7"/>
      <c r="H13" s="8"/>
      <c r="J13" s="7"/>
      <c r="L13" s="8"/>
      <c r="N13" s="7"/>
      <c r="P13" s="8"/>
      <c r="R13" s="7"/>
      <c r="S13" s="8"/>
    </row>
    <row r="14" spans="2:33" x14ac:dyDescent="0.3">
      <c r="B14" s="7">
        <v>100</v>
      </c>
      <c r="C14" s="5">
        <v>104</v>
      </c>
      <c r="D14" s="5">
        <f t="shared" si="0"/>
        <v>5</v>
      </c>
      <c r="E14" s="8">
        <v>1</v>
      </c>
      <c r="G14" s="7"/>
      <c r="H14" s="8"/>
      <c r="J14" s="7"/>
      <c r="L14" s="8"/>
      <c r="N14" s="7"/>
      <c r="P14" s="8"/>
      <c r="R14" s="7"/>
      <c r="S14" s="8"/>
    </row>
    <row r="15" spans="2:33" x14ac:dyDescent="0.3">
      <c r="B15" s="7">
        <v>105</v>
      </c>
      <c r="C15" s="5">
        <v>107</v>
      </c>
      <c r="D15" s="5">
        <f t="shared" si="0"/>
        <v>3</v>
      </c>
      <c r="E15" s="8">
        <v>1</v>
      </c>
      <c r="G15" s="7"/>
      <c r="H15" s="8"/>
      <c r="J15" s="7"/>
      <c r="L15" s="8"/>
      <c r="N15" s="7"/>
      <c r="P15" s="8"/>
      <c r="R15" s="7"/>
      <c r="S15" s="8"/>
    </row>
    <row r="16" spans="2:33" x14ac:dyDescent="0.3">
      <c r="B16" s="9"/>
      <c r="C16" s="10"/>
      <c r="D16" s="10"/>
      <c r="E16" s="11"/>
      <c r="G16" s="9"/>
      <c r="H16" s="11"/>
      <c r="J16" s="9"/>
      <c r="K16" s="10"/>
      <c r="L16" s="11"/>
      <c r="N16" s="9"/>
      <c r="O16" s="10"/>
      <c r="P16" s="11"/>
      <c r="R16" s="9"/>
      <c r="S16" s="11"/>
    </row>
    <row r="18" spans="4:33" x14ac:dyDescent="0.3">
      <c r="D18" s="5">
        <f>SUM(D4:D16)</f>
        <v>58</v>
      </c>
      <c r="E18" s="5">
        <f>SUM(E4:E16)</f>
        <v>12</v>
      </c>
      <c r="H18" s="5">
        <f>SUM(H4:H16)</f>
        <v>2</v>
      </c>
      <c r="L18" s="5">
        <f>SUM(L4:L16)</f>
        <v>517</v>
      </c>
      <c r="P18" s="5">
        <f>SUM(P4:P16)</f>
        <v>0</v>
      </c>
      <c r="S18" s="5">
        <f>SUM(S4:S16)</f>
        <v>0</v>
      </c>
      <c r="U18" s="5">
        <f>SUM(U4:U16)</f>
        <v>600</v>
      </c>
      <c r="V18" s="5">
        <f>U18-(L18+P18+S18)</f>
        <v>83</v>
      </c>
      <c r="W18" s="6">
        <f>((D18+H18)/V18)*100</f>
        <v>72.289156626506028</v>
      </c>
      <c r="X18" s="6">
        <f>100-W18</f>
        <v>27.710843373493972</v>
      </c>
      <c r="Y18" s="6">
        <f>B4/120</f>
        <v>0.27500000000000002</v>
      </c>
      <c r="Z18" s="6">
        <f>G4/120</f>
        <v>8.3333333333333332E-3</v>
      </c>
      <c r="AA18" s="6" t="s">
        <v>27</v>
      </c>
      <c r="AB18" s="6">
        <f>((L18+2)/(U18-P18))*100</f>
        <v>86.5</v>
      </c>
      <c r="AC18" s="6">
        <v>6</v>
      </c>
      <c r="AD18" s="6">
        <f>H18</f>
        <v>2</v>
      </c>
      <c r="AE18" s="6">
        <v>1</v>
      </c>
      <c r="AF18" s="6">
        <f>(AE18/AD18)*100</f>
        <v>50</v>
      </c>
      <c r="AG18" s="6">
        <f>AVERAGE(L4+1)/120</f>
        <v>0.21666666666666667</v>
      </c>
    </row>
  </sheetData>
  <mergeCells count="5">
    <mergeCell ref="B2:E2"/>
    <mergeCell ref="G2:H2"/>
    <mergeCell ref="J2:L2"/>
    <mergeCell ref="N2:P2"/>
    <mergeCell ref="R2:S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92031-397C-934D-9A0F-2977A3A0F407}">
  <dimension ref="B2:AC2"/>
  <sheetViews>
    <sheetView zoomScale="60" workbookViewId="0">
      <selection activeCell="K19" sqref="K19"/>
    </sheetView>
  </sheetViews>
  <sheetFormatPr baseColWidth="10" defaultColWidth="8.83203125" defaultRowHeight="24" x14ac:dyDescent="0.3"/>
  <cols>
    <col min="1" max="22" width="8.83203125" style="5"/>
    <col min="23" max="29" width="8.83203125" style="6"/>
    <col min="30" max="16384" width="8.83203125" style="5"/>
  </cols>
  <sheetData>
    <row r="2" spans="2:2" x14ac:dyDescent="0.3">
      <c r="B2" s="5" t="s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53B24-0F2F-A241-A0F1-73A9EEBE4C19}">
  <dimension ref="B2:AG20"/>
  <sheetViews>
    <sheetView topLeftCell="E1" zoomScale="63" workbookViewId="0">
      <selection activeCell="W20" sqref="W20:AG20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5.83203125" style="5" customWidth="1"/>
    <col min="14" max="14" width="17.5" style="5" bestFit="1" customWidth="1"/>
    <col min="15" max="15" width="16.1640625" style="5" bestFit="1" customWidth="1"/>
    <col min="16" max="16" width="18.1640625" style="5" bestFit="1" customWidth="1"/>
    <col min="17" max="17" width="5" style="5" customWidth="1"/>
    <col min="18" max="18" width="21.1640625" style="5" bestFit="1" customWidth="1"/>
    <col min="19" max="19" width="14.1640625" style="5" bestFit="1" customWidth="1"/>
    <col min="20" max="20" width="5.83203125" style="5" customWidth="1"/>
    <col min="21" max="21" width="40.6640625" style="5" bestFit="1" customWidth="1"/>
    <col min="22" max="22" width="19.6640625" style="5" bestFit="1" customWidth="1"/>
    <col min="23" max="23" width="34.5" style="6" customWidth="1"/>
    <col min="24" max="24" width="20.5" style="6" customWidth="1"/>
    <col min="25" max="25" width="11" style="6" bestFit="1" customWidth="1"/>
    <col min="26" max="26" width="14.1640625" style="6" customWidth="1"/>
    <col min="27" max="28" width="15.5" style="6" customWidth="1"/>
    <col min="29" max="29" width="16.83203125" style="6" bestFit="1" customWidth="1"/>
    <col min="30" max="31" width="14.83203125" style="5" bestFit="1" customWidth="1"/>
    <col min="32" max="32" width="13.5" style="5" bestFit="1" customWidth="1"/>
    <col min="33" max="33" width="23.5" style="5" bestFit="1" customWidth="1"/>
    <col min="34" max="16384" width="8.83203125" style="5"/>
  </cols>
  <sheetData>
    <row r="2" spans="2:33" ht="81" customHeight="1" x14ac:dyDescent="0.3">
      <c r="B2" s="21" t="s">
        <v>0</v>
      </c>
      <c r="C2" s="22"/>
      <c r="D2" s="22"/>
      <c r="E2" s="23"/>
      <c r="F2" s="13"/>
      <c r="G2" s="24" t="s">
        <v>4</v>
      </c>
      <c r="H2" s="25"/>
      <c r="I2" s="13"/>
      <c r="J2" s="26" t="s">
        <v>7</v>
      </c>
      <c r="K2" s="27"/>
      <c r="L2" s="28"/>
      <c r="M2" s="13"/>
      <c r="N2" s="29" t="s">
        <v>20</v>
      </c>
      <c r="O2" s="30"/>
      <c r="P2" s="31"/>
      <c r="Q2" s="13"/>
      <c r="R2" s="19" t="s">
        <v>8</v>
      </c>
      <c r="S2" s="20"/>
      <c r="T2" s="13"/>
      <c r="U2" s="3" t="s">
        <v>14</v>
      </c>
      <c r="V2" s="3" t="s">
        <v>18</v>
      </c>
      <c r="W2" s="4" t="s">
        <v>15</v>
      </c>
      <c r="X2" s="4" t="s">
        <v>16</v>
      </c>
      <c r="Y2" s="4" t="s">
        <v>21</v>
      </c>
      <c r="Z2" s="4" t="s">
        <v>10</v>
      </c>
      <c r="AA2" s="4" t="s">
        <v>22</v>
      </c>
      <c r="AB2" s="4" t="s">
        <v>24</v>
      </c>
      <c r="AC2" s="4" t="s">
        <v>23</v>
      </c>
      <c r="AD2" s="4" t="s">
        <v>11</v>
      </c>
      <c r="AE2" s="4" t="s">
        <v>12</v>
      </c>
      <c r="AF2" s="4" t="s">
        <v>17</v>
      </c>
      <c r="AG2" s="3" t="s">
        <v>25</v>
      </c>
    </row>
    <row r="3" spans="2:33" s="16" customFormat="1" x14ac:dyDescent="0.3">
      <c r="B3" s="12" t="s">
        <v>1</v>
      </c>
      <c r="C3" s="13" t="s">
        <v>2</v>
      </c>
      <c r="D3" s="13" t="s">
        <v>3</v>
      </c>
      <c r="E3" s="14" t="s">
        <v>19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5" t="s">
        <v>3</v>
      </c>
      <c r="M3" s="13"/>
      <c r="N3" s="12" t="s">
        <v>1</v>
      </c>
      <c r="O3" s="13" t="s">
        <v>2</v>
      </c>
      <c r="P3" s="15" t="s">
        <v>3</v>
      </c>
      <c r="Q3" s="13"/>
      <c r="R3" s="12" t="s">
        <v>5</v>
      </c>
      <c r="S3" s="15" t="s">
        <v>6</v>
      </c>
      <c r="T3" s="13"/>
      <c r="U3" s="13" t="s">
        <v>9</v>
      </c>
      <c r="W3" s="17"/>
      <c r="X3" s="17"/>
      <c r="Y3" s="17"/>
      <c r="Z3" s="17"/>
      <c r="AA3" s="17"/>
      <c r="AB3" s="17"/>
      <c r="AC3" s="17"/>
    </row>
    <row r="4" spans="2:33" x14ac:dyDescent="0.3">
      <c r="B4" s="7">
        <v>2</v>
      </c>
      <c r="C4" s="5">
        <v>4</v>
      </c>
      <c r="D4" s="5">
        <f>(C4-B4)+1</f>
        <v>3</v>
      </c>
      <c r="E4" s="8">
        <v>1</v>
      </c>
      <c r="G4" s="7">
        <v>37</v>
      </c>
      <c r="H4" s="8">
        <v>1</v>
      </c>
      <c r="J4" s="7">
        <v>38</v>
      </c>
      <c r="K4" s="5">
        <v>90</v>
      </c>
      <c r="L4" s="8">
        <f>(K4-J4)+1</f>
        <v>53</v>
      </c>
      <c r="N4" s="7"/>
      <c r="P4" s="8"/>
      <c r="R4" s="7">
        <v>223</v>
      </c>
      <c r="S4" s="8">
        <v>1</v>
      </c>
      <c r="U4" s="5">
        <v>223</v>
      </c>
    </row>
    <row r="5" spans="2:33" x14ac:dyDescent="0.3">
      <c r="B5" s="7">
        <v>12</v>
      </c>
      <c r="C5" s="5">
        <v>16</v>
      </c>
      <c r="D5" s="5">
        <f t="shared" ref="D5:D17" si="0">(C5-B5)+1</f>
        <v>5</v>
      </c>
      <c r="E5" s="8">
        <v>1</v>
      </c>
      <c r="G5" s="7">
        <v>145</v>
      </c>
      <c r="H5" s="8">
        <v>1</v>
      </c>
      <c r="J5" s="7">
        <v>146</v>
      </c>
      <c r="K5" s="5">
        <v>222</v>
      </c>
      <c r="L5" s="8">
        <f t="shared" ref="L5" si="1">(K5-J5)+1</f>
        <v>77</v>
      </c>
      <c r="N5" s="7"/>
      <c r="P5" s="8"/>
      <c r="R5" s="7"/>
      <c r="S5" s="8"/>
    </row>
    <row r="6" spans="2:33" x14ac:dyDescent="0.3">
      <c r="B6" s="7">
        <v>20</v>
      </c>
      <c r="C6" s="5">
        <v>21</v>
      </c>
      <c r="D6" s="5">
        <f t="shared" si="0"/>
        <v>2</v>
      </c>
      <c r="E6" s="8">
        <v>1</v>
      </c>
      <c r="G6" s="7"/>
      <c r="H6" s="8"/>
      <c r="J6" s="7"/>
      <c r="L6" s="8"/>
      <c r="N6" s="7"/>
      <c r="P6" s="8"/>
      <c r="R6" s="7"/>
      <c r="S6" s="8"/>
    </row>
    <row r="7" spans="2:33" x14ac:dyDescent="0.3">
      <c r="B7" s="7">
        <v>24</v>
      </c>
      <c r="C7" s="5">
        <v>24</v>
      </c>
      <c r="D7" s="5">
        <f t="shared" si="0"/>
        <v>1</v>
      </c>
      <c r="E7" s="8">
        <v>1</v>
      </c>
      <c r="G7" s="7"/>
      <c r="H7" s="8"/>
      <c r="J7" s="7"/>
      <c r="L7" s="8"/>
      <c r="N7" s="7"/>
      <c r="P7" s="8"/>
      <c r="R7" s="7"/>
      <c r="S7" s="8"/>
    </row>
    <row r="8" spans="2:33" x14ac:dyDescent="0.3">
      <c r="B8" s="7">
        <v>25</v>
      </c>
      <c r="C8" s="5">
        <v>29</v>
      </c>
      <c r="D8" s="5">
        <f t="shared" si="0"/>
        <v>5</v>
      </c>
      <c r="E8" s="8">
        <v>1</v>
      </c>
      <c r="G8" s="7"/>
      <c r="H8" s="8"/>
      <c r="J8" s="7"/>
      <c r="L8" s="8"/>
      <c r="N8" s="7"/>
      <c r="P8" s="8"/>
      <c r="R8" s="7"/>
      <c r="S8" s="8"/>
    </row>
    <row r="9" spans="2:33" x14ac:dyDescent="0.3">
      <c r="B9" s="7">
        <v>31</v>
      </c>
      <c r="C9" s="5">
        <v>36</v>
      </c>
      <c r="D9" s="5">
        <f t="shared" si="0"/>
        <v>6</v>
      </c>
      <c r="E9" s="8">
        <v>1</v>
      </c>
      <c r="G9" s="7"/>
      <c r="H9" s="8"/>
      <c r="J9" s="7"/>
      <c r="L9" s="8"/>
      <c r="N9" s="7"/>
      <c r="P9" s="8"/>
      <c r="R9" s="7"/>
      <c r="S9" s="8"/>
    </row>
    <row r="10" spans="2:33" x14ac:dyDescent="0.3">
      <c r="B10" s="7">
        <v>93</v>
      </c>
      <c r="C10" s="5">
        <v>94</v>
      </c>
      <c r="D10" s="5">
        <f t="shared" si="0"/>
        <v>2</v>
      </c>
      <c r="E10" s="8">
        <v>1</v>
      </c>
      <c r="G10" s="7"/>
      <c r="H10" s="8"/>
      <c r="J10" s="7"/>
      <c r="L10" s="8"/>
      <c r="N10" s="7"/>
      <c r="P10" s="8"/>
      <c r="R10" s="7"/>
      <c r="S10" s="8"/>
    </row>
    <row r="11" spans="2:33" x14ac:dyDescent="0.3">
      <c r="B11" s="7">
        <v>96</v>
      </c>
      <c r="C11" s="5">
        <v>96</v>
      </c>
      <c r="D11" s="5">
        <f t="shared" si="0"/>
        <v>1</v>
      </c>
      <c r="E11" s="8">
        <v>1</v>
      </c>
      <c r="G11" s="7"/>
      <c r="H11" s="8"/>
      <c r="J11" s="7"/>
      <c r="L11" s="8"/>
      <c r="N11" s="7"/>
      <c r="P11" s="8"/>
      <c r="R11" s="7"/>
      <c r="S11" s="8"/>
    </row>
    <row r="12" spans="2:33" x14ac:dyDescent="0.3">
      <c r="B12" s="7">
        <v>101</v>
      </c>
      <c r="C12" s="5">
        <v>101</v>
      </c>
      <c r="D12" s="5">
        <f t="shared" si="0"/>
        <v>1</v>
      </c>
      <c r="E12" s="8">
        <v>1</v>
      </c>
      <c r="G12" s="7"/>
      <c r="H12" s="8"/>
      <c r="J12" s="7"/>
      <c r="L12" s="8"/>
      <c r="N12" s="7"/>
      <c r="P12" s="8"/>
      <c r="R12" s="7"/>
      <c r="S12" s="8"/>
    </row>
    <row r="13" spans="2:33" x14ac:dyDescent="0.3">
      <c r="B13" s="7">
        <v>106</v>
      </c>
      <c r="C13" s="5">
        <v>109</v>
      </c>
      <c r="D13" s="5">
        <f t="shared" si="0"/>
        <v>4</v>
      </c>
      <c r="E13" s="8">
        <v>1</v>
      </c>
      <c r="G13" s="7"/>
      <c r="H13" s="8"/>
      <c r="J13" s="7"/>
      <c r="L13" s="8"/>
      <c r="N13" s="7"/>
      <c r="P13" s="8"/>
      <c r="R13" s="7"/>
      <c r="S13" s="8"/>
    </row>
    <row r="14" spans="2:33" x14ac:dyDescent="0.3">
      <c r="B14" s="7">
        <v>111</v>
      </c>
      <c r="C14" s="5">
        <v>123</v>
      </c>
      <c r="D14" s="5">
        <f t="shared" si="0"/>
        <v>13</v>
      </c>
      <c r="E14" s="8">
        <v>1</v>
      </c>
      <c r="G14" s="7"/>
      <c r="H14" s="8"/>
      <c r="J14" s="7"/>
      <c r="L14" s="8"/>
      <c r="N14" s="7"/>
      <c r="P14" s="8"/>
      <c r="R14" s="7"/>
      <c r="S14" s="8"/>
    </row>
    <row r="15" spans="2:33" x14ac:dyDescent="0.3">
      <c r="B15" s="7">
        <v>125</v>
      </c>
      <c r="C15" s="5">
        <v>129</v>
      </c>
      <c r="D15" s="5">
        <f t="shared" si="0"/>
        <v>5</v>
      </c>
      <c r="E15" s="8">
        <v>1</v>
      </c>
      <c r="G15" s="7"/>
      <c r="H15" s="8"/>
      <c r="J15" s="7"/>
      <c r="L15" s="8"/>
      <c r="N15" s="7"/>
      <c r="P15" s="8"/>
      <c r="R15" s="7"/>
      <c r="S15" s="8"/>
    </row>
    <row r="16" spans="2:33" x14ac:dyDescent="0.3">
      <c r="B16" s="7">
        <v>133</v>
      </c>
      <c r="C16" s="5">
        <v>135</v>
      </c>
      <c r="D16" s="5">
        <f t="shared" si="0"/>
        <v>3</v>
      </c>
      <c r="E16" s="8">
        <v>1</v>
      </c>
      <c r="G16" s="7"/>
      <c r="H16" s="8"/>
      <c r="J16" s="7"/>
      <c r="L16" s="8"/>
      <c r="N16" s="7"/>
      <c r="P16" s="8"/>
      <c r="R16" s="7"/>
      <c r="S16" s="8"/>
    </row>
    <row r="17" spans="2:33" x14ac:dyDescent="0.3">
      <c r="B17" s="7">
        <v>138</v>
      </c>
      <c r="C17" s="5">
        <v>144</v>
      </c>
      <c r="D17" s="5">
        <f t="shared" si="0"/>
        <v>7</v>
      </c>
      <c r="E17" s="8">
        <v>1</v>
      </c>
      <c r="G17" s="7"/>
      <c r="H17" s="8"/>
      <c r="J17" s="7"/>
      <c r="L17" s="8"/>
      <c r="N17" s="7"/>
      <c r="P17" s="8"/>
      <c r="R17" s="7"/>
      <c r="S17" s="8"/>
    </row>
    <row r="18" spans="2:33" x14ac:dyDescent="0.3">
      <c r="B18" s="9"/>
      <c r="C18" s="10"/>
      <c r="D18" s="10"/>
      <c r="E18" s="11"/>
      <c r="G18" s="9"/>
      <c r="H18" s="11"/>
      <c r="J18" s="9"/>
      <c r="K18" s="10"/>
      <c r="L18" s="11"/>
      <c r="N18" s="9"/>
      <c r="O18" s="10"/>
      <c r="P18" s="11"/>
      <c r="R18" s="9"/>
      <c r="S18" s="11"/>
    </row>
    <row r="20" spans="2:33" x14ac:dyDescent="0.3">
      <c r="D20" s="5">
        <f>SUM(D4:D18)</f>
        <v>58</v>
      </c>
      <c r="E20" s="5">
        <f>SUM(E4:E18)</f>
        <v>14</v>
      </c>
      <c r="H20" s="5">
        <f>SUM(H4:H18)</f>
        <v>2</v>
      </c>
      <c r="L20" s="5">
        <f>SUM(L4:L18)</f>
        <v>130</v>
      </c>
      <c r="P20" s="5">
        <f>SUM(P4:P18)</f>
        <v>0</v>
      </c>
      <c r="S20" s="5">
        <f>SUM(S4:S18)</f>
        <v>1</v>
      </c>
      <c r="U20" s="5">
        <f>SUM(U4:U18)</f>
        <v>223</v>
      </c>
      <c r="V20" s="5">
        <f>U20-(L20+P20+S20)</f>
        <v>92</v>
      </c>
      <c r="W20" s="6">
        <f>((D20+H20)/V20)*100</f>
        <v>65.217391304347828</v>
      </c>
      <c r="X20" s="6">
        <f>100-W20</f>
        <v>34.782608695652172</v>
      </c>
      <c r="Y20" s="6">
        <f>B4/120</f>
        <v>1.6666666666666666E-2</v>
      </c>
      <c r="Z20" s="6">
        <f>G4/120</f>
        <v>0.30833333333333335</v>
      </c>
      <c r="AA20" s="6">
        <f>(L5+2)/120</f>
        <v>0.65833333333333333</v>
      </c>
      <c r="AB20" s="6">
        <f>((L20+2)/(U20-P20))*100</f>
        <v>59.192825112107627</v>
      </c>
      <c r="AC20" s="6">
        <f>R4/120</f>
        <v>1.8583333333333334</v>
      </c>
      <c r="AD20" s="6">
        <f>H20</f>
        <v>2</v>
      </c>
      <c r="AE20" s="6">
        <v>1</v>
      </c>
      <c r="AF20" s="6">
        <f>(AE20/AD20)*100</f>
        <v>50</v>
      </c>
      <c r="AG20" s="5">
        <f>AVERAGE(L4+1)/120</f>
        <v>0.45</v>
      </c>
    </row>
  </sheetData>
  <mergeCells count="5">
    <mergeCell ref="B2:E2"/>
    <mergeCell ref="G2:H2"/>
    <mergeCell ref="J2:L2"/>
    <mergeCell ref="N2:P2"/>
    <mergeCell ref="R2:S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23DE4-0E9B-5D44-8F3D-F0C336BA4004}">
  <dimension ref="B2:AC2"/>
  <sheetViews>
    <sheetView zoomScale="75" workbookViewId="0">
      <selection activeCell="B3" sqref="B3"/>
    </sheetView>
  </sheetViews>
  <sheetFormatPr baseColWidth="10" defaultColWidth="8.83203125" defaultRowHeight="24" x14ac:dyDescent="0.3"/>
  <cols>
    <col min="1" max="22" width="8.83203125" style="5"/>
    <col min="23" max="29" width="8.83203125" style="6"/>
    <col min="30" max="16384" width="8.83203125" style="5"/>
  </cols>
  <sheetData>
    <row r="2" spans="2:2" x14ac:dyDescent="0.3">
      <c r="B2" s="5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BF81F-277C-D245-8A7A-261AECD67554}">
  <dimension ref="B1:L6"/>
  <sheetViews>
    <sheetView tabSelected="1" workbookViewId="0">
      <selection activeCell="G6" sqref="G6"/>
    </sheetView>
  </sheetViews>
  <sheetFormatPr baseColWidth="10" defaultRowHeight="15" x14ac:dyDescent="0.2"/>
  <cols>
    <col min="1" max="1" width="3.33203125" customWidth="1"/>
    <col min="10" max="10" width="12.83203125" customWidth="1"/>
  </cols>
  <sheetData>
    <row r="1" spans="2:12" ht="11" customHeight="1" x14ac:dyDescent="0.2"/>
    <row r="2" spans="2:12" ht="80" x14ac:dyDescent="0.2">
      <c r="B2" s="2" t="s">
        <v>13</v>
      </c>
      <c r="C2" s="1" t="s">
        <v>15</v>
      </c>
      <c r="D2" s="1" t="s">
        <v>10</v>
      </c>
      <c r="E2" s="1" t="s">
        <v>22</v>
      </c>
      <c r="F2" s="1" t="s">
        <v>30</v>
      </c>
      <c r="G2" s="1" t="s">
        <v>23</v>
      </c>
      <c r="H2" s="1" t="s">
        <v>12</v>
      </c>
      <c r="I2" s="1"/>
      <c r="J2" s="1"/>
      <c r="K2" s="1"/>
      <c r="L2" s="1"/>
    </row>
    <row r="3" spans="2:12" x14ac:dyDescent="0.2">
      <c r="B3">
        <v>1</v>
      </c>
      <c r="C3" s="18">
        <v>61.764705882352942</v>
      </c>
      <c r="D3" s="18">
        <v>0.25</v>
      </c>
      <c r="E3" s="18">
        <v>1.5916666666666666</v>
      </c>
      <c r="F3" s="18">
        <v>85.333333333333343</v>
      </c>
      <c r="G3" s="18">
        <v>1.875</v>
      </c>
      <c r="H3" s="18">
        <v>1</v>
      </c>
    </row>
    <row r="4" spans="2:12" x14ac:dyDescent="0.2">
      <c r="B4">
        <v>3</v>
      </c>
      <c r="C4" s="18">
        <v>67.272727272727266</v>
      </c>
      <c r="D4" s="18">
        <v>0.45833333333333331</v>
      </c>
      <c r="E4" s="18">
        <v>0.9916666666666667</v>
      </c>
      <c r="F4" s="18">
        <v>68.786127167630056</v>
      </c>
      <c r="G4" s="18">
        <v>1.4416666666666667</v>
      </c>
      <c r="H4" s="18">
        <v>0</v>
      </c>
    </row>
    <row r="5" spans="2:12" x14ac:dyDescent="0.2">
      <c r="B5">
        <v>5</v>
      </c>
      <c r="C5" s="18">
        <v>72.289156626506028</v>
      </c>
      <c r="D5" s="18">
        <v>8.3333333333333332E-3</v>
      </c>
      <c r="E5" s="18" t="s">
        <v>27</v>
      </c>
      <c r="F5" s="18">
        <v>86.5</v>
      </c>
      <c r="G5" s="18">
        <v>5</v>
      </c>
      <c r="H5" s="18">
        <v>1</v>
      </c>
    </row>
    <row r="6" spans="2:12" x14ac:dyDescent="0.2">
      <c r="B6">
        <v>7</v>
      </c>
      <c r="C6" s="18">
        <v>65.217391304347828</v>
      </c>
      <c r="D6" s="18">
        <v>0.30833333333333335</v>
      </c>
      <c r="E6" s="18">
        <v>0.65833333333333333</v>
      </c>
      <c r="F6" s="18">
        <v>59.192825112107627</v>
      </c>
      <c r="G6" s="18">
        <v>1.8583333333333334</v>
      </c>
      <c r="H6" s="1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Worm 1</vt:lpstr>
      <vt:lpstr>Worm 2</vt:lpstr>
      <vt:lpstr>Worm 3</vt:lpstr>
      <vt:lpstr>Worm 4</vt:lpstr>
      <vt:lpstr>Worm 5</vt:lpstr>
      <vt:lpstr>Worm 6</vt:lpstr>
      <vt:lpstr>Worm 7</vt:lpstr>
      <vt:lpstr>Worm 8</vt:lpstr>
      <vt:lpstr>Compiled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2025-04-29T01:54:08Z</dcterms:modified>
</cp:coreProperties>
</file>