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5/Manuscripts/McClure, Patel et al, 2025/New figures and outline/Behavior worksheets/2025-02-04 Ex345/"/>
    </mc:Choice>
  </mc:AlternateContent>
  <xr:revisionPtr revIDLastSave="0" documentId="13_ncr:1_{9E162ADC-2B77-6C47-8467-6694D61C164C}" xr6:coauthVersionLast="47" xr6:coauthVersionMax="47" xr10:uidLastSave="{00000000-0000-0000-0000-000000000000}"/>
  <bookViews>
    <workbookView xWindow="0" yWindow="500" windowWidth="28800" windowHeight="16380" activeTab="8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Worm 6" sheetId="23" r:id="rId6"/>
    <sheet name="Worm 7" sheetId="24" r:id="rId7"/>
    <sheet name="Worm 8" sheetId="25" r:id="rId8"/>
    <sheet name="Compiled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5" l="1"/>
  <c r="E11" i="25"/>
  <c r="E11" i="24"/>
  <c r="E7" i="24"/>
  <c r="E9" i="24"/>
  <c r="E11" i="23"/>
  <c r="E13" i="22"/>
  <c r="E10" i="21"/>
  <c r="E49" i="19"/>
  <c r="E47" i="19"/>
  <c r="E46" i="19"/>
  <c r="E45" i="19"/>
  <c r="E44" i="19"/>
  <c r="E32" i="19"/>
  <c r="E31" i="19"/>
  <c r="E30" i="19"/>
  <c r="M4" i="19"/>
  <c r="E62" i="19"/>
  <c r="E5" i="25"/>
  <c r="E6" i="25"/>
  <c r="E7" i="25"/>
  <c r="E8" i="25"/>
  <c r="E9" i="25"/>
  <c r="E10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4" i="25"/>
  <c r="E21" i="24"/>
  <c r="E5" i="24"/>
  <c r="E6" i="24"/>
  <c r="E8" i="24"/>
  <c r="E10" i="24"/>
  <c r="E12" i="24"/>
  <c r="E13" i="24"/>
  <c r="E14" i="24"/>
  <c r="E15" i="24"/>
  <c r="E16" i="24"/>
  <c r="E17" i="24"/>
  <c r="E4" i="24"/>
  <c r="E20" i="23"/>
  <c r="E5" i="23"/>
  <c r="E6" i="23"/>
  <c r="E7" i="23"/>
  <c r="E8" i="23"/>
  <c r="E9" i="23"/>
  <c r="E10" i="23"/>
  <c r="E12" i="23"/>
  <c r="E13" i="23"/>
  <c r="E14" i="23"/>
  <c r="E15" i="23"/>
  <c r="E16" i="23"/>
  <c r="E4" i="23"/>
  <c r="E17" i="22"/>
  <c r="E5" i="22"/>
  <c r="E6" i="22"/>
  <c r="E7" i="22"/>
  <c r="E8" i="22"/>
  <c r="E9" i="22"/>
  <c r="E10" i="22"/>
  <c r="E11" i="22"/>
  <c r="E12" i="22"/>
  <c r="E4" i="22"/>
  <c r="E19" i="21"/>
  <c r="E5" i="21"/>
  <c r="E6" i="21"/>
  <c r="E7" i="21"/>
  <c r="E8" i="21"/>
  <c r="E9" i="21"/>
  <c r="E11" i="21"/>
  <c r="E12" i="21"/>
  <c r="E13" i="21"/>
  <c r="E14" i="21"/>
  <c r="E15" i="21"/>
  <c r="E4" i="21"/>
  <c r="E9" i="20"/>
  <c r="E5" i="20"/>
  <c r="E4" i="20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3" i="19"/>
  <c r="E34" i="19"/>
  <c r="E35" i="19"/>
  <c r="E36" i="19"/>
  <c r="E37" i="19"/>
  <c r="E38" i="19"/>
  <c r="E39" i="19"/>
  <c r="E40" i="19"/>
  <c r="E41" i="19"/>
  <c r="E42" i="19"/>
  <c r="E43" i="19"/>
  <c r="E48" i="19"/>
  <c r="E50" i="19"/>
  <c r="E51" i="19"/>
  <c r="E52" i="19"/>
  <c r="E53" i="19"/>
  <c r="E54" i="19"/>
  <c r="E55" i="19"/>
  <c r="E56" i="19"/>
  <c r="E57" i="19"/>
  <c r="E58" i="19"/>
  <c r="E4" i="19"/>
  <c r="D33" i="25" l="1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8" i="24"/>
  <c r="D17" i="24"/>
  <c r="D16" i="24"/>
  <c r="D15" i="24"/>
  <c r="D14" i="24"/>
  <c r="D13" i="24"/>
  <c r="D12" i="24"/>
  <c r="AH20" i="23"/>
  <c r="D13" i="23"/>
  <c r="D14" i="23"/>
  <c r="D15" i="23"/>
  <c r="D16" i="23"/>
  <c r="D17" i="23"/>
  <c r="D12" i="23"/>
  <c r="D14" i="22"/>
  <c r="D13" i="22"/>
  <c r="D12" i="22"/>
  <c r="D16" i="21"/>
  <c r="D15" i="21"/>
  <c r="D14" i="21"/>
  <c r="D13" i="21"/>
  <c r="D12" i="21"/>
  <c r="D11" i="21"/>
  <c r="D10" i="21"/>
  <c r="D9" i="21"/>
  <c r="D8" i="21"/>
  <c r="AB9" i="20"/>
  <c r="M12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AA7" i="3"/>
  <c r="AA36" i="25"/>
  <c r="Z36" i="25"/>
  <c r="V36" i="25"/>
  <c r="T36" i="25"/>
  <c r="I36" i="25"/>
  <c r="AE36" i="25" s="1"/>
  <c r="AG36" i="25" s="1"/>
  <c r="F36" i="25"/>
  <c r="D11" i="25"/>
  <c r="D10" i="25"/>
  <c r="D9" i="25"/>
  <c r="D8" i="25"/>
  <c r="D7" i="25"/>
  <c r="Q6" i="25"/>
  <c r="D6" i="25"/>
  <c r="Q5" i="25"/>
  <c r="M5" i="25"/>
  <c r="D5" i="25"/>
  <c r="Q4" i="25"/>
  <c r="M4" i="25"/>
  <c r="AH36" i="25" s="1"/>
  <c r="D4" i="25"/>
  <c r="AD21" i="24"/>
  <c r="AA21" i="24"/>
  <c r="Z21" i="24"/>
  <c r="V21" i="24"/>
  <c r="T21" i="24"/>
  <c r="I21" i="24"/>
  <c r="AE21" i="24" s="1"/>
  <c r="AG21" i="24" s="1"/>
  <c r="F21" i="24"/>
  <c r="D11" i="24"/>
  <c r="D10" i="24"/>
  <c r="D9" i="24"/>
  <c r="M8" i="24"/>
  <c r="AB21" i="24" s="1"/>
  <c r="D8" i="24"/>
  <c r="M7" i="24"/>
  <c r="D7" i="24"/>
  <c r="M6" i="24"/>
  <c r="D6" i="24"/>
  <c r="M5" i="24"/>
  <c r="D5" i="24"/>
  <c r="M4" i="24"/>
  <c r="AH21" i="24" s="1"/>
  <c r="D4" i="24"/>
  <c r="AA20" i="23"/>
  <c r="Z20" i="23"/>
  <c r="V20" i="23"/>
  <c r="T20" i="23"/>
  <c r="I20" i="23"/>
  <c r="AE20" i="23" s="1"/>
  <c r="AG20" i="23" s="1"/>
  <c r="F20" i="23"/>
  <c r="D11" i="23"/>
  <c r="D10" i="23"/>
  <c r="D9" i="23"/>
  <c r="D8" i="23"/>
  <c r="D7" i="23"/>
  <c r="D6" i="23"/>
  <c r="M5" i="23"/>
  <c r="D5" i="23"/>
  <c r="Q4" i="23"/>
  <c r="M4" i="23"/>
  <c r="D4" i="23"/>
  <c r="AD17" i="22"/>
  <c r="AA17" i="22"/>
  <c r="Z17" i="22"/>
  <c r="V17" i="22"/>
  <c r="T17" i="22"/>
  <c r="I17" i="22"/>
  <c r="AE17" i="22" s="1"/>
  <c r="AG17" i="22" s="1"/>
  <c r="F17" i="22"/>
  <c r="D11" i="22"/>
  <c r="D10" i="22"/>
  <c r="D9" i="22"/>
  <c r="D8" i="22"/>
  <c r="D7" i="22"/>
  <c r="D6" i="22"/>
  <c r="M5" i="22"/>
  <c r="AB17" i="22" s="1"/>
  <c r="D5" i="22"/>
  <c r="M4" i="22"/>
  <c r="AH17" i="22" s="1"/>
  <c r="D4" i="22"/>
  <c r="AA19" i="21"/>
  <c r="Z19" i="21"/>
  <c r="V19" i="21"/>
  <c r="T19" i="21"/>
  <c r="I19" i="21"/>
  <c r="AE19" i="21" s="1"/>
  <c r="AG19" i="21" s="1"/>
  <c r="F19" i="21"/>
  <c r="D7" i="21"/>
  <c r="D6" i="21"/>
  <c r="M5" i="21"/>
  <c r="D5" i="21"/>
  <c r="Q4" i="21"/>
  <c r="M4" i="21"/>
  <c r="AH19" i="21" s="1"/>
  <c r="D4" i="21"/>
  <c r="AD9" i="20"/>
  <c r="AA9" i="20"/>
  <c r="Z9" i="20"/>
  <c r="V9" i="20"/>
  <c r="T9" i="20"/>
  <c r="I9" i="20"/>
  <c r="AE9" i="20" s="1"/>
  <c r="AG9" i="20" s="1"/>
  <c r="F9" i="20"/>
  <c r="D6" i="20"/>
  <c r="Q9" i="20"/>
  <c r="D5" i="20"/>
  <c r="M4" i="20"/>
  <c r="D4" i="20"/>
  <c r="AD62" i="19"/>
  <c r="AA62" i="19"/>
  <c r="Z62" i="19"/>
  <c r="V62" i="19"/>
  <c r="T62" i="19"/>
  <c r="I62" i="19"/>
  <c r="AE62" i="19" s="1"/>
  <c r="AG62" i="19" s="1"/>
  <c r="F62" i="19"/>
  <c r="D19" i="19"/>
  <c r="D18" i="19"/>
  <c r="D17" i="19"/>
  <c r="D16" i="19"/>
  <c r="D15" i="19"/>
  <c r="D14" i="19"/>
  <c r="D13" i="19"/>
  <c r="D12" i="19"/>
  <c r="M11" i="19"/>
  <c r="D11" i="19"/>
  <c r="M10" i="19"/>
  <c r="D10" i="19"/>
  <c r="M9" i="19"/>
  <c r="D9" i="19"/>
  <c r="M8" i="19"/>
  <c r="D8" i="19"/>
  <c r="M7" i="19"/>
  <c r="D7" i="19"/>
  <c r="M6" i="19"/>
  <c r="D6" i="19"/>
  <c r="M5" i="19"/>
  <c r="D5" i="19"/>
  <c r="Q4" i="19"/>
  <c r="AH62" i="19"/>
  <c r="D4" i="19"/>
  <c r="L4" i="3"/>
  <c r="AC7" i="3"/>
  <c r="D4" i="3"/>
  <c r="Z7" i="3"/>
  <c r="Y7" i="3"/>
  <c r="U7" i="3"/>
  <c r="S7" i="3"/>
  <c r="H7" i="3"/>
  <c r="AD7" i="3" s="1"/>
  <c r="AF7" i="3" s="1"/>
  <c r="E7" i="3"/>
  <c r="M36" i="25" l="1"/>
  <c r="Q36" i="25"/>
  <c r="D36" i="25"/>
  <c r="Q21" i="24"/>
  <c r="M21" i="24"/>
  <c r="D21" i="24"/>
  <c r="Q20" i="23"/>
  <c r="M20" i="23"/>
  <c r="W20" i="23" s="1"/>
  <c r="D20" i="23"/>
  <c r="D17" i="22"/>
  <c r="M17" i="22"/>
  <c r="Q17" i="22"/>
  <c r="M19" i="21"/>
  <c r="Q19" i="21"/>
  <c r="D19" i="21"/>
  <c r="M9" i="20"/>
  <c r="AC9" i="20" s="1"/>
  <c r="D9" i="20"/>
  <c r="Q62" i="19"/>
  <c r="M62" i="19"/>
  <c r="D62" i="19"/>
  <c r="D7" i="3"/>
  <c r="L7" i="3"/>
  <c r="P7" i="3"/>
  <c r="W36" i="25" l="1"/>
  <c r="AC36" i="25"/>
  <c r="X36" i="25"/>
  <c r="Y36" i="25" s="1"/>
  <c r="AC21" i="24"/>
  <c r="W21" i="24"/>
  <c r="X21" i="24" s="1"/>
  <c r="Y21" i="24" s="1"/>
  <c r="AC20" i="23"/>
  <c r="X20" i="23"/>
  <c r="Y20" i="23" s="1"/>
  <c r="AC17" i="22"/>
  <c r="W17" i="22"/>
  <c r="X17" i="22" s="1"/>
  <c r="Y17" i="22" s="1"/>
  <c r="W19" i="21"/>
  <c r="AC19" i="21"/>
  <c r="X19" i="21"/>
  <c r="Y19" i="21" s="1"/>
  <c r="W9" i="20"/>
  <c r="X9" i="20" s="1"/>
  <c r="Y9" i="20" s="1"/>
  <c r="AC62" i="19"/>
  <c r="W62" i="19"/>
  <c r="X62" i="19" s="1"/>
  <c r="Y62" i="19" s="1"/>
  <c r="AB7" i="3"/>
  <c r="V7" i="3"/>
  <c r="W7" i="3"/>
  <c r="X7" i="3" s="1"/>
</calcChain>
</file>

<file path=xl/sharedStrings.xml><?xml version="1.0" encoding="utf-8"?>
<sst xmlns="http://schemas.openxmlformats.org/spreadsheetml/2006/main" count="288" uniqueCount="29">
  <si>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</si>
  <si>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</si>
  <si>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</si>
  <si>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</si>
  <si>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</si>
  <si>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</si>
  <si>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</si>
  <si>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</si>
  <si>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</si>
  <si>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</si>
  <si>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</si>
  <si>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</si>
  <si>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</si>
  <si>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</si>
  <si>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</si>
  <si>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</si>
  <si>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</si>
  <si>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</si>
  <si>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</si>
  <si>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</si>
  <si>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</si>
  <si>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</si>
  <si>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</si>
  <si>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</si>
  <si>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% time spent burrowing</t>
  </si>
  <si>
    <t>%time spent burrowing</t>
  </si>
  <si>
    <t>Time spent burrowing before 
aborted attempt</t>
  </si>
  <si>
    <t>N/A</t>
  </si>
  <si>
    <t>Interpush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</si>
</sst>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4" fontId="3" fillId="0" borderId="7" xfId="0" applyNumberFormat="1" applyFont="1" applyBorder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G7"/>
  <sheetViews>
    <sheetView topLeftCell="B2" zoomScale="53" workbookViewId="0">
      <selection activeCell="E1" sqref="E1:E1048576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7.6640625" style="6" customWidth="1"/>
    <col min="30" max="31" width="15.83203125" style="5" bestFit="1" customWidth="1"/>
    <col min="32" max="32" width="13.5" style="5" bestFit="1" customWidth="1"/>
    <col min="33" max="33" width="25.6640625" style="5" bestFit="1" customWidth="1"/>
    <col min="34" max="16384" width="8.83203125" style="5"/>
  </cols>
  <sheetData>
    <row r="2" spans="2:33" ht="81" customHeight="1" x14ac:dyDescent="0.3">
      <c r="B2" s="24" t="s">
        <v>0</v>
      </c>
      <c r="C2" s="25"/>
      <c r="D2" s="25"/>
      <c r="E2" s="26"/>
      <c r="F2" s="13"/>
      <c r="G2" s="27" t="s">
        <v>4</v>
      </c>
      <c r="H2" s="28"/>
      <c r="I2" s="13"/>
      <c r="J2" s="29" t="s">
        <v>7</v>
      </c>
      <c r="K2" s="30"/>
      <c r="L2" s="31"/>
      <c r="M2" s="13"/>
      <c r="N2" s="32" t="s">
        <v>20</v>
      </c>
      <c r="O2" s="33"/>
      <c r="P2" s="34"/>
      <c r="Q2" s="13"/>
      <c r="R2" s="22" t="s">
        <v>8</v>
      </c>
      <c r="S2" s="23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6</v>
      </c>
      <c r="C4" s="5">
        <v>9</v>
      </c>
      <c r="D4" s="5">
        <f>(C4-B4)+1</f>
        <v>4</v>
      </c>
      <c r="E4" s="8">
        <v>1</v>
      </c>
      <c r="G4" s="7">
        <v>10</v>
      </c>
      <c r="H4" s="8">
        <v>1</v>
      </c>
      <c r="J4" s="7">
        <v>11</v>
      </c>
      <c r="K4" s="5">
        <v>190</v>
      </c>
      <c r="L4" s="8">
        <f>(K4-J4)+1</f>
        <v>180</v>
      </c>
      <c r="N4" s="7"/>
      <c r="P4" s="8"/>
      <c r="R4" s="7">
        <v>191</v>
      </c>
      <c r="S4" s="8">
        <v>1</v>
      </c>
      <c r="U4" s="5">
        <v>191</v>
      </c>
    </row>
    <row r="5" spans="2:33" x14ac:dyDescent="0.3">
      <c r="B5" s="9"/>
      <c r="C5" s="10"/>
      <c r="D5" s="10"/>
      <c r="E5" s="11"/>
      <c r="G5" s="9"/>
      <c r="H5" s="11"/>
      <c r="J5" s="9"/>
      <c r="K5" s="10"/>
      <c r="L5" s="11"/>
      <c r="N5" s="9"/>
      <c r="O5" s="10"/>
      <c r="P5" s="11"/>
      <c r="R5" s="9"/>
      <c r="S5" s="11"/>
    </row>
    <row r="7" spans="2:33" x14ac:dyDescent="0.3">
      <c r="D7" s="5">
        <f>SUM(D4:D5)</f>
        <v>4</v>
      </c>
      <c r="E7" s="5">
        <f>SUM(E4:E5)</f>
        <v>1</v>
      </c>
      <c r="H7" s="5">
        <f>SUM(H4:H5)</f>
        <v>1</v>
      </c>
      <c r="L7" s="5">
        <f>SUM(L4:L5)</f>
        <v>180</v>
      </c>
      <c r="P7" s="5">
        <f>SUM(P4:P5)</f>
        <v>0</v>
      </c>
      <c r="S7" s="5">
        <f>SUM(S4:S5)</f>
        <v>1</v>
      </c>
      <c r="U7" s="5">
        <f>SUM(U4:U5)</f>
        <v>191</v>
      </c>
      <c r="V7" s="5">
        <f>U7-(L7+P7+S7)</f>
        <v>10</v>
      </c>
      <c r="W7" s="6">
        <f>((D7+H7)/V7)*100</f>
        <v>50</v>
      </c>
      <c r="X7" s="6">
        <f>100-W7</f>
        <v>50</v>
      </c>
      <c r="Y7" s="6">
        <f>B4/120</f>
        <v>0.05</v>
      </c>
      <c r="Z7" s="6">
        <f>G4/120</f>
        <v>8.3333333333333329E-2</v>
      </c>
      <c r="AA7" s="6">
        <f>(L4+2)/120</f>
        <v>1.5166666666666666</v>
      </c>
      <c r="AB7" s="6">
        <f>((L7+2)/(U7-P7))*100</f>
        <v>95.287958115183244</v>
      </c>
      <c r="AC7" s="6">
        <f>R4/120</f>
        <v>1.5916666666666666</v>
      </c>
      <c r="AD7" s="6">
        <f>H7</f>
        <v>1</v>
      </c>
      <c r="AE7" s="6">
        <v>0</v>
      </c>
      <c r="AF7" s="6">
        <f>(AE7/AD7)*100</f>
        <v>0</v>
      </c>
      <c r="AG7" s="5" t="s">
        <v>27</v>
      </c>
    </row>
  </sheetData>
  <mergeCells count="5">
    <mergeCell ref="R2:S2"/>
    <mergeCell ref="B2:E2"/>
    <mergeCell ref="G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H62"/>
  <sheetViews>
    <sheetView zoomScale="50" zoomScaleNormal="150" workbookViewId="0">
      <selection activeCell="E49" sqref="E4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20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5.1640625" style="6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4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9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  <c r="AH3" s="17"/>
    </row>
    <row r="4" spans="2:34" x14ac:dyDescent="0.3">
      <c r="B4" s="7">
        <v>2</v>
      </c>
      <c r="C4" s="5">
        <v>4</v>
      </c>
      <c r="D4" s="5">
        <f>(C4-B4)+1</f>
        <v>3</v>
      </c>
      <c r="E4" s="20">
        <f>((B5-C4)-1)*0.5</f>
        <v>1</v>
      </c>
      <c r="F4" s="8">
        <v>1</v>
      </c>
      <c r="H4" s="7">
        <v>204</v>
      </c>
      <c r="I4" s="8">
        <v>1</v>
      </c>
      <c r="K4" s="7">
        <v>205</v>
      </c>
      <c r="L4" s="5">
        <v>210</v>
      </c>
      <c r="M4" s="8">
        <f>(L4-K4)+1</f>
        <v>6</v>
      </c>
      <c r="O4" s="7">
        <v>189</v>
      </c>
      <c r="P4" s="5">
        <v>193</v>
      </c>
      <c r="Q4" s="8">
        <f>(P4-O4)+1</f>
        <v>5</v>
      </c>
      <c r="S4" s="7"/>
      <c r="T4" s="8"/>
      <c r="V4" s="5">
        <v>600</v>
      </c>
    </row>
    <row r="5" spans="2:34" x14ac:dyDescent="0.3">
      <c r="B5" s="7">
        <v>7</v>
      </c>
      <c r="C5" s="5">
        <v>7</v>
      </c>
      <c r="D5" s="5">
        <f t="shared" ref="D5:D19" si="0">(C5-B5)+1</f>
        <v>1</v>
      </c>
      <c r="E5" s="20">
        <f t="shared" ref="E5:E58" si="1">((B6-C5)-1)*0.5</f>
        <v>1</v>
      </c>
      <c r="F5" s="8">
        <v>1</v>
      </c>
      <c r="H5" s="7">
        <v>223</v>
      </c>
      <c r="I5" s="8">
        <v>1</v>
      </c>
      <c r="K5" s="7">
        <v>224</v>
      </c>
      <c r="L5" s="5">
        <v>232</v>
      </c>
      <c r="M5" s="8">
        <f t="shared" ref="M5:M12" si="2">(L5-K5)+1</f>
        <v>9</v>
      </c>
      <c r="O5" s="7"/>
      <c r="Q5" s="8"/>
      <c r="S5" s="7"/>
      <c r="T5" s="8"/>
    </row>
    <row r="6" spans="2:34" x14ac:dyDescent="0.3">
      <c r="B6" s="7">
        <v>10</v>
      </c>
      <c r="C6" s="5">
        <v>11</v>
      </c>
      <c r="D6" s="5">
        <f t="shared" si="0"/>
        <v>2</v>
      </c>
      <c r="E6" s="20">
        <f t="shared" si="1"/>
        <v>4</v>
      </c>
      <c r="F6" s="8">
        <v>1</v>
      </c>
      <c r="H6" s="7">
        <v>242</v>
      </c>
      <c r="I6" s="8">
        <v>1</v>
      </c>
      <c r="K6" s="7">
        <v>243</v>
      </c>
      <c r="L6" s="5">
        <v>251</v>
      </c>
      <c r="M6" s="8">
        <f t="shared" si="2"/>
        <v>9</v>
      </c>
      <c r="O6" s="7"/>
      <c r="Q6" s="8"/>
      <c r="S6" s="7"/>
      <c r="T6" s="8"/>
    </row>
    <row r="7" spans="2:34" x14ac:dyDescent="0.3">
      <c r="B7" s="7">
        <v>20</v>
      </c>
      <c r="C7" s="5">
        <v>20</v>
      </c>
      <c r="D7" s="5">
        <f t="shared" si="0"/>
        <v>1</v>
      </c>
      <c r="E7" s="20">
        <f t="shared" si="1"/>
        <v>2</v>
      </c>
      <c r="F7" s="8">
        <v>1</v>
      </c>
      <c r="H7" s="7">
        <v>321</v>
      </c>
      <c r="I7" s="8">
        <v>1</v>
      </c>
      <c r="K7" s="7">
        <v>322</v>
      </c>
      <c r="L7" s="5">
        <v>325</v>
      </c>
      <c r="M7" s="8">
        <f t="shared" si="2"/>
        <v>4</v>
      </c>
      <c r="O7" s="7"/>
      <c r="Q7" s="8"/>
      <c r="S7" s="7"/>
      <c r="T7" s="8"/>
    </row>
    <row r="8" spans="2:34" x14ac:dyDescent="0.3">
      <c r="B8" s="7">
        <v>25</v>
      </c>
      <c r="C8" s="5">
        <v>28</v>
      </c>
      <c r="D8" s="5">
        <f t="shared" si="0"/>
        <v>4</v>
      </c>
      <c r="E8" s="20">
        <f t="shared" si="1"/>
        <v>1.5</v>
      </c>
      <c r="F8" s="8">
        <v>1</v>
      </c>
      <c r="H8" s="7">
        <v>329</v>
      </c>
      <c r="I8" s="8">
        <v>1</v>
      </c>
      <c r="K8" s="7">
        <v>330</v>
      </c>
      <c r="L8" s="5">
        <v>331</v>
      </c>
      <c r="M8" s="8">
        <f t="shared" si="2"/>
        <v>2</v>
      </c>
      <c r="O8" s="7"/>
      <c r="Q8" s="8"/>
      <c r="S8" s="7"/>
      <c r="T8" s="8"/>
    </row>
    <row r="9" spans="2:34" x14ac:dyDescent="0.3">
      <c r="B9" s="7">
        <v>32</v>
      </c>
      <c r="C9" s="5">
        <v>34</v>
      </c>
      <c r="D9" s="5">
        <f t="shared" si="0"/>
        <v>3</v>
      </c>
      <c r="E9" s="20">
        <f t="shared" si="1"/>
        <v>2</v>
      </c>
      <c r="F9" s="8">
        <v>1</v>
      </c>
      <c r="H9" s="7">
        <v>335</v>
      </c>
      <c r="I9" s="8">
        <v>1</v>
      </c>
      <c r="K9" s="7">
        <v>336</v>
      </c>
      <c r="L9" s="5">
        <v>338</v>
      </c>
      <c r="M9" s="8">
        <f t="shared" si="2"/>
        <v>3</v>
      </c>
      <c r="O9" s="7"/>
      <c r="Q9" s="8"/>
      <c r="S9" s="7"/>
      <c r="T9" s="8"/>
    </row>
    <row r="10" spans="2:34" x14ac:dyDescent="0.3">
      <c r="B10" s="7">
        <v>39</v>
      </c>
      <c r="C10" s="5">
        <v>39</v>
      </c>
      <c r="D10" s="5">
        <f t="shared" si="0"/>
        <v>1</v>
      </c>
      <c r="E10" s="20">
        <f t="shared" si="1"/>
        <v>5.5</v>
      </c>
      <c r="F10" s="8">
        <v>1</v>
      </c>
      <c r="H10" s="7">
        <v>349</v>
      </c>
      <c r="I10" s="8">
        <v>1</v>
      </c>
      <c r="K10" s="7">
        <v>350</v>
      </c>
      <c r="L10" s="5">
        <v>363</v>
      </c>
      <c r="M10" s="8">
        <f t="shared" si="2"/>
        <v>14</v>
      </c>
      <c r="O10" s="7"/>
      <c r="Q10" s="8"/>
      <c r="S10" s="7"/>
      <c r="T10" s="8"/>
    </row>
    <row r="11" spans="2:34" x14ac:dyDescent="0.3">
      <c r="B11" s="7">
        <v>51</v>
      </c>
      <c r="C11" s="5">
        <v>51</v>
      </c>
      <c r="D11" s="5">
        <f t="shared" si="0"/>
        <v>1</v>
      </c>
      <c r="E11" s="20">
        <f t="shared" si="1"/>
        <v>4</v>
      </c>
      <c r="F11" s="8">
        <v>1</v>
      </c>
      <c r="H11" s="7">
        <v>388</v>
      </c>
      <c r="I11" s="8">
        <v>1</v>
      </c>
      <c r="K11" s="7">
        <v>389</v>
      </c>
      <c r="L11" s="5">
        <v>402</v>
      </c>
      <c r="M11" s="8">
        <f t="shared" si="2"/>
        <v>14</v>
      </c>
      <c r="O11" s="7"/>
      <c r="Q11" s="8"/>
      <c r="S11" s="7"/>
      <c r="T11" s="8"/>
    </row>
    <row r="12" spans="2:34" x14ac:dyDescent="0.3">
      <c r="B12" s="7">
        <v>60</v>
      </c>
      <c r="C12" s="5">
        <v>72</v>
      </c>
      <c r="D12" s="5">
        <f t="shared" si="0"/>
        <v>13</v>
      </c>
      <c r="E12" s="20">
        <f t="shared" si="1"/>
        <v>2.5</v>
      </c>
      <c r="F12" s="8">
        <v>1</v>
      </c>
      <c r="H12" s="7">
        <v>459</v>
      </c>
      <c r="I12" s="8">
        <v>1</v>
      </c>
      <c r="K12" s="7">
        <v>460</v>
      </c>
      <c r="L12" s="5">
        <v>600</v>
      </c>
      <c r="M12" s="8">
        <f t="shared" si="2"/>
        <v>141</v>
      </c>
      <c r="O12" s="7"/>
      <c r="Q12" s="8"/>
      <c r="S12" s="7"/>
      <c r="T12" s="8"/>
    </row>
    <row r="13" spans="2:34" x14ac:dyDescent="0.3">
      <c r="B13" s="7">
        <v>78</v>
      </c>
      <c r="C13" s="5">
        <v>79</v>
      </c>
      <c r="D13" s="5">
        <f t="shared" si="0"/>
        <v>2</v>
      </c>
      <c r="E13" s="20">
        <f t="shared" si="1"/>
        <v>7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94</v>
      </c>
      <c r="C14" s="5">
        <v>98</v>
      </c>
      <c r="D14" s="5">
        <f t="shared" si="0"/>
        <v>5</v>
      </c>
      <c r="E14" s="20">
        <f t="shared" si="1"/>
        <v>2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103</v>
      </c>
      <c r="C15" s="5">
        <v>103</v>
      </c>
      <c r="D15" s="5">
        <f t="shared" si="0"/>
        <v>1</v>
      </c>
      <c r="E15" s="20">
        <f t="shared" si="1"/>
        <v>1.5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107</v>
      </c>
      <c r="C16" s="5">
        <v>109</v>
      </c>
      <c r="D16" s="5">
        <f t="shared" si="0"/>
        <v>3</v>
      </c>
      <c r="E16" s="20">
        <f t="shared" si="1"/>
        <v>0.5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111</v>
      </c>
      <c r="C17" s="5">
        <v>117</v>
      </c>
      <c r="D17" s="5">
        <f t="shared" si="0"/>
        <v>7</v>
      </c>
      <c r="E17" s="20">
        <f t="shared" si="1"/>
        <v>2.5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123</v>
      </c>
      <c r="C18" s="5">
        <v>123</v>
      </c>
      <c r="D18" s="5">
        <f t="shared" si="0"/>
        <v>1</v>
      </c>
      <c r="E18" s="20">
        <f t="shared" si="1"/>
        <v>0.5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125</v>
      </c>
      <c r="C19" s="5">
        <v>127</v>
      </c>
      <c r="D19" s="5">
        <f t="shared" si="0"/>
        <v>3</v>
      </c>
      <c r="E19" s="20">
        <f t="shared" si="1"/>
        <v>0.5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129</v>
      </c>
      <c r="C20" s="5">
        <v>132</v>
      </c>
      <c r="D20" s="5">
        <f t="shared" ref="D20:D36" si="3">(C20-B20)+1</f>
        <v>4</v>
      </c>
      <c r="E20" s="20">
        <f t="shared" si="1"/>
        <v>0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133</v>
      </c>
      <c r="C21" s="5">
        <v>134</v>
      </c>
      <c r="D21" s="5">
        <f t="shared" si="3"/>
        <v>2</v>
      </c>
      <c r="E21" s="20">
        <f t="shared" si="1"/>
        <v>0.5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136</v>
      </c>
      <c r="C22" s="5">
        <v>138</v>
      </c>
      <c r="D22" s="5">
        <f t="shared" si="3"/>
        <v>3</v>
      </c>
      <c r="E22" s="20">
        <f t="shared" si="1"/>
        <v>3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145</v>
      </c>
      <c r="C23" s="5">
        <v>145</v>
      </c>
      <c r="D23" s="5">
        <f t="shared" si="3"/>
        <v>1</v>
      </c>
      <c r="E23" s="20">
        <f t="shared" si="1"/>
        <v>1.5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149</v>
      </c>
      <c r="C24" s="5">
        <v>151</v>
      </c>
      <c r="D24" s="5">
        <f t="shared" si="3"/>
        <v>3</v>
      </c>
      <c r="E24" s="20">
        <f t="shared" si="1"/>
        <v>3.5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159</v>
      </c>
      <c r="C25" s="5">
        <v>160</v>
      </c>
      <c r="D25" s="5">
        <f t="shared" si="3"/>
        <v>2</v>
      </c>
      <c r="E25" s="20">
        <f t="shared" si="1"/>
        <v>3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167</v>
      </c>
      <c r="C26" s="5">
        <v>168</v>
      </c>
      <c r="D26" s="5">
        <f t="shared" si="3"/>
        <v>2</v>
      </c>
      <c r="E26" s="20">
        <f t="shared" si="1"/>
        <v>1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171</v>
      </c>
      <c r="C27" s="5">
        <v>174</v>
      </c>
      <c r="D27" s="5">
        <f t="shared" si="3"/>
        <v>4</v>
      </c>
      <c r="E27" s="20">
        <f t="shared" si="1"/>
        <v>5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185</v>
      </c>
      <c r="C28" s="5">
        <v>187</v>
      </c>
      <c r="D28" s="5">
        <f t="shared" si="3"/>
        <v>3</v>
      </c>
      <c r="E28" s="20">
        <f t="shared" si="1"/>
        <v>3.5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195</v>
      </c>
      <c r="C29" s="5">
        <v>197</v>
      </c>
      <c r="D29" s="5">
        <f t="shared" si="3"/>
        <v>3</v>
      </c>
      <c r="E29" s="20">
        <f t="shared" si="1"/>
        <v>2.5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203</v>
      </c>
      <c r="C30" s="5">
        <v>203</v>
      </c>
      <c r="D30" s="5">
        <f t="shared" si="3"/>
        <v>1</v>
      </c>
      <c r="E30" s="20">
        <f>((B31-C30-M4)-1)*0.5</f>
        <v>2.5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215</v>
      </c>
      <c r="C31" s="5">
        <v>216</v>
      </c>
      <c r="D31" s="5">
        <f t="shared" si="3"/>
        <v>2</v>
      </c>
      <c r="E31" s="20">
        <f>((B32-C31-M5)-1)*0.5</f>
        <v>5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236</v>
      </c>
      <c r="C32" s="5">
        <v>238</v>
      </c>
      <c r="D32" s="5">
        <f t="shared" si="3"/>
        <v>3</v>
      </c>
      <c r="E32" s="20">
        <f>((B33-C32-M6)-1)*0.5</f>
        <v>3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20" x14ac:dyDescent="0.3">
      <c r="B33" s="7">
        <v>254</v>
      </c>
      <c r="C33" s="5">
        <v>254</v>
      </c>
      <c r="D33" s="5">
        <f t="shared" si="3"/>
        <v>1</v>
      </c>
      <c r="E33" s="20">
        <f t="shared" si="1"/>
        <v>2.5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20" x14ac:dyDescent="0.3">
      <c r="B34" s="7">
        <v>260</v>
      </c>
      <c r="C34" s="5">
        <v>261</v>
      </c>
      <c r="D34" s="5">
        <f t="shared" si="3"/>
        <v>2</v>
      </c>
      <c r="E34" s="20">
        <f t="shared" si="1"/>
        <v>1.5</v>
      </c>
      <c r="F34" s="8">
        <v>1</v>
      </c>
      <c r="H34" s="7"/>
      <c r="I34" s="8"/>
      <c r="K34" s="7"/>
      <c r="M34" s="8"/>
      <c r="O34" s="7"/>
      <c r="Q34" s="8"/>
      <c r="S34" s="7"/>
      <c r="T34" s="8"/>
    </row>
    <row r="35" spans="2:20" x14ac:dyDescent="0.3">
      <c r="B35" s="7">
        <v>265</v>
      </c>
      <c r="C35" s="5">
        <v>268</v>
      </c>
      <c r="D35" s="5">
        <f t="shared" si="3"/>
        <v>4</v>
      </c>
      <c r="E35" s="20">
        <f t="shared" si="1"/>
        <v>0.5</v>
      </c>
      <c r="F35" s="8">
        <v>1</v>
      </c>
      <c r="H35" s="7"/>
      <c r="I35" s="8"/>
      <c r="K35" s="7"/>
      <c r="M35" s="8"/>
      <c r="O35" s="7"/>
      <c r="Q35" s="8"/>
      <c r="S35" s="7"/>
      <c r="T35" s="8"/>
    </row>
    <row r="36" spans="2:20" x14ac:dyDescent="0.3">
      <c r="B36" s="7">
        <v>270</v>
      </c>
      <c r="C36" s="5">
        <v>272</v>
      </c>
      <c r="D36" s="5">
        <f t="shared" si="3"/>
        <v>3</v>
      </c>
      <c r="E36" s="20">
        <f t="shared" si="1"/>
        <v>0.5</v>
      </c>
      <c r="F36" s="8">
        <v>1</v>
      </c>
      <c r="H36" s="7"/>
      <c r="I36" s="8"/>
      <c r="K36" s="7"/>
      <c r="M36" s="8"/>
      <c r="O36" s="7"/>
      <c r="Q36" s="8"/>
      <c r="S36" s="7"/>
      <c r="T36" s="8"/>
    </row>
    <row r="37" spans="2:20" x14ac:dyDescent="0.3">
      <c r="B37" s="7">
        <v>274</v>
      </c>
      <c r="C37" s="5">
        <v>276</v>
      </c>
      <c r="D37" s="5">
        <f t="shared" ref="D37:D42" si="4">(C37-B37)+1</f>
        <v>3</v>
      </c>
      <c r="E37" s="20">
        <f t="shared" si="1"/>
        <v>1</v>
      </c>
      <c r="F37" s="8">
        <v>1</v>
      </c>
      <c r="H37" s="7"/>
      <c r="I37" s="8"/>
      <c r="K37" s="7"/>
      <c r="M37" s="8"/>
      <c r="O37" s="7"/>
      <c r="Q37" s="8"/>
      <c r="S37" s="7"/>
      <c r="T37" s="8"/>
    </row>
    <row r="38" spans="2:20" x14ac:dyDescent="0.3">
      <c r="B38" s="7">
        <v>279</v>
      </c>
      <c r="C38" s="5">
        <v>279</v>
      </c>
      <c r="D38" s="5">
        <f t="shared" si="4"/>
        <v>1</v>
      </c>
      <c r="E38" s="20">
        <f t="shared" si="1"/>
        <v>4.5</v>
      </c>
      <c r="F38" s="8">
        <v>1</v>
      </c>
      <c r="H38" s="7"/>
      <c r="I38" s="8"/>
      <c r="K38" s="7"/>
      <c r="M38" s="8"/>
      <c r="O38" s="7"/>
      <c r="Q38" s="8"/>
      <c r="S38" s="7"/>
      <c r="T38" s="8"/>
    </row>
    <row r="39" spans="2:20" x14ac:dyDescent="0.3">
      <c r="B39" s="7">
        <v>289</v>
      </c>
      <c r="C39" s="5">
        <v>291</v>
      </c>
      <c r="D39" s="5">
        <f t="shared" si="4"/>
        <v>3</v>
      </c>
      <c r="E39" s="20">
        <f t="shared" si="1"/>
        <v>2</v>
      </c>
      <c r="F39" s="8">
        <v>1</v>
      </c>
      <c r="H39" s="7"/>
      <c r="I39" s="8"/>
      <c r="K39" s="7"/>
      <c r="M39" s="8"/>
      <c r="O39" s="7"/>
      <c r="Q39" s="8"/>
      <c r="S39" s="7"/>
      <c r="T39" s="8"/>
    </row>
    <row r="40" spans="2:20" x14ac:dyDescent="0.3">
      <c r="B40" s="7">
        <v>296</v>
      </c>
      <c r="C40" s="5">
        <v>298</v>
      </c>
      <c r="D40" s="5">
        <f t="shared" si="4"/>
        <v>3</v>
      </c>
      <c r="E40" s="20">
        <f t="shared" si="1"/>
        <v>1.5</v>
      </c>
      <c r="F40" s="8">
        <v>1</v>
      </c>
      <c r="H40" s="7"/>
      <c r="I40" s="8"/>
      <c r="K40" s="7"/>
      <c r="M40" s="8"/>
      <c r="O40" s="7"/>
      <c r="Q40" s="8"/>
      <c r="S40" s="7"/>
      <c r="T40" s="8"/>
    </row>
    <row r="41" spans="2:20" x14ac:dyDescent="0.3">
      <c r="B41" s="7">
        <v>302</v>
      </c>
      <c r="C41" s="5">
        <v>305</v>
      </c>
      <c r="D41" s="5">
        <f t="shared" si="4"/>
        <v>4</v>
      </c>
      <c r="E41" s="20">
        <f t="shared" si="1"/>
        <v>2.5</v>
      </c>
      <c r="F41" s="8">
        <v>1</v>
      </c>
      <c r="H41" s="7"/>
      <c r="I41" s="8"/>
      <c r="K41" s="7"/>
      <c r="M41" s="8"/>
      <c r="O41" s="7"/>
      <c r="Q41" s="8"/>
      <c r="S41" s="7"/>
      <c r="T41" s="8"/>
    </row>
    <row r="42" spans="2:20" x14ac:dyDescent="0.3">
      <c r="B42" s="7">
        <v>311</v>
      </c>
      <c r="C42" s="5">
        <v>313</v>
      </c>
      <c r="D42" s="5">
        <f t="shared" si="4"/>
        <v>3</v>
      </c>
      <c r="E42" s="20">
        <f t="shared" si="1"/>
        <v>0.5</v>
      </c>
      <c r="F42" s="8">
        <v>1</v>
      </c>
      <c r="H42" s="7"/>
      <c r="I42" s="8"/>
      <c r="K42" s="7"/>
      <c r="M42" s="8"/>
      <c r="O42" s="7"/>
      <c r="Q42" s="8"/>
      <c r="S42" s="7"/>
      <c r="T42" s="8"/>
    </row>
    <row r="43" spans="2:20" x14ac:dyDescent="0.3">
      <c r="B43" s="7">
        <v>315</v>
      </c>
      <c r="C43" s="5">
        <v>316</v>
      </c>
      <c r="D43" s="5">
        <f t="shared" ref="D43:D47" si="5">(C43-B43)+1</f>
        <v>2</v>
      </c>
      <c r="E43" s="20">
        <f t="shared" si="1"/>
        <v>1.5</v>
      </c>
      <c r="F43" s="8">
        <v>1</v>
      </c>
      <c r="H43" s="7"/>
      <c r="I43" s="8"/>
      <c r="K43" s="7"/>
      <c r="M43" s="8"/>
      <c r="O43" s="7"/>
      <c r="Q43" s="8"/>
      <c r="S43" s="7"/>
      <c r="T43" s="8"/>
    </row>
    <row r="44" spans="2:20" x14ac:dyDescent="0.3">
      <c r="B44" s="7">
        <v>320</v>
      </c>
      <c r="C44" s="5">
        <v>320</v>
      </c>
      <c r="D44" s="5">
        <f t="shared" si="5"/>
        <v>1</v>
      </c>
      <c r="E44" s="20">
        <f>((B45-C44-M7)-1)*0.5</f>
        <v>1</v>
      </c>
      <c r="F44" s="8">
        <v>1</v>
      </c>
      <c r="H44" s="7"/>
      <c r="I44" s="8"/>
      <c r="K44" s="7"/>
      <c r="M44" s="8"/>
      <c r="O44" s="7"/>
      <c r="Q44" s="8"/>
      <c r="S44" s="7"/>
      <c r="T44" s="8"/>
    </row>
    <row r="45" spans="2:20" x14ac:dyDescent="0.3">
      <c r="B45" s="7">
        <v>327</v>
      </c>
      <c r="C45" s="5">
        <v>328</v>
      </c>
      <c r="D45" s="5">
        <f t="shared" si="5"/>
        <v>2</v>
      </c>
      <c r="E45" s="20">
        <f>((B46-C45-M8)-1)*0.5</f>
        <v>1</v>
      </c>
      <c r="F45" s="8">
        <v>1</v>
      </c>
      <c r="H45" s="7"/>
      <c r="I45" s="8"/>
      <c r="K45" s="7"/>
      <c r="M45" s="8"/>
      <c r="O45" s="7"/>
      <c r="Q45" s="8"/>
      <c r="S45" s="7"/>
      <c r="T45" s="8"/>
    </row>
    <row r="46" spans="2:20" x14ac:dyDescent="0.3">
      <c r="B46" s="7">
        <v>333</v>
      </c>
      <c r="C46" s="5">
        <v>334</v>
      </c>
      <c r="D46" s="5">
        <f t="shared" si="5"/>
        <v>2</v>
      </c>
      <c r="E46" s="20">
        <f>((B47-C46-M9)-1)*0.5</f>
        <v>2.5</v>
      </c>
      <c r="F46" s="8">
        <v>1</v>
      </c>
      <c r="H46" s="7"/>
      <c r="I46" s="8"/>
      <c r="K46" s="7"/>
      <c r="M46" s="8"/>
      <c r="O46" s="7"/>
      <c r="Q46" s="8"/>
      <c r="S46" s="7"/>
      <c r="T46" s="8"/>
    </row>
    <row r="47" spans="2:20" x14ac:dyDescent="0.3">
      <c r="B47" s="7">
        <v>343</v>
      </c>
      <c r="C47" s="5">
        <v>343</v>
      </c>
      <c r="D47" s="5">
        <f t="shared" si="5"/>
        <v>1</v>
      </c>
      <c r="E47" s="20">
        <f>((B48-C47-M10)-1)*0.5</f>
        <v>9</v>
      </c>
      <c r="F47" s="8">
        <v>1</v>
      </c>
      <c r="H47" s="7"/>
      <c r="I47" s="8"/>
      <c r="K47" s="7"/>
      <c r="M47" s="8"/>
      <c r="O47" s="7"/>
      <c r="Q47" s="8"/>
      <c r="S47" s="7"/>
      <c r="T47" s="8"/>
    </row>
    <row r="48" spans="2:20" x14ac:dyDescent="0.3">
      <c r="B48" s="7">
        <v>376</v>
      </c>
      <c r="C48" s="5">
        <v>376</v>
      </c>
      <c r="D48" s="5">
        <f t="shared" ref="D48:D59" si="6">(C48-B48)+1</f>
        <v>1</v>
      </c>
      <c r="E48" s="20">
        <f t="shared" si="1"/>
        <v>2</v>
      </c>
      <c r="F48" s="8">
        <v>1</v>
      </c>
      <c r="H48" s="7"/>
      <c r="I48" s="8"/>
      <c r="K48" s="7"/>
      <c r="M48" s="8"/>
      <c r="O48" s="7"/>
      <c r="Q48" s="8"/>
      <c r="S48" s="7"/>
      <c r="T48" s="8"/>
    </row>
    <row r="49" spans="2:34" x14ac:dyDescent="0.3">
      <c r="B49" s="7">
        <v>381</v>
      </c>
      <c r="C49" s="5">
        <v>382</v>
      </c>
      <c r="D49" s="5">
        <f t="shared" si="6"/>
        <v>2</v>
      </c>
      <c r="E49" s="20">
        <f>((B50-C49-M11)-1)*0.5</f>
        <v>5.5</v>
      </c>
      <c r="F49" s="8">
        <v>1</v>
      </c>
      <c r="H49" s="7"/>
      <c r="I49" s="8"/>
      <c r="K49" s="7"/>
      <c r="M49" s="8"/>
      <c r="O49" s="7"/>
      <c r="Q49" s="8"/>
      <c r="S49" s="7"/>
      <c r="T49" s="8"/>
    </row>
    <row r="50" spans="2:34" x14ac:dyDescent="0.3">
      <c r="B50" s="7">
        <v>408</v>
      </c>
      <c r="C50" s="5">
        <v>409</v>
      </c>
      <c r="D50" s="5">
        <f t="shared" si="6"/>
        <v>2</v>
      </c>
      <c r="E50" s="20">
        <f t="shared" si="1"/>
        <v>3.5</v>
      </c>
      <c r="F50" s="8">
        <v>1</v>
      </c>
      <c r="H50" s="7"/>
      <c r="I50" s="8"/>
      <c r="K50" s="7"/>
      <c r="M50" s="8"/>
      <c r="O50" s="7"/>
      <c r="Q50" s="8"/>
      <c r="S50" s="7"/>
      <c r="T50" s="8"/>
    </row>
    <row r="51" spans="2:34" x14ac:dyDescent="0.3">
      <c r="B51" s="7">
        <v>417</v>
      </c>
      <c r="C51" s="5">
        <v>417</v>
      </c>
      <c r="D51" s="5">
        <f t="shared" si="6"/>
        <v>1</v>
      </c>
      <c r="E51" s="20">
        <f t="shared" si="1"/>
        <v>0.5</v>
      </c>
      <c r="F51" s="8">
        <v>1</v>
      </c>
      <c r="H51" s="7"/>
      <c r="I51" s="8"/>
      <c r="K51" s="7"/>
      <c r="M51" s="8"/>
      <c r="O51" s="7"/>
      <c r="Q51" s="8"/>
      <c r="S51" s="7"/>
      <c r="T51" s="8"/>
    </row>
    <row r="52" spans="2:34" x14ac:dyDescent="0.3">
      <c r="B52" s="7">
        <v>419</v>
      </c>
      <c r="C52" s="5">
        <v>419</v>
      </c>
      <c r="D52" s="5">
        <f t="shared" si="6"/>
        <v>1</v>
      </c>
      <c r="E52" s="20">
        <f t="shared" si="1"/>
        <v>2</v>
      </c>
      <c r="F52" s="8">
        <v>1</v>
      </c>
      <c r="H52" s="7"/>
      <c r="I52" s="8"/>
      <c r="K52" s="7"/>
      <c r="M52" s="8"/>
      <c r="O52" s="7"/>
      <c r="Q52" s="8"/>
      <c r="S52" s="7"/>
      <c r="T52" s="8"/>
    </row>
    <row r="53" spans="2:34" x14ac:dyDescent="0.3">
      <c r="B53" s="7">
        <v>424</v>
      </c>
      <c r="C53" s="5">
        <v>425</v>
      </c>
      <c r="D53" s="5">
        <f t="shared" si="6"/>
        <v>2</v>
      </c>
      <c r="E53" s="20">
        <f t="shared" si="1"/>
        <v>3</v>
      </c>
      <c r="F53" s="8">
        <v>1</v>
      </c>
      <c r="H53" s="7"/>
      <c r="I53" s="8"/>
      <c r="K53" s="7"/>
      <c r="M53" s="8"/>
      <c r="O53" s="7"/>
      <c r="Q53" s="8"/>
      <c r="S53" s="7"/>
      <c r="T53" s="8"/>
    </row>
    <row r="54" spans="2:34" x14ac:dyDescent="0.3">
      <c r="B54" s="7">
        <v>432</v>
      </c>
      <c r="C54" s="5">
        <v>432</v>
      </c>
      <c r="D54" s="5">
        <f t="shared" si="6"/>
        <v>1</v>
      </c>
      <c r="E54" s="20">
        <f t="shared" si="1"/>
        <v>0.5</v>
      </c>
      <c r="F54" s="8">
        <v>1</v>
      </c>
      <c r="H54" s="7"/>
      <c r="I54" s="8"/>
      <c r="K54" s="7"/>
      <c r="M54" s="8"/>
      <c r="O54" s="7"/>
      <c r="Q54" s="8"/>
      <c r="S54" s="7"/>
      <c r="T54" s="8"/>
    </row>
    <row r="55" spans="2:34" x14ac:dyDescent="0.3">
      <c r="B55" s="7">
        <v>434</v>
      </c>
      <c r="C55" s="5">
        <v>434</v>
      </c>
      <c r="D55" s="5">
        <f t="shared" si="6"/>
        <v>1</v>
      </c>
      <c r="E55" s="20">
        <f t="shared" si="1"/>
        <v>2</v>
      </c>
      <c r="F55" s="8">
        <v>1</v>
      </c>
      <c r="H55" s="7"/>
      <c r="I55" s="8"/>
      <c r="K55" s="7"/>
      <c r="M55" s="8"/>
      <c r="O55" s="7"/>
      <c r="Q55" s="8"/>
      <c r="S55" s="7"/>
      <c r="T55" s="8"/>
    </row>
    <row r="56" spans="2:34" x14ac:dyDescent="0.3">
      <c r="B56" s="7">
        <v>439</v>
      </c>
      <c r="C56" s="5">
        <v>440</v>
      </c>
      <c r="D56" s="5">
        <f t="shared" si="6"/>
        <v>2</v>
      </c>
      <c r="E56" s="20">
        <f t="shared" si="1"/>
        <v>1.5</v>
      </c>
      <c r="F56" s="8">
        <v>1</v>
      </c>
      <c r="H56" s="7"/>
      <c r="I56" s="8"/>
      <c r="K56" s="7"/>
      <c r="M56" s="8"/>
      <c r="O56" s="7"/>
      <c r="Q56" s="8"/>
      <c r="S56" s="7"/>
      <c r="T56" s="8"/>
    </row>
    <row r="57" spans="2:34" x14ac:dyDescent="0.3">
      <c r="B57" s="7">
        <v>444</v>
      </c>
      <c r="C57" s="5">
        <v>444</v>
      </c>
      <c r="D57" s="5">
        <f t="shared" si="6"/>
        <v>1</v>
      </c>
      <c r="E57" s="20">
        <f t="shared" si="1"/>
        <v>1.5</v>
      </c>
      <c r="F57" s="8">
        <v>1</v>
      </c>
      <c r="H57" s="7"/>
      <c r="I57" s="8"/>
      <c r="K57" s="7"/>
      <c r="M57" s="8"/>
      <c r="O57" s="7"/>
      <c r="Q57" s="8"/>
      <c r="S57" s="7"/>
      <c r="T57" s="8"/>
    </row>
    <row r="58" spans="2:34" x14ac:dyDescent="0.3">
      <c r="B58" s="7">
        <v>448</v>
      </c>
      <c r="C58" s="5">
        <v>448</v>
      </c>
      <c r="D58" s="5">
        <f t="shared" si="6"/>
        <v>1</v>
      </c>
      <c r="E58" s="20">
        <f t="shared" si="1"/>
        <v>4.5</v>
      </c>
      <c r="F58" s="8">
        <v>1</v>
      </c>
      <c r="H58" s="7"/>
      <c r="I58" s="8"/>
      <c r="K58" s="7"/>
      <c r="M58" s="8"/>
      <c r="O58" s="7"/>
      <c r="Q58" s="8"/>
      <c r="S58" s="7"/>
      <c r="T58" s="8"/>
    </row>
    <row r="59" spans="2:34" x14ac:dyDescent="0.3">
      <c r="B59" s="7">
        <v>458</v>
      </c>
      <c r="C59" s="5">
        <v>458</v>
      </c>
      <c r="D59" s="5">
        <f t="shared" si="6"/>
        <v>1</v>
      </c>
      <c r="F59" s="8">
        <v>1</v>
      </c>
      <c r="H59" s="7"/>
      <c r="I59" s="8"/>
      <c r="K59" s="7"/>
      <c r="M59" s="8"/>
      <c r="O59" s="7"/>
      <c r="Q59" s="8"/>
      <c r="S59" s="7"/>
      <c r="T59" s="8"/>
    </row>
    <row r="60" spans="2:34" x14ac:dyDescent="0.3">
      <c r="B60" s="9"/>
      <c r="C60" s="10"/>
      <c r="D60" s="10"/>
      <c r="E60" s="21"/>
      <c r="F60" s="11"/>
      <c r="H60" s="9"/>
      <c r="I60" s="11"/>
      <c r="K60" s="9"/>
      <c r="L60" s="10"/>
      <c r="M60" s="11"/>
      <c r="O60" s="9"/>
      <c r="P60" s="10"/>
      <c r="Q60" s="11"/>
      <c r="S60" s="9"/>
      <c r="T60" s="11"/>
    </row>
    <row r="62" spans="2:34" x14ac:dyDescent="0.3">
      <c r="D62" s="5">
        <f>SUM(D4:D60)</f>
        <v>135</v>
      </c>
      <c r="E62" s="20">
        <f>AVERAGE(E4:E59)</f>
        <v>2.3727272727272726</v>
      </c>
      <c r="F62" s="5">
        <f>SUM(F4:F60)</f>
        <v>56</v>
      </c>
      <c r="I62" s="5">
        <f>SUM(I4:I60)</f>
        <v>9</v>
      </c>
      <c r="M62" s="5">
        <f>SUM(M4:M60)</f>
        <v>202</v>
      </c>
      <c r="Q62" s="5">
        <f>SUM(Q4:Q60)</f>
        <v>5</v>
      </c>
      <c r="T62" s="5">
        <f>SUM(T4:T60)</f>
        <v>0</v>
      </c>
      <c r="V62" s="5">
        <f>SUM(V4:V60)</f>
        <v>600</v>
      </c>
      <c r="W62" s="5">
        <f>V62-(M62+Q62+T62)</f>
        <v>393</v>
      </c>
      <c r="X62" s="6">
        <f>((D62+I62)/W62)*100</f>
        <v>36.641221374045799</v>
      </c>
      <c r="Y62" s="6">
        <f>100-X62</f>
        <v>63.358778625954201</v>
      </c>
      <c r="Z62" s="6">
        <f>B4/120</f>
        <v>1.6666666666666666E-2</v>
      </c>
      <c r="AA62" s="6">
        <f>H4/120</f>
        <v>1.7</v>
      </c>
      <c r="AB62" s="6" t="s">
        <v>27</v>
      </c>
      <c r="AC62" s="6">
        <f>((M62+2)/(V62-Q62))*100</f>
        <v>34.285714285714285</v>
      </c>
      <c r="AD62" s="6">
        <f>S4/120</f>
        <v>0</v>
      </c>
      <c r="AE62" s="6">
        <f>I62</f>
        <v>9</v>
      </c>
      <c r="AF62" s="6">
        <v>8</v>
      </c>
      <c r="AG62" s="6">
        <f>(AF62/AE62)*100</f>
        <v>88.888888888888886</v>
      </c>
      <c r="AH62" s="6">
        <f>AVERAGE((M4+1), (M5+1), (M6+1), (M7+1), (M8+1), (M9+1), (M10+1), (M11+1))/120</f>
        <v>7.1874999999999994E-2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H9"/>
  <sheetViews>
    <sheetView zoomScale="56" workbookViewId="0">
      <selection activeCell="E9" sqref="E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9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5</v>
      </c>
      <c r="C4" s="5">
        <v>7</v>
      </c>
      <c r="D4" s="5">
        <f>(C4-B4)+1</f>
        <v>3</v>
      </c>
      <c r="E4" s="20">
        <f>((B5-C4)-1)*0.5</f>
        <v>1.5</v>
      </c>
      <c r="F4" s="8">
        <v>1</v>
      </c>
      <c r="H4" s="7">
        <v>23</v>
      </c>
      <c r="I4" s="8">
        <v>1</v>
      </c>
      <c r="K4" s="7">
        <v>24</v>
      </c>
      <c r="L4" s="5">
        <v>119</v>
      </c>
      <c r="M4" s="8">
        <f>(L4-K4)+1</f>
        <v>96</v>
      </c>
      <c r="O4" s="7"/>
      <c r="Q4" s="8"/>
      <c r="S4" s="7">
        <v>120</v>
      </c>
      <c r="T4" s="8">
        <v>1</v>
      </c>
      <c r="V4" s="5">
        <v>120</v>
      </c>
    </row>
    <row r="5" spans="2:34" x14ac:dyDescent="0.3">
      <c r="B5" s="7">
        <v>11</v>
      </c>
      <c r="C5" s="5">
        <v>14</v>
      </c>
      <c r="D5" s="5">
        <f t="shared" ref="D5:D6" si="0">(C5-B5)+1</f>
        <v>4</v>
      </c>
      <c r="E5" s="20">
        <f>((B6-C5)-1)*0.5</f>
        <v>1.5</v>
      </c>
      <c r="F5" s="8">
        <v>1</v>
      </c>
      <c r="H5" s="7"/>
      <c r="I5" s="8"/>
      <c r="K5" s="7"/>
      <c r="M5" s="8"/>
      <c r="O5" s="7"/>
      <c r="Q5" s="8"/>
      <c r="S5" s="7"/>
      <c r="T5" s="8"/>
    </row>
    <row r="6" spans="2:34" x14ac:dyDescent="0.3">
      <c r="B6" s="7">
        <v>18</v>
      </c>
      <c r="C6" s="5">
        <v>22</v>
      </c>
      <c r="D6" s="5">
        <f t="shared" si="0"/>
        <v>5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9"/>
      <c r="C7" s="10"/>
      <c r="D7" s="10"/>
      <c r="E7" s="10"/>
      <c r="F7" s="11"/>
      <c r="H7" s="9"/>
      <c r="I7" s="11"/>
      <c r="K7" s="9"/>
      <c r="L7" s="10"/>
      <c r="M7" s="11"/>
      <c r="O7" s="9"/>
      <c r="P7" s="10"/>
      <c r="Q7" s="11"/>
      <c r="S7" s="9"/>
      <c r="T7" s="11"/>
    </row>
    <row r="9" spans="2:34" x14ac:dyDescent="0.3">
      <c r="D9" s="5">
        <f>SUM(D4:D7)</f>
        <v>12</v>
      </c>
      <c r="E9" s="20">
        <f>AVERAGE(E4:E6)</f>
        <v>1.5</v>
      </c>
      <c r="F9" s="5">
        <f>SUM(F4:F7)</f>
        <v>3</v>
      </c>
      <c r="I9" s="5">
        <f>SUM(I4:I7)</f>
        <v>1</v>
      </c>
      <c r="M9" s="5">
        <f>SUM(M4:M7)</f>
        <v>96</v>
      </c>
      <c r="Q9" s="5">
        <f>SUM(Q4:Q7)</f>
        <v>0</v>
      </c>
      <c r="T9" s="5">
        <f>SUM(T4:T7)</f>
        <v>1</v>
      </c>
      <c r="V9" s="5">
        <f>SUM(V4:V7)</f>
        <v>120</v>
      </c>
      <c r="W9" s="5">
        <f>V9-(M9+Q9+T9)</f>
        <v>23</v>
      </c>
      <c r="X9" s="6">
        <f>((D9+I9)/W9)*100</f>
        <v>56.521739130434781</v>
      </c>
      <c r="Y9" s="6">
        <f>100-X9</f>
        <v>43.478260869565219</v>
      </c>
      <c r="Z9" s="6">
        <f>B4/120</f>
        <v>4.1666666666666664E-2</v>
      </c>
      <c r="AA9" s="6">
        <f>H4/120</f>
        <v>0.19166666666666668</v>
      </c>
      <c r="AB9" s="6">
        <f>(M4+2)/120</f>
        <v>0.81666666666666665</v>
      </c>
      <c r="AC9" s="6">
        <f>((M9+2)/(V9-Q9))*100</f>
        <v>81.666666666666671</v>
      </c>
      <c r="AD9" s="6">
        <f>S4/120</f>
        <v>1</v>
      </c>
      <c r="AE9" s="6">
        <f>I9</f>
        <v>1</v>
      </c>
      <c r="AF9" s="6">
        <v>0</v>
      </c>
      <c r="AG9" s="6">
        <f>(AF9/AE9)*100</f>
        <v>0</v>
      </c>
      <c r="AH9" s="5" t="s">
        <v>27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H19"/>
  <sheetViews>
    <sheetView zoomScale="56" workbookViewId="0">
      <selection activeCell="E19" sqref="E1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6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4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9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  <c r="AH3" s="17"/>
    </row>
    <row r="4" spans="2:34" x14ac:dyDescent="0.3">
      <c r="B4" s="7">
        <v>3</v>
      </c>
      <c r="C4" s="5">
        <v>4</v>
      </c>
      <c r="D4" s="5">
        <f>(C4-B4)+1</f>
        <v>2</v>
      </c>
      <c r="E4" s="20">
        <f>((B5-C4)-1)*0.5</f>
        <v>10</v>
      </c>
      <c r="F4" s="8">
        <v>1</v>
      </c>
      <c r="H4" s="7">
        <v>123</v>
      </c>
      <c r="I4" s="8">
        <v>1</v>
      </c>
      <c r="K4" s="7">
        <v>124</v>
      </c>
      <c r="L4" s="5">
        <v>132</v>
      </c>
      <c r="M4" s="8">
        <f>(L4-K4)+1</f>
        <v>9</v>
      </c>
      <c r="O4" s="7">
        <v>161</v>
      </c>
      <c r="P4" s="5">
        <v>167</v>
      </c>
      <c r="Q4" s="8">
        <f>(P4-O4)+1</f>
        <v>7</v>
      </c>
      <c r="S4" s="7"/>
      <c r="T4" s="8"/>
      <c r="V4" s="5">
        <v>600</v>
      </c>
    </row>
    <row r="5" spans="2:34" x14ac:dyDescent="0.3">
      <c r="B5" s="7">
        <v>25</v>
      </c>
      <c r="C5" s="5">
        <v>26</v>
      </c>
      <c r="D5" s="5">
        <f t="shared" ref="D5:D7" si="0">(C5-B5)+1</f>
        <v>2</v>
      </c>
      <c r="E5" s="20">
        <f t="shared" ref="E5:E15" si="1">((B6-C5)-1)*0.5</f>
        <v>6.5</v>
      </c>
      <c r="F5" s="8">
        <v>1</v>
      </c>
      <c r="H5" s="7">
        <v>201</v>
      </c>
      <c r="I5" s="8">
        <v>1</v>
      </c>
      <c r="K5" s="7">
        <v>202</v>
      </c>
      <c r="L5" s="5">
        <v>600</v>
      </c>
      <c r="M5" s="8">
        <f t="shared" ref="M5" si="2">(L5-K5)+1</f>
        <v>399</v>
      </c>
      <c r="O5" s="7"/>
      <c r="Q5" s="8"/>
      <c r="S5" s="7"/>
      <c r="T5" s="8"/>
    </row>
    <row r="6" spans="2:34" x14ac:dyDescent="0.3">
      <c r="B6" s="7">
        <v>40</v>
      </c>
      <c r="C6" s="5">
        <v>40</v>
      </c>
      <c r="D6" s="5">
        <f t="shared" si="0"/>
        <v>1</v>
      </c>
      <c r="E6" s="20">
        <f t="shared" si="1"/>
        <v>8.5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58</v>
      </c>
      <c r="C7" s="5">
        <v>58</v>
      </c>
      <c r="D7" s="5">
        <f t="shared" si="0"/>
        <v>1</v>
      </c>
      <c r="E7" s="20">
        <f t="shared" si="1"/>
        <v>23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105</v>
      </c>
      <c r="C8" s="5">
        <v>106</v>
      </c>
      <c r="D8" s="5">
        <f t="shared" ref="D8:D13" si="3">(C8-B8)+1</f>
        <v>2</v>
      </c>
      <c r="E8" s="20">
        <f t="shared" si="1"/>
        <v>2.5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112</v>
      </c>
      <c r="C9" s="5">
        <v>112</v>
      </c>
      <c r="D9" s="5">
        <f t="shared" si="3"/>
        <v>1</v>
      </c>
      <c r="E9" s="20">
        <f t="shared" si="1"/>
        <v>0.5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114</v>
      </c>
      <c r="C10" s="5">
        <v>116</v>
      </c>
      <c r="D10" s="5">
        <f t="shared" si="3"/>
        <v>3</v>
      </c>
      <c r="E10" s="20">
        <f>((B11-C10-M4)-1)*0.5</f>
        <v>4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134</v>
      </c>
      <c r="C11" s="5">
        <v>136</v>
      </c>
      <c r="D11" s="5">
        <f t="shared" si="3"/>
        <v>3</v>
      </c>
      <c r="E11" s="20">
        <f t="shared" si="1"/>
        <v>0.5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138</v>
      </c>
      <c r="C12" s="5">
        <v>141</v>
      </c>
      <c r="D12" s="5">
        <f t="shared" si="3"/>
        <v>4</v>
      </c>
      <c r="E12" s="20">
        <f t="shared" si="1"/>
        <v>1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144</v>
      </c>
      <c r="C13" s="5">
        <v>144</v>
      </c>
      <c r="D13" s="5">
        <f t="shared" si="3"/>
        <v>1</v>
      </c>
      <c r="E13" s="20">
        <f t="shared" si="1"/>
        <v>15.5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176</v>
      </c>
      <c r="C14" s="5">
        <v>177</v>
      </c>
      <c r="D14" s="5">
        <f t="shared" ref="D14:D16" si="4">(C14-B14)+1</f>
        <v>2</v>
      </c>
      <c r="E14" s="20">
        <f t="shared" si="1"/>
        <v>8.5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195</v>
      </c>
      <c r="C15" s="5">
        <v>195</v>
      </c>
      <c r="D15" s="5">
        <f t="shared" si="4"/>
        <v>1</v>
      </c>
      <c r="E15" s="20">
        <f t="shared" si="1"/>
        <v>1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198</v>
      </c>
      <c r="C16" s="5">
        <v>200</v>
      </c>
      <c r="D16" s="5">
        <f t="shared" si="4"/>
        <v>3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9"/>
      <c r="C17" s="10"/>
      <c r="D17" s="10"/>
      <c r="E17" s="10"/>
      <c r="F17" s="11"/>
      <c r="H17" s="9"/>
      <c r="I17" s="11"/>
      <c r="K17" s="9"/>
      <c r="L17" s="10"/>
      <c r="M17" s="11"/>
      <c r="O17" s="9"/>
      <c r="P17" s="10"/>
      <c r="Q17" s="11"/>
      <c r="S17" s="9"/>
      <c r="T17" s="11"/>
    </row>
    <row r="19" spans="2:34" x14ac:dyDescent="0.3">
      <c r="D19" s="5">
        <f>SUM(D4:D17)</f>
        <v>26</v>
      </c>
      <c r="E19" s="20">
        <f>AVERAGE(E4:E16)</f>
        <v>6.791666666666667</v>
      </c>
      <c r="F19" s="5">
        <f>SUM(F4:F17)</f>
        <v>13</v>
      </c>
      <c r="I19" s="5">
        <f>SUM(I4:I17)</f>
        <v>2</v>
      </c>
      <c r="M19" s="5">
        <f>SUM(M4:M17)</f>
        <v>408</v>
      </c>
      <c r="Q19" s="5">
        <f>SUM(Q4:Q17)</f>
        <v>7</v>
      </c>
      <c r="T19" s="5">
        <f>SUM(T4:T17)</f>
        <v>0</v>
      </c>
      <c r="V19" s="5">
        <f>SUM(V4:V17)</f>
        <v>600</v>
      </c>
      <c r="W19" s="5">
        <f>V19-(M19+Q19+T19)</f>
        <v>185</v>
      </c>
      <c r="X19" s="6">
        <f>((D19+I19)/W19)*100</f>
        <v>15.135135135135137</v>
      </c>
      <c r="Y19" s="6">
        <f>100-X19</f>
        <v>84.86486486486487</v>
      </c>
      <c r="Z19" s="6">
        <f>B4/120</f>
        <v>2.5000000000000001E-2</v>
      </c>
      <c r="AA19" s="6">
        <f>H4/120</f>
        <v>1.0249999999999999</v>
      </c>
      <c r="AB19" s="6" t="s">
        <v>27</v>
      </c>
      <c r="AC19" s="6">
        <f>((M19+2)/(V19-Q19))*100</f>
        <v>69.139966273187184</v>
      </c>
      <c r="AD19" s="6">
        <v>6</v>
      </c>
      <c r="AE19" s="6">
        <f>I19</f>
        <v>2</v>
      </c>
      <c r="AF19" s="6">
        <v>1</v>
      </c>
      <c r="AG19" s="6">
        <f>(AF19/AE19)*100</f>
        <v>50</v>
      </c>
      <c r="AH19" s="6">
        <f>AVERAGE(M4+1)/120</f>
        <v>8.3333333333333329E-2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H17"/>
  <sheetViews>
    <sheetView zoomScale="56" workbookViewId="0">
      <selection activeCell="E13" sqref="E1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4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6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4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9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  <c r="AH3" s="17"/>
    </row>
    <row r="4" spans="2:34" x14ac:dyDescent="0.3">
      <c r="B4" s="7">
        <v>5</v>
      </c>
      <c r="C4" s="5">
        <v>9</v>
      </c>
      <c r="D4" s="5">
        <f>(C4-B4)+1</f>
        <v>5</v>
      </c>
      <c r="E4" s="20">
        <f>((B5-C4)-1)*0.5</f>
        <v>4.5</v>
      </c>
      <c r="F4" s="8">
        <v>1</v>
      </c>
      <c r="H4" s="7">
        <v>53</v>
      </c>
      <c r="I4" s="8">
        <v>1</v>
      </c>
      <c r="K4" s="7">
        <v>54</v>
      </c>
      <c r="L4" s="5">
        <v>56</v>
      </c>
      <c r="M4" s="8">
        <f>(L4-K4)+1</f>
        <v>3</v>
      </c>
      <c r="O4" s="7"/>
      <c r="Q4" s="8"/>
      <c r="S4" s="7">
        <v>227</v>
      </c>
      <c r="T4" s="8">
        <v>1</v>
      </c>
      <c r="V4" s="5">
        <v>227</v>
      </c>
    </row>
    <row r="5" spans="2:34" x14ac:dyDescent="0.3">
      <c r="B5" s="7">
        <v>19</v>
      </c>
      <c r="C5" s="5">
        <v>22</v>
      </c>
      <c r="D5" s="5">
        <f t="shared" ref="D5:D11" si="0">(C5-B5)+1</f>
        <v>4</v>
      </c>
      <c r="E5" s="20">
        <f t="shared" ref="E5:E12" si="1">((B6-C5)-1)*0.5</f>
        <v>1</v>
      </c>
      <c r="F5" s="8">
        <v>1</v>
      </c>
      <c r="H5" s="7">
        <v>61</v>
      </c>
      <c r="I5" s="8">
        <v>1</v>
      </c>
      <c r="K5" s="7">
        <v>62</v>
      </c>
      <c r="L5" s="5">
        <v>226</v>
      </c>
      <c r="M5" s="8">
        <f t="shared" ref="M5" si="2">(L5-K5)+1</f>
        <v>165</v>
      </c>
      <c r="O5" s="7"/>
      <c r="Q5" s="8"/>
      <c r="S5" s="7"/>
      <c r="T5" s="8"/>
    </row>
    <row r="6" spans="2:34" x14ac:dyDescent="0.3">
      <c r="B6" s="7">
        <v>25</v>
      </c>
      <c r="C6" s="5">
        <v>26</v>
      </c>
      <c r="D6" s="5">
        <f t="shared" si="0"/>
        <v>2</v>
      </c>
      <c r="E6" s="20">
        <f t="shared" si="1"/>
        <v>1.5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30</v>
      </c>
      <c r="C7" s="5">
        <v>31</v>
      </c>
      <c r="D7" s="5">
        <f t="shared" si="0"/>
        <v>2</v>
      </c>
      <c r="E7" s="20">
        <f t="shared" si="1"/>
        <v>1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34</v>
      </c>
      <c r="C8" s="5">
        <v>34</v>
      </c>
      <c r="D8" s="5">
        <f t="shared" si="0"/>
        <v>1</v>
      </c>
      <c r="E8" s="20">
        <f t="shared" si="1"/>
        <v>1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37</v>
      </c>
      <c r="C9" s="5">
        <v>39</v>
      </c>
      <c r="D9" s="5">
        <f t="shared" si="0"/>
        <v>3</v>
      </c>
      <c r="E9" s="20">
        <f t="shared" si="1"/>
        <v>1.5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43</v>
      </c>
      <c r="C10" s="5">
        <v>43</v>
      </c>
      <c r="D10" s="5">
        <f t="shared" si="0"/>
        <v>1</v>
      </c>
      <c r="E10" s="20">
        <f t="shared" si="1"/>
        <v>0.5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45</v>
      </c>
      <c r="C11" s="5">
        <v>46</v>
      </c>
      <c r="D11" s="5">
        <f t="shared" si="0"/>
        <v>2</v>
      </c>
      <c r="E11" s="20">
        <f t="shared" si="1"/>
        <v>0.5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48</v>
      </c>
      <c r="C12" s="5">
        <v>48</v>
      </c>
      <c r="D12" s="5">
        <f t="shared" ref="D12:D14" si="3">(C12-B12)+1</f>
        <v>1</v>
      </c>
      <c r="E12" s="20">
        <f t="shared" si="1"/>
        <v>1.5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52</v>
      </c>
      <c r="C13" s="5">
        <v>52</v>
      </c>
      <c r="D13" s="5">
        <f t="shared" si="3"/>
        <v>1</v>
      </c>
      <c r="E13" s="20">
        <f>((B14-C13-M4)-1)*0.5</f>
        <v>1.5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59</v>
      </c>
      <c r="C14" s="5">
        <v>60</v>
      </c>
      <c r="D14" s="5">
        <f t="shared" si="3"/>
        <v>2</v>
      </c>
      <c r="E14" s="20"/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9"/>
      <c r="C15" s="10"/>
      <c r="D15" s="10"/>
      <c r="E15" s="10"/>
      <c r="F15" s="11"/>
      <c r="H15" s="9"/>
      <c r="I15" s="11"/>
      <c r="K15" s="9"/>
      <c r="L15" s="10"/>
      <c r="M15" s="11"/>
      <c r="O15" s="9"/>
      <c r="P15" s="10"/>
      <c r="Q15" s="11"/>
      <c r="S15" s="9"/>
      <c r="T15" s="11"/>
    </row>
    <row r="17" spans="4:34" x14ac:dyDescent="0.3">
      <c r="D17" s="5">
        <f>SUM(D4:D15)</f>
        <v>24</v>
      </c>
      <c r="E17" s="20">
        <f>AVERAGE(E4:E13)</f>
        <v>1.45</v>
      </c>
      <c r="F17" s="5">
        <f>SUM(F4:F15)</f>
        <v>11</v>
      </c>
      <c r="I17" s="5">
        <f>SUM(I4:I15)</f>
        <v>2</v>
      </c>
      <c r="M17" s="5">
        <f>SUM(M4:M15)</f>
        <v>168</v>
      </c>
      <c r="Q17" s="5">
        <f>SUM(Q4:Q15)</f>
        <v>0</v>
      </c>
      <c r="T17" s="5">
        <f>SUM(T4:T15)</f>
        <v>1</v>
      </c>
      <c r="V17" s="5">
        <f>SUM(V4:V15)</f>
        <v>227</v>
      </c>
      <c r="W17" s="5">
        <f>V17-(M17+Q17+T17)</f>
        <v>58</v>
      </c>
      <c r="X17" s="6">
        <f>((D17+I17)/W17)*100</f>
        <v>44.827586206896555</v>
      </c>
      <c r="Y17" s="6">
        <f>100-X17</f>
        <v>55.172413793103445</v>
      </c>
      <c r="Z17" s="6">
        <f>B4/120</f>
        <v>4.1666666666666664E-2</v>
      </c>
      <c r="AA17" s="6">
        <f>H4/120</f>
        <v>0.44166666666666665</v>
      </c>
      <c r="AB17" s="6">
        <f>(M5+2)/120</f>
        <v>1.3916666666666666</v>
      </c>
      <c r="AC17" s="6">
        <f>((M17+2)/(V17-Q17))*100</f>
        <v>74.889867841409696</v>
      </c>
      <c r="AD17" s="6">
        <f>S4/120</f>
        <v>1.8916666666666666</v>
      </c>
      <c r="AE17" s="6">
        <f>I17</f>
        <v>2</v>
      </c>
      <c r="AF17" s="6">
        <v>1</v>
      </c>
      <c r="AG17" s="6">
        <f>(AF17/AE17)*100</f>
        <v>50</v>
      </c>
      <c r="AH17" s="6">
        <f>AVERAGE(M4+1)/120</f>
        <v>3.3333333333333333E-2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70A5-D60D-074C-A6D8-8402A6B4CE82}">
  <dimension ref="B2:AH20"/>
  <sheetViews>
    <sheetView zoomScale="50" workbookViewId="0">
      <selection activeCell="E20" sqref="E2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15</v>
      </c>
      <c r="C4" s="5">
        <v>16</v>
      </c>
      <c r="D4" s="5">
        <f>(C4-B4)+1</f>
        <v>2</v>
      </c>
      <c r="E4" s="20">
        <f>((B5-C4)-1)*0.5</f>
        <v>2.5</v>
      </c>
      <c r="F4" s="8">
        <v>1</v>
      </c>
      <c r="H4" s="7">
        <v>84</v>
      </c>
      <c r="I4" s="8">
        <v>1</v>
      </c>
      <c r="K4" s="7">
        <v>85</v>
      </c>
      <c r="L4" s="5">
        <v>87</v>
      </c>
      <c r="M4" s="8">
        <f>(L4-K4)+1</f>
        <v>3</v>
      </c>
      <c r="O4" s="7">
        <v>50</v>
      </c>
      <c r="P4" s="5">
        <v>59</v>
      </c>
      <c r="Q4" s="8">
        <f>(P4-O4)+1</f>
        <v>10</v>
      </c>
      <c r="S4" s="7"/>
      <c r="T4" s="8"/>
      <c r="V4" s="5">
        <v>600</v>
      </c>
    </row>
    <row r="5" spans="2:34" x14ac:dyDescent="0.3">
      <c r="B5" s="7">
        <v>22</v>
      </c>
      <c r="C5" s="5">
        <v>23</v>
      </c>
      <c r="D5" s="5">
        <f t="shared" ref="D5:D11" si="0">(C5-B5)+1</f>
        <v>2</v>
      </c>
      <c r="E5" s="20">
        <f t="shared" ref="E5:E16" si="1">((B6-C5)-1)*0.5</f>
        <v>1.5</v>
      </c>
      <c r="F5" s="8">
        <v>1</v>
      </c>
      <c r="H5" s="7">
        <v>148</v>
      </c>
      <c r="I5" s="8">
        <v>1</v>
      </c>
      <c r="K5" s="7">
        <v>149</v>
      </c>
      <c r="L5" s="5">
        <v>600</v>
      </c>
      <c r="M5" s="8">
        <f t="shared" ref="M5" si="2">(L5-K5)+1</f>
        <v>452</v>
      </c>
      <c r="O5" s="7"/>
      <c r="Q5" s="8"/>
      <c r="S5" s="7"/>
      <c r="T5" s="8"/>
    </row>
    <row r="6" spans="2:34" x14ac:dyDescent="0.3">
      <c r="B6" s="7">
        <v>27</v>
      </c>
      <c r="C6" s="5">
        <v>27</v>
      </c>
      <c r="D6" s="5">
        <f t="shared" si="0"/>
        <v>1</v>
      </c>
      <c r="E6" s="20">
        <f t="shared" si="1"/>
        <v>9</v>
      </c>
      <c r="F6" s="8">
        <v>1</v>
      </c>
      <c r="H6" s="7"/>
      <c r="I6" s="8"/>
      <c r="K6" s="7"/>
      <c r="M6" s="8"/>
      <c r="O6" s="7"/>
      <c r="Q6" s="8"/>
      <c r="S6" s="7"/>
      <c r="T6" s="8"/>
    </row>
    <row r="7" spans="2:34" x14ac:dyDescent="0.3">
      <c r="B7" s="7">
        <v>46</v>
      </c>
      <c r="C7" s="5">
        <v>48</v>
      </c>
      <c r="D7" s="5">
        <f t="shared" si="0"/>
        <v>3</v>
      </c>
      <c r="E7" s="20">
        <f t="shared" si="1"/>
        <v>6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61</v>
      </c>
      <c r="C8" s="5">
        <v>63</v>
      </c>
      <c r="D8" s="5">
        <f t="shared" si="0"/>
        <v>3</v>
      </c>
      <c r="E8" s="20">
        <f t="shared" si="1"/>
        <v>0.5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65</v>
      </c>
      <c r="C9" s="5">
        <v>68</v>
      </c>
      <c r="D9" s="5">
        <f t="shared" si="0"/>
        <v>4</v>
      </c>
      <c r="E9" s="20">
        <f t="shared" si="1"/>
        <v>2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73</v>
      </c>
      <c r="C10" s="5">
        <v>79</v>
      </c>
      <c r="D10" s="5">
        <f t="shared" si="0"/>
        <v>7</v>
      </c>
      <c r="E10" s="20">
        <f t="shared" si="1"/>
        <v>0.5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81</v>
      </c>
      <c r="C11" s="5">
        <v>83</v>
      </c>
      <c r="D11" s="5">
        <f t="shared" si="0"/>
        <v>3</v>
      </c>
      <c r="E11" s="20">
        <f>((B12-C11-M4)-1)*0.5</f>
        <v>12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111</v>
      </c>
      <c r="C12" s="5">
        <v>111</v>
      </c>
      <c r="D12" s="5">
        <f t="shared" ref="D12" si="3">(C12-B12)+1</f>
        <v>1</v>
      </c>
      <c r="E12" s="20">
        <f t="shared" si="1"/>
        <v>0.5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113</v>
      </c>
      <c r="C13" s="5">
        <v>113</v>
      </c>
      <c r="D13" s="5">
        <f t="shared" ref="D13:D17" si="4">(C13-B13)+1</f>
        <v>1</v>
      </c>
      <c r="E13" s="20">
        <f t="shared" si="1"/>
        <v>1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116</v>
      </c>
      <c r="C14" s="5">
        <v>117</v>
      </c>
      <c r="D14" s="5">
        <f t="shared" si="4"/>
        <v>2</v>
      </c>
      <c r="E14" s="20">
        <f t="shared" si="1"/>
        <v>4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126</v>
      </c>
      <c r="C15" s="5">
        <v>130</v>
      </c>
      <c r="D15" s="5">
        <f t="shared" si="4"/>
        <v>5</v>
      </c>
      <c r="E15" s="20">
        <f t="shared" si="1"/>
        <v>2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135</v>
      </c>
      <c r="C16" s="5">
        <v>136</v>
      </c>
      <c r="D16" s="5">
        <f t="shared" si="4"/>
        <v>2</v>
      </c>
      <c r="E16" s="20">
        <f t="shared" si="1"/>
        <v>4.5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146</v>
      </c>
      <c r="C17" s="5">
        <v>147</v>
      </c>
      <c r="D17" s="5">
        <f t="shared" si="4"/>
        <v>2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9"/>
      <c r="C18" s="10"/>
      <c r="D18" s="10"/>
      <c r="E18" s="10"/>
      <c r="F18" s="11"/>
      <c r="H18" s="9"/>
      <c r="I18" s="11"/>
      <c r="K18" s="9"/>
      <c r="L18" s="10"/>
      <c r="M18" s="11"/>
      <c r="O18" s="9"/>
      <c r="P18" s="10"/>
      <c r="Q18" s="11"/>
      <c r="S18" s="9"/>
      <c r="T18" s="11"/>
    </row>
    <row r="20" spans="2:34" x14ac:dyDescent="0.3">
      <c r="D20" s="5">
        <f>SUM(D4:D18)</f>
        <v>38</v>
      </c>
      <c r="E20" s="20">
        <f>AVERAGE(E4:E16)</f>
        <v>3.5384615384615383</v>
      </c>
      <c r="F20" s="5">
        <f>SUM(F4:F18)</f>
        <v>14</v>
      </c>
      <c r="I20" s="5">
        <f>SUM(I4:I18)</f>
        <v>2</v>
      </c>
      <c r="M20" s="5">
        <f>SUM(M4:M18)</f>
        <v>455</v>
      </c>
      <c r="Q20" s="5">
        <f>SUM(Q4:Q18)</f>
        <v>10</v>
      </c>
      <c r="T20" s="5">
        <f>SUM(T4:T18)</f>
        <v>0</v>
      </c>
      <c r="V20" s="5">
        <f>SUM(V4:V18)</f>
        <v>600</v>
      </c>
      <c r="W20" s="5">
        <f>V20-(M20+Q20+T20)</f>
        <v>135</v>
      </c>
      <c r="X20" s="6">
        <f>((D20+I20)/W20)*100</f>
        <v>29.629629629629626</v>
      </c>
      <c r="Y20" s="6">
        <f>100-X20</f>
        <v>70.370370370370381</v>
      </c>
      <c r="Z20" s="6">
        <f>B4/120</f>
        <v>0.125</v>
      </c>
      <c r="AA20" s="6">
        <f>H4/120</f>
        <v>0.7</v>
      </c>
      <c r="AB20" s="6" t="s">
        <v>27</v>
      </c>
      <c r="AC20" s="6">
        <f>((M20+2)/(V20-Q20))*100</f>
        <v>77.457627118644069</v>
      </c>
      <c r="AD20" s="6">
        <v>6</v>
      </c>
      <c r="AE20" s="6">
        <f>I20</f>
        <v>2</v>
      </c>
      <c r="AF20" s="6">
        <v>1</v>
      </c>
      <c r="AG20" s="6">
        <f>(AF20/AE20)*100</f>
        <v>50</v>
      </c>
      <c r="AH20" s="6">
        <f>AVERAGE(M7+1)/120</f>
        <v>8.3333333333333332E-3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7707-A65D-3A4C-B470-32E3186039E4}">
  <dimension ref="B2:AH21"/>
  <sheetViews>
    <sheetView topLeftCell="A2" zoomScale="75" workbookViewId="0">
      <selection activeCell="E6" sqref="E6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6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5</v>
      </c>
      <c r="C4" s="5">
        <v>6</v>
      </c>
      <c r="D4" s="5">
        <f>(C4-B4)+1</f>
        <v>2</v>
      </c>
      <c r="E4" s="20">
        <f>((B5-C4)-1)*0.5</f>
        <v>3</v>
      </c>
      <c r="F4" s="8">
        <v>1</v>
      </c>
      <c r="H4" s="7">
        <v>30</v>
      </c>
      <c r="I4" s="8">
        <v>1</v>
      </c>
      <c r="K4" s="7">
        <v>31</v>
      </c>
      <c r="L4" s="5">
        <v>68</v>
      </c>
      <c r="M4" s="8">
        <f>(L4-K4)+1</f>
        <v>38</v>
      </c>
      <c r="O4" s="7"/>
      <c r="Q4" s="8"/>
      <c r="S4" s="7">
        <v>513</v>
      </c>
      <c r="T4" s="8">
        <v>1</v>
      </c>
      <c r="V4" s="5">
        <v>513</v>
      </c>
    </row>
    <row r="5" spans="2:34" x14ac:dyDescent="0.3">
      <c r="B5" s="7">
        <v>13</v>
      </c>
      <c r="C5" s="5">
        <v>14</v>
      </c>
      <c r="D5" s="5">
        <f t="shared" ref="D5:D11" si="0">(C5-B5)+1</f>
        <v>2</v>
      </c>
      <c r="E5" s="20">
        <f t="shared" ref="E5:E17" si="1">((B6-C5)-1)*0.5</f>
        <v>0</v>
      </c>
      <c r="F5" s="8">
        <v>1</v>
      </c>
      <c r="H5" s="7">
        <v>105</v>
      </c>
      <c r="I5" s="8">
        <v>1</v>
      </c>
      <c r="K5" s="7">
        <v>106</v>
      </c>
      <c r="L5" s="5">
        <v>318</v>
      </c>
      <c r="M5" s="8">
        <f t="shared" ref="M5:M8" si="2">(L5-K5)+1</f>
        <v>213</v>
      </c>
      <c r="O5" s="7"/>
      <c r="Q5" s="8"/>
      <c r="S5" s="7"/>
      <c r="T5" s="8"/>
    </row>
    <row r="6" spans="2:34" x14ac:dyDescent="0.3">
      <c r="B6" s="7">
        <v>15</v>
      </c>
      <c r="C6" s="5">
        <v>17</v>
      </c>
      <c r="D6" s="5">
        <f t="shared" si="0"/>
        <v>3</v>
      </c>
      <c r="E6" s="20">
        <f t="shared" si="1"/>
        <v>4</v>
      </c>
      <c r="F6" s="8">
        <v>1</v>
      </c>
      <c r="H6" s="7">
        <v>340</v>
      </c>
      <c r="I6" s="8">
        <v>1</v>
      </c>
      <c r="K6" s="7">
        <v>341</v>
      </c>
      <c r="L6" s="5">
        <v>352</v>
      </c>
      <c r="M6" s="8">
        <f t="shared" si="2"/>
        <v>12</v>
      </c>
      <c r="O6" s="7"/>
      <c r="Q6" s="8"/>
      <c r="S6" s="7"/>
      <c r="T6" s="8"/>
    </row>
    <row r="7" spans="2:34" x14ac:dyDescent="0.3">
      <c r="B7" s="7">
        <v>26</v>
      </c>
      <c r="C7" s="5">
        <v>29</v>
      </c>
      <c r="D7" s="5">
        <f t="shared" si="0"/>
        <v>4</v>
      </c>
      <c r="E7" s="20">
        <f>((B8-C7-M4)-1)*0.5</f>
        <v>12.5</v>
      </c>
      <c r="F7" s="8">
        <v>1</v>
      </c>
      <c r="H7" s="7">
        <v>428</v>
      </c>
      <c r="I7" s="8">
        <v>1</v>
      </c>
      <c r="K7" s="7">
        <v>429</v>
      </c>
      <c r="L7" s="5">
        <v>435</v>
      </c>
      <c r="M7" s="8">
        <f t="shared" si="2"/>
        <v>7</v>
      </c>
      <c r="O7" s="7"/>
      <c r="Q7" s="8"/>
      <c r="S7" s="7"/>
      <c r="T7" s="8"/>
    </row>
    <row r="8" spans="2:34" x14ac:dyDescent="0.3">
      <c r="B8" s="7">
        <v>93</v>
      </c>
      <c r="C8" s="5">
        <v>97</v>
      </c>
      <c r="D8" s="5">
        <f t="shared" si="0"/>
        <v>5</v>
      </c>
      <c r="E8" s="20">
        <f t="shared" si="1"/>
        <v>1.5</v>
      </c>
      <c r="F8" s="8">
        <v>1</v>
      </c>
      <c r="H8" s="7">
        <v>453</v>
      </c>
      <c r="I8" s="8">
        <v>1</v>
      </c>
      <c r="K8" s="7">
        <v>454</v>
      </c>
      <c r="L8" s="5">
        <v>512</v>
      </c>
      <c r="M8" s="8">
        <f t="shared" si="2"/>
        <v>59</v>
      </c>
      <c r="O8" s="7"/>
      <c r="Q8" s="8"/>
      <c r="S8" s="7"/>
      <c r="T8" s="8"/>
    </row>
    <row r="9" spans="2:34" x14ac:dyDescent="0.3">
      <c r="B9" s="7">
        <v>101</v>
      </c>
      <c r="C9" s="5">
        <v>101</v>
      </c>
      <c r="D9" s="5">
        <f t="shared" si="0"/>
        <v>1</v>
      </c>
      <c r="E9" s="20">
        <f>((B10-C9-M5)-1)*0.5</f>
        <v>8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331</v>
      </c>
      <c r="C10" s="5">
        <v>331</v>
      </c>
      <c r="D10" s="5">
        <f t="shared" si="0"/>
        <v>1</v>
      </c>
      <c r="E10" s="20">
        <f t="shared" si="1"/>
        <v>3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338</v>
      </c>
      <c r="C11" s="5">
        <v>338</v>
      </c>
      <c r="D11" s="5">
        <f t="shared" si="0"/>
        <v>1</v>
      </c>
      <c r="E11" s="20">
        <f>((B12-C11-M6)-1)*0.5</f>
        <v>4.5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360</v>
      </c>
      <c r="C12" s="5">
        <v>360</v>
      </c>
      <c r="D12" s="5">
        <f t="shared" ref="D12:D18" si="3">(C12-B12)+1</f>
        <v>1</v>
      </c>
      <c r="E12" s="20">
        <f t="shared" si="1"/>
        <v>5.5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372</v>
      </c>
      <c r="C13" s="5">
        <v>374</v>
      </c>
      <c r="D13" s="5">
        <f t="shared" si="3"/>
        <v>3</v>
      </c>
      <c r="E13" s="20">
        <f t="shared" si="1"/>
        <v>4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383</v>
      </c>
      <c r="C14" s="5">
        <v>391</v>
      </c>
      <c r="D14" s="5">
        <f t="shared" si="3"/>
        <v>9</v>
      </c>
      <c r="E14" s="20">
        <f t="shared" si="1"/>
        <v>2.5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397</v>
      </c>
      <c r="C15" s="5">
        <v>399</v>
      </c>
      <c r="D15" s="5">
        <f t="shared" si="3"/>
        <v>3</v>
      </c>
      <c r="E15" s="20">
        <f t="shared" si="1"/>
        <v>2.5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405</v>
      </c>
      <c r="C16" s="5">
        <v>405</v>
      </c>
      <c r="D16" s="5">
        <f t="shared" si="3"/>
        <v>1</v>
      </c>
      <c r="E16" s="20">
        <f t="shared" si="1"/>
        <v>4.5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34" x14ac:dyDescent="0.3">
      <c r="B17" s="7">
        <v>415</v>
      </c>
      <c r="C17" s="5">
        <v>417</v>
      </c>
      <c r="D17" s="5">
        <f t="shared" si="3"/>
        <v>3</v>
      </c>
      <c r="E17" s="20">
        <f t="shared" si="1"/>
        <v>2.5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34" x14ac:dyDescent="0.3">
      <c r="B18" s="7">
        <v>423</v>
      </c>
      <c r="C18" s="5">
        <v>426</v>
      </c>
      <c r="D18" s="5">
        <f t="shared" si="3"/>
        <v>4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34" x14ac:dyDescent="0.3">
      <c r="B19" s="9"/>
      <c r="C19" s="10"/>
      <c r="D19" s="10"/>
      <c r="E19" s="10"/>
      <c r="F19" s="11"/>
      <c r="H19" s="9"/>
      <c r="I19" s="11"/>
      <c r="K19" s="9"/>
      <c r="L19" s="10"/>
      <c r="M19" s="11"/>
      <c r="O19" s="9"/>
      <c r="P19" s="10"/>
      <c r="Q19" s="11"/>
      <c r="S19" s="9"/>
      <c r="T19" s="11"/>
    </row>
    <row r="21" spans="2:34" x14ac:dyDescent="0.3">
      <c r="D21" s="5">
        <f>SUM(D4:D19)</f>
        <v>43</v>
      </c>
      <c r="E21" s="20">
        <f>AVERAGE(E4:E17)</f>
        <v>4.1428571428571432</v>
      </c>
      <c r="F21" s="5">
        <f>SUM(F4:F19)</f>
        <v>15</v>
      </c>
      <c r="I21" s="5">
        <f>SUM(I4:I19)</f>
        <v>5</v>
      </c>
      <c r="M21" s="5">
        <f>SUM(M4:M19)</f>
        <v>329</v>
      </c>
      <c r="Q21" s="5">
        <f>SUM(Q4:Q19)</f>
        <v>0</v>
      </c>
      <c r="T21" s="5">
        <f>SUM(T4:T19)</f>
        <v>1</v>
      </c>
      <c r="V21" s="5">
        <f>SUM(V4:V19)</f>
        <v>513</v>
      </c>
      <c r="W21" s="5">
        <f>V21-(M21+Q21+T21)</f>
        <v>183</v>
      </c>
      <c r="X21" s="6">
        <f>((D21+I21)/W21)*100</f>
        <v>26.229508196721312</v>
      </c>
      <c r="Y21" s="6">
        <f>100-X21</f>
        <v>73.770491803278688</v>
      </c>
      <c r="Z21" s="6">
        <f>B4/120</f>
        <v>4.1666666666666664E-2</v>
      </c>
      <c r="AA21" s="6">
        <f>H4/120</f>
        <v>0.25</v>
      </c>
      <c r="AB21" s="6">
        <f>(M8+2)/120</f>
        <v>0.5083333333333333</v>
      </c>
      <c r="AC21" s="6">
        <f>((M21+2)/(V21-Q21))*100</f>
        <v>64.522417153996102</v>
      </c>
      <c r="AD21" s="6">
        <f>S4/120</f>
        <v>4.2750000000000004</v>
      </c>
      <c r="AE21" s="6">
        <f>I21</f>
        <v>5</v>
      </c>
      <c r="AF21" s="6">
        <v>4</v>
      </c>
      <c r="AG21" s="6">
        <f>(AF21/AE21)*100</f>
        <v>80</v>
      </c>
      <c r="AH21" s="6">
        <f>AVERAGE((M4+1),(M5+1),(M6+1),(M7+1))/120</f>
        <v>0.5708333333333333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1-1474-8C4E-8A26-DCCAB3D3ADCA}">
  <dimension ref="B2:AH36"/>
  <sheetViews>
    <sheetView zoomScale="75" workbookViewId="0">
      <selection activeCell="E11" sqref="E1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25.1640625" style="5" bestFit="1" customWidth="1"/>
    <col min="6" max="6" width="16.1640625" style="5" bestFit="1" customWidth="1"/>
    <col min="7" max="7" width="3.6640625" style="5" customWidth="1"/>
    <col min="8" max="8" width="21.1640625" style="5" bestFit="1" customWidth="1"/>
    <col min="9" max="9" width="14.1640625" style="5" bestFit="1" customWidth="1"/>
    <col min="10" max="10" width="4.83203125" style="5" customWidth="1"/>
    <col min="11" max="11" width="17.5" style="5" bestFit="1" customWidth="1"/>
    <col min="12" max="12" width="16.1640625" style="5" bestFit="1" customWidth="1"/>
    <col min="13" max="13" width="18.1640625" style="5" bestFit="1" customWidth="1"/>
    <col min="14" max="14" width="5.832031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" style="5" customWidth="1"/>
    <col min="19" max="19" width="21.1640625" style="5" bestFit="1" customWidth="1"/>
    <col min="20" max="20" width="14.1640625" style="5" bestFit="1" customWidth="1"/>
    <col min="21" max="21" width="5.83203125" style="5" customWidth="1"/>
    <col min="22" max="22" width="40.6640625" style="5" bestFit="1" customWidth="1"/>
    <col min="23" max="23" width="19.6640625" style="5" bestFit="1" customWidth="1"/>
    <col min="24" max="24" width="34.5" style="6" customWidth="1"/>
    <col min="25" max="25" width="20.5" style="6" customWidth="1"/>
    <col min="26" max="26" width="11" style="6" bestFit="1" customWidth="1"/>
    <col min="27" max="27" width="14.1640625" style="6" customWidth="1"/>
    <col min="28" max="29" width="15.5" style="6" customWidth="1"/>
    <col min="30" max="30" width="16.83203125" style="6" bestFit="1" customWidth="1"/>
    <col min="31" max="32" width="14.83203125" style="5" bestFit="1" customWidth="1"/>
    <col min="33" max="33" width="13.5" style="5" bestFit="1" customWidth="1"/>
    <col min="34" max="34" width="23.83203125" style="5" bestFit="1" customWidth="1"/>
    <col min="35" max="16384" width="8.83203125" style="5"/>
  </cols>
  <sheetData>
    <row r="2" spans="2:34" ht="81" customHeight="1" x14ac:dyDescent="0.3">
      <c r="B2" s="24" t="s">
        <v>0</v>
      </c>
      <c r="C2" s="25"/>
      <c r="D2" s="25"/>
      <c r="E2" s="25"/>
      <c r="F2" s="26"/>
      <c r="G2" s="13"/>
      <c r="H2" s="27" t="s">
        <v>4</v>
      </c>
      <c r="I2" s="28"/>
      <c r="J2" s="13"/>
      <c r="K2" s="29" t="s">
        <v>7</v>
      </c>
      <c r="L2" s="30"/>
      <c r="M2" s="31"/>
      <c r="N2" s="13"/>
      <c r="O2" s="32" t="s">
        <v>20</v>
      </c>
      <c r="P2" s="33"/>
      <c r="Q2" s="34"/>
      <c r="R2" s="13"/>
      <c r="S2" s="22" t="s">
        <v>8</v>
      </c>
      <c r="T2" s="23"/>
      <c r="U2" s="13"/>
      <c r="V2" s="3" t="s">
        <v>14</v>
      </c>
      <c r="W2" s="3" t="s">
        <v>18</v>
      </c>
      <c r="X2" s="4" t="s">
        <v>15</v>
      </c>
      <c r="Y2" s="4" t="s">
        <v>16</v>
      </c>
      <c r="Z2" s="4" t="s">
        <v>21</v>
      </c>
      <c r="AA2" s="4" t="s">
        <v>10</v>
      </c>
      <c r="AB2" s="4" t="s">
        <v>22</v>
      </c>
      <c r="AC2" s="4" t="s">
        <v>24</v>
      </c>
      <c r="AD2" s="4" t="s">
        <v>23</v>
      </c>
      <c r="AE2" s="4" t="s">
        <v>11</v>
      </c>
      <c r="AF2" s="4" t="s">
        <v>12</v>
      </c>
      <c r="AG2" s="4" t="s">
        <v>17</v>
      </c>
      <c r="AH2" s="3" t="s">
        <v>26</v>
      </c>
    </row>
    <row r="3" spans="2:34" s="16" customFormat="1" x14ac:dyDescent="0.3">
      <c r="B3" s="12" t="s">
        <v>1</v>
      </c>
      <c r="C3" s="13" t="s">
        <v>2</v>
      </c>
      <c r="D3" s="13" t="s">
        <v>3</v>
      </c>
      <c r="E3" s="13" t="s">
        <v>28</v>
      </c>
      <c r="F3" s="14" t="s">
        <v>19</v>
      </c>
      <c r="G3" s="13"/>
      <c r="H3" s="12" t="s">
        <v>5</v>
      </c>
      <c r="I3" s="15" t="s">
        <v>6</v>
      </c>
      <c r="J3" s="13"/>
      <c r="K3" s="12" t="s">
        <v>1</v>
      </c>
      <c r="L3" s="13" t="s">
        <v>2</v>
      </c>
      <c r="M3" s="15" t="s">
        <v>3</v>
      </c>
      <c r="N3" s="13"/>
      <c r="O3" s="12" t="s">
        <v>1</v>
      </c>
      <c r="P3" s="13" t="s">
        <v>2</v>
      </c>
      <c r="Q3" s="15" t="s">
        <v>3</v>
      </c>
      <c r="R3" s="13"/>
      <c r="S3" s="12" t="s">
        <v>5</v>
      </c>
      <c r="T3" s="15" t="s">
        <v>6</v>
      </c>
      <c r="U3" s="13"/>
      <c r="V3" s="13" t="s">
        <v>9</v>
      </c>
      <c r="X3" s="17"/>
      <c r="Y3" s="17"/>
      <c r="Z3" s="17"/>
      <c r="AA3" s="17"/>
      <c r="AB3" s="17"/>
      <c r="AC3" s="17"/>
      <c r="AD3" s="17"/>
    </row>
    <row r="4" spans="2:34" x14ac:dyDescent="0.3">
      <c r="B4" s="7">
        <v>3</v>
      </c>
      <c r="C4" s="5">
        <v>7</v>
      </c>
      <c r="D4" s="5">
        <f>(C4-B4)+1</f>
        <v>5</v>
      </c>
      <c r="E4" s="20">
        <f>((B5-C4)-1)*0.5</f>
        <v>0.5</v>
      </c>
      <c r="F4" s="8">
        <v>1</v>
      </c>
      <c r="H4" s="7">
        <v>68</v>
      </c>
      <c r="I4" s="8">
        <v>1</v>
      </c>
      <c r="K4" s="7">
        <v>69</v>
      </c>
      <c r="L4" s="5">
        <v>336</v>
      </c>
      <c r="M4" s="8">
        <f>(L4-K4)+1</f>
        <v>268</v>
      </c>
      <c r="O4" s="7">
        <v>60</v>
      </c>
      <c r="P4" s="5">
        <v>67</v>
      </c>
      <c r="Q4" s="8">
        <f>(P4-O4)+1</f>
        <v>8</v>
      </c>
      <c r="S4" s="7"/>
      <c r="T4" s="8"/>
      <c r="V4" s="5">
        <v>600</v>
      </c>
    </row>
    <row r="5" spans="2:34" x14ac:dyDescent="0.3">
      <c r="B5" s="7">
        <v>9</v>
      </c>
      <c r="C5" s="5">
        <v>10</v>
      </c>
      <c r="D5" s="5">
        <f t="shared" ref="D5:D22" si="0">(C5-B5)+1</f>
        <v>2</v>
      </c>
      <c r="E5" s="20">
        <f t="shared" ref="E5:E32" si="1">((B6-C5)-1)*0.5</f>
        <v>3.5</v>
      </c>
      <c r="F5" s="8">
        <v>1</v>
      </c>
      <c r="H5" s="7">
        <v>512</v>
      </c>
      <c r="I5" s="8">
        <v>1</v>
      </c>
      <c r="K5" s="7">
        <v>513</v>
      </c>
      <c r="L5" s="5">
        <v>600</v>
      </c>
      <c r="M5" s="8">
        <f t="shared" ref="M5" si="2">(L5-K5)+1</f>
        <v>88</v>
      </c>
      <c r="O5" s="7">
        <v>416</v>
      </c>
      <c r="P5" s="5">
        <v>425</v>
      </c>
      <c r="Q5" s="8">
        <f t="shared" ref="Q5:Q6" si="3">(P5-O5)+1</f>
        <v>10</v>
      </c>
      <c r="S5" s="7"/>
      <c r="T5" s="8"/>
    </row>
    <row r="6" spans="2:34" x14ac:dyDescent="0.3">
      <c r="B6" s="7">
        <v>18</v>
      </c>
      <c r="C6" s="5">
        <v>20</v>
      </c>
      <c r="D6" s="5">
        <f t="shared" si="0"/>
        <v>3</v>
      </c>
      <c r="E6" s="20">
        <f t="shared" si="1"/>
        <v>2</v>
      </c>
      <c r="F6" s="8">
        <v>1</v>
      </c>
      <c r="H6" s="7"/>
      <c r="I6" s="8"/>
      <c r="K6" s="7"/>
      <c r="M6" s="8"/>
      <c r="O6" s="7">
        <v>482</v>
      </c>
      <c r="P6" s="5">
        <v>489</v>
      </c>
      <c r="Q6" s="8">
        <f t="shared" si="3"/>
        <v>8</v>
      </c>
      <c r="S6" s="7"/>
      <c r="T6" s="8"/>
    </row>
    <row r="7" spans="2:34" x14ac:dyDescent="0.3">
      <c r="B7" s="7">
        <v>25</v>
      </c>
      <c r="C7" s="5">
        <v>26</v>
      </c>
      <c r="D7" s="5">
        <f t="shared" si="0"/>
        <v>2</v>
      </c>
      <c r="E7" s="20">
        <f t="shared" si="1"/>
        <v>7</v>
      </c>
      <c r="F7" s="8">
        <v>1</v>
      </c>
      <c r="H7" s="7"/>
      <c r="I7" s="8"/>
      <c r="K7" s="7"/>
      <c r="M7" s="8"/>
      <c r="O7" s="7"/>
      <c r="Q7" s="8"/>
      <c r="S7" s="7"/>
      <c r="T7" s="8"/>
    </row>
    <row r="8" spans="2:34" x14ac:dyDescent="0.3">
      <c r="B8" s="7">
        <v>41</v>
      </c>
      <c r="C8" s="5">
        <v>42</v>
      </c>
      <c r="D8" s="5">
        <f t="shared" si="0"/>
        <v>2</v>
      </c>
      <c r="E8" s="20">
        <f t="shared" si="1"/>
        <v>1.5</v>
      </c>
      <c r="F8" s="8">
        <v>1</v>
      </c>
      <c r="H8" s="7"/>
      <c r="I8" s="8"/>
      <c r="K8" s="7"/>
      <c r="M8" s="8"/>
      <c r="O8" s="7"/>
      <c r="Q8" s="8"/>
      <c r="S8" s="7"/>
      <c r="T8" s="8"/>
    </row>
    <row r="9" spans="2:34" x14ac:dyDescent="0.3">
      <c r="B9" s="7">
        <v>46</v>
      </c>
      <c r="C9" s="5">
        <v>46</v>
      </c>
      <c r="D9" s="5">
        <f t="shared" si="0"/>
        <v>1</v>
      </c>
      <c r="E9" s="20">
        <f t="shared" si="1"/>
        <v>1</v>
      </c>
      <c r="F9" s="8">
        <v>1</v>
      </c>
      <c r="H9" s="7"/>
      <c r="I9" s="8"/>
      <c r="K9" s="7"/>
      <c r="M9" s="8"/>
      <c r="O9" s="7"/>
      <c r="Q9" s="8"/>
      <c r="S9" s="7"/>
      <c r="T9" s="8"/>
    </row>
    <row r="10" spans="2:34" x14ac:dyDescent="0.3">
      <c r="B10" s="7">
        <v>49</v>
      </c>
      <c r="C10" s="5">
        <v>49</v>
      </c>
      <c r="D10" s="5">
        <f t="shared" si="0"/>
        <v>1</v>
      </c>
      <c r="E10" s="20">
        <f t="shared" si="1"/>
        <v>1.5</v>
      </c>
      <c r="F10" s="8">
        <v>1</v>
      </c>
      <c r="H10" s="7"/>
      <c r="I10" s="8"/>
      <c r="K10" s="7"/>
      <c r="M10" s="8"/>
      <c r="O10" s="7"/>
      <c r="Q10" s="8"/>
      <c r="S10" s="7"/>
      <c r="T10" s="8"/>
    </row>
    <row r="11" spans="2:34" x14ac:dyDescent="0.3">
      <c r="B11" s="7">
        <v>53</v>
      </c>
      <c r="C11" s="5">
        <v>55</v>
      </c>
      <c r="D11" s="5">
        <f t="shared" si="0"/>
        <v>3</v>
      </c>
      <c r="E11" s="20">
        <f>((B12-C11-M4)-1)*0.5</f>
        <v>11.5</v>
      </c>
      <c r="F11" s="8">
        <v>1</v>
      </c>
      <c r="H11" s="7"/>
      <c r="I11" s="8"/>
      <c r="K11" s="7"/>
      <c r="M11" s="8"/>
      <c r="O11" s="7"/>
      <c r="Q11" s="8"/>
      <c r="S11" s="7"/>
      <c r="T11" s="8"/>
    </row>
    <row r="12" spans="2:34" x14ac:dyDescent="0.3">
      <c r="B12" s="7">
        <v>347</v>
      </c>
      <c r="C12" s="5">
        <v>349</v>
      </c>
      <c r="D12" s="5">
        <f t="shared" si="0"/>
        <v>3</v>
      </c>
      <c r="E12" s="20">
        <f t="shared" si="1"/>
        <v>1</v>
      </c>
      <c r="F12" s="8">
        <v>1</v>
      </c>
      <c r="H12" s="7"/>
      <c r="I12" s="8"/>
      <c r="K12" s="7"/>
      <c r="M12" s="8"/>
      <c r="O12" s="7"/>
      <c r="Q12" s="8"/>
      <c r="S12" s="7"/>
      <c r="T12" s="8"/>
    </row>
    <row r="13" spans="2:34" x14ac:dyDescent="0.3">
      <c r="B13" s="7">
        <v>352</v>
      </c>
      <c r="C13" s="5">
        <v>352</v>
      </c>
      <c r="D13" s="5">
        <f t="shared" si="0"/>
        <v>1</v>
      </c>
      <c r="E13" s="20">
        <f t="shared" si="1"/>
        <v>3</v>
      </c>
      <c r="F13" s="8">
        <v>1</v>
      </c>
      <c r="H13" s="7"/>
      <c r="I13" s="8"/>
      <c r="K13" s="7"/>
      <c r="M13" s="8"/>
      <c r="O13" s="7"/>
      <c r="Q13" s="8"/>
      <c r="S13" s="7"/>
      <c r="T13" s="8"/>
    </row>
    <row r="14" spans="2:34" x14ac:dyDescent="0.3">
      <c r="B14" s="7">
        <v>359</v>
      </c>
      <c r="C14" s="5">
        <v>359</v>
      </c>
      <c r="D14" s="5">
        <f t="shared" si="0"/>
        <v>1</v>
      </c>
      <c r="E14" s="20">
        <f t="shared" si="1"/>
        <v>4</v>
      </c>
      <c r="F14" s="8">
        <v>1</v>
      </c>
      <c r="H14" s="7"/>
      <c r="I14" s="8"/>
      <c r="K14" s="7"/>
      <c r="M14" s="8"/>
      <c r="O14" s="7"/>
      <c r="Q14" s="8"/>
      <c r="S14" s="7"/>
      <c r="T14" s="8"/>
    </row>
    <row r="15" spans="2:34" x14ac:dyDescent="0.3">
      <c r="B15" s="7">
        <v>368</v>
      </c>
      <c r="C15" s="5">
        <v>369</v>
      </c>
      <c r="D15" s="5">
        <f t="shared" si="0"/>
        <v>2</v>
      </c>
      <c r="E15" s="20">
        <f t="shared" si="1"/>
        <v>1</v>
      </c>
      <c r="F15" s="8">
        <v>1</v>
      </c>
      <c r="H15" s="7"/>
      <c r="I15" s="8"/>
      <c r="K15" s="7"/>
      <c r="M15" s="8"/>
      <c r="O15" s="7"/>
      <c r="Q15" s="8"/>
      <c r="S15" s="7"/>
      <c r="T15" s="8"/>
    </row>
    <row r="16" spans="2:34" x14ac:dyDescent="0.3">
      <c r="B16" s="7">
        <v>372</v>
      </c>
      <c r="C16" s="5">
        <v>374</v>
      </c>
      <c r="D16" s="5">
        <f t="shared" si="0"/>
        <v>3</v>
      </c>
      <c r="E16" s="20">
        <f t="shared" si="1"/>
        <v>2.5</v>
      </c>
      <c r="F16" s="8">
        <v>1</v>
      </c>
      <c r="H16" s="7"/>
      <c r="I16" s="8"/>
      <c r="K16" s="7"/>
      <c r="M16" s="8"/>
      <c r="O16" s="7"/>
      <c r="Q16" s="8"/>
      <c r="S16" s="7"/>
      <c r="T16" s="8"/>
    </row>
    <row r="17" spans="2:20" x14ac:dyDescent="0.3">
      <c r="B17" s="7">
        <v>380</v>
      </c>
      <c r="C17" s="5">
        <v>381</v>
      </c>
      <c r="D17" s="5">
        <f t="shared" si="0"/>
        <v>2</v>
      </c>
      <c r="E17" s="20">
        <f t="shared" si="1"/>
        <v>0.5</v>
      </c>
      <c r="F17" s="8">
        <v>1</v>
      </c>
      <c r="H17" s="7"/>
      <c r="I17" s="8"/>
      <c r="K17" s="7"/>
      <c r="M17" s="8"/>
      <c r="O17" s="7"/>
      <c r="Q17" s="8"/>
      <c r="S17" s="7"/>
      <c r="T17" s="8"/>
    </row>
    <row r="18" spans="2:20" x14ac:dyDescent="0.3">
      <c r="B18" s="7">
        <v>383</v>
      </c>
      <c r="C18" s="5">
        <v>385</v>
      </c>
      <c r="D18" s="5">
        <f t="shared" si="0"/>
        <v>3</v>
      </c>
      <c r="E18" s="20">
        <f t="shared" si="1"/>
        <v>1.5</v>
      </c>
      <c r="F18" s="8">
        <v>1</v>
      </c>
      <c r="H18" s="7"/>
      <c r="I18" s="8"/>
      <c r="K18" s="7"/>
      <c r="M18" s="8"/>
      <c r="O18" s="7"/>
      <c r="Q18" s="8"/>
      <c r="S18" s="7"/>
      <c r="T18" s="8"/>
    </row>
    <row r="19" spans="2:20" x14ac:dyDescent="0.3">
      <c r="B19" s="7">
        <v>389</v>
      </c>
      <c r="C19" s="5">
        <v>389</v>
      </c>
      <c r="D19" s="5">
        <f t="shared" si="0"/>
        <v>1</v>
      </c>
      <c r="E19" s="20">
        <f t="shared" si="1"/>
        <v>1</v>
      </c>
      <c r="F19" s="8">
        <v>1</v>
      </c>
      <c r="H19" s="7"/>
      <c r="I19" s="8"/>
      <c r="K19" s="7"/>
      <c r="M19" s="8"/>
      <c r="O19" s="7"/>
      <c r="Q19" s="8"/>
      <c r="S19" s="7"/>
      <c r="T19" s="8"/>
    </row>
    <row r="20" spans="2:20" x14ac:dyDescent="0.3">
      <c r="B20" s="7">
        <v>392</v>
      </c>
      <c r="C20" s="5">
        <v>392</v>
      </c>
      <c r="D20" s="5">
        <f t="shared" si="0"/>
        <v>1</v>
      </c>
      <c r="E20" s="20">
        <f t="shared" si="1"/>
        <v>2.5</v>
      </c>
      <c r="F20" s="8">
        <v>1</v>
      </c>
      <c r="H20" s="7"/>
      <c r="I20" s="8"/>
      <c r="K20" s="7"/>
      <c r="M20" s="8"/>
      <c r="O20" s="7"/>
      <c r="Q20" s="8"/>
      <c r="S20" s="7"/>
      <c r="T20" s="8"/>
    </row>
    <row r="21" spans="2:20" x14ac:dyDescent="0.3">
      <c r="B21" s="7">
        <v>398</v>
      </c>
      <c r="C21" s="5">
        <v>399</v>
      </c>
      <c r="D21" s="5">
        <f t="shared" si="0"/>
        <v>2</v>
      </c>
      <c r="E21" s="20">
        <f t="shared" si="1"/>
        <v>6</v>
      </c>
      <c r="F21" s="8">
        <v>1</v>
      </c>
      <c r="H21" s="7"/>
      <c r="I21" s="8"/>
      <c r="K21" s="7"/>
      <c r="M21" s="8"/>
      <c r="O21" s="7"/>
      <c r="Q21" s="8"/>
      <c r="S21" s="7"/>
      <c r="T21" s="8"/>
    </row>
    <row r="22" spans="2:20" x14ac:dyDescent="0.3">
      <c r="B22" s="7">
        <v>412</v>
      </c>
      <c r="C22" s="5">
        <v>415</v>
      </c>
      <c r="D22" s="5">
        <f t="shared" si="0"/>
        <v>4</v>
      </c>
      <c r="E22" s="20">
        <f t="shared" si="1"/>
        <v>5</v>
      </c>
      <c r="F22" s="8">
        <v>1</v>
      </c>
      <c r="H22" s="7"/>
      <c r="I22" s="8"/>
      <c r="K22" s="7"/>
      <c r="M22" s="8"/>
      <c r="O22" s="7"/>
      <c r="Q22" s="8"/>
      <c r="S22" s="7"/>
      <c r="T22" s="8"/>
    </row>
    <row r="23" spans="2:20" x14ac:dyDescent="0.3">
      <c r="B23" s="7">
        <v>426</v>
      </c>
      <c r="C23" s="5">
        <v>430</v>
      </c>
      <c r="D23" s="5">
        <f t="shared" ref="D23:D33" si="4">(C23-B23)+1</f>
        <v>5</v>
      </c>
      <c r="E23" s="20">
        <f t="shared" si="1"/>
        <v>1.5</v>
      </c>
      <c r="F23" s="8">
        <v>1</v>
      </c>
      <c r="H23" s="7"/>
      <c r="I23" s="8"/>
      <c r="K23" s="7"/>
      <c r="M23" s="8"/>
      <c r="O23" s="7"/>
      <c r="Q23" s="8"/>
      <c r="S23" s="7"/>
      <c r="T23" s="8"/>
    </row>
    <row r="24" spans="2:20" x14ac:dyDescent="0.3">
      <c r="B24" s="7">
        <v>434</v>
      </c>
      <c r="C24" s="5">
        <v>438</v>
      </c>
      <c r="D24" s="5">
        <f t="shared" si="4"/>
        <v>5</v>
      </c>
      <c r="E24" s="20">
        <f t="shared" si="1"/>
        <v>4</v>
      </c>
      <c r="F24" s="8">
        <v>1</v>
      </c>
      <c r="H24" s="7"/>
      <c r="I24" s="8"/>
      <c r="K24" s="7"/>
      <c r="M24" s="8"/>
      <c r="O24" s="7"/>
      <c r="Q24" s="8"/>
      <c r="S24" s="7"/>
      <c r="T24" s="8"/>
    </row>
    <row r="25" spans="2:20" x14ac:dyDescent="0.3">
      <c r="B25" s="7">
        <v>447</v>
      </c>
      <c r="C25" s="5">
        <v>449</v>
      </c>
      <c r="D25" s="5">
        <f t="shared" si="4"/>
        <v>3</v>
      </c>
      <c r="E25" s="20">
        <f t="shared" si="1"/>
        <v>1</v>
      </c>
      <c r="F25" s="8">
        <v>1</v>
      </c>
      <c r="H25" s="7"/>
      <c r="I25" s="8"/>
      <c r="K25" s="7"/>
      <c r="M25" s="8"/>
      <c r="O25" s="7"/>
      <c r="Q25" s="8"/>
      <c r="S25" s="7"/>
      <c r="T25" s="8"/>
    </row>
    <row r="26" spans="2:20" x14ac:dyDescent="0.3">
      <c r="B26" s="7">
        <v>452</v>
      </c>
      <c r="C26" s="5">
        <v>454</v>
      </c>
      <c r="D26" s="5">
        <f t="shared" si="4"/>
        <v>3</v>
      </c>
      <c r="E26" s="20">
        <f t="shared" si="1"/>
        <v>3</v>
      </c>
      <c r="F26" s="8">
        <v>1</v>
      </c>
      <c r="H26" s="7"/>
      <c r="I26" s="8"/>
      <c r="K26" s="7"/>
      <c r="M26" s="8"/>
      <c r="O26" s="7"/>
      <c r="Q26" s="8"/>
      <c r="S26" s="7"/>
      <c r="T26" s="8"/>
    </row>
    <row r="27" spans="2:20" x14ac:dyDescent="0.3">
      <c r="B27" s="7">
        <v>461</v>
      </c>
      <c r="C27" s="5">
        <v>461</v>
      </c>
      <c r="D27" s="5">
        <f t="shared" si="4"/>
        <v>1</v>
      </c>
      <c r="E27" s="20">
        <f t="shared" si="1"/>
        <v>1.5</v>
      </c>
      <c r="F27" s="8">
        <v>1</v>
      </c>
      <c r="H27" s="7"/>
      <c r="I27" s="8"/>
      <c r="K27" s="7"/>
      <c r="M27" s="8"/>
      <c r="O27" s="7"/>
      <c r="Q27" s="8"/>
      <c r="S27" s="7"/>
      <c r="T27" s="8"/>
    </row>
    <row r="28" spans="2:20" x14ac:dyDescent="0.3">
      <c r="B28" s="7">
        <v>465</v>
      </c>
      <c r="C28" s="5">
        <v>465</v>
      </c>
      <c r="D28" s="5">
        <f t="shared" si="4"/>
        <v>1</v>
      </c>
      <c r="E28" s="20">
        <f t="shared" si="1"/>
        <v>1</v>
      </c>
      <c r="F28" s="8">
        <v>1</v>
      </c>
      <c r="H28" s="7"/>
      <c r="I28" s="8"/>
      <c r="K28" s="7"/>
      <c r="M28" s="8"/>
      <c r="O28" s="7"/>
      <c r="Q28" s="8"/>
      <c r="S28" s="7"/>
      <c r="T28" s="8"/>
    </row>
    <row r="29" spans="2:20" x14ac:dyDescent="0.3">
      <c r="B29" s="7">
        <v>468</v>
      </c>
      <c r="C29" s="5">
        <v>468</v>
      </c>
      <c r="D29" s="5">
        <f t="shared" si="4"/>
        <v>1</v>
      </c>
      <c r="E29" s="20">
        <f t="shared" si="1"/>
        <v>0.5</v>
      </c>
      <c r="F29" s="8">
        <v>1</v>
      </c>
      <c r="H29" s="7"/>
      <c r="I29" s="8"/>
      <c r="K29" s="7"/>
      <c r="M29" s="8"/>
      <c r="O29" s="7"/>
      <c r="Q29" s="8"/>
      <c r="S29" s="7"/>
      <c r="T29" s="8"/>
    </row>
    <row r="30" spans="2:20" x14ac:dyDescent="0.3">
      <c r="B30" s="7">
        <v>470</v>
      </c>
      <c r="C30" s="5">
        <v>472</v>
      </c>
      <c r="D30" s="5">
        <f t="shared" si="4"/>
        <v>3</v>
      </c>
      <c r="E30" s="20">
        <f t="shared" si="1"/>
        <v>2</v>
      </c>
      <c r="F30" s="8">
        <v>1</v>
      </c>
      <c r="H30" s="7"/>
      <c r="I30" s="8"/>
      <c r="K30" s="7"/>
      <c r="M30" s="8"/>
      <c r="O30" s="7"/>
      <c r="Q30" s="8"/>
      <c r="S30" s="7"/>
      <c r="T30" s="8"/>
    </row>
    <row r="31" spans="2:20" x14ac:dyDescent="0.3">
      <c r="B31" s="7">
        <v>477</v>
      </c>
      <c r="C31" s="5">
        <v>480</v>
      </c>
      <c r="D31" s="5">
        <f t="shared" si="4"/>
        <v>4</v>
      </c>
      <c r="E31" s="20">
        <f t="shared" si="1"/>
        <v>5.5</v>
      </c>
      <c r="F31" s="8">
        <v>1</v>
      </c>
      <c r="H31" s="7"/>
      <c r="I31" s="8"/>
      <c r="K31" s="7"/>
      <c r="M31" s="8"/>
      <c r="O31" s="7"/>
      <c r="Q31" s="8"/>
      <c r="S31" s="7"/>
      <c r="T31" s="8"/>
    </row>
    <row r="32" spans="2:20" x14ac:dyDescent="0.3">
      <c r="B32" s="7">
        <v>492</v>
      </c>
      <c r="C32" s="5">
        <v>497</v>
      </c>
      <c r="D32" s="5">
        <f t="shared" si="4"/>
        <v>6</v>
      </c>
      <c r="E32" s="20">
        <f t="shared" si="1"/>
        <v>0.5</v>
      </c>
      <c r="F32" s="8">
        <v>1</v>
      </c>
      <c r="H32" s="7"/>
      <c r="I32" s="8"/>
      <c r="K32" s="7"/>
      <c r="M32" s="8"/>
      <c r="O32" s="7"/>
      <c r="Q32" s="8"/>
      <c r="S32" s="7"/>
      <c r="T32" s="8"/>
    </row>
    <row r="33" spans="2:34" x14ac:dyDescent="0.3">
      <c r="B33" s="7">
        <v>499</v>
      </c>
      <c r="C33" s="5">
        <v>499</v>
      </c>
      <c r="D33" s="5">
        <f t="shared" si="4"/>
        <v>1</v>
      </c>
      <c r="F33" s="8">
        <v>1</v>
      </c>
      <c r="H33" s="7"/>
      <c r="I33" s="8"/>
      <c r="K33" s="7"/>
      <c r="M33" s="8"/>
      <c r="O33" s="7"/>
      <c r="Q33" s="8"/>
      <c r="S33" s="7"/>
      <c r="T33" s="8"/>
    </row>
    <row r="34" spans="2:34" x14ac:dyDescent="0.3">
      <c r="B34" s="9"/>
      <c r="C34" s="10"/>
      <c r="D34" s="10"/>
      <c r="E34" s="10"/>
      <c r="F34" s="11"/>
      <c r="H34" s="9"/>
      <c r="I34" s="11"/>
      <c r="K34" s="9"/>
      <c r="L34" s="10"/>
      <c r="M34" s="11"/>
      <c r="O34" s="9"/>
      <c r="P34" s="10"/>
      <c r="Q34" s="11"/>
      <c r="S34" s="9"/>
      <c r="T34" s="11"/>
    </row>
    <row r="36" spans="2:34" x14ac:dyDescent="0.3">
      <c r="D36" s="5">
        <f>SUM(D4:D34)</f>
        <v>75</v>
      </c>
      <c r="E36" s="20">
        <f>AVERAGE(E4:E33)</f>
        <v>2.6551724137931036</v>
      </c>
      <c r="F36" s="5">
        <f>SUM(F4:F34)</f>
        <v>30</v>
      </c>
      <c r="I36" s="5">
        <f>SUM(I4:I34)</f>
        <v>2</v>
      </c>
      <c r="M36" s="5">
        <f>SUM(M4:M34)</f>
        <v>356</v>
      </c>
      <c r="Q36" s="5">
        <f>SUM(Q4:Q34)</f>
        <v>26</v>
      </c>
      <c r="T36" s="5">
        <f>SUM(T4:T34)</f>
        <v>0</v>
      </c>
      <c r="V36" s="5">
        <f>SUM(V4:V34)</f>
        <v>600</v>
      </c>
      <c r="W36" s="5">
        <f>V36-(M36+Q36+T36)</f>
        <v>218</v>
      </c>
      <c r="X36" s="6">
        <f>((D36+I36)/W36)*100</f>
        <v>35.321100917431195</v>
      </c>
      <c r="Y36" s="6">
        <f>100-X36</f>
        <v>64.678899082568805</v>
      </c>
      <c r="Z36" s="6">
        <f>B4/120</f>
        <v>2.5000000000000001E-2</v>
      </c>
      <c r="AA36" s="6">
        <f>H4/120</f>
        <v>0.56666666666666665</v>
      </c>
      <c r="AB36" s="6" t="s">
        <v>27</v>
      </c>
      <c r="AC36" s="6">
        <f>((M36+2)/(V36-Q36))*100</f>
        <v>62.369337979094077</v>
      </c>
      <c r="AD36" s="6">
        <v>6</v>
      </c>
      <c r="AE36" s="6">
        <f>I36</f>
        <v>2</v>
      </c>
      <c r="AF36" s="6">
        <v>1</v>
      </c>
      <c r="AG36" s="6">
        <f>(AF36/AE36)*100</f>
        <v>50</v>
      </c>
      <c r="AH36" s="6">
        <f>AVERAGE(M4+1)/120</f>
        <v>2.2416666666666667</v>
      </c>
    </row>
  </sheetData>
  <mergeCells count="5">
    <mergeCell ref="B2:F2"/>
    <mergeCell ref="H2:I2"/>
    <mergeCell ref="K2:M2"/>
    <mergeCell ref="O2:Q2"/>
    <mergeCell ref="S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K10"/>
  <sheetViews>
    <sheetView tabSelected="1" workbookViewId="0">
      <selection activeCell="G11" sqref="G11"/>
    </sheetView>
  </sheetViews>
  <sheetFormatPr baseColWidth="10" defaultRowHeight="15" x14ac:dyDescent="0.2"/>
  <cols>
    <col min="1" max="1" width="3.33203125" customWidth="1"/>
    <col min="9" max="9" width="12.83203125" customWidth="1"/>
  </cols>
  <sheetData>
    <row r="1" spans="2:11" ht="11" customHeight="1" x14ac:dyDescent="0.2"/>
    <row r="2" spans="2:11" ht="80" x14ac:dyDescent="0.2">
      <c r="B2" s="2" t="s">
        <v>13</v>
      </c>
      <c r="C2" s="1" t="s">
        <v>15</v>
      </c>
      <c r="D2" s="1" t="s">
        <v>10</v>
      </c>
      <c r="E2" s="1" t="s">
        <v>22</v>
      </c>
      <c r="F2" s="1" t="s">
        <v>25</v>
      </c>
      <c r="G2" s="1" t="s">
        <v>23</v>
      </c>
      <c r="H2" s="1" t="s">
        <v>12</v>
      </c>
      <c r="I2" s="1"/>
      <c r="J2" s="1"/>
      <c r="K2" s="1"/>
    </row>
    <row r="3" spans="2:11" x14ac:dyDescent="0.2">
      <c r="B3">
        <v>1</v>
      </c>
      <c r="C3" s="18">
        <v>50</v>
      </c>
      <c r="D3" s="18">
        <v>8.3333333333333329E-2</v>
      </c>
      <c r="E3" s="18">
        <v>1.5166666666666666</v>
      </c>
      <c r="F3" s="18">
        <v>95.287958115183244</v>
      </c>
      <c r="G3" s="18">
        <v>1.5916666666666666</v>
      </c>
      <c r="H3" s="18">
        <v>0</v>
      </c>
    </row>
    <row r="4" spans="2:11" x14ac:dyDescent="0.2">
      <c r="B4">
        <v>2</v>
      </c>
      <c r="C4" s="18">
        <v>36.641221374045799</v>
      </c>
      <c r="D4" s="18">
        <v>1.7</v>
      </c>
      <c r="E4" s="18" t="s">
        <v>27</v>
      </c>
      <c r="F4" s="18">
        <v>34.285714285714285</v>
      </c>
      <c r="G4" s="18">
        <v>5</v>
      </c>
      <c r="H4" s="18">
        <v>8</v>
      </c>
    </row>
    <row r="5" spans="2:11" x14ac:dyDescent="0.2">
      <c r="B5">
        <v>3</v>
      </c>
      <c r="C5" s="18">
        <v>56.521739130434781</v>
      </c>
      <c r="D5" s="18">
        <v>0.19166666666666668</v>
      </c>
      <c r="E5" s="18">
        <v>0.81666666666666665</v>
      </c>
      <c r="F5" s="18">
        <v>81.666666666666671</v>
      </c>
      <c r="G5" s="18">
        <v>1</v>
      </c>
      <c r="H5" s="18">
        <v>0</v>
      </c>
    </row>
    <row r="6" spans="2:11" x14ac:dyDescent="0.2">
      <c r="B6">
        <v>4</v>
      </c>
      <c r="C6" s="18">
        <v>15.135135135135137</v>
      </c>
      <c r="D6" s="18">
        <v>1.0249999999999999</v>
      </c>
      <c r="E6" s="18" t="s">
        <v>27</v>
      </c>
      <c r="F6" s="18">
        <v>69.139966273187184</v>
      </c>
      <c r="G6" s="18">
        <v>5</v>
      </c>
      <c r="H6" s="18">
        <v>1</v>
      </c>
    </row>
    <row r="7" spans="2:11" x14ac:dyDescent="0.2">
      <c r="B7">
        <v>5</v>
      </c>
      <c r="C7" s="18">
        <v>44.827586206896555</v>
      </c>
      <c r="D7" s="18">
        <v>0.44166666666666665</v>
      </c>
      <c r="E7" s="18">
        <v>1.3916666666666666</v>
      </c>
      <c r="F7" s="18">
        <v>74.889867841409696</v>
      </c>
      <c r="G7" s="18">
        <v>1.8916666666666666</v>
      </c>
      <c r="H7" s="18">
        <v>1</v>
      </c>
    </row>
    <row r="8" spans="2:11" x14ac:dyDescent="0.2">
      <c r="B8">
        <v>6</v>
      </c>
      <c r="C8" s="18">
        <v>29.629629629629626</v>
      </c>
      <c r="D8" s="18">
        <v>0.7</v>
      </c>
      <c r="E8" s="18" t="s">
        <v>27</v>
      </c>
      <c r="F8" s="18">
        <v>77.457627118644069</v>
      </c>
      <c r="G8" s="18">
        <v>5</v>
      </c>
      <c r="H8" s="18">
        <v>1</v>
      </c>
    </row>
    <row r="9" spans="2:11" x14ac:dyDescent="0.2">
      <c r="B9">
        <v>7</v>
      </c>
      <c r="C9" s="18">
        <v>26.229508196721312</v>
      </c>
      <c r="D9" s="18">
        <v>0.25</v>
      </c>
      <c r="E9" s="18">
        <v>0.5083333333333333</v>
      </c>
      <c r="F9" s="18">
        <v>64.522417153996102</v>
      </c>
      <c r="G9" s="18">
        <v>4.2750000000000004</v>
      </c>
      <c r="H9" s="18">
        <v>4</v>
      </c>
    </row>
    <row r="10" spans="2:11" x14ac:dyDescent="0.2">
      <c r="B10">
        <v>8</v>
      </c>
      <c r="C10" s="18">
        <v>35.321100917431195</v>
      </c>
      <c r="D10" s="18">
        <v>0.56666666666666665</v>
      </c>
      <c r="E10" s="18" t="s">
        <v>27</v>
      </c>
      <c r="F10" s="18">
        <v>62.369337979094077</v>
      </c>
      <c r="G10" s="18">
        <v>5</v>
      </c>
      <c r="H10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Worm 1</vt:lpstr>
      <vt:lpstr>Worm 2</vt:lpstr>
      <vt:lpstr>Worm 3</vt:lpstr>
      <vt:lpstr>Worm 4</vt:lpstr>
      <vt:lpstr>Worm 5</vt:lpstr>
      <vt:lpstr>Worm 6</vt:lpstr>
      <vt:lpstr>Worm 7</vt:lpstr>
      <vt:lpstr>Worm 8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2025-04-29T01:54:17Z</dcterms:modified>
</cp:coreProperties>
</file>