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McClure, Patel et al, 2025/New figures and outline/Behavior worksheets/2025-02-12 Ex348/2025-02-12 Ex348 Ratti/"/>
    </mc:Choice>
  </mc:AlternateContent>
  <xr:revisionPtr revIDLastSave="0" documentId="13_ncr:1_{9757D2A9-4B97-7F4C-9E11-DE4D8DD9ECFA}" xr6:coauthVersionLast="47" xr6:coauthVersionMax="47" xr10:uidLastSave="{00000000-0000-0000-0000-000000000000}"/>
  <bookViews>
    <workbookView xWindow="3100" yWindow="1040" windowWidth="25700" windowHeight="15320" activeTab="4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Compile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" i="21" l="1"/>
  <c r="Z7" i="21"/>
  <c r="Y7" i="21"/>
  <c r="U7" i="21"/>
  <c r="S7" i="21"/>
  <c r="H7" i="21"/>
  <c r="AD7" i="21" s="1"/>
  <c r="AF7" i="21" s="1"/>
  <c r="E7" i="21"/>
  <c r="P7" i="21"/>
  <c r="L4" i="21"/>
  <c r="L7" i="21" s="1"/>
  <c r="AB7" i="21" s="1"/>
  <c r="D4" i="21"/>
  <c r="AC7" i="20"/>
  <c r="Z7" i="20"/>
  <c r="Y7" i="20"/>
  <c r="U7" i="20"/>
  <c r="S7" i="20"/>
  <c r="H7" i="20"/>
  <c r="AD7" i="20" s="1"/>
  <c r="AF7" i="20" s="1"/>
  <c r="E7" i="20"/>
  <c r="D7" i="20"/>
  <c r="P4" i="20"/>
  <c r="P7" i="20" s="1"/>
  <c r="L4" i="20"/>
  <c r="AA7" i="20" s="1"/>
  <c r="P4" i="3"/>
  <c r="P7" i="3" s="1"/>
  <c r="L4" i="3"/>
  <c r="L7" i="3" s="1"/>
  <c r="AB7" i="3" s="1"/>
  <c r="AC7" i="3"/>
  <c r="D4" i="3"/>
  <c r="Z7" i="3"/>
  <c r="Y7" i="3"/>
  <c r="U7" i="3"/>
  <c r="S7" i="3"/>
  <c r="H7" i="3"/>
  <c r="AD7" i="3" s="1"/>
  <c r="AF7" i="3" s="1"/>
  <c r="E7" i="3"/>
  <c r="AA7" i="21" l="1"/>
  <c r="AA7" i="3"/>
  <c r="D7" i="21"/>
  <c r="L7" i="20"/>
  <c r="D7" i="3"/>
  <c r="V7" i="21"/>
  <c r="W7" i="21" s="1"/>
  <c r="X7" i="21" s="1"/>
  <c r="V7" i="3"/>
  <c r="V7" i="20" l="1"/>
  <c r="W7" i="20" s="1"/>
  <c r="X7" i="20" s="1"/>
  <c r="AB7" i="20"/>
  <c r="W7" i="3"/>
  <c r="X7" i="3" s="1"/>
</calcChain>
</file>

<file path=xl/sharedStrings.xml><?xml version="1.0" encoding="utf-8"?>
<sst xmlns="http://schemas.openxmlformats.org/spreadsheetml/2006/main" count="110" uniqueCount="28">
  <si>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</si>
  <si>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</si>
  <si>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</si>
  <si>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</si>
  <si>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</si>
  <si>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</si>
  <si>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</si>
  <si>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</si>
  <si>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</si>
  <si>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</si>
  <si>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</si>
  <si>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</si>
  <si>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</si>
  <si>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</si>
  <si>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</si>
  <si>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</si>
  <si>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</si>
  <si>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</si>
  <si>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</si>
  <si>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</si>
  <si>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</si>
  <si>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</si>
  <si>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Burrowing time</t>
  </si>
  <si>
    <t>Time to penetration</t>
  </si>
  <si>
    <t>N/A</t>
  </si>
  <si>
    <t>Punctured at start; exclude</t>
  </si>
  <si>
    <t>% time spent burrowing</t>
  </si>
  <si>
    <t>Burrowing time before abortion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</si>
</sst>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G7"/>
  <sheetViews>
    <sheetView zoomScale="50" workbookViewId="0">
      <selection activeCell="W7" sqref="W7:AG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17.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26</v>
      </c>
      <c r="AC2" s="4" t="s">
        <v>23</v>
      </c>
      <c r="AD2" s="4" t="s">
        <v>11</v>
      </c>
      <c r="AE2" s="4" t="s">
        <v>12</v>
      </c>
      <c r="AF2" s="4" t="s">
        <v>17</v>
      </c>
      <c r="AG2" s="4" t="s">
        <v>27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4</v>
      </c>
      <c r="C4" s="5">
        <v>21</v>
      </c>
      <c r="D4" s="5">
        <f>(C4-B4)+1</f>
        <v>18</v>
      </c>
      <c r="E4" s="8">
        <v>1</v>
      </c>
      <c r="G4" s="7">
        <v>22</v>
      </c>
      <c r="H4" s="8">
        <v>1</v>
      </c>
      <c r="J4" s="7">
        <v>23</v>
      </c>
      <c r="K4" s="5">
        <v>113</v>
      </c>
      <c r="L4" s="8">
        <f>(K4-J4)+1</f>
        <v>91</v>
      </c>
      <c r="N4" s="7"/>
      <c r="P4" s="8">
        <f>(O4-N4)+1</f>
        <v>1</v>
      </c>
      <c r="R4" s="7">
        <v>114</v>
      </c>
      <c r="S4" s="8">
        <v>1</v>
      </c>
      <c r="U4" s="5">
        <v>114</v>
      </c>
    </row>
    <row r="5" spans="2:33" x14ac:dyDescent="0.3">
      <c r="B5" s="9"/>
      <c r="C5" s="10"/>
      <c r="D5" s="10"/>
      <c r="E5" s="11"/>
      <c r="G5" s="9"/>
      <c r="H5" s="11"/>
      <c r="J5" s="9"/>
      <c r="K5" s="10"/>
      <c r="L5" s="11"/>
      <c r="N5" s="9"/>
      <c r="O5" s="10"/>
      <c r="P5" s="11"/>
      <c r="R5" s="9"/>
      <c r="S5" s="11"/>
    </row>
    <row r="7" spans="2:33" x14ac:dyDescent="0.3">
      <c r="D7" s="5">
        <f>SUM(D4:D5)</f>
        <v>18</v>
      </c>
      <c r="E7" s="5">
        <f>SUM(E4:E5)</f>
        <v>1</v>
      </c>
      <c r="H7" s="5">
        <f>SUM(H4:H5)</f>
        <v>1</v>
      </c>
      <c r="L7" s="5">
        <f>SUM(L4:L5)</f>
        <v>91</v>
      </c>
      <c r="P7" s="5">
        <f>SUM(P4:P5)</f>
        <v>1</v>
      </c>
      <c r="S7" s="5">
        <f>SUM(S4:S5)</f>
        <v>1</v>
      </c>
      <c r="U7" s="5">
        <f>SUM(U4:U5)</f>
        <v>114</v>
      </c>
      <c r="V7" s="5">
        <f>U7-(L7+P7+S7)</f>
        <v>21</v>
      </c>
      <c r="W7" s="6">
        <f>((D7+H7)/V7)*100</f>
        <v>90.476190476190482</v>
      </c>
      <c r="X7" s="6">
        <f>100-W7</f>
        <v>9.5238095238095184</v>
      </c>
      <c r="Y7" s="6">
        <f>B4/120</f>
        <v>3.3333333333333333E-2</v>
      </c>
      <c r="Z7" s="6">
        <f>G4/120</f>
        <v>0.18333333333333332</v>
      </c>
      <c r="AA7" s="6">
        <f>(L4+2)/120</f>
        <v>0.77500000000000002</v>
      </c>
      <c r="AB7" s="6">
        <f>((L7+2)/(U7-P7))*100</f>
        <v>82.30088495575221</v>
      </c>
      <c r="AC7" s="6">
        <f>R4/120</f>
        <v>0.95</v>
      </c>
      <c r="AD7" s="6">
        <f>H7</f>
        <v>1</v>
      </c>
      <c r="AE7" s="6">
        <v>0</v>
      </c>
      <c r="AF7" s="6">
        <f>(AE7/AD7)*100</f>
        <v>0</v>
      </c>
      <c r="AG7" s="5" t="s">
        <v>24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F2"/>
  <sheetViews>
    <sheetView zoomScale="75" workbookViewId="0">
      <selection activeCell="B2" sqref="B2"/>
    </sheetView>
  </sheetViews>
  <sheetFormatPr baseColWidth="10" defaultColWidth="8.83203125" defaultRowHeight="24" x14ac:dyDescent="0.3"/>
  <cols>
    <col min="1" max="22" width="8.83203125" style="5"/>
    <col min="23" max="28" width="8.83203125" style="6"/>
    <col min="29" max="31" width="8.83203125" style="5"/>
    <col min="32" max="32" width="8.83203125" style="6"/>
    <col min="33" max="16384" width="8.83203125" style="5"/>
  </cols>
  <sheetData>
    <row r="2" spans="2:2" x14ac:dyDescent="0.3">
      <c r="B2" s="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G7"/>
  <sheetViews>
    <sheetView zoomScale="56" workbookViewId="0">
      <selection activeCell="W7" sqref="W7:AG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17.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26</v>
      </c>
      <c r="AC2" s="4" t="s">
        <v>23</v>
      </c>
      <c r="AD2" s="4" t="s">
        <v>11</v>
      </c>
      <c r="AE2" s="4" t="s">
        <v>12</v>
      </c>
      <c r="AF2" s="4" t="s">
        <v>17</v>
      </c>
      <c r="AG2" s="4" t="s">
        <v>27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/>
      <c r="E4" s="8"/>
      <c r="G4" s="7">
        <v>4</v>
      </c>
      <c r="H4" s="8">
        <v>1</v>
      </c>
      <c r="J4" s="7">
        <v>5</v>
      </c>
      <c r="K4" s="5">
        <v>92</v>
      </c>
      <c r="L4" s="8">
        <f>(K4-J4)+1</f>
        <v>88</v>
      </c>
      <c r="N4" s="7"/>
      <c r="P4" s="8">
        <f>(O4-N4)+1</f>
        <v>1</v>
      </c>
      <c r="R4" s="7">
        <v>93</v>
      </c>
      <c r="S4" s="8">
        <v>1</v>
      </c>
      <c r="U4" s="5">
        <v>93</v>
      </c>
    </row>
    <row r="5" spans="2:33" x14ac:dyDescent="0.3">
      <c r="B5" s="9"/>
      <c r="C5" s="10"/>
      <c r="D5" s="10"/>
      <c r="E5" s="11"/>
      <c r="G5" s="9"/>
      <c r="H5" s="11"/>
      <c r="J5" s="9"/>
      <c r="K5" s="10"/>
      <c r="L5" s="11"/>
      <c r="N5" s="9"/>
      <c r="O5" s="10"/>
      <c r="P5" s="11"/>
      <c r="R5" s="9"/>
      <c r="S5" s="11"/>
    </row>
    <row r="7" spans="2:33" x14ac:dyDescent="0.3">
      <c r="D7" s="5">
        <f>SUM(D4:D5)</f>
        <v>0</v>
      </c>
      <c r="E7" s="5">
        <f>SUM(E4:E5)</f>
        <v>0</v>
      </c>
      <c r="H7" s="5">
        <f>SUM(H4:H5)</f>
        <v>1</v>
      </c>
      <c r="L7" s="5">
        <f>SUM(L4:L5)</f>
        <v>88</v>
      </c>
      <c r="P7" s="5">
        <f>SUM(P4:P5)</f>
        <v>1</v>
      </c>
      <c r="S7" s="5">
        <f>SUM(S4:S5)</f>
        <v>1</v>
      </c>
      <c r="U7" s="5">
        <f>SUM(U4:U5)</f>
        <v>93</v>
      </c>
      <c r="V7" s="5">
        <f>U7-(L7+P7+S7)</f>
        <v>3</v>
      </c>
      <c r="W7" s="6">
        <f>((D7+H7)/V7)*100</f>
        <v>33.333333333333329</v>
      </c>
      <c r="X7" s="6">
        <f>100-W7</f>
        <v>66.666666666666671</v>
      </c>
      <c r="Y7" s="6">
        <f>B4/120</f>
        <v>0</v>
      </c>
      <c r="Z7" s="6">
        <f>G4/120</f>
        <v>3.3333333333333333E-2</v>
      </c>
      <c r="AA7" s="6">
        <f>(L4+2)/120</f>
        <v>0.75</v>
      </c>
      <c r="AB7" s="6">
        <f>((L7+2)/(U7-P7))*100</f>
        <v>97.826086956521735</v>
      </c>
      <c r="AC7" s="6">
        <f>R4/120</f>
        <v>0.77500000000000002</v>
      </c>
      <c r="AD7" s="6">
        <f>H7</f>
        <v>1</v>
      </c>
      <c r="AE7" s="6">
        <v>0</v>
      </c>
      <c r="AF7" s="6">
        <f>(AE7/AD7)*100</f>
        <v>0</v>
      </c>
      <c r="AG7" s="5" t="s">
        <v>24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G7"/>
  <sheetViews>
    <sheetView topLeftCell="T1" zoomScale="56" workbookViewId="0">
      <selection activeCell="W7" sqref="W7:AG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17.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26</v>
      </c>
      <c r="AC2" s="4" t="s">
        <v>23</v>
      </c>
      <c r="AD2" s="4" t="s">
        <v>11</v>
      </c>
      <c r="AE2" s="4" t="s">
        <v>12</v>
      </c>
      <c r="AF2" s="4" t="s">
        <v>17</v>
      </c>
      <c r="AG2" s="4" t="s">
        <v>27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24</v>
      </c>
      <c r="C4" s="5">
        <v>28</v>
      </c>
      <c r="D4" s="5">
        <f>(C4-B4)+1</f>
        <v>5</v>
      </c>
      <c r="E4" s="8">
        <v>1</v>
      </c>
      <c r="G4" s="7">
        <v>29</v>
      </c>
      <c r="H4" s="8">
        <v>1</v>
      </c>
      <c r="J4" s="7">
        <v>30</v>
      </c>
      <c r="K4" s="5">
        <v>62</v>
      </c>
      <c r="L4" s="8">
        <f>(K4-J4)+1</f>
        <v>33</v>
      </c>
      <c r="N4" s="7"/>
      <c r="P4" s="8"/>
      <c r="R4" s="7">
        <v>63</v>
      </c>
      <c r="S4" s="8">
        <v>1</v>
      </c>
      <c r="U4" s="5">
        <v>63</v>
      </c>
    </row>
    <row r="5" spans="2:33" x14ac:dyDescent="0.3">
      <c r="B5" s="9"/>
      <c r="C5" s="10"/>
      <c r="D5" s="10"/>
      <c r="E5" s="11"/>
      <c r="G5" s="9"/>
      <c r="H5" s="11"/>
      <c r="J5" s="9"/>
      <c r="K5" s="10"/>
      <c r="L5" s="11"/>
      <c r="N5" s="9"/>
      <c r="O5" s="10"/>
      <c r="P5" s="11"/>
      <c r="R5" s="9"/>
      <c r="S5" s="11"/>
    </row>
    <row r="7" spans="2:33" x14ac:dyDescent="0.3">
      <c r="D7" s="5">
        <f>SUM(D4:D5)</f>
        <v>5</v>
      </c>
      <c r="E7" s="5">
        <f>SUM(E4:E5)</f>
        <v>1</v>
      </c>
      <c r="H7" s="5">
        <f>SUM(H4:H5)</f>
        <v>1</v>
      </c>
      <c r="L7" s="5">
        <f>SUM(L4:L5)</f>
        <v>33</v>
      </c>
      <c r="P7" s="5">
        <f>SUM(P4:P5)</f>
        <v>0</v>
      </c>
      <c r="S7" s="5">
        <f>SUM(S4:S5)</f>
        <v>1</v>
      </c>
      <c r="U7" s="5">
        <f>SUM(U4:U5)</f>
        <v>63</v>
      </c>
      <c r="V7" s="5">
        <f>U7-(L7+P7+S7)</f>
        <v>29</v>
      </c>
      <c r="W7" s="6">
        <f>((D7+H7)/V7)*100</f>
        <v>20.689655172413794</v>
      </c>
      <c r="X7" s="6">
        <f>100-W7</f>
        <v>79.310344827586206</v>
      </c>
      <c r="Y7" s="6">
        <f>B4/120</f>
        <v>0.2</v>
      </c>
      <c r="Z7" s="6">
        <f>G4/120</f>
        <v>0.24166666666666667</v>
      </c>
      <c r="AA7" s="6">
        <f>(L4+2)/120</f>
        <v>0.29166666666666669</v>
      </c>
      <c r="AB7" s="6">
        <f>((L7+2)/(U7-P7))*100</f>
        <v>55.555555555555557</v>
      </c>
      <c r="AC7" s="6">
        <f>R4/120</f>
        <v>0.52500000000000002</v>
      </c>
      <c r="AD7" s="6">
        <f>H7</f>
        <v>1</v>
      </c>
      <c r="AE7" s="6">
        <v>0</v>
      </c>
      <c r="AF7" s="6">
        <f>(AE7/AD7)*100</f>
        <v>0</v>
      </c>
      <c r="AG7" s="5" t="s">
        <v>24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J5"/>
  <sheetViews>
    <sheetView tabSelected="1" workbookViewId="0">
      <selection activeCell="H1" sqref="H1:H1048576"/>
    </sheetView>
  </sheetViews>
  <sheetFormatPr baseColWidth="10" defaultRowHeight="15" x14ac:dyDescent="0.2"/>
  <cols>
    <col min="1" max="1" width="3.33203125" customWidth="1"/>
  </cols>
  <sheetData>
    <row r="1" spans="2:10" ht="11" customHeight="1" x14ac:dyDescent="0.2"/>
    <row r="2" spans="2:10" ht="80" x14ac:dyDescent="0.2">
      <c r="B2" s="2" t="s">
        <v>13</v>
      </c>
      <c r="C2" s="1" t="s">
        <v>15</v>
      </c>
      <c r="D2" s="1" t="s">
        <v>10</v>
      </c>
      <c r="E2" s="1" t="s">
        <v>22</v>
      </c>
      <c r="F2" s="1" t="s">
        <v>26</v>
      </c>
      <c r="G2" s="1" t="s">
        <v>23</v>
      </c>
      <c r="H2" s="1" t="s">
        <v>12</v>
      </c>
      <c r="I2" s="1"/>
      <c r="J2" s="1"/>
    </row>
    <row r="3" spans="2:10" x14ac:dyDescent="0.2">
      <c r="B3">
        <v>1</v>
      </c>
      <c r="C3" s="18">
        <v>90.476190476190482</v>
      </c>
      <c r="D3" s="18">
        <v>0.18333333333333332</v>
      </c>
      <c r="E3" s="18">
        <v>0.77500000000000002</v>
      </c>
      <c r="F3" s="18">
        <v>82.30088495575221</v>
      </c>
      <c r="G3" s="18">
        <v>0.95</v>
      </c>
      <c r="H3" s="18">
        <v>0</v>
      </c>
    </row>
    <row r="4" spans="2:10" x14ac:dyDescent="0.2">
      <c r="B4">
        <v>3</v>
      </c>
      <c r="C4" s="18">
        <v>33.333333333333329</v>
      </c>
      <c r="D4" s="18">
        <v>3.3333333333333333E-2</v>
      </c>
      <c r="E4" s="18">
        <v>0.75</v>
      </c>
      <c r="F4" s="18">
        <v>97.826086956521735</v>
      </c>
      <c r="G4" s="18">
        <v>0.77500000000000002</v>
      </c>
      <c r="H4" s="18">
        <v>0</v>
      </c>
    </row>
    <row r="5" spans="2:10" x14ac:dyDescent="0.2">
      <c r="B5">
        <v>4</v>
      </c>
      <c r="C5" s="18">
        <v>20.689655172413794</v>
      </c>
      <c r="D5" s="18">
        <v>0.24166666666666667</v>
      </c>
      <c r="E5" s="18">
        <v>0.29166666666666669</v>
      </c>
      <c r="F5" s="18">
        <v>55.555555555555557</v>
      </c>
      <c r="G5" s="18">
        <v>0.52500000000000002</v>
      </c>
      <c r="H5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Worm 1</vt:lpstr>
      <vt:lpstr>Worm 2</vt:lpstr>
      <vt:lpstr>Worm 3</vt:lpstr>
      <vt:lpstr>Worm 4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2025-04-29T01:37:56Z</dcterms:modified>
</cp:coreProperties>
</file>