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Writing/2025/Manuscripts/McClure, Patel et al, 2025/New figures and outline/Behavior worksheets/2025-02-12 Ex348/2025-02-12 Ex348 Ratti/"/>
    </mc:Choice>
  </mc:AlternateContent>
  <xr:revisionPtr revIDLastSave="0" documentId="13_ncr:1_{DD19E339-2013-484E-930D-AC9743D479D1}" xr6:coauthVersionLast="47" xr6:coauthVersionMax="47" xr10:uidLastSave="{00000000-0000-0000-0000-000000000000}"/>
  <bookViews>
    <workbookView xWindow="0" yWindow="500" windowWidth="28800" windowHeight="16380" activeTab="4" xr2:uid="{E8647115-4527-472B-9C5C-A7FAAB6ACF7F}"/>
  </bookViews>
  <sheets>
    <sheet name="Worm 1" sheetId="3" r:id="rId1"/>
    <sheet name="Worm 2" sheetId="19" r:id="rId2"/>
    <sheet name="Worm 3" sheetId="20" r:id="rId3"/>
    <sheet name="Worm 4" sheetId="21" r:id="rId4"/>
    <sheet name="Compiled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" i="21" l="1"/>
  <c r="E30" i="21"/>
  <c r="E29" i="21"/>
  <c r="E21" i="21"/>
  <c r="E11" i="21"/>
  <c r="E10" i="21"/>
  <c r="E5" i="21"/>
  <c r="E6" i="21"/>
  <c r="E7" i="21"/>
  <c r="E8" i="21"/>
  <c r="E9" i="21"/>
  <c r="E12" i="21"/>
  <c r="E13" i="21"/>
  <c r="E14" i="21"/>
  <c r="E15" i="21"/>
  <c r="E16" i="21"/>
  <c r="E17" i="21"/>
  <c r="E18" i="21"/>
  <c r="E19" i="21"/>
  <c r="E20" i="21"/>
  <c r="E22" i="21"/>
  <c r="E23" i="21"/>
  <c r="E24" i="21"/>
  <c r="E25" i="21"/>
  <c r="E26" i="21"/>
  <c r="E27" i="21"/>
  <c r="E28" i="21"/>
  <c r="E4" i="21"/>
  <c r="E9" i="20"/>
  <c r="E5" i="20"/>
  <c r="E4" i="20"/>
  <c r="E28" i="19"/>
  <c r="E17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8" i="19"/>
  <c r="E19" i="19"/>
  <c r="E20" i="19"/>
  <c r="E21" i="19"/>
  <c r="E22" i="19"/>
  <c r="E23" i="19"/>
  <c r="E24" i="19"/>
  <c r="E4" i="19"/>
  <c r="AB7" i="3"/>
  <c r="D31" i="21"/>
  <c r="D30" i="21"/>
  <c r="D29" i="21"/>
  <c r="D28" i="21"/>
  <c r="D27" i="21"/>
  <c r="D26" i="21"/>
  <c r="D25" i="21"/>
  <c r="D24" i="21"/>
  <c r="D23" i="21"/>
  <c r="D22" i="21"/>
  <c r="D21" i="21"/>
  <c r="D20" i="21"/>
  <c r="D16" i="21"/>
  <c r="D17" i="21"/>
  <c r="D18" i="21"/>
  <c r="D19" i="21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D11" i="19"/>
  <c r="D10" i="19"/>
  <c r="D9" i="19"/>
  <c r="AA34" i="21"/>
  <c r="Z34" i="21"/>
  <c r="V34" i="21"/>
  <c r="T34" i="21"/>
  <c r="I34" i="21"/>
  <c r="AE34" i="21" s="1"/>
  <c r="AG34" i="21" s="1"/>
  <c r="F34" i="21"/>
  <c r="D15" i="21"/>
  <c r="D14" i="21"/>
  <c r="D13" i="21"/>
  <c r="D12" i="21"/>
  <c r="D11" i="21"/>
  <c r="D10" i="21"/>
  <c r="D9" i="21"/>
  <c r="M8" i="21"/>
  <c r="D8" i="21"/>
  <c r="M7" i="21"/>
  <c r="D7" i="21"/>
  <c r="Q6" i="21"/>
  <c r="M6" i="21"/>
  <c r="D6" i="21"/>
  <c r="Q5" i="21"/>
  <c r="M5" i="21"/>
  <c r="D5" i="21"/>
  <c r="Q4" i="21"/>
  <c r="M4" i="21"/>
  <c r="AH34" i="21" s="1"/>
  <c r="D4" i="21"/>
  <c r="AD9" i="20"/>
  <c r="AA9" i="20"/>
  <c r="Z9" i="20"/>
  <c r="V9" i="20"/>
  <c r="T9" i="20"/>
  <c r="I9" i="20"/>
  <c r="AE9" i="20" s="1"/>
  <c r="AG9" i="20" s="1"/>
  <c r="F9" i="20"/>
  <c r="D6" i="20"/>
  <c r="D5" i="20"/>
  <c r="Q9" i="20"/>
  <c r="M4" i="20"/>
  <c r="AB9" i="20" s="1"/>
  <c r="D4" i="20"/>
  <c r="AA28" i="19"/>
  <c r="Z28" i="19"/>
  <c r="V28" i="19"/>
  <c r="T28" i="19"/>
  <c r="I28" i="19"/>
  <c r="AE28" i="19" s="1"/>
  <c r="AG28" i="19" s="1"/>
  <c r="F28" i="19"/>
  <c r="D8" i="19"/>
  <c r="D7" i="19"/>
  <c r="M6" i="19"/>
  <c r="D6" i="19"/>
  <c r="M5" i="19"/>
  <c r="D5" i="19"/>
  <c r="Q4" i="19"/>
  <c r="M4" i="19"/>
  <c r="AH28" i="19" s="1"/>
  <c r="D4" i="19"/>
  <c r="P4" i="3"/>
  <c r="P7" i="3" s="1"/>
  <c r="L4" i="3"/>
  <c r="L7" i="3" s="1"/>
  <c r="AC7" i="3"/>
  <c r="D4" i="3"/>
  <c r="D7" i="3" s="1"/>
  <c r="Z7" i="3"/>
  <c r="Y7" i="3"/>
  <c r="U7" i="3"/>
  <c r="S7" i="3"/>
  <c r="H7" i="3"/>
  <c r="AD7" i="3" s="1"/>
  <c r="AF7" i="3" s="1"/>
  <c r="E7" i="3"/>
  <c r="AA7" i="3" l="1"/>
  <c r="Q34" i="21"/>
  <c r="M34" i="21"/>
  <c r="AC34" i="21" s="1"/>
  <c r="D34" i="21"/>
  <c r="M9" i="20"/>
  <c r="D9" i="20"/>
  <c r="Q28" i="19"/>
  <c r="M28" i="19"/>
  <c r="AC28" i="19" s="1"/>
  <c r="D28" i="19"/>
  <c r="V7" i="3"/>
  <c r="W7" i="3" s="1"/>
  <c r="X7" i="3" s="1"/>
  <c r="W9" i="20" l="1"/>
  <c r="AC9" i="20"/>
  <c r="W34" i="21"/>
  <c r="X34" i="21" s="1"/>
  <c r="Y34" i="21" s="1"/>
  <c r="X9" i="20"/>
  <c r="Y9" i="20" s="1"/>
  <c r="W28" i="19"/>
  <c r="X28" i="19" s="1"/>
  <c r="Y28" i="19" s="1"/>
</calcChain>
</file>

<file path=xl/sharedStrings.xml><?xml version="1.0" encoding="utf-8"?>
<sst xmlns="http://schemas.openxmlformats.org/spreadsheetml/2006/main" count="151" uniqueCount="29">
  <si>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</si>
  <si>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</si>
  <si>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</si>
  <si>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</si>
  <si>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</si>
  <si>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</si>
  <si>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</si>
  <si>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</si>
  <si>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</si>
  <si>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</si>
  <si>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Time to first puncture</t>
  </si>
  <si>
    <t>Total number of attempts</t>
  </si>
  <si>
    <t>Number of aborted attempts</t>
  </si>
  <si>
    <t>Worm ID</t>
  </si>
  <si>
    <t>Total Frames
(placement on skin to penetration or end)</t>
  </si>
  <si>
    <t>% of frames on skin 
spent pushing or puncturing</t>
  </si>
  <si>
    <t>% of frames on skin 
spent crawling</t>
  </si>
  <si>
    <t>% of aborted attempts</t>
  </si>
  <si>
    <t>Visible Frames 
on top of skin</t>
  </si>
  <si>
    <t>Bout count</t>
  </si>
  <si>
    <t>Not visible/Stuck in crevice</t>
  </si>
  <si>
    <t>Time to first push</t>
  </si>
  <si>
    <t>Burrowing time</t>
  </si>
  <si>
    <t>Time to penetration</t>
  </si>
  <si>
    <t xml:space="preserve"> </t>
  </si>
  <si>
    <t>N/A</t>
  </si>
  <si>
    <t>% time spent burrowing</t>
  </si>
  <si>
    <t>Burrowing time before abortion</t>
  </si>
  <si>
    <t>Interpush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</si>
</sst>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8E297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0091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164" fontId="3" fillId="0" borderId="0" xfId="0" applyNumberFormat="1" applyFont="1"/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193"/>
      <color rgb="FFD5FC79"/>
      <color rgb="FFFFD579"/>
      <color rgb="FF9437FF"/>
      <color rgb="FF941651"/>
      <color rgb="FF0096FF"/>
      <color rgb="FF73FEFF"/>
      <color rgb="FF7A81FF"/>
      <color rgb="FFC8E2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172F-410A-7F4D-B253-47801CB0567E}">
  <dimension ref="B2:AG7"/>
  <sheetViews>
    <sheetView zoomScale="50" workbookViewId="0">
      <selection activeCell="W7" sqref="W7:AG7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17.5" style="5" bestFit="1" customWidth="1"/>
    <col min="34" max="16384" width="8.83203125" style="5"/>
  </cols>
  <sheetData>
    <row r="2" spans="2:33" ht="81" customHeight="1" x14ac:dyDescent="0.3">
      <c r="B2" s="22" t="s">
        <v>0</v>
      </c>
      <c r="C2" s="23"/>
      <c r="D2" s="23"/>
      <c r="E2" s="24"/>
      <c r="F2" s="13"/>
      <c r="G2" s="25" t="s">
        <v>4</v>
      </c>
      <c r="H2" s="26"/>
      <c r="I2" s="13"/>
      <c r="J2" s="27" t="s">
        <v>7</v>
      </c>
      <c r="K2" s="28"/>
      <c r="L2" s="29"/>
      <c r="M2" s="13"/>
      <c r="N2" s="30" t="s">
        <v>20</v>
      </c>
      <c r="O2" s="31"/>
      <c r="P2" s="32"/>
      <c r="Q2" s="13"/>
      <c r="R2" s="20" t="s">
        <v>8</v>
      </c>
      <c r="S2" s="21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21</v>
      </c>
      <c r="Z2" s="4" t="s">
        <v>10</v>
      </c>
      <c r="AA2" s="4" t="s">
        <v>22</v>
      </c>
      <c r="AB2" s="4" t="s">
        <v>26</v>
      </c>
      <c r="AC2" s="4" t="s">
        <v>23</v>
      </c>
      <c r="AD2" s="4" t="s">
        <v>11</v>
      </c>
      <c r="AE2" s="4" t="s">
        <v>12</v>
      </c>
      <c r="AF2" s="4" t="s">
        <v>17</v>
      </c>
      <c r="AG2" s="4" t="s">
        <v>27</v>
      </c>
    </row>
    <row r="3" spans="2:33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</row>
    <row r="4" spans="2:33" x14ac:dyDescent="0.3">
      <c r="B4" s="7">
        <v>7</v>
      </c>
      <c r="C4" s="5">
        <v>7</v>
      </c>
      <c r="D4" s="5">
        <f>(C4-B4)+1</f>
        <v>1</v>
      </c>
      <c r="E4" s="8">
        <v>1</v>
      </c>
      <c r="G4" s="7">
        <v>14</v>
      </c>
      <c r="H4" s="8">
        <v>1</v>
      </c>
      <c r="J4" s="7">
        <v>15</v>
      </c>
      <c r="K4" s="5">
        <v>59</v>
      </c>
      <c r="L4" s="8">
        <f>(K4-J4)+1</f>
        <v>45</v>
      </c>
      <c r="N4" s="7"/>
      <c r="P4" s="8">
        <f>(O4-N4)+1</f>
        <v>1</v>
      </c>
      <c r="R4" s="7">
        <v>60</v>
      </c>
      <c r="S4" s="8">
        <v>1</v>
      </c>
      <c r="U4" s="5">
        <v>60</v>
      </c>
    </row>
    <row r="5" spans="2:33" x14ac:dyDescent="0.3">
      <c r="B5" s="9"/>
      <c r="C5" s="10"/>
      <c r="D5" s="10"/>
      <c r="E5" s="11"/>
      <c r="G5" s="9"/>
      <c r="H5" s="11"/>
      <c r="J5" s="9"/>
      <c r="K5" s="10"/>
      <c r="L5" s="11"/>
      <c r="N5" s="9"/>
      <c r="O5" s="10"/>
      <c r="P5" s="11"/>
      <c r="R5" s="9"/>
      <c r="S5" s="11"/>
    </row>
    <row r="7" spans="2:33" x14ac:dyDescent="0.3">
      <c r="D7" s="5">
        <f>SUM(D4:D5)</f>
        <v>1</v>
      </c>
      <c r="E7" s="5">
        <f>SUM(E4:E5)</f>
        <v>1</v>
      </c>
      <c r="H7" s="5">
        <f>SUM(H4:H5)</f>
        <v>1</v>
      </c>
      <c r="L7" s="5">
        <f>SUM(L4:L5)</f>
        <v>45</v>
      </c>
      <c r="P7" s="5">
        <f>SUM(P4:P5)</f>
        <v>1</v>
      </c>
      <c r="S7" s="5">
        <f>SUM(S4:S5)</f>
        <v>1</v>
      </c>
      <c r="U7" s="5">
        <f>SUM(U4:U5)</f>
        <v>60</v>
      </c>
      <c r="V7" s="5">
        <f>U7-(L7+P7+S7)</f>
        <v>13</v>
      </c>
      <c r="W7" s="6">
        <f>((D7+H7)/V7)*100</f>
        <v>15.384615384615385</v>
      </c>
      <c r="X7" s="6">
        <f>100-W7</f>
        <v>84.615384615384613</v>
      </c>
      <c r="Y7" s="6">
        <f>B4/120</f>
        <v>5.8333333333333334E-2</v>
      </c>
      <c r="Z7" s="6">
        <f>G4/120</f>
        <v>0.11666666666666667</v>
      </c>
      <c r="AA7" s="6">
        <f>(L4+2)/120</f>
        <v>0.39166666666666666</v>
      </c>
      <c r="AB7" s="6">
        <f>((L7+2)/(U7-P7))*100</f>
        <v>79.66101694915254</v>
      </c>
      <c r="AC7" s="6">
        <f>R4/120</f>
        <v>0.5</v>
      </c>
      <c r="AD7" s="6">
        <f>H7</f>
        <v>1</v>
      </c>
      <c r="AE7" s="6">
        <v>0</v>
      </c>
      <c r="AF7" s="6">
        <f>(AE7/AD7)*100</f>
        <v>0</v>
      </c>
      <c r="AG7" s="5" t="s">
        <v>25</v>
      </c>
    </row>
  </sheetData>
  <mergeCells count="5">
    <mergeCell ref="R2:S2"/>
    <mergeCell ref="B2:E2"/>
    <mergeCell ref="G2:H2"/>
    <mergeCell ref="J2:L2"/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278A-4A7C-0543-B9C5-BA9F9DFB7644}">
  <dimension ref="B2:AH28"/>
  <sheetViews>
    <sheetView zoomScale="50" workbookViewId="0">
      <selection activeCell="E4" sqref="E4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25.1640625" style="5" bestFit="1" customWidth="1"/>
    <col min="6" max="6" width="16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17.5" style="5" bestFit="1" customWidth="1"/>
    <col min="35" max="16384" width="8.83203125" style="5"/>
  </cols>
  <sheetData>
    <row r="2" spans="2:34" ht="81" customHeight="1" x14ac:dyDescent="0.3">
      <c r="B2" s="22" t="s">
        <v>0</v>
      </c>
      <c r="C2" s="23"/>
      <c r="D2" s="23"/>
      <c r="E2" s="23"/>
      <c r="F2" s="24"/>
      <c r="G2" s="13"/>
      <c r="H2" s="25" t="s">
        <v>4</v>
      </c>
      <c r="I2" s="26"/>
      <c r="J2" s="13"/>
      <c r="K2" s="27" t="s">
        <v>7</v>
      </c>
      <c r="L2" s="28"/>
      <c r="M2" s="29"/>
      <c r="N2" s="13"/>
      <c r="O2" s="30" t="s">
        <v>20</v>
      </c>
      <c r="P2" s="31"/>
      <c r="Q2" s="32"/>
      <c r="R2" s="13"/>
      <c r="S2" s="20" t="s">
        <v>8</v>
      </c>
      <c r="T2" s="21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21</v>
      </c>
      <c r="AA2" s="4" t="s">
        <v>10</v>
      </c>
      <c r="AB2" s="4" t="s">
        <v>22</v>
      </c>
      <c r="AC2" s="4" t="s">
        <v>26</v>
      </c>
      <c r="AD2" s="4" t="s">
        <v>23</v>
      </c>
      <c r="AE2" s="4" t="s">
        <v>11</v>
      </c>
      <c r="AF2" s="4" t="s">
        <v>12</v>
      </c>
      <c r="AG2" s="4" t="s">
        <v>17</v>
      </c>
      <c r="AH2" s="4" t="s">
        <v>27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13" t="s">
        <v>28</v>
      </c>
      <c r="F3" s="14" t="s">
        <v>19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</row>
    <row r="4" spans="2:34" x14ac:dyDescent="0.3">
      <c r="B4" s="7">
        <v>15</v>
      </c>
      <c r="C4" s="5">
        <v>21</v>
      </c>
      <c r="D4" s="5">
        <f>(C4-B4)+1</f>
        <v>7</v>
      </c>
      <c r="E4" s="19">
        <f>((B5-C4)-1)*0.5</f>
        <v>1.5</v>
      </c>
      <c r="F4" s="8">
        <v>1</v>
      </c>
      <c r="H4" s="7">
        <v>41</v>
      </c>
      <c r="I4" s="8">
        <v>1</v>
      </c>
      <c r="K4" s="7">
        <v>42</v>
      </c>
      <c r="L4" s="5">
        <v>84</v>
      </c>
      <c r="M4" s="8">
        <f>(L4-K4)+1</f>
        <v>43</v>
      </c>
      <c r="O4" s="7">
        <v>358</v>
      </c>
      <c r="P4" s="5">
        <v>359</v>
      </c>
      <c r="Q4" s="8">
        <f>(P4-O4)+1</f>
        <v>2</v>
      </c>
      <c r="S4" s="7"/>
      <c r="T4" s="8"/>
      <c r="V4" s="5">
        <v>600</v>
      </c>
    </row>
    <row r="5" spans="2:34" x14ac:dyDescent="0.3">
      <c r="B5" s="7">
        <v>25</v>
      </c>
      <c r="C5" s="5">
        <v>40</v>
      </c>
      <c r="D5" s="5">
        <f t="shared" ref="D5:D8" si="0">(C5-B5)+1</f>
        <v>16</v>
      </c>
      <c r="E5" s="19">
        <f>((B6-C5-M4)-1)*0.5</f>
        <v>1</v>
      </c>
      <c r="F5" s="8">
        <v>1</v>
      </c>
      <c r="H5" s="7">
        <v>193</v>
      </c>
      <c r="I5" s="8">
        <v>1</v>
      </c>
      <c r="K5" s="7">
        <v>194</v>
      </c>
      <c r="L5" s="5">
        <v>202</v>
      </c>
      <c r="M5" s="8">
        <f t="shared" ref="M5:M6" si="1">(L5-K5)+1</f>
        <v>9</v>
      </c>
      <c r="O5" s="7"/>
      <c r="Q5" s="8"/>
      <c r="S5" s="7"/>
      <c r="T5" s="8"/>
    </row>
    <row r="6" spans="2:34" x14ac:dyDescent="0.3">
      <c r="B6" s="7">
        <v>86</v>
      </c>
      <c r="C6" s="5">
        <v>90</v>
      </c>
      <c r="D6" s="5">
        <f t="shared" si="0"/>
        <v>5</v>
      </c>
      <c r="E6" s="19">
        <f t="shared" ref="E6:E24" si="2">((B7-C6)-1)*0.5</f>
        <v>1</v>
      </c>
      <c r="F6" s="8">
        <v>1</v>
      </c>
      <c r="H6" s="7">
        <v>372</v>
      </c>
      <c r="I6" s="8">
        <v>1</v>
      </c>
      <c r="K6" s="7">
        <v>372</v>
      </c>
      <c r="L6" s="5">
        <v>600</v>
      </c>
      <c r="M6" s="8">
        <f t="shared" si="1"/>
        <v>229</v>
      </c>
      <c r="O6" s="7"/>
      <c r="Q6" s="8"/>
      <c r="S6" s="7"/>
      <c r="T6" s="8"/>
    </row>
    <row r="7" spans="2:34" x14ac:dyDescent="0.3">
      <c r="B7" s="7">
        <v>93</v>
      </c>
      <c r="C7" s="5">
        <v>96</v>
      </c>
      <c r="D7" s="5">
        <f t="shared" si="0"/>
        <v>4</v>
      </c>
      <c r="E7" s="19">
        <f t="shared" si="2"/>
        <v>1</v>
      </c>
      <c r="F7" s="8">
        <v>1</v>
      </c>
      <c r="H7" s="7"/>
      <c r="I7" s="8"/>
      <c r="K7" s="7"/>
      <c r="M7" s="8"/>
      <c r="O7" s="7"/>
      <c r="Q7" s="8"/>
      <c r="S7" s="7"/>
      <c r="T7" s="8"/>
    </row>
    <row r="8" spans="2:34" x14ac:dyDescent="0.3">
      <c r="B8" s="7">
        <v>99</v>
      </c>
      <c r="C8" s="5">
        <v>101</v>
      </c>
      <c r="D8" s="5">
        <f t="shared" si="0"/>
        <v>3</v>
      </c>
      <c r="E8" s="19">
        <f t="shared" si="2"/>
        <v>5.5</v>
      </c>
      <c r="F8" s="8">
        <v>1</v>
      </c>
      <c r="H8" s="7"/>
      <c r="I8" s="8"/>
      <c r="K8" s="7"/>
      <c r="M8" s="8"/>
      <c r="O8" s="7"/>
      <c r="Q8" s="8"/>
      <c r="S8" s="7"/>
      <c r="T8" s="8"/>
    </row>
    <row r="9" spans="2:34" x14ac:dyDescent="0.3">
      <c r="B9" s="7">
        <v>113</v>
      </c>
      <c r="C9" s="5">
        <v>115</v>
      </c>
      <c r="D9" s="5">
        <f t="shared" ref="D9:D25" si="3">(C9-B9)+1</f>
        <v>3</v>
      </c>
      <c r="E9" s="19">
        <f t="shared" si="2"/>
        <v>0.5</v>
      </c>
      <c r="F9" s="8">
        <v>1</v>
      </c>
      <c r="H9" s="7"/>
      <c r="I9" s="8"/>
      <c r="K9" s="7"/>
      <c r="M9" s="8"/>
      <c r="O9" s="7"/>
      <c r="Q9" s="8"/>
      <c r="S9" s="7"/>
      <c r="T9" s="8"/>
    </row>
    <row r="10" spans="2:34" x14ac:dyDescent="0.3">
      <c r="B10" s="7">
        <v>117</v>
      </c>
      <c r="C10" s="5">
        <v>119</v>
      </c>
      <c r="D10" s="5">
        <f t="shared" si="3"/>
        <v>3</v>
      </c>
      <c r="E10" s="19">
        <f t="shared" si="2"/>
        <v>0.5</v>
      </c>
      <c r="F10" s="8">
        <v>1</v>
      </c>
      <c r="H10" s="7"/>
      <c r="I10" s="8"/>
      <c r="K10" s="7"/>
      <c r="M10" s="8"/>
      <c r="O10" s="7"/>
      <c r="Q10" s="8"/>
      <c r="S10" s="7"/>
      <c r="T10" s="8"/>
    </row>
    <row r="11" spans="2:34" x14ac:dyDescent="0.3">
      <c r="B11" s="7">
        <v>121</v>
      </c>
      <c r="C11" s="5">
        <v>124</v>
      </c>
      <c r="D11" s="5">
        <f t="shared" si="3"/>
        <v>4</v>
      </c>
      <c r="E11" s="19">
        <f t="shared" si="2"/>
        <v>1.5</v>
      </c>
      <c r="F11" s="8">
        <v>1</v>
      </c>
      <c r="H11" s="7"/>
      <c r="I11" s="8"/>
      <c r="K11" s="7"/>
      <c r="M11" s="8"/>
      <c r="O11" s="7"/>
      <c r="Q11" s="8"/>
      <c r="S11" s="7"/>
      <c r="T11" s="8"/>
    </row>
    <row r="12" spans="2:34" x14ac:dyDescent="0.3">
      <c r="B12" s="7">
        <v>128</v>
      </c>
      <c r="C12" s="5">
        <v>128</v>
      </c>
      <c r="D12" s="5">
        <f t="shared" si="3"/>
        <v>1</v>
      </c>
      <c r="E12" s="19">
        <f t="shared" si="2"/>
        <v>5.5</v>
      </c>
      <c r="F12" s="8">
        <v>1</v>
      </c>
      <c r="H12" s="7"/>
      <c r="I12" s="8"/>
      <c r="K12" s="7"/>
      <c r="M12" s="8"/>
      <c r="O12" s="7"/>
      <c r="Q12" s="8"/>
      <c r="S12" s="7"/>
      <c r="T12" s="8"/>
    </row>
    <row r="13" spans="2:34" x14ac:dyDescent="0.3">
      <c r="B13" s="7">
        <v>140</v>
      </c>
      <c r="C13" s="5">
        <v>146</v>
      </c>
      <c r="D13" s="5">
        <f t="shared" si="3"/>
        <v>7</v>
      </c>
      <c r="E13" s="19">
        <f t="shared" si="2"/>
        <v>4</v>
      </c>
      <c r="F13" s="8">
        <v>1</v>
      </c>
      <c r="H13" s="7"/>
      <c r="I13" s="8"/>
      <c r="K13" s="7"/>
      <c r="M13" s="8"/>
      <c r="O13" s="7"/>
      <c r="Q13" s="8"/>
      <c r="S13" s="7"/>
      <c r="T13" s="8"/>
    </row>
    <row r="14" spans="2:34" x14ac:dyDescent="0.3">
      <c r="B14" s="7">
        <v>155</v>
      </c>
      <c r="C14" s="5">
        <v>165</v>
      </c>
      <c r="D14" s="5">
        <f t="shared" si="3"/>
        <v>11</v>
      </c>
      <c r="E14" s="19">
        <f t="shared" si="2"/>
        <v>0.5</v>
      </c>
      <c r="F14" s="8">
        <v>1</v>
      </c>
      <c r="H14" s="7"/>
      <c r="I14" s="8"/>
      <c r="K14" s="7"/>
      <c r="M14" s="8"/>
      <c r="O14" s="7"/>
      <c r="Q14" s="8"/>
      <c r="S14" s="7"/>
      <c r="T14" s="8"/>
    </row>
    <row r="15" spans="2:34" x14ac:dyDescent="0.3">
      <c r="B15" s="7">
        <v>167</v>
      </c>
      <c r="C15" s="5">
        <v>173</v>
      </c>
      <c r="D15" s="5">
        <f t="shared" si="3"/>
        <v>7</v>
      </c>
      <c r="E15" s="19">
        <f t="shared" si="2"/>
        <v>1.5</v>
      </c>
      <c r="F15" s="8">
        <v>1</v>
      </c>
      <c r="H15" s="7"/>
      <c r="I15" s="8"/>
      <c r="K15" s="7"/>
      <c r="M15" s="8"/>
      <c r="O15" s="7"/>
      <c r="Q15" s="8"/>
      <c r="S15" s="7"/>
      <c r="T15" s="8"/>
    </row>
    <row r="16" spans="2:34" x14ac:dyDescent="0.3">
      <c r="B16" s="7">
        <v>177</v>
      </c>
      <c r="C16" s="5">
        <v>181</v>
      </c>
      <c r="D16" s="5">
        <f t="shared" si="3"/>
        <v>5</v>
      </c>
      <c r="E16" s="19">
        <f t="shared" si="2"/>
        <v>0.5</v>
      </c>
      <c r="F16" s="8">
        <v>1</v>
      </c>
      <c r="H16" s="7"/>
      <c r="I16" s="8"/>
      <c r="K16" s="7"/>
      <c r="M16" s="8"/>
      <c r="O16" s="7"/>
      <c r="Q16" s="8"/>
      <c r="S16" s="7"/>
      <c r="T16" s="8"/>
    </row>
    <row r="17" spans="2:34" x14ac:dyDescent="0.3">
      <c r="B17" s="7">
        <v>183</v>
      </c>
      <c r="C17" s="5">
        <v>190</v>
      </c>
      <c r="D17" s="5">
        <f t="shared" si="3"/>
        <v>8</v>
      </c>
      <c r="E17" s="19">
        <f>((B18-C17-M5)-1)*0.5</f>
        <v>7.5</v>
      </c>
      <c r="F17" s="8">
        <v>1</v>
      </c>
      <c r="H17" s="7"/>
      <c r="I17" s="8"/>
      <c r="K17" s="7"/>
      <c r="M17" s="8"/>
      <c r="O17" s="7"/>
      <c r="Q17" s="8"/>
      <c r="S17" s="7"/>
      <c r="T17" s="8"/>
    </row>
    <row r="18" spans="2:34" x14ac:dyDescent="0.3">
      <c r="B18" s="7">
        <v>215</v>
      </c>
      <c r="C18" s="5">
        <v>215</v>
      </c>
      <c r="D18" s="5">
        <f t="shared" si="3"/>
        <v>1</v>
      </c>
      <c r="E18" s="19">
        <f t="shared" si="2"/>
        <v>39.5</v>
      </c>
      <c r="F18" s="8">
        <v>1</v>
      </c>
      <c r="H18" s="7"/>
      <c r="I18" s="8"/>
      <c r="K18" s="7"/>
      <c r="M18" s="8"/>
      <c r="O18" s="7"/>
      <c r="Q18" s="8"/>
      <c r="S18" s="7"/>
      <c r="T18" s="8"/>
    </row>
    <row r="19" spans="2:34" x14ac:dyDescent="0.3">
      <c r="B19" s="7">
        <v>295</v>
      </c>
      <c r="C19" s="5">
        <v>297</v>
      </c>
      <c r="D19" s="5">
        <f t="shared" si="3"/>
        <v>3</v>
      </c>
      <c r="E19" s="19">
        <f t="shared" si="2"/>
        <v>0.5</v>
      </c>
      <c r="F19" s="8">
        <v>1</v>
      </c>
      <c r="H19" s="7"/>
      <c r="I19" s="8"/>
      <c r="K19" s="7"/>
      <c r="M19" s="8"/>
      <c r="O19" s="7"/>
      <c r="Q19" s="8"/>
      <c r="S19" s="7"/>
      <c r="T19" s="8"/>
    </row>
    <row r="20" spans="2:34" x14ac:dyDescent="0.3">
      <c r="B20" s="7">
        <v>299</v>
      </c>
      <c r="C20" s="5">
        <v>301</v>
      </c>
      <c r="D20" s="5">
        <f t="shared" si="3"/>
        <v>3</v>
      </c>
      <c r="E20" s="19">
        <f t="shared" si="2"/>
        <v>2</v>
      </c>
      <c r="F20" s="8">
        <v>1</v>
      </c>
      <c r="H20" s="7"/>
      <c r="I20" s="8"/>
      <c r="K20" s="7"/>
      <c r="M20" s="8"/>
      <c r="O20" s="7"/>
      <c r="Q20" s="8"/>
      <c r="S20" s="7"/>
      <c r="T20" s="8"/>
    </row>
    <row r="21" spans="2:34" x14ac:dyDescent="0.3">
      <c r="B21" s="7">
        <v>306</v>
      </c>
      <c r="C21" s="5">
        <v>306</v>
      </c>
      <c r="D21" s="5">
        <f t="shared" si="3"/>
        <v>1</v>
      </c>
      <c r="E21" s="19">
        <f t="shared" si="2"/>
        <v>10</v>
      </c>
      <c r="F21" s="8">
        <v>1</v>
      </c>
      <c r="H21" s="7"/>
      <c r="I21" s="8"/>
      <c r="K21" s="7"/>
      <c r="M21" s="8"/>
      <c r="O21" s="7"/>
      <c r="Q21" s="8"/>
      <c r="S21" s="7"/>
      <c r="T21" s="8"/>
    </row>
    <row r="22" spans="2:34" x14ac:dyDescent="0.3">
      <c r="B22" s="7">
        <v>327</v>
      </c>
      <c r="C22" s="5">
        <v>331</v>
      </c>
      <c r="D22" s="5">
        <f t="shared" si="3"/>
        <v>5</v>
      </c>
      <c r="E22" s="19">
        <f t="shared" si="2"/>
        <v>2.5</v>
      </c>
      <c r="F22" s="8">
        <v>1</v>
      </c>
      <c r="H22" s="7"/>
      <c r="I22" s="8"/>
      <c r="K22" s="7"/>
      <c r="M22" s="8"/>
      <c r="O22" s="7"/>
      <c r="Q22" s="8"/>
      <c r="S22" s="7"/>
      <c r="T22" s="8"/>
    </row>
    <row r="23" spans="2:34" x14ac:dyDescent="0.3">
      <c r="B23" s="7">
        <v>337</v>
      </c>
      <c r="C23" s="5">
        <v>343</v>
      </c>
      <c r="D23" s="5">
        <f t="shared" si="3"/>
        <v>7</v>
      </c>
      <c r="E23" s="19">
        <f t="shared" si="2"/>
        <v>1</v>
      </c>
      <c r="F23" s="8">
        <v>1</v>
      </c>
      <c r="H23" s="7"/>
      <c r="I23" s="8"/>
      <c r="K23" s="7"/>
      <c r="M23" s="8"/>
      <c r="O23" s="7"/>
      <c r="Q23" s="8"/>
      <c r="S23" s="7"/>
      <c r="T23" s="8"/>
    </row>
    <row r="24" spans="2:34" x14ac:dyDescent="0.3">
      <c r="B24" s="7">
        <v>346</v>
      </c>
      <c r="C24" s="5">
        <v>357</v>
      </c>
      <c r="D24" s="5">
        <f t="shared" si="3"/>
        <v>12</v>
      </c>
      <c r="E24" s="19">
        <f t="shared" si="2"/>
        <v>1</v>
      </c>
      <c r="F24" s="8">
        <v>1</v>
      </c>
      <c r="H24" s="7"/>
      <c r="I24" s="8"/>
      <c r="K24" s="7"/>
      <c r="M24" s="8"/>
      <c r="O24" s="7"/>
      <c r="Q24" s="8"/>
      <c r="S24" s="7"/>
      <c r="T24" s="8"/>
    </row>
    <row r="25" spans="2:34" x14ac:dyDescent="0.3">
      <c r="B25" s="7">
        <v>360</v>
      </c>
      <c r="C25" s="5">
        <v>371</v>
      </c>
      <c r="D25" s="5">
        <f t="shared" si="3"/>
        <v>12</v>
      </c>
      <c r="F25" s="8">
        <v>1</v>
      </c>
      <c r="H25" s="7"/>
      <c r="I25" s="8"/>
      <c r="K25" s="7"/>
      <c r="M25" s="8"/>
      <c r="O25" s="7"/>
      <c r="Q25" s="8"/>
      <c r="S25" s="7"/>
      <c r="T25" s="8"/>
    </row>
    <row r="26" spans="2:34" x14ac:dyDescent="0.3">
      <c r="B26" s="9"/>
      <c r="C26" s="10"/>
      <c r="D26" s="10"/>
      <c r="E26" s="10"/>
      <c r="F26" s="11"/>
      <c r="H26" s="9"/>
      <c r="I26" s="11"/>
      <c r="K26" s="9"/>
      <c r="L26" s="10"/>
      <c r="M26" s="11"/>
      <c r="O26" s="9"/>
      <c r="P26" s="10"/>
      <c r="Q26" s="11"/>
      <c r="S26" s="9"/>
      <c r="T26" s="11"/>
    </row>
    <row r="28" spans="2:34" x14ac:dyDescent="0.3">
      <c r="D28" s="5">
        <f>SUM(D4:D26)</f>
        <v>128</v>
      </c>
      <c r="E28" s="19">
        <f>AVERAGE(E4:E25)</f>
        <v>4.2142857142857144</v>
      </c>
      <c r="F28" s="5">
        <f>SUM(F4:F26)</f>
        <v>22</v>
      </c>
      <c r="I28" s="5">
        <f>SUM(I4:I26)</f>
        <v>3</v>
      </c>
      <c r="M28" s="5">
        <f>SUM(M4:M26)</f>
        <v>281</v>
      </c>
      <c r="Q28" s="5">
        <f>SUM(Q4:Q26)</f>
        <v>2</v>
      </c>
      <c r="T28" s="5">
        <f>SUM(T4:T26)</f>
        <v>0</v>
      </c>
      <c r="V28" s="5">
        <f>SUM(V4:V26)</f>
        <v>600</v>
      </c>
      <c r="W28" s="5">
        <f>V28-(M28+Q28+T28)</f>
        <v>317</v>
      </c>
      <c r="X28" s="6">
        <f>((D28+I28)/W28)*100</f>
        <v>41.324921135646683</v>
      </c>
      <c r="Y28" s="6">
        <f>100-X28</f>
        <v>58.675078864353317</v>
      </c>
      <c r="Z28" s="6">
        <f>B4/120</f>
        <v>0.125</v>
      </c>
      <c r="AA28" s="6">
        <f>H4/120</f>
        <v>0.34166666666666667</v>
      </c>
      <c r="AB28" s="6" t="s">
        <v>25</v>
      </c>
      <c r="AC28" s="6">
        <f>((M28+2)/(V28-Q28))*100</f>
        <v>47.324414715719065</v>
      </c>
      <c r="AD28" s="6" t="s">
        <v>25</v>
      </c>
      <c r="AE28" s="6">
        <f>I28</f>
        <v>3</v>
      </c>
      <c r="AF28" s="6">
        <v>2</v>
      </c>
      <c r="AG28" s="6">
        <f>(AF28/AE28)*100</f>
        <v>66.666666666666657</v>
      </c>
      <c r="AH28" s="5">
        <f>(AVERAGE((M4+1),(M5+1))/120)</f>
        <v>0.22500000000000001</v>
      </c>
    </row>
  </sheetData>
  <mergeCells count="5">
    <mergeCell ref="B2:F2"/>
    <mergeCell ref="H2:I2"/>
    <mergeCell ref="K2:M2"/>
    <mergeCell ref="O2:Q2"/>
    <mergeCell ref="S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69D6-E9B0-DE4D-8FC5-9C58178E0F6E}">
  <dimension ref="B2:AH12"/>
  <sheetViews>
    <sheetView zoomScale="56" workbookViewId="0">
      <selection activeCell="E3" sqref="E3:E4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24.1640625" style="5" bestFit="1" customWidth="1"/>
    <col min="6" max="6" width="16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16.1640625" style="5" bestFit="1" customWidth="1"/>
    <col min="35" max="16384" width="8.83203125" style="5"/>
  </cols>
  <sheetData>
    <row r="2" spans="2:34" ht="81" customHeight="1" x14ac:dyDescent="0.3">
      <c r="B2" s="22" t="s">
        <v>0</v>
      </c>
      <c r="C2" s="23"/>
      <c r="D2" s="23"/>
      <c r="E2" s="23"/>
      <c r="F2" s="24"/>
      <c r="G2" s="13"/>
      <c r="H2" s="25" t="s">
        <v>4</v>
      </c>
      <c r="I2" s="26"/>
      <c r="J2" s="13"/>
      <c r="K2" s="27" t="s">
        <v>7</v>
      </c>
      <c r="L2" s="28"/>
      <c r="M2" s="29"/>
      <c r="N2" s="13"/>
      <c r="O2" s="30" t="s">
        <v>20</v>
      </c>
      <c r="P2" s="31"/>
      <c r="Q2" s="32"/>
      <c r="R2" s="13"/>
      <c r="S2" s="20" t="s">
        <v>8</v>
      </c>
      <c r="T2" s="21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21</v>
      </c>
      <c r="AA2" s="4" t="s">
        <v>10</v>
      </c>
      <c r="AB2" s="4" t="s">
        <v>22</v>
      </c>
      <c r="AC2" s="4" t="s">
        <v>26</v>
      </c>
      <c r="AD2" s="4" t="s">
        <v>23</v>
      </c>
      <c r="AE2" s="4" t="s">
        <v>11</v>
      </c>
      <c r="AF2" s="4" t="s">
        <v>12</v>
      </c>
      <c r="AG2" s="4" t="s">
        <v>17</v>
      </c>
      <c r="AH2" s="4" t="s">
        <v>27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13" t="s">
        <v>28</v>
      </c>
      <c r="F3" s="14" t="s">
        <v>19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</row>
    <row r="4" spans="2:34" x14ac:dyDescent="0.3">
      <c r="B4" s="7">
        <v>2</v>
      </c>
      <c r="C4" s="5">
        <v>2</v>
      </c>
      <c r="D4" s="5">
        <f>(C4-B4)+1</f>
        <v>1</v>
      </c>
      <c r="E4" s="19">
        <f>((B5-C4)-1)*0.5</f>
        <v>1</v>
      </c>
      <c r="F4" s="8">
        <v>1</v>
      </c>
      <c r="H4" s="7">
        <v>17</v>
      </c>
      <c r="I4" s="8">
        <v>1</v>
      </c>
      <c r="K4" s="7">
        <v>18</v>
      </c>
      <c r="L4" s="5">
        <v>87</v>
      </c>
      <c r="M4" s="8">
        <f>(L4-K4)+1</f>
        <v>70</v>
      </c>
      <c r="O4" s="7"/>
      <c r="Q4" s="8"/>
      <c r="S4" s="7">
        <v>88</v>
      </c>
      <c r="T4" s="8">
        <v>1</v>
      </c>
      <c r="V4" s="5">
        <v>88</v>
      </c>
    </row>
    <row r="5" spans="2:34" x14ac:dyDescent="0.3">
      <c r="B5" s="7">
        <v>5</v>
      </c>
      <c r="C5" s="5">
        <v>7</v>
      </c>
      <c r="D5" s="5">
        <f t="shared" ref="D5:D6" si="0">(C5-B5)+1</f>
        <v>3</v>
      </c>
      <c r="E5" s="19">
        <f>((B6-C5)-1)*0.5</f>
        <v>2</v>
      </c>
      <c r="F5" s="8">
        <v>1</v>
      </c>
      <c r="H5" s="7"/>
      <c r="I5" s="8"/>
      <c r="K5" s="7"/>
      <c r="M5" s="8"/>
      <c r="O5" s="7"/>
      <c r="Q5" s="8"/>
      <c r="S5" s="7"/>
      <c r="T5" s="8"/>
    </row>
    <row r="6" spans="2:34" x14ac:dyDescent="0.3">
      <c r="B6" s="7">
        <v>12</v>
      </c>
      <c r="C6" s="5">
        <v>16</v>
      </c>
      <c r="D6" s="5">
        <f t="shared" si="0"/>
        <v>5</v>
      </c>
      <c r="F6" s="8">
        <v>1</v>
      </c>
      <c r="H6" s="7"/>
      <c r="I6" s="8"/>
      <c r="K6" s="7"/>
      <c r="M6" s="8"/>
      <c r="O6" s="7"/>
      <c r="Q6" s="8"/>
      <c r="S6" s="7"/>
      <c r="T6" s="8"/>
    </row>
    <row r="7" spans="2:34" x14ac:dyDescent="0.3">
      <c r="B7" s="9"/>
      <c r="C7" s="10"/>
      <c r="D7" s="10"/>
      <c r="E7" s="10"/>
      <c r="F7" s="11"/>
      <c r="H7" s="9"/>
      <c r="I7" s="11"/>
      <c r="K7" s="9"/>
      <c r="L7" s="10"/>
      <c r="M7" s="11"/>
      <c r="O7" s="9"/>
      <c r="P7" s="10"/>
      <c r="Q7" s="11"/>
      <c r="S7" s="9"/>
      <c r="T7" s="11"/>
    </row>
    <row r="9" spans="2:34" x14ac:dyDescent="0.3">
      <c r="D9" s="5">
        <f>SUM(D4:D7)</f>
        <v>9</v>
      </c>
      <c r="E9" s="19">
        <f>AVERAGE(E4:E6)</f>
        <v>1.5</v>
      </c>
      <c r="F9" s="5">
        <f>SUM(F4:F7)</f>
        <v>3</v>
      </c>
      <c r="I9" s="5">
        <f>SUM(I4:I7)</f>
        <v>1</v>
      </c>
      <c r="M9" s="5">
        <f>SUM(M4:M7)</f>
        <v>70</v>
      </c>
      <c r="Q9" s="5">
        <f>SUM(Q4:Q7)</f>
        <v>0</v>
      </c>
      <c r="T9" s="5">
        <f>SUM(T4:T7)</f>
        <v>1</v>
      </c>
      <c r="V9" s="5">
        <f>SUM(V4:V7)</f>
        <v>88</v>
      </c>
      <c r="W9" s="5">
        <f>V9-(M9+Q9+T9)</f>
        <v>17</v>
      </c>
      <c r="X9" s="6">
        <f>((D9+I9)/W9)*100</f>
        <v>58.82352941176471</v>
      </c>
      <c r="Y9" s="6">
        <f>100-X9</f>
        <v>41.17647058823529</v>
      </c>
      <c r="Z9" s="6">
        <f>B4/120</f>
        <v>1.6666666666666666E-2</v>
      </c>
      <c r="AA9" s="6">
        <f>H4/120</f>
        <v>0.14166666666666666</v>
      </c>
      <c r="AB9" s="6">
        <f>(M4+2)/120</f>
        <v>0.6</v>
      </c>
      <c r="AC9" s="6">
        <f>((M9+2)/(V9-Q9))*100</f>
        <v>81.818181818181827</v>
      </c>
      <c r="AD9" s="6">
        <f>S4/120</f>
        <v>0.73333333333333328</v>
      </c>
      <c r="AE9" s="6">
        <f>I9</f>
        <v>1</v>
      </c>
      <c r="AF9" s="6">
        <v>0</v>
      </c>
      <c r="AG9" s="6">
        <f>(AF9/AE9)*100</f>
        <v>0</v>
      </c>
      <c r="AH9" s="5" t="s">
        <v>25</v>
      </c>
    </row>
    <row r="12" spans="2:34" x14ac:dyDescent="0.3">
      <c r="P12" s="5" t="s">
        <v>24</v>
      </c>
    </row>
  </sheetData>
  <mergeCells count="5">
    <mergeCell ref="B2:F2"/>
    <mergeCell ref="H2:I2"/>
    <mergeCell ref="K2:M2"/>
    <mergeCell ref="O2:Q2"/>
    <mergeCell ref="S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488F-49A8-B64C-91AC-CC11F5AB3394}">
  <dimension ref="B2:AH34"/>
  <sheetViews>
    <sheetView topLeftCell="B1" zoomScale="56" workbookViewId="0">
      <selection activeCell="E35" sqref="E35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24.1640625" style="5" bestFit="1" customWidth="1"/>
    <col min="6" max="6" width="16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16.1640625" style="6" bestFit="1" customWidth="1"/>
    <col min="35" max="16384" width="8.83203125" style="5"/>
  </cols>
  <sheetData>
    <row r="2" spans="2:34" ht="81" customHeight="1" x14ac:dyDescent="0.3">
      <c r="B2" s="22" t="s">
        <v>0</v>
      </c>
      <c r="C2" s="23"/>
      <c r="D2" s="23"/>
      <c r="E2" s="23"/>
      <c r="F2" s="24"/>
      <c r="G2" s="13"/>
      <c r="H2" s="25" t="s">
        <v>4</v>
      </c>
      <c r="I2" s="26"/>
      <c r="J2" s="13"/>
      <c r="K2" s="27" t="s">
        <v>7</v>
      </c>
      <c r="L2" s="28"/>
      <c r="M2" s="29"/>
      <c r="N2" s="13"/>
      <c r="O2" s="30" t="s">
        <v>20</v>
      </c>
      <c r="P2" s="31"/>
      <c r="Q2" s="32"/>
      <c r="R2" s="13"/>
      <c r="S2" s="20" t="s">
        <v>8</v>
      </c>
      <c r="T2" s="21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21</v>
      </c>
      <c r="AA2" s="4" t="s">
        <v>10</v>
      </c>
      <c r="AB2" s="4" t="s">
        <v>22</v>
      </c>
      <c r="AC2" s="4" t="s">
        <v>26</v>
      </c>
      <c r="AD2" s="4" t="s">
        <v>23</v>
      </c>
      <c r="AE2" s="4" t="s">
        <v>11</v>
      </c>
      <c r="AF2" s="4" t="s">
        <v>12</v>
      </c>
      <c r="AG2" s="4" t="s">
        <v>17</v>
      </c>
      <c r="AH2" s="4" t="s">
        <v>27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13" t="s">
        <v>28</v>
      </c>
      <c r="F3" s="14" t="s">
        <v>19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  <c r="AH3" s="17"/>
    </row>
    <row r="4" spans="2:34" x14ac:dyDescent="0.3">
      <c r="B4" s="7">
        <v>3</v>
      </c>
      <c r="C4" s="5">
        <v>4</v>
      </c>
      <c r="D4" s="5">
        <f>(C4-B4)+1</f>
        <v>2</v>
      </c>
      <c r="E4" s="19">
        <f>((B5-C4)-1)*0.5</f>
        <v>10.5</v>
      </c>
      <c r="F4" s="8">
        <v>1</v>
      </c>
      <c r="H4" s="7">
        <v>89</v>
      </c>
      <c r="I4" s="8">
        <v>1</v>
      </c>
      <c r="K4" s="7">
        <v>90</v>
      </c>
      <c r="L4" s="5">
        <v>137</v>
      </c>
      <c r="M4" s="8">
        <f>(L4-K4)+1</f>
        <v>48</v>
      </c>
      <c r="O4" s="7">
        <v>150</v>
      </c>
      <c r="P4" s="5">
        <v>168</v>
      </c>
      <c r="Q4" s="8">
        <f>(P4-O4)+1</f>
        <v>19</v>
      </c>
      <c r="S4" s="7"/>
      <c r="T4" s="8"/>
      <c r="V4" s="5">
        <v>600</v>
      </c>
    </row>
    <row r="5" spans="2:34" x14ac:dyDescent="0.3">
      <c r="B5" s="7">
        <v>26</v>
      </c>
      <c r="C5" s="5">
        <v>44</v>
      </c>
      <c r="D5" s="5">
        <f t="shared" ref="D5:D15" si="0">(C5-B5)+1</f>
        <v>19</v>
      </c>
      <c r="E5" s="19">
        <f t="shared" ref="E5:E28" si="1">((B6-C5)-1)*0.5</f>
        <v>2</v>
      </c>
      <c r="F5" s="8">
        <v>1</v>
      </c>
      <c r="H5" s="7">
        <v>191</v>
      </c>
      <c r="I5" s="8">
        <v>1</v>
      </c>
      <c r="K5" s="7">
        <v>192</v>
      </c>
      <c r="L5" s="5">
        <v>221</v>
      </c>
      <c r="M5" s="8">
        <f t="shared" ref="M5:M8" si="2">(L5-K5)+1</f>
        <v>30</v>
      </c>
      <c r="O5" s="7">
        <v>499</v>
      </c>
      <c r="P5" s="5">
        <v>508</v>
      </c>
      <c r="Q5" s="8">
        <f t="shared" ref="Q5:Q6" si="3">(P5-O5)+1</f>
        <v>10</v>
      </c>
      <c r="S5" s="7"/>
      <c r="T5" s="8"/>
    </row>
    <row r="6" spans="2:34" x14ac:dyDescent="0.3">
      <c r="B6" s="7">
        <v>49</v>
      </c>
      <c r="C6" s="5">
        <v>57</v>
      </c>
      <c r="D6" s="5">
        <f t="shared" si="0"/>
        <v>9</v>
      </c>
      <c r="E6" s="19">
        <f t="shared" si="1"/>
        <v>1</v>
      </c>
      <c r="F6" s="8">
        <v>1</v>
      </c>
      <c r="H6" s="7">
        <v>423</v>
      </c>
      <c r="I6" s="8">
        <v>1</v>
      </c>
      <c r="K6" s="7">
        <v>424</v>
      </c>
      <c r="L6" s="5">
        <v>435</v>
      </c>
      <c r="M6" s="8">
        <f t="shared" si="2"/>
        <v>12</v>
      </c>
      <c r="O6" s="7">
        <v>592</v>
      </c>
      <c r="P6" s="5">
        <v>597</v>
      </c>
      <c r="Q6" s="8">
        <f t="shared" si="3"/>
        <v>6</v>
      </c>
      <c r="S6" s="7"/>
      <c r="T6" s="8"/>
    </row>
    <row r="7" spans="2:34" x14ac:dyDescent="0.3">
      <c r="B7" s="7">
        <v>60</v>
      </c>
      <c r="C7" s="5">
        <v>63</v>
      </c>
      <c r="D7" s="5">
        <f t="shared" si="0"/>
        <v>4</v>
      </c>
      <c r="E7" s="19">
        <f t="shared" si="1"/>
        <v>3</v>
      </c>
      <c r="F7" s="8">
        <v>1</v>
      </c>
      <c r="H7" s="7">
        <v>510</v>
      </c>
      <c r="I7" s="8">
        <v>1</v>
      </c>
      <c r="K7" s="7">
        <v>510</v>
      </c>
      <c r="L7" s="5">
        <v>515</v>
      </c>
      <c r="M7" s="8">
        <f t="shared" si="2"/>
        <v>6</v>
      </c>
      <c r="O7" s="7"/>
      <c r="Q7" s="8"/>
      <c r="S7" s="7"/>
      <c r="T7" s="8"/>
    </row>
    <row r="8" spans="2:34" x14ac:dyDescent="0.3">
      <c r="B8" s="7">
        <v>70</v>
      </c>
      <c r="C8" s="5">
        <v>70</v>
      </c>
      <c r="D8" s="5">
        <f t="shared" si="0"/>
        <v>1</v>
      </c>
      <c r="E8" s="19">
        <f t="shared" si="1"/>
        <v>5</v>
      </c>
      <c r="F8" s="8">
        <v>1</v>
      </c>
      <c r="H8" s="7">
        <v>527</v>
      </c>
      <c r="I8" s="8">
        <v>1</v>
      </c>
      <c r="K8" s="7">
        <v>528</v>
      </c>
      <c r="L8" s="5">
        <v>554</v>
      </c>
      <c r="M8" s="8">
        <f t="shared" si="2"/>
        <v>27</v>
      </c>
      <c r="O8" s="7"/>
      <c r="Q8" s="8"/>
      <c r="S8" s="7"/>
      <c r="T8" s="8"/>
    </row>
    <row r="9" spans="2:34" x14ac:dyDescent="0.3">
      <c r="B9" s="7">
        <v>81</v>
      </c>
      <c r="C9" s="5">
        <v>82</v>
      </c>
      <c r="D9" s="5">
        <f t="shared" si="0"/>
        <v>2</v>
      </c>
      <c r="E9" s="19">
        <f t="shared" si="1"/>
        <v>2</v>
      </c>
      <c r="F9" s="8">
        <v>1</v>
      </c>
      <c r="H9" s="7"/>
      <c r="I9" s="8"/>
      <c r="K9" s="7"/>
      <c r="M9" s="8"/>
      <c r="O9" s="7"/>
      <c r="Q9" s="8"/>
      <c r="S9" s="7"/>
      <c r="T9" s="8"/>
    </row>
    <row r="10" spans="2:34" x14ac:dyDescent="0.3">
      <c r="B10" s="7">
        <v>87</v>
      </c>
      <c r="C10" s="5">
        <v>88</v>
      </c>
      <c r="D10" s="5">
        <f t="shared" si="0"/>
        <v>2</v>
      </c>
      <c r="E10" s="19">
        <f>((B11-C10-M4)-1)*0.5</f>
        <v>16.5</v>
      </c>
      <c r="F10" s="8">
        <v>1</v>
      </c>
      <c r="H10" s="7"/>
      <c r="I10" s="8"/>
      <c r="K10" s="7"/>
      <c r="M10" s="8"/>
      <c r="O10" s="7"/>
      <c r="Q10" s="8"/>
      <c r="S10" s="7"/>
      <c r="T10" s="8"/>
    </row>
    <row r="11" spans="2:34" x14ac:dyDescent="0.3">
      <c r="B11" s="7">
        <v>170</v>
      </c>
      <c r="C11" s="5">
        <v>175</v>
      </c>
      <c r="D11" s="5">
        <f t="shared" si="0"/>
        <v>6</v>
      </c>
      <c r="E11" s="19">
        <f>((B12-C11-M5)-1)*0.5</f>
        <v>11</v>
      </c>
      <c r="F11" s="8">
        <v>1</v>
      </c>
      <c r="H11" s="7"/>
      <c r="I11" s="8"/>
      <c r="K11" s="7"/>
      <c r="M11" s="8"/>
      <c r="O11" s="7"/>
      <c r="Q11" s="8"/>
      <c r="S11" s="7"/>
      <c r="T11" s="8"/>
    </row>
    <row r="12" spans="2:34" x14ac:dyDescent="0.3">
      <c r="B12" s="7">
        <v>228</v>
      </c>
      <c r="C12" s="5">
        <v>233</v>
      </c>
      <c r="D12" s="5">
        <f t="shared" si="0"/>
        <v>6</v>
      </c>
      <c r="E12" s="19">
        <f t="shared" si="1"/>
        <v>39.5</v>
      </c>
      <c r="F12" s="8">
        <v>1</v>
      </c>
      <c r="H12" s="7"/>
      <c r="I12" s="8"/>
      <c r="K12" s="7"/>
      <c r="M12" s="8"/>
      <c r="O12" s="7"/>
      <c r="Q12" s="8"/>
      <c r="S12" s="7"/>
      <c r="T12" s="8"/>
    </row>
    <row r="13" spans="2:34" x14ac:dyDescent="0.3">
      <c r="B13" s="7">
        <v>313</v>
      </c>
      <c r="C13" s="5">
        <v>316</v>
      </c>
      <c r="D13" s="5">
        <f t="shared" si="0"/>
        <v>4</v>
      </c>
      <c r="E13" s="19">
        <f t="shared" si="1"/>
        <v>5</v>
      </c>
      <c r="F13" s="8">
        <v>1</v>
      </c>
      <c r="H13" s="7"/>
      <c r="I13" s="8"/>
      <c r="K13" s="7"/>
      <c r="M13" s="8"/>
      <c r="O13" s="7"/>
      <c r="Q13" s="8"/>
      <c r="S13" s="7"/>
      <c r="T13" s="8"/>
    </row>
    <row r="14" spans="2:34" x14ac:dyDescent="0.3">
      <c r="B14" s="7">
        <v>327</v>
      </c>
      <c r="C14" s="5">
        <v>327</v>
      </c>
      <c r="D14" s="5">
        <f t="shared" si="0"/>
        <v>1</v>
      </c>
      <c r="E14" s="19">
        <f t="shared" si="1"/>
        <v>3</v>
      </c>
      <c r="F14" s="8">
        <v>1</v>
      </c>
      <c r="H14" s="7"/>
      <c r="I14" s="8"/>
      <c r="K14" s="7"/>
      <c r="M14" s="8"/>
      <c r="O14" s="7"/>
      <c r="Q14" s="8"/>
      <c r="S14" s="7"/>
      <c r="T14" s="8"/>
    </row>
    <row r="15" spans="2:34" x14ac:dyDescent="0.3">
      <c r="B15" s="7">
        <v>334</v>
      </c>
      <c r="C15" s="5">
        <v>336</v>
      </c>
      <c r="D15" s="5">
        <f t="shared" si="0"/>
        <v>3</v>
      </c>
      <c r="E15" s="19">
        <f t="shared" si="1"/>
        <v>3</v>
      </c>
      <c r="F15" s="8">
        <v>1</v>
      </c>
      <c r="H15" s="7"/>
      <c r="I15" s="8"/>
      <c r="K15" s="7"/>
      <c r="M15" s="8"/>
      <c r="O15" s="7"/>
      <c r="Q15" s="8"/>
      <c r="S15" s="7"/>
      <c r="T15" s="8"/>
    </row>
    <row r="16" spans="2:34" x14ac:dyDescent="0.3">
      <c r="B16" s="7">
        <v>343</v>
      </c>
      <c r="C16" s="5">
        <v>349</v>
      </c>
      <c r="D16" s="5">
        <f t="shared" ref="D16:D31" si="4">(C16-B16)+1</f>
        <v>7</v>
      </c>
      <c r="E16" s="19">
        <f t="shared" si="1"/>
        <v>0.5</v>
      </c>
      <c r="F16" s="8">
        <v>2</v>
      </c>
      <c r="H16" s="7"/>
      <c r="I16" s="8"/>
      <c r="K16" s="7"/>
      <c r="M16" s="8"/>
      <c r="O16" s="7"/>
      <c r="Q16" s="8"/>
      <c r="S16" s="7"/>
      <c r="T16" s="8"/>
    </row>
    <row r="17" spans="2:20" x14ac:dyDescent="0.3">
      <c r="B17" s="7">
        <v>351</v>
      </c>
      <c r="C17" s="5">
        <v>352</v>
      </c>
      <c r="D17" s="5">
        <f t="shared" si="4"/>
        <v>2</v>
      </c>
      <c r="E17" s="19">
        <f t="shared" si="1"/>
        <v>9.5</v>
      </c>
      <c r="F17" s="8">
        <v>3</v>
      </c>
      <c r="H17" s="7"/>
      <c r="I17" s="8"/>
      <c r="K17" s="7"/>
      <c r="M17" s="8"/>
      <c r="O17" s="7"/>
      <c r="Q17" s="8"/>
      <c r="S17" s="7"/>
      <c r="T17" s="8"/>
    </row>
    <row r="18" spans="2:20" x14ac:dyDescent="0.3">
      <c r="B18" s="7">
        <v>372</v>
      </c>
      <c r="C18" s="5">
        <v>379</v>
      </c>
      <c r="D18" s="5">
        <f t="shared" si="4"/>
        <v>8</v>
      </c>
      <c r="E18" s="19">
        <f t="shared" si="1"/>
        <v>4.5</v>
      </c>
      <c r="F18" s="8">
        <v>4</v>
      </c>
      <c r="H18" s="7"/>
      <c r="I18" s="8"/>
      <c r="K18" s="7"/>
      <c r="M18" s="8"/>
      <c r="O18" s="7"/>
      <c r="Q18" s="8"/>
      <c r="S18" s="7"/>
      <c r="T18" s="8"/>
    </row>
    <row r="19" spans="2:20" x14ac:dyDescent="0.3">
      <c r="B19" s="7">
        <v>389</v>
      </c>
      <c r="C19" s="5">
        <v>393</v>
      </c>
      <c r="D19" s="5">
        <f t="shared" si="4"/>
        <v>5</v>
      </c>
      <c r="E19" s="19">
        <f t="shared" si="1"/>
        <v>6</v>
      </c>
      <c r="F19" s="8">
        <v>5</v>
      </c>
      <c r="H19" s="7"/>
      <c r="I19" s="8"/>
      <c r="K19" s="7"/>
      <c r="M19" s="8"/>
      <c r="O19" s="7"/>
      <c r="Q19" s="8"/>
      <c r="S19" s="7"/>
      <c r="T19" s="8"/>
    </row>
    <row r="20" spans="2:20" x14ac:dyDescent="0.3">
      <c r="B20" s="7">
        <v>406</v>
      </c>
      <c r="C20" s="5">
        <v>407</v>
      </c>
      <c r="D20" s="5">
        <f t="shared" si="4"/>
        <v>2</v>
      </c>
      <c r="E20" s="19">
        <f t="shared" si="1"/>
        <v>1.5</v>
      </c>
      <c r="F20" s="8">
        <v>5</v>
      </c>
      <c r="H20" s="7"/>
      <c r="I20" s="8"/>
      <c r="K20" s="7"/>
      <c r="M20" s="8"/>
      <c r="O20" s="7"/>
      <c r="Q20" s="8"/>
      <c r="S20" s="7"/>
      <c r="T20" s="8"/>
    </row>
    <row r="21" spans="2:20" x14ac:dyDescent="0.3">
      <c r="B21" s="7">
        <v>411</v>
      </c>
      <c r="C21" s="5">
        <v>420</v>
      </c>
      <c r="D21" s="5">
        <f t="shared" si="4"/>
        <v>10</v>
      </c>
      <c r="E21" s="19">
        <f>((B22-C21-M6)-1)*0.5</f>
        <v>5.5</v>
      </c>
      <c r="F21" s="8">
        <v>5</v>
      </c>
      <c r="H21" s="7"/>
      <c r="I21" s="8"/>
      <c r="K21" s="7"/>
      <c r="M21" s="8"/>
      <c r="O21" s="7"/>
      <c r="Q21" s="8"/>
      <c r="S21" s="7"/>
      <c r="T21" s="8"/>
    </row>
    <row r="22" spans="2:20" x14ac:dyDescent="0.3">
      <c r="B22" s="7">
        <v>444</v>
      </c>
      <c r="C22" s="5">
        <v>445</v>
      </c>
      <c r="D22" s="5">
        <f t="shared" si="4"/>
        <v>2</v>
      </c>
      <c r="E22" s="19">
        <f t="shared" si="1"/>
        <v>6</v>
      </c>
      <c r="F22" s="8">
        <v>5</v>
      </c>
      <c r="H22" s="7"/>
      <c r="I22" s="8"/>
      <c r="K22" s="7"/>
      <c r="M22" s="8"/>
      <c r="O22" s="7"/>
      <c r="Q22" s="8"/>
      <c r="S22" s="7"/>
      <c r="T22" s="8"/>
    </row>
    <row r="23" spans="2:20" x14ac:dyDescent="0.3">
      <c r="B23" s="7">
        <v>458</v>
      </c>
      <c r="C23" s="5">
        <v>460</v>
      </c>
      <c r="D23" s="5">
        <f t="shared" si="4"/>
        <v>3</v>
      </c>
      <c r="E23" s="19">
        <f t="shared" si="1"/>
        <v>1</v>
      </c>
      <c r="F23" s="8">
        <v>5</v>
      </c>
      <c r="H23" s="7"/>
      <c r="I23" s="8"/>
      <c r="K23" s="7"/>
      <c r="M23" s="8"/>
      <c r="O23" s="7"/>
      <c r="Q23" s="8"/>
      <c r="S23" s="7"/>
      <c r="T23" s="8"/>
    </row>
    <row r="24" spans="2:20" x14ac:dyDescent="0.3">
      <c r="B24" s="7">
        <v>463</v>
      </c>
      <c r="C24" s="5">
        <v>464</v>
      </c>
      <c r="D24" s="5">
        <f t="shared" si="4"/>
        <v>2</v>
      </c>
      <c r="E24" s="19">
        <f t="shared" si="1"/>
        <v>2.5</v>
      </c>
      <c r="F24" s="8">
        <v>5</v>
      </c>
      <c r="H24" s="7"/>
      <c r="I24" s="8"/>
      <c r="K24" s="7"/>
      <c r="M24" s="8"/>
      <c r="O24" s="7"/>
      <c r="Q24" s="8"/>
      <c r="S24" s="7"/>
      <c r="T24" s="8"/>
    </row>
    <row r="25" spans="2:20" x14ac:dyDescent="0.3">
      <c r="B25" s="7">
        <v>470</v>
      </c>
      <c r="C25" s="5">
        <v>470</v>
      </c>
      <c r="D25" s="5">
        <f t="shared" si="4"/>
        <v>1</v>
      </c>
      <c r="E25" s="19">
        <f t="shared" si="1"/>
        <v>2</v>
      </c>
      <c r="F25" s="8">
        <v>5</v>
      </c>
      <c r="H25" s="7"/>
      <c r="I25" s="8"/>
      <c r="K25" s="7"/>
      <c r="M25" s="8"/>
      <c r="O25" s="7"/>
      <c r="Q25" s="8"/>
      <c r="S25" s="7"/>
      <c r="T25" s="8"/>
    </row>
    <row r="26" spans="2:20" x14ac:dyDescent="0.3">
      <c r="B26" s="7">
        <v>475</v>
      </c>
      <c r="C26" s="5">
        <v>475</v>
      </c>
      <c r="D26" s="5">
        <f t="shared" si="4"/>
        <v>1</v>
      </c>
      <c r="E26" s="19">
        <f t="shared" si="1"/>
        <v>3.5</v>
      </c>
      <c r="F26" s="8">
        <v>5</v>
      </c>
      <c r="H26" s="7"/>
      <c r="I26" s="8"/>
      <c r="K26" s="7"/>
      <c r="M26" s="8"/>
      <c r="O26" s="7"/>
      <c r="Q26" s="8"/>
      <c r="S26" s="7"/>
      <c r="T26" s="8"/>
    </row>
    <row r="27" spans="2:20" x14ac:dyDescent="0.3">
      <c r="B27" s="7">
        <v>483</v>
      </c>
      <c r="C27" s="5">
        <v>483</v>
      </c>
      <c r="D27" s="5">
        <f t="shared" si="4"/>
        <v>1</v>
      </c>
      <c r="E27" s="19">
        <f t="shared" si="1"/>
        <v>7</v>
      </c>
      <c r="F27" s="8">
        <v>5</v>
      </c>
      <c r="H27" s="7"/>
      <c r="I27" s="8"/>
      <c r="K27" s="7"/>
      <c r="M27" s="8"/>
      <c r="O27" s="7"/>
      <c r="Q27" s="8"/>
      <c r="S27" s="7"/>
      <c r="T27" s="8"/>
    </row>
    <row r="28" spans="2:20" x14ac:dyDescent="0.3">
      <c r="B28" s="7">
        <v>498</v>
      </c>
      <c r="C28" s="5">
        <v>498</v>
      </c>
      <c r="D28" s="5">
        <f t="shared" si="4"/>
        <v>1</v>
      </c>
      <c r="E28" s="19">
        <f t="shared" si="1"/>
        <v>5</v>
      </c>
      <c r="F28" s="8">
        <v>5</v>
      </c>
      <c r="H28" s="7"/>
      <c r="I28" s="8"/>
      <c r="K28" s="7"/>
      <c r="M28" s="8"/>
      <c r="O28" s="7"/>
      <c r="Q28" s="8"/>
      <c r="S28" s="7"/>
      <c r="T28" s="8"/>
    </row>
    <row r="29" spans="2:20" x14ac:dyDescent="0.3">
      <c r="B29" s="7">
        <v>509</v>
      </c>
      <c r="C29" s="5">
        <v>509</v>
      </c>
      <c r="D29" s="5">
        <f t="shared" si="4"/>
        <v>1</v>
      </c>
      <c r="E29" s="19">
        <f>((B30-C29-M7)-1)*0.5</f>
        <v>0.5</v>
      </c>
      <c r="F29" s="8">
        <v>5</v>
      </c>
      <c r="H29" s="7"/>
      <c r="I29" s="8"/>
      <c r="K29" s="7"/>
      <c r="M29" s="8"/>
      <c r="O29" s="7"/>
      <c r="Q29" s="8"/>
      <c r="S29" s="7"/>
      <c r="T29" s="8"/>
    </row>
    <row r="30" spans="2:20" x14ac:dyDescent="0.3">
      <c r="B30" s="7">
        <v>517</v>
      </c>
      <c r="C30" s="5">
        <v>526</v>
      </c>
      <c r="D30" s="5">
        <f t="shared" si="4"/>
        <v>10</v>
      </c>
      <c r="E30" s="19">
        <f>((B31-C30-M8)-1)*0.5</f>
        <v>7</v>
      </c>
      <c r="F30" s="8">
        <v>5</v>
      </c>
      <c r="H30" s="7"/>
      <c r="I30" s="8"/>
      <c r="K30" s="7"/>
      <c r="M30" s="8"/>
      <c r="O30" s="7"/>
      <c r="Q30" s="8"/>
      <c r="S30" s="7"/>
      <c r="T30" s="8"/>
    </row>
    <row r="31" spans="2:20" x14ac:dyDescent="0.3">
      <c r="B31" s="7">
        <v>568</v>
      </c>
      <c r="C31" s="5">
        <v>578</v>
      </c>
      <c r="D31" s="5">
        <f t="shared" si="4"/>
        <v>11</v>
      </c>
      <c r="F31" s="8">
        <v>5</v>
      </c>
      <c r="H31" s="7"/>
      <c r="I31" s="8"/>
      <c r="K31" s="7"/>
      <c r="M31" s="8"/>
      <c r="O31" s="7"/>
      <c r="Q31" s="8"/>
      <c r="S31" s="7"/>
      <c r="T31" s="8"/>
    </row>
    <row r="32" spans="2:20" x14ac:dyDescent="0.3">
      <c r="B32" s="9"/>
      <c r="C32" s="10"/>
      <c r="D32" s="10"/>
      <c r="E32" s="10"/>
      <c r="F32" s="11"/>
      <c r="H32" s="9"/>
      <c r="I32" s="11"/>
      <c r="K32" s="9"/>
      <c r="L32" s="10"/>
      <c r="M32" s="11"/>
      <c r="O32" s="9"/>
      <c r="P32" s="10"/>
      <c r="Q32" s="11"/>
      <c r="S32" s="9"/>
      <c r="T32" s="11"/>
    </row>
    <row r="34" spans="4:34" x14ac:dyDescent="0.3">
      <c r="D34" s="5">
        <f>SUM(D4:D32)</f>
        <v>126</v>
      </c>
      <c r="E34" s="19">
        <f>AVERAGE(E4:E31)</f>
        <v>6.0555555555555554</v>
      </c>
      <c r="F34" s="5">
        <f>SUM(F4:F32)</f>
        <v>86</v>
      </c>
      <c r="I34" s="5">
        <f>SUM(I4:I32)</f>
        <v>5</v>
      </c>
      <c r="M34" s="5">
        <f>SUM(M4:M32)</f>
        <v>123</v>
      </c>
      <c r="Q34" s="5">
        <f>SUM(Q4:Q32)</f>
        <v>35</v>
      </c>
      <c r="T34" s="5">
        <f>SUM(T4:T32)</f>
        <v>0</v>
      </c>
      <c r="V34" s="5">
        <f>SUM(V4:V32)</f>
        <v>600</v>
      </c>
      <c r="W34" s="5">
        <f>V34-(M34+Q34+T34)</f>
        <v>442</v>
      </c>
      <c r="X34" s="6">
        <f>((D34+I34)/W34)*100</f>
        <v>29.638009049773757</v>
      </c>
      <c r="Y34" s="6">
        <f>100-X34</f>
        <v>70.361990950226243</v>
      </c>
      <c r="Z34" s="6">
        <f>B4/120</f>
        <v>2.5000000000000001E-2</v>
      </c>
      <c r="AA34" s="6">
        <f>H4/120</f>
        <v>0.7416666666666667</v>
      </c>
      <c r="AB34" s="6" t="s">
        <v>25</v>
      </c>
      <c r="AC34" s="6">
        <f>((M34+2)/(V34-Q34))*100</f>
        <v>22.123893805309734</v>
      </c>
      <c r="AD34" s="6" t="s">
        <v>25</v>
      </c>
      <c r="AE34" s="6">
        <f>I34</f>
        <v>5</v>
      </c>
      <c r="AF34" s="6">
        <v>5</v>
      </c>
      <c r="AG34" s="6">
        <f>(AF34/AE34)*100</f>
        <v>100</v>
      </c>
      <c r="AH34" s="6">
        <f>(AVERAGE((M4+1),(M5+1),(M6+1),(M7+1),(M8+1))/120)</f>
        <v>0.21333333333333335</v>
      </c>
    </row>
  </sheetData>
  <mergeCells count="5">
    <mergeCell ref="B2:F2"/>
    <mergeCell ref="H2:I2"/>
    <mergeCell ref="K2:M2"/>
    <mergeCell ref="O2:Q2"/>
    <mergeCell ref="S2: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F81F-277C-D245-8A7A-261AECD67554}">
  <dimension ref="B1:J6"/>
  <sheetViews>
    <sheetView tabSelected="1" workbookViewId="0">
      <selection activeCell="G7" sqref="G7"/>
    </sheetView>
  </sheetViews>
  <sheetFormatPr baseColWidth="10" defaultRowHeight="15" x14ac:dyDescent="0.2"/>
  <cols>
    <col min="1" max="1" width="3.33203125" customWidth="1"/>
  </cols>
  <sheetData>
    <row r="1" spans="2:10" ht="11" customHeight="1" x14ac:dyDescent="0.2"/>
    <row r="2" spans="2:10" ht="80" x14ac:dyDescent="0.2">
      <c r="B2" s="2" t="s">
        <v>13</v>
      </c>
      <c r="C2" s="1" t="s">
        <v>15</v>
      </c>
      <c r="D2" s="1" t="s">
        <v>10</v>
      </c>
      <c r="E2" s="1" t="s">
        <v>22</v>
      </c>
      <c r="F2" s="1" t="s">
        <v>26</v>
      </c>
      <c r="G2" s="1" t="s">
        <v>23</v>
      </c>
      <c r="H2" s="1" t="s">
        <v>12</v>
      </c>
      <c r="I2" s="1"/>
      <c r="J2" s="1"/>
    </row>
    <row r="3" spans="2:10" x14ac:dyDescent="0.2">
      <c r="B3">
        <v>1</v>
      </c>
      <c r="C3" s="18">
        <v>15.384615384615385</v>
      </c>
      <c r="D3" s="18">
        <v>0.11666666666666667</v>
      </c>
      <c r="E3" s="18">
        <v>0.39166666666666666</v>
      </c>
      <c r="F3" s="18">
        <v>79.66101694915254</v>
      </c>
      <c r="G3" s="18">
        <v>0.5</v>
      </c>
      <c r="H3" s="18">
        <v>0</v>
      </c>
    </row>
    <row r="4" spans="2:10" x14ac:dyDescent="0.2">
      <c r="B4">
        <v>2</v>
      </c>
      <c r="C4" s="18">
        <v>41.324921135646683</v>
      </c>
      <c r="D4" s="18">
        <v>0.34166666666666667</v>
      </c>
      <c r="E4" s="18" t="s">
        <v>25</v>
      </c>
      <c r="F4" s="18">
        <v>47.324414715719065</v>
      </c>
      <c r="G4" s="18">
        <v>5</v>
      </c>
      <c r="H4" s="18">
        <v>2</v>
      </c>
    </row>
    <row r="5" spans="2:10" x14ac:dyDescent="0.2">
      <c r="B5">
        <v>3</v>
      </c>
      <c r="C5" s="18">
        <v>58.82352941176471</v>
      </c>
      <c r="D5" s="18">
        <v>0.14166666666666666</v>
      </c>
      <c r="E5" s="18">
        <v>0.6</v>
      </c>
      <c r="F5" s="18">
        <v>81.818181818181827</v>
      </c>
      <c r="G5" s="18">
        <v>0.73333333333333328</v>
      </c>
      <c r="H5" s="18">
        <v>0</v>
      </c>
    </row>
    <row r="6" spans="2:10" x14ac:dyDescent="0.2">
      <c r="B6">
        <v>4</v>
      </c>
      <c r="C6" s="18">
        <v>29.638009049773757</v>
      </c>
      <c r="D6" s="18">
        <v>0.7416666666666667</v>
      </c>
      <c r="E6" s="18" t="s">
        <v>25</v>
      </c>
      <c r="F6" s="18">
        <v>22.123893805309734</v>
      </c>
      <c r="G6" s="18">
        <v>5</v>
      </c>
      <c r="H6" s="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Worm 1</vt:lpstr>
      <vt:lpstr>Worm 2</vt:lpstr>
      <vt:lpstr>Worm 3</vt:lpstr>
      <vt:lpstr>Worm 4</vt:lpstr>
      <vt:lpstr>Compiled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2025-04-29T01:55:30Z</dcterms:modified>
</cp:coreProperties>
</file>