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Behavior worksheets/2025-02-12 Ex348/2025-02-12 Ex348 Stercoralis/"/>
    </mc:Choice>
  </mc:AlternateContent>
  <xr:revisionPtr revIDLastSave="0" documentId="13_ncr:1_{FDC53BE1-194C-7B44-A5B4-9C479CDA23E0}" xr6:coauthVersionLast="47" xr6:coauthVersionMax="47" xr10:uidLastSave="{00000000-0000-0000-0000-000000000000}"/>
  <bookViews>
    <workbookView xWindow="0" yWindow="500" windowWidth="28800" windowHeight="16380" activeTab="4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Compile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4" i="20" l="1"/>
  <c r="AG17" i="3"/>
  <c r="AB7" i="21" l="1"/>
  <c r="AB14" i="20"/>
  <c r="AB8" i="19"/>
  <c r="AB17" i="3"/>
  <c r="AC7" i="21"/>
  <c r="D4" i="21"/>
  <c r="L4" i="21"/>
  <c r="AA7" i="21" s="1"/>
  <c r="L5" i="20"/>
  <c r="L6" i="20"/>
  <c r="L4" i="20"/>
  <c r="D5" i="20"/>
  <c r="D6" i="20"/>
  <c r="D7" i="20"/>
  <c r="D8" i="20"/>
  <c r="D9" i="20"/>
  <c r="D10" i="20"/>
  <c r="D11" i="20"/>
  <c r="D4" i="20"/>
  <c r="D5" i="19"/>
  <c r="D8" i="19" s="1"/>
  <c r="D4" i="19"/>
  <c r="D5" i="3"/>
  <c r="D6" i="3"/>
  <c r="D7" i="3"/>
  <c r="D8" i="3"/>
  <c r="D9" i="3"/>
  <c r="D10" i="3"/>
  <c r="D11" i="3"/>
  <c r="D12" i="3"/>
  <c r="D13" i="3"/>
  <c r="D14" i="3"/>
  <c r="D4" i="3"/>
  <c r="L6" i="3"/>
  <c r="L7" i="3"/>
  <c r="L8" i="3"/>
  <c r="L9" i="3"/>
  <c r="L10" i="3"/>
  <c r="L11" i="3"/>
  <c r="L5" i="3"/>
  <c r="L4" i="3"/>
  <c r="Z7" i="21"/>
  <c r="Y7" i="21"/>
  <c r="U7" i="21"/>
  <c r="S7" i="21"/>
  <c r="P7" i="21"/>
  <c r="H7" i="21"/>
  <c r="AD7" i="21" s="1"/>
  <c r="AF7" i="21" s="1"/>
  <c r="E7" i="21"/>
  <c r="D7" i="21"/>
  <c r="Z14" i="20"/>
  <c r="Y14" i="20"/>
  <c r="U14" i="20"/>
  <c r="S14" i="20"/>
  <c r="P14" i="20"/>
  <c r="H14" i="20"/>
  <c r="AD14" i="20" s="1"/>
  <c r="AF14" i="20" s="1"/>
  <c r="E14" i="20"/>
  <c r="Z8" i="19"/>
  <c r="Y8" i="19"/>
  <c r="U8" i="19"/>
  <c r="S8" i="19"/>
  <c r="P8" i="19"/>
  <c r="L8" i="19"/>
  <c r="H8" i="19"/>
  <c r="AD8" i="19" s="1"/>
  <c r="E8" i="19"/>
  <c r="Z17" i="3"/>
  <c r="Y17" i="3"/>
  <c r="U17" i="3"/>
  <c r="S17" i="3"/>
  <c r="P17" i="3"/>
  <c r="H17" i="3"/>
  <c r="AD17" i="3" s="1"/>
  <c r="AF17" i="3" s="1"/>
  <c r="E17" i="3"/>
  <c r="L7" i="21" l="1"/>
  <c r="V7" i="21" s="1"/>
  <c r="W7" i="21" s="1"/>
  <c r="X7" i="21" s="1"/>
  <c r="L14" i="20"/>
  <c r="D17" i="3"/>
  <c r="V14" i="20"/>
  <c r="D14" i="20"/>
  <c r="V8" i="19"/>
  <c r="W8" i="19" s="1"/>
  <c r="X8" i="19" s="1"/>
  <c r="L17" i="3"/>
  <c r="V17" i="3"/>
  <c r="W17" i="3" s="1"/>
  <c r="X17" i="3" s="1"/>
  <c r="W14" i="20" l="1"/>
  <c r="X14" i="20" s="1"/>
</calcChain>
</file>

<file path=xl/sharedStrings.xml><?xml version="1.0" encoding="utf-8"?>
<sst xmlns="http://schemas.openxmlformats.org/spreadsheetml/2006/main" count="153" uniqueCount="28">
  <si>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</si>
  <si>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</si>
  <si>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</si>
  <si>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</si>
  <si>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</si>
  <si>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</si>
  <si>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</si>
  <si>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</si>
  <si>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</si>
  <si>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</si>
  <si>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</si>
  <si>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</si>
  <si>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</si>
  <si>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</si>
  <si>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</si>
  <si>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</si>
  <si>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</si>
  <si>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</si>
  <si>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</si>
  <si>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</si>
  <si>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</si>
  <si>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</si>
  <si>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</si>
  <si>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to penetration</t>
  </si>
  <si>
    <t>N/A</t>
  </si>
  <si>
    <t>% time spent burrowing</t>
  </si>
  <si>
    <t>Time spent burrowing before 
aborted attempt</t>
  </si>
  <si>
    <t>N/A (did not puncture)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</si>
</sst>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G17"/>
  <sheetViews>
    <sheetView zoomScale="50" workbookViewId="0">
      <selection activeCell="AD26" sqref="AD26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5.1640625" style="5" bestFit="1" customWidth="1"/>
    <col min="34" max="16384" width="8.83203125" style="5"/>
  </cols>
  <sheetData>
    <row r="2" spans="2:33" ht="81" customHeight="1" x14ac:dyDescent="0.3">
      <c r="B2" s="22" t="s">
        <v>0</v>
      </c>
      <c r="C2" s="23"/>
      <c r="D2" s="23"/>
      <c r="E2" s="24"/>
      <c r="F2" s="13"/>
      <c r="G2" s="25" t="s">
        <v>4</v>
      </c>
      <c r="H2" s="26"/>
      <c r="I2" s="13"/>
      <c r="J2" s="27" t="s">
        <v>7</v>
      </c>
      <c r="K2" s="28"/>
      <c r="L2" s="29"/>
      <c r="M2" s="13"/>
      <c r="N2" s="30" t="s">
        <v>20</v>
      </c>
      <c r="O2" s="31"/>
      <c r="P2" s="32"/>
      <c r="Q2" s="13"/>
      <c r="R2" s="20" t="s">
        <v>8</v>
      </c>
      <c r="S2" s="21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25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332</v>
      </c>
      <c r="C4" s="5">
        <v>332</v>
      </c>
      <c r="D4" s="5">
        <f>(C4-B4)+1</f>
        <v>1</v>
      </c>
      <c r="E4" s="8">
        <v>1</v>
      </c>
      <c r="G4" s="7">
        <v>266</v>
      </c>
      <c r="H4" s="8">
        <v>1</v>
      </c>
      <c r="J4" s="7">
        <v>267</v>
      </c>
      <c r="K4" s="5">
        <v>319</v>
      </c>
      <c r="L4" s="8">
        <f>(K4-J4)+1</f>
        <v>53</v>
      </c>
      <c r="N4" s="7"/>
      <c r="P4" s="8"/>
      <c r="R4" s="7"/>
      <c r="S4" s="8"/>
      <c r="U4" s="5">
        <v>600</v>
      </c>
    </row>
    <row r="5" spans="2:33" x14ac:dyDescent="0.3">
      <c r="B5" s="7">
        <v>336</v>
      </c>
      <c r="C5" s="5">
        <v>336</v>
      </c>
      <c r="D5" s="5">
        <f t="shared" ref="D5:D14" si="0">(C5-B5)+1</f>
        <v>1</v>
      </c>
      <c r="E5" s="8">
        <v>1</v>
      </c>
      <c r="G5" s="7">
        <v>340</v>
      </c>
      <c r="H5" s="8">
        <v>1</v>
      </c>
      <c r="J5" s="7">
        <v>341</v>
      </c>
      <c r="K5" s="5">
        <v>374</v>
      </c>
      <c r="L5" s="8">
        <f>(K5-J5)+1</f>
        <v>34</v>
      </c>
      <c r="N5" s="7"/>
      <c r="P5" s="8"/>
      <c r="R5" s="7"/>
      <c r="S5" s="8"/>
    </row>
    <row r="6" spans="2:33" x14ac:dyDescent="0.3">
      <c r="B6" s="7">
        <v>411</v>
      </c>
      <c r="C6" s="5">
        <v>411</v>
      </c>
      <c r="D6" s="5">
        <f t="shared" si="0"/>
        <v>1</v>
      </c>
      <c r="E6" s="8">
        <v>1</v>
      </c>
      <c r="G6" s="7">
        <v>378</v>
      </c>
      <c r="H6" s="8">
        <v>1</v>
      </c>
      <c r="J6" s="7">
        <v>379</v>
      </c>
      <c r="K6" s="5">
        <v>403</v>
      </c>
      <c r="L6" s="8">
        <f t="shared" ref="L6:L11" si="1">(K6-J6)+1</f>
        <v>25</v>
      </c>
      <c r="N6" s="7"/>
      <c r="P6" s="8"/>
      <c r="R6" s="7"/>
      <c r="S6" s="8"/>
    </row>
    <row r="7" spans="2:33" x14ac:dyDescent="0.3">
      <c r="B7" s="7">
        <v>416</v>
      </c>
      <c r="C7" s="5">
        <v>416</v>
      </c>
      <c r="D7" s="5">
        <f t="shared" si="0"/>
        <v>1</v>
      </c>
      <c r="E7" s="8">
        <v>1</v>
      </c>
      <c r="G7" s="7">
        <v>418</v>
      </c>
      <c r="H7" s="8">
        <v>1</v>
      </c>
      <c r="J7" s="7">
        <v>419</v>
      </c>
      <c r="K7" s="5">
        <v>420</v>
      </c>
      <c r="L7" s="8">
        <f t="shared" si="1"/>
        <v>2</v>
      </c>
      <c r="N7" s="7"/>
      <c r="P7" s="8"/>
      <c r="R7" s="7"/>
      <c r="S7" s="8"/>
    </row>
    <row r="8" spans="2:33" x14ac:dyDescent="0.3">
      <c r="B8" s="7">
        <v>429</v>
      </c>
      <c r="C8" s="5">
        <v>429</v>
      </c>
      <c r="D8" s="5">
        <f t="shared" si="0"/>
        <v>1</v>
      </c>
      <c r="E8" s="8">
        <v>1</v>
      </c>
      <c r="G8" s="7">
        <v>422</v>
      </c>
      <c r="H8" s="8">
        <v>1</v>
      </c>
      <c r="J8" s="7">
        <v>423</v>
      </c>
      <c r="K8" s="5">
        <v>423</v>
      </c>
      <c r="L8" s="8">
        <f t="shared" si="1"/>
        <v>1</v>
      </c>
      <c r="N8" s="7"/>
      <c r="P8" s="8"/>
      <c r="R8" s="7"/>
      <c r="S8" s="8"/>
    </row>
    <row r="9" spans="2:33" x14ac:dyDescent="0.3">
      <c r="B9" s="7">
        <v>451</v>
      </c>
      <c r="C9" s="5">
        <v>452</v>
      </c>
      <c r="D9" s="5">
        <f t="shared" si="0"/>
        <v>2</v>
      </c>
      <c r="E9" s="8">
        <v>1</v>
      </c>
      <c r="G9" s="7">
        <v>471</v>
      </c>
      <c r="H9" s="8">
        <v>1</v>
      </c>
      <c r="J9" s="7">
        <v>472</v>
      </c>
      <c r="K9" s="5">
        <v>501</v>
      </c>
      <c r="L9" s="8">
        <f t="shared" si="1"/>
        <v>30</v>
      </c>
      <c r="N9" s="7"/>
      <c r="P9" s="8"/>
      <c r="R9" s="7"/>
      <c r="S9" s="8"/>
    </row>
    <row r="10" spans="2:33" x14ac:dyDescent="0.3">
      <c r="B10" s="7">
        <v>464</v>
      </c>
      <c r="C10" s="5">
        <v>467</v>
      </c>
      <c r="D10" s="5">
        <f t="shared" si="0"/>
        <v>4</v>
      </c>
      <c r="E10" s="8">
        <v>1</v>
      </c>
      <c r="G10" s="7">
        <v>520</v>
      </c>
      <c r="H10" s="8">
        <v>1</v>
      </c>
      <c r="J10" s="7">
        <v>521</v>
      </c>
      <c r="K10" s="5">
        <v>526</v>
      </c>
      <c r="L10" s="8">
        <f t="shared" si="1"/>
        <v>6</v>
      </c>
      <c r="N10" s="7"/>
      <c r="P10" s="8"/>
      <c r="R10" s="7"/>
      <c r="S10" s="8"/>
    </row>
    <row r="11" spans="2:33" x14ac:dyDescent="0.3">
      <c r="B11" s="7">
        <v>515</v>
      </c>
      <c r="C11" s="5">
        <v>516</v>
      </c>
      <c r="D11" s="5">
        <f t="shared" si="0"/>
        <v>2</v>
      </c>
      <c r="E11" s="8">
        <v>1</v>
      </c>
      <c r="G11" s="7">
        <v>533</v>
      </c>
      <c r="H11" s="8">
        <v>1</v>
      </c>
      <c r="J11" s="7">
        <v>534</v>
      </c>
      <c r="K11" s="5">
        <v>542</v>
      </c>
      <c r="L11" s="8">
        <f t="shared" si="1"/>
        <v>9</v>
      </c>
      <c r="N11" s="7"/>
      <c r="P11" s="8"/>
      <c r="R11" s="7"/>
      <c r="S11" s="8"/>
    </row>
    <row r="12" spans="2:33" x14ac:dyDescent="0.3">
      <c r="B12" s="7">
        <v>553</v>
      </c>
      <c r="C12" s="5">
        <v>554</v>
      </c>
      <c r="D12" s="5">
        <f t="shared" si="0"/>
        <v>2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584</v>
      </c>
      <c r="C13" s="5">
        <v>584</v>
      </c>
      <c r="D13" s="5">
        <f t="shared" si="0"/>
        <v>1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594</v>
      </c>
      <c r="C14" s="5">
        <v>597</v>
      </c>
      <c r="D14" s="5">
        <f t="shared" si="0"/>
        <v>4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9"/>
      <c r="C15" s="10"/>
      <c r="D15" s="10"/>
      <c r="E15" s="11"/>
      <c r="G15" s="9"/>
      <c r="H15" s="11"/>
      <c r="J15" s="9"/>
      <c r="K15" s="10"/>
      <c r="L15" s="11"/>
      <c r="N15" s="9"/>
      <c r="O15" s="10"/>
      <c r="P15" s="11"/>
      <c r="R15" s="9"/>
      <c r="S15" s="11"/>
    </row>
    <row r="17" spans="4:33" x14ac:dyDescent="0.3">
      <c r="D17" s="5">
        <f>SUM(D4:D15)</f>
        <v>20</v>
      </c>
      <c r="E17" s="5">
        <f>SUM(E4:E15)</f>
        <v>11</v>
      </c>
      <c r="H17" s="5">
        <f>SUM(H4:H15)</f>
        <v>8</v>
      </c>
      <c r="L17" s="5">
        <f>SUM(L4:L15)</f>
        <v>160</v>
      </c>
      <c r="P17" s="5">
        <f>SUM(P4:P15)</f>
        <v>0</v>
      </c>
      <c r="S17" s="5">
        <f>SUM(S4:S15)</f>
        <v>0</v>
      </c>
      <c r="U17" s="5">
        <f>SUM(U4:U15)</f>
        <v>600</v>
      </c>
      <c r="V17" s="5">
        <f>U17-(L17+P17+S17)</f>
        <v>440</v>
      </c>
      <c r="W17" s="6">
        <f>((D17+H17)/V17)*100</f>
        <v>6.3636363636363633</v>
      </c>
      <c r="X17" s="6">
        <f>100-W17</f>
        <v>93.63636363636364</v>
      </c>
      <c r="Y17" s="6">
        <f>B4/120</f>
        <v>2.7666666666666666</v>
      </c>
      <c r="Z17" s="6">
        <f>G4/120</f>
        <v>2.2166666666666668</v>
      </c>
      <c r="AA17" s="6" t="s">
        <v>24</v>
      </c>
      <c r="AB17" s="6">
        <f>((L17+2)/(U17-P17))*100</f>
        <v>27</v>
      </c>
      <c r="AC17" s="6" t="s">
        <v>24</v>
      </c>
      <c r="AD17" s="6">
        <f>H17</f>
        <v>8</v>
      </c>
      <c r="AE17" s="6">
        <v>8</v>
      </c>
      <c r="AF17" s="6">
        <f>(AE17/AD17)*100</f>
        <v>100</v>
      </c>
      <c r="AG17" s="6">
        <f>AVERAGE((L4+1),(L5+1),(L6+1),(L7+1),(L8+1),(L9+1),(L10+1),(L11+1))/120</f>
        <v>0.17499999999999999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G8"/>
  <sheetViews>
    <sheetView zoomScale="50" workbookViewId="0">
      <selection activeCell="AE9" sqref="AE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5.1640625" style="5" bestFit="1" customWidth="1"/>
    <col min="34" max="16384" width="8.83203125" style="5"/>
  </cols>
  <sheetData>
    <row r="2" spans="2:33" ht="81" customHeight="1" x14ac:dyDescent="0.3">
      <c r="B2" s="22" t="s">
        <v>0</v>
      </c>
      <c r="C2" s="23"/>
      <c r="D2" s="23"/>
      <c r="E2" s="24"/>
      <c r="F2" s="13"/>
      <c r="G2" s="25" t="s">
        <v>4</v>
      </c>
      <c r="H2" s="26"/>
      <c r="I2" s="13"/>
      <c r="J2" s="27" t="s">
        <v>7</v>
      </c>
      <c r="K2" s="28"/>
      <c r="L2" s="29"/>
      <c r="M2" s="13"/>
      <c r="N2" s="30" t="s">
        <v>20</v>
      </c>
      <c r="O2" s="31"/>
      <c r="P2" s="32"/>
      <c r="Q2" s="13"/>
      <c r="R2" s="20" t="s">
        <v>8</v>
      </c>
      <c r="S2" s="21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25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61</v>
      </c>
      <c r="C4" s="5">
        <v>61</v>
      </c>
      <c r="D4" s="5">
        <f>(C4-B4)+1</f>
        <v>1</v>
      </c>
      <c r="E4" s="8">
        <v>1</v>
      </c>
      <c r="G4" s="7"/>
      <c r="H4" s="8"/>
      <c r="J4" s="7"/>
      <c r="L4" s="8"/>
      <c r="N4" s="7"/>
      <c r="P4" s="8"/>
      <c r="R4" s="7"/>
      <c r="S4" s="8"/>
      <c r="U4" s="5">
        <v>600</v>
      </c>
    </row>
    <row r="5" spans="2:33" x14ac:dyDescent="0.3">
      <c r="B5" s="7">
        <v>249</v>
      </c>
      <c r="C5" s="5">
        <v>249</v>
      </c>
      <c r="D5" s="5">
        <f>(C5-B5)+1</f>
        <v>1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9"/>
      <c r="C6" s="10"/>
      <c r="D6" s="10"/>
      <c r="E6" s="11"/>
      <c r="G6" s="9"/>
      <c r="H6" s="11"/>
      <c r="J6" s="9"/>
      <c r="K6" s="10"/>
      <c r="L6" s="11"/>
      <c r="N6" s="9"/>
      <c r="O6" s="10"/>
      <c r="P6" s="11"/>
      <c r="R6" s="9"/>
      <c r="S6" s="11"/>
    </row>
    <row r="8" spans="2:33" x14ac:dyDescent="0.3">
      <c r="D8" s="5">
        <f>SUM(D4:D6)</f>
        <v>2</v>
      </c>
      <c r="E8" s="5">
        <f>SUM(E4:E6)</f>
        <v>2</v>
      </c>
      <c r="H8" s="5">
        <f>SUM(H4:H6)</f>
        <v>0</v>
      </c>
      <c r="L8" s="5">
        <f>SUM(L4:L6)</f>
        <v>0</v>
      </c>
      <c r="P8" s="5">
        <f>SUM(P4:P6)</f>
        <v>0</v>
      </c>
      <c r="S8" s="5">
        <f>SUM(S4:S6)</f>
        <v>0</v>
      </c>
      <c r="U8" s="5">
        <f>SUM(U4:U6)</f>
        <v>600</v>
      </c>
      <c r="V8" s="5">
        <f>U8-(L8+P8+S8)</f>
        <v>600</v>
      </c>
      <c r="W8" s="6">
        <f>((D8+H8)/V8)*100</f>
        <v>0.33333333333333337</v>
      </c>
      <c r="X8" s="6">
        <f>100-W8</f>
        <v>99.666666666666671</v>
      </c>
      <c r="Y8" s="6">
        <f>B4/120</f>
        <v>0.5083333333333333</v>
      </c>
      <c r="Z8" s="6">
        <f>G4/120</f>
        <v>0</v>
      </c>
      <c r="AA8" s="6" t="s">
        <v>24</v>
      </c>
      <c r="AB8" s="6">
        <f>((L8+2)/(U8-P8))*100</f>
        <v>0.33333333333333337</v>
      </c>
      <c r="AC8" s="6" t="s">
        <v>24</v>
      </c>
      <c r="AD8" s="6">
        <f>H8</f>
        <v>0</v>
      </c>
      <c r="AE8" s="6" t="s">
        <v>24</v>
      </c>
      <c r="AF8" s="6" t="s">
        <v>24</v>
      </c>
      <c r="AG8" s="5" t="s">
        <v>24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G14"/>
  <sheetViews>
    <sheetView zoomScale="56" workbookViewId="0">
      <selection activeCell="AG15" sqref="AG15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2" t="s">
        <v>0</v>
      </c>
      <c r="C2" s="23"/>
      <c r="D2" s="23"/>
      <c r="E2" s="24"/>
      <c r="F2" s="13"/>
      <c r="G2" s="25" t="s">
        <v>4</v>
      </c>
      <c r="H2" s="26"/>
      <c r="I2" s="13"/>
      <c r="J2" s="27" t="s">
        <v>7</v>
      </c>
      <c r="K2" s="28"/>
      <c r="L2" s="29"/>
      <c r="M2" s="13"/>
      <c r="N2" s="30" t="s">
        <v>20</v>
      </c>
      <c r="O2" s="31"/>
      <c r="P2" s="32"/>
      <c r="Q2" s="13"/>
      <c r="R2" s="20" t="s">
        <v>8</v>
      </c>
      <c r="S2" s="21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25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57</v>
      </c>
      <c r="C4" s="5">
        <v>57</v>
      </c>
      <c r="D4" s="5">
        <f>(C4-B4)+1</f>
        <v>1</v>
      </c>
      <c r="E4" s="8">
        <v>1</v>
      </c>
      <c r="G4" s="7">
        <v>145</v>
      </c>
      <c r="H4" s="8">
        <v>1</v>
      </c>
      <c r="J4" s="7">
        <v>146</v>
      </c>
      <c r="K4" s="5">
        <v>180</v>
      </c>
      <c r="L4" s="8">
        <f>(K4-J4)+1</f>
        <v>35</v>
      </c>
      <c r="N4" s="7"/>
      <c r="P4" s="8"/>
      <c r="R4" s="7"/>
      <c r="S4" s="8"/>
      <c r="U4" s="5">
        <v>600</v>
      </c>
    </row>
    <row r="5" spans="2:33" x14ac:dyDescent="0.3">
      <c r="B5" s="7">
        <v>101</v>
      </c>
      <c r="C5" s="5">
        <v>103</v>
      </c>
      <c r="D5" s="5">
        <f t="shared" ref="D5:D11" si="0">(C5-B5)+1</f>
        <v>3</v>
      </c>
      <c r="E5" s="8">
        <v>1</v>
      </c>
      <c r="G5" s="7">
        <v>533</v>
      </c>
      <c r="H5" s="8">
        <v>1</v>
      </c>
      <c r="J5" s="7">
        <v>534</v>
      </c>
      <c r="K5" s="5">
        <v>577</v>
      </c>
      <c r="L5" s="8">
        <f t="shared" ref="L5:L6" si="1">(K5-J5)+1</f>
        <v>44</v>
      </c>
      <c r="N5" s="7"/>
      <c r="P5" s="8"/>
      <c r="R5" s="7"/>
      <c r="S5" s="8"/>
    </row>
    <row r="6" spans="2:33" x14ac:dyDescent="0.3">
      <c r="B6" s="7">
        <v>311</v>
      </c>
      <c r="C6" s="5">
        <v>311</v>
      </c>
      <c r="D6" s="5">
        <f t="shared" si="0"/>
        <v>1</v>
      </c>
      <c r="E6" s="8">
        <v>1</v>
      </c>
      <c r="G6" s="7">
        <v>595</v>
      </c>
      <c r="H6" s="8">
        <v>1</v>
      </c>
      <c r="J6" s="7">
        <v>595</v>
      </c>
      <c r="K6" s="5">
        <v>600</v>
      </c>
      <c r="L6" s="8">
        <f t="shared" si="1"/>
        <v>6</v>
      </c>
      <c r="N6" s="7"/>
      <c r="P6" s="8"/>
      <c r="R6" s="7"/>
      <c r="S6" s="8"/>
    </row>
    <row r="7" spans="2:33" x14ac:dyDescent="0.3">
      <c r="B7" s="7">
        <v>436</v>
      </c>
      <c r="C7" s="5">
        <v>436</v>
      </c>
      <c r="D7" s="5">
        <f t="shared" si="0"/>
        <v>1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469</v>
      </c>
      <c r="C8" s="5">
        <v>469</v>
      </c>
      <c r="D8" s="5">
        <f t="shared" si="0"/>
        <v>1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503</v>
      </c>
      <c r="C9" s="5">
        <v>503</v>
      </c>
      <c r="D9" s="5">
        <f t="shared" si="0"/>
        <v>1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530</v>
      </c>
      <c r="C10" s="5">
        <v>532</v>
      </c>
      <c r="D10" s="5">
        <f t="shared" si="0"/>
        <v>3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594</v>
      </c>
      <c r="C11" s="5">
        <v>594</v>
      </c>
      <c r="D11" s="5">
        <f t="shared" si="0"/>
        <v>1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9"/>
      <c r="C12" s="10"/>
      <c r="D12" s="10"/>
      <c r="E12" s="11"/>
      <c r="G12" s="9"/>
      <c r="H12" s="11"/>
      <c r="J12" s="9"/>
      <c r="K12" s="10"/>
      <c r="L12" s="11"/>
      <c r="N12" s="9"/>
      <c r="O12" s="10"/>
      <c r="P12" s="11"/>
      <c r="R12" s="9"/>
      <c r="S12" s="11"/>
    </row>
    <row r="14" spans="2:33" x14ac:dyDescent="0.3">
      <c r="D14" s="5">
        <f>SUM(D4:D12)</f>
        <v>12</v>
      </c>
      <c r="E14" s="5">
        <f>SUM(E4:E12)</f>
        <v>8</v>
      </c>
      <c r="H14" s="5">
        <f>SUM(H4:H12)</f>
        <v>3</v>
      </c>
      <c r="L14" s="5">
        <f>SUM(L4:L12)</f>
        <v>85</v>
      </c>
      <c r="P14" s="5">
        <f>SUM(P4:P12)</f>
        <v>0</v>
      </c>
      <c r="S14" s="5">
        <f>SUM(S4:S12)</f>
        <v>0</v>
      </c>
      <c r="U14" s="5">
        <f>SUM(U4:U12)</f>
        <v>600</v>
      </c>
      <c r="V14" s="5">
        <f>U14-(L14+P14+S14)</f>
        <v>515</v>
      </c>
      <c r="W14" s="6">
        <f>((D14+H14)/V14)*100</f>
        <v>2.912621359223301</v>
      </c>
      <c r="X14" s="6">
        <f>100-W14</f>
        <v>97.087378640776706</v>
      </c>
      <c r="Y14" s="6">
        <f>B4/120</f>
        <v>0.47499999999999998</v>
      </c>
      <c r="Z14" s="6">
        <f>G4/120</f>
        <v>1.2083333333333333</v>
      </c>
      <c r="AA14" s="6" t="s">
        <v>24</v>
      </c>
      <c r="AB14" s="6">
        <f>((L14+2)/(U14-P14))*100</f>
        <v>14.499999999999998</v>
      </c>
      <c r="AC14" s="6" t="s">
        <v>24</v>
      </c>
      <c r="AD14" s="6">
        <f>H14</f>
        <v>3</v>
      </c>
      <c r="AE14" s="6">
        <v>2</v>
      </c>
      <c r="AF14" s="6">
        <f>(AE14/AD14)*100</f>
        <v>66.666666666666657</v>
      </c>
      <c r="AG14" s="6">
        <f>AVERAGE((L4+1),(L5+1))/120</f>
        <v>0.33750000000000002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G7"/>
  <sheetViews>
    <sheetView topLeftCell="E1" zoomScale="56" workbookViewId="0">
      <selection activeCell="AG8" sqref="AG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2" t="s">
        <v>0</v>
      </c>
      <c r="C2" s="23"/>
      <c r="D2" s="23"/>
      <c r="E2" s="24"/>
      <c r="F2" s="13"/>
      <c r="G2" s="25" t="s">
        <v>4</v>
      </c>
      <c r="H2" s="26"/>
      <c r="I2" s="13"/>
      <c r="J2" s="27" t="s">
        <v>7</v>
      </c>
      <c r="K2" s="28"/>
      <c r="L2" s="29"/>
      <c r="M2" s="13"/>
      <c r="N2" s="30" t="s">
        <v>20</v>
      </c>
      <c r="O2" s="31"/>
      <c r="P2" s="32"/>
      <c r="Q2" s="13"/>
      <c r="R2" s="20" t="s">
        <v>8</v>
      </c>
      <c r="S2" s="21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25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36</v>
      </c>
      <c r="C4" s="5">
        <v>38</v>
      </c>
      <c r="D4" s="5">
        <f>(C4-B4)+1</f>
        <v>3</v>
      </c>
      <c r="E4" s="8">
        <v>1</v>
      </c>
      <c r="G4" s="7">
        <v>40</v>
      </c>
      <c r="H4" s="8">
        <v>1</v>
      </c>
      <c r="J4" s="7">
        <v>41</v>
      </c>
      <c r="K4" s="5">
        <v>60</v>
      </c>
      <c r="L4" s="8">
        <f>(K4-J4)+1</f>
        <v>20</v>
      </c>
      <c r="N4" s="7"/>
      <c r="P4" s="8"/>
      <c r="R4" s="7">
        <v>61</v>
      </c>
      <c r="S4" s="8">
        <v>1</v>
      </c>
      <c r="U4" s="5">
        <v>61</v>
      </c>
    </row>
    <row r="5" spans="2:33" x14ac:dyDescent="0.3">
      <c r="B5" s="9"/>
      <c r="C5" s="10"/>
      <c r="D5" s="10"/>
      <c r="E5" s="11"/>
      <c r="G5" s="9"/>
      <c r="H5" s="11"/>
      <c r="J5" s="9"/>
      <c r="K5" s="10"/>
      <c r="L5" s="11"/>
      <c r="N5" s="9"/>
      <c r="O5" s="10"/>
      <c r="P5" s="11"/>
      <c r="R5" s="9"/>
      <c r="S5" s="11"/>
    </row>
    <row r="7" spans="2:33" x14ac:dyDescent="0.3">
      <c r="D7" s="5">
        <f>SUM(D4:D5)</f>
        <v>3</v>
      </c>
      <c r="E7" s="5">
        <f>SUM(E4:E5)</f>
        <v>1</v>
      </c>
      <c r="H7" s="5">
        <f>SUM(H4:H5)</f>
        <v>1</v>
      </c>
      <c r="L7" s="5">
        <f>SUM(L4:L5)</f>
        <v>20</v>
      </c>
      <c r="P7" s="5">
        <f>SUM(P4:P5)</f>
        <v>0</v>
      </c>
      <c r="S7" s="5">
        <f>SUM(S4:S5)</f>
        <v>1</v>
      </c>
      <c r="U7" s="5">
        <f>SUM(U4:U5)</f>
        <v>61</v>
      </c>
      <c r="V7" s="5">
        <f>U7-(L7+P7+S7)</f>
        <v>40</v>
      </c>
      <c r="W7" s="6">
        <f>((D7+H7)/V7)*100</f>
        <v>10</v>
      </c>
      <c r="X7" s="6">
        <f>100-W7</f>
        <v>90</v>
      </c>
      <c r="Y7" s="6">
        <f>B4/120</f>
        <v>0.3</v>
      </c>
      <c r="Z7" s="6">
        <f>G4/120</f>
        <v>0.33333333333333331</v>
      </c>
      <c r="AA7" s="6">
        <f>(L4+2)/120</f>
        <v>0.18333333333333332</v>
      </c>
      <c r="AB7" s="6">
        <f>((L7+2)/(U7-P7))*100</f>
        <v>36.065573770491802</v>
      </c>
      <c r="AC7" s="6">
        <f>U4/120</f>
        <v>0.5083333333333333</v>
      </c>
      <c r="AD7" s="6">
        <f>H7</f>
        <v>1</v>
      </c>
      <c r="AE7" s="6">
        <v>0</v>
      </c>
      <c r="AF7" s="6">
        <f>(AE7/AD7)*100</f>
        <v>0</v>
      </c>
      <c r="AG7" s="5" t="s">
        <v>24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K6"/>
  <sheetViews>
    <sheetView tabSelected="1" workbookViewId="0">
      <selection activeCell="D5" sqref="D5"/>
    </sheetView>
  </sheetViews>
  <sheetFormatPr baseColWidth="10" defaultRowHeight="15" x14ac:dyDescent="0.2"/>
  <cols>
    <col min="1" max="1" width="3.33203125" customWidth="1"/>
  </cols>
  <sheetData>
    <row r="1" spans="2:11" ht="11" customHeight="1" x14ac:dyDescent="0.2"/>
    <row r="2" spans="2:11" ht="80" x14ac:dyDescent="0.2">
      <c r="B2" s="2" t="s">
        <v>13</v>
      </c>
      <c r="C2" s="1" t="s">
        <v>15</v>
      </c>
      <c r="D2" s="1" t="s">
        <v>10</v>
      </c>
      <c r="E2" s="1" t="s">
        <v>22</v>
      </c>
      <c r="F2" s="1" t="s">
        <v>25</v>
      </c>
      <c r="G2" s="1" t="s">
        <v>23</v>
      </c>
      <c r="H2" s="1" t="s">
        <v>12</v>
      </c>
      <c r="I2" s="18"/>
      <c r="J2" s="18"/>
      <c r="K2" s="18"/>
    </row>
    <row r="3" spans="2:11" x14ac:dyDescent="0.2">
      <c r="B3">
        <v>1</v>
      </c>
      <c r="C3" s="19">
        <v>6.3636363636363633</v>
      </c>
      <c r="D3" s="19">
        <v>2.2166666666666668</v>
      </c>
      <c r="E3" s="19" t="s">
        <v>24</v>
      </c>
      <c r="F3" s="19">
        <v>27</v>
      </c>
      <c r="G3" s="19">
        <v>5</v>
      </c>
      <c r="H3" s="19">
        <v>8</v>
      </c>
    </row>
    <row r="4" spans="2:11" x14ac:dyDescent="0.2">
      <c r="B4">
        <v>2</v>
      </c>
      <c r="C4" s="19">
        <v>0.33333333333333337</v>
      </c>
      <c r="D4" s="19">
        <v>5</v>
      </c>
      <c r="E4" s="19" t="s">
        <v>24</v>
      </c>
      <c r="F4" s="19">
        <v>0.33333333333333337</v>
      </c>
      <c r="G4" s="19">
        <v>5</v>
      </c>
      <c r="H4" s="19" t="s">
        <v>27</v>
      </c>
    </row>
    <row r="5" spans="2:11" x14ac:dyDescent="0.2">
      <c r="B5">
        <v>3</v>
      </c>
      <c r="C5" s="19">
        <v>2.912621359223301</v>
      </c>
      <c r="D5" s="19">
        <v>1.2083333333333333</v>
      </c>
      <c r="E5" s="19" t="s">
        <v>24</v>
      </c>
      <c r="F5" s="19">
        <v>14.499999999999998</v>
      </c>
      <c r="G5" s="19">
        <v>5</v>
      </c>
      <c r="H5" s="19">
        <v>3</v>
      </c>
    </row>
    <row r="6" spans="2:11" x14ac:dyDescent="0.2">
      <c r="B6">
        <v>4</v>
      </c>
      <c r="C6" s="19">
        <v>10</v>
      </c>
      <c r="D6" s="19">
        <v>0.33333333333333331</v>
      </c>
      <c r="E6" s="19">
        <v>0.18333333333333332</v>
      </c>
      <c r="F6" s="19">
        <v>36.065573770491802</v>
      </c>
      <c r="G6" s="19">
        <v>0.5083333333333333</v>
      </c>
      <c r="H6" s="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Worm 1</vt:lpstr>
      <vt:lpstr>Worm 2</vt:lpstr>
      <vt:lpstr>Worm 3</vt:lpstr>
      <vt:lpstr>Worm 4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2025-04-29T01:55:50Z</dcterms:modified>
</cp:coreProperties>
</file>