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Writing/2025/Manuscripts/McClure, Patel et al, 2025/New figures and outline/Behavior worksheets/2025-02-12 Ex348/2025-02-12 Ex348 Stercoralis/"/>
    </mc:Choice>
  </mc:AlternateContent>
  <xr:revisionPtr revIDLastSave="0" documentId="13_ncr:1_{EF0B0BDF-9927-1847-856C-177308DF9756}" xr6:coauthVersionLast="47" xr6:coauthVersionMax="47" xr10:uidLastSave="{00000000-0000-0000-0000-000000000000}"/>
  <bookViews>
    <workbookView xWindow="0" yWindow="500" windowWidth="28800" windowHeight="16380" activeTab="4" xr2:uid="{E8647115-4527-472B-9C5C-A7FAAB6ACF7F}"/>
  </bookViews>
  <sheets>
    <sheet name="Worm 1" sheetId="3" r:id="rId1"/>
    <sheet name="Worm 2" sheetId="19" r:id="rId2"/>
    <sheet name="Worm 3" sheetId="20" r:id="rId3"/>
    <sheet name="Worm 4" sheetId="21" r:id="rId4"/>
    <sheet name="Compiled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21" l="1"/>
  <c r="F9" i="21"/>
  <c r="F4" i="21"/>
  <c r="F22" i="19"/>
  <c r="F35" i="19" s="1"/>
  <c r="F31" i="21"/>
  <c r="F5" i="21"/>
  <c r="F6" i="21"/>
  <c r="F7" i="21"/>
  <c r="F8" i="21"/>
  <c r="F10" i="21"/>
  <c r="F11" i="21"/>
  <c r="F12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27" i="21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3" i="19"/>
  <c r="F24" i="19"/>
  <c r="F25" i="19"/>
  <c r="F26" i="19"/>
  <c r="F27" i="19"/>
  <c r="F28" i="19"/>
  <c r="F29" i="19"/>
  <c r="F30" i="19"/>
  <c r="F31" i="19"/>
  <c r="F4" i="19"/>
  <c r="F10" i="3"/>
  <c r="F5" i="3"/>
  <c r="F6" i="3"/>
  <c r="F4" i="3"/>
  <c r="AG8" i="20" l="1"/>
  <c r="AB8" i="20" l="1"/>
  <c r="M5" i="19" l="1"/>
  <c r="AB35" i="19" s="1"/>
  <c r="L5" i="20"/>
  <c r="AA8" i="20" s="1"/>
  <c r="AD31" i="21"/>
  <c r="Q4" i="21"/>
  <c r="Q31" i="21" s="1"/>
  <c r="M5" i="21"/>
  <c r="M6" i="21"/>
  <c r="AB31" i="21" s="1"/>
  <c r="M4" i="21"/>
  <c r="D5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28" i="21"/>
  <c r="D4" i="21"/>
  <c r="AC8" i="20"/>
  <c r="L4" i="20"/>
  <c r="L8" i="20" s="1"/>
  <c r="D4" i="20"/>
  <c r="AD35" i="19"/>
  <c r="D32" i="19"/>
  <c r="D31" i="19"/>
  <c r="D30" i="19"/>
  <c r="D29" i="19"/>
  <c r="D28" i="19"/>
  <c r="M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4" i="19"/>
  <c r="AD10" i="3"/>
  <c r="D5" i="3"/>
  <c r="D6" i="3"/>
  <c r="D7" i="3"/>
  <c r="D4" i="3"/>
  <c r="M4" i="3"/>
  <c r="M10" i="3" s="1"/>
  <c r="AC10" i="3" s="1"/>
  <c r="AA31" i="21"/>
  <c r="Z31" i="21"/>
  <c r="V31" i="21"/>
  <c r="T31" i="21"/>
  <c r="I31" i="21"/>
  <c r="AE31" i="21" s="1"/>
  <c r="AG31" i="21" s="1"/>
  <c r="E31" i="21"/>
  <c r="Z8" i="20"/>
  <c r="Y8" i="20"/>
  <c r="U8" i="20"/>
  <c r="S8" i="20"/>
  <c r="P8" i="20"/>
  <c r="H8" i="20"/>
  <c r="AD8" i="20" s="1"/>
  <c r="AF8" i="20" s="1"/>
  <c r="E8" i="20"/>
  <c r="AA35" i="19"/>
  <c r="Z35" i="19"/>
  <c r="V35" i="19"/>
  <c r="T35" i="19"/>
  <c r="Q35" i="19"/>
  <c r="I35" i="19"/>
  <c r="AE35" i="19" s="1"/>
  <c r="AG35" i="19" s="1"/>
  <c r="E35" i="19"/>
  <c r="AA10" i="3"/>
  <c r="Z10" i="3"/>
  <c r="V10" i="3"/>
  <c r="T10" i="3"/>
  <c r="Q10" i="3"/>
  <c r="I10" i="3"/>
  <c r="AE10" i="3" s="1"/>
  <c r="AG10" i="3" s="1"/>
  <c r="E10" i="3"/>
  <c r="AH31" i="21" l="1"/>
  <c r="M35" i="19"/>
  <c r="AC35" i="19" s="1"/>
  <c r="AH35" i="19"/>
  <c r="M31" i="21"/>
  <c r="AC31" i="21" s="1"/>
  <c r="D31" i="21"/>
  <c r="W31" i="21"/>
  <c r="V8" i="20"/>
  <c r="D8" i="20"/>
  <c r="D35" i="19"/>
  <c r="W35" i="19"/>
  <c r="D10" i="3"/>
  <c r="AB10" i="3"/>
  <c r="W10" i="3"/>
  <c r="X31" i="21" l="1"/>
  <c r="Y31" i="21" s="1"/>
  <c r="W8" i="20"/>
  <c r="X8" i="20" s="1"/>
  <c r="X35" i="19"/>
  <c r="Y35" i="19" s="1"/>
  <c r="X10" i="3"/>
  <c r="Y10" i="3" s="1"/>
</calcChain>
</file>

<file path=xl/sharedStrings.xml><?xml version="1.0" encoding="utf-8"?>
<sst xmlns="http://schemas.openxmlformats.org/spreadsheetml/2006/main" count="145" uniqueCount="30">
  <si>
    <t>Push</t>
  </si>
  <si>
    <t>Initial Frame</t>
  </si>
  <si>
    <t>Final Frame</t>
  </si>
  <si>
    <t>Total Frames</t>
  </si>
  <si>
    <t>Puncture</t>
  </si>
  <si>
    <t>Frame Number</t>
  </si>
  <si>
    <t>Instances</t>
  </si>
  <si>
    <t>Partially inside skin</t>
  </si>
  <si>
    <t>Completed</t>
  </si>
  <si>
    <t>Frames</t>
  </si>
  <si>
    <t>Time to first puncture</t>
  </si>
  <si>
    <t>Total number of attempts</t>
  </si>
  <si>
    <t>Number of aborted attempts</t>
  </si>
  <si>
    <t>Worm ID</t>
  </si>
  <si>
    <t>Total Frames
(placement on skin to penetration or end)</t>
  </si>
  <si>
    <t>% of frames on skin 
spent pushing or puncturing</t>
  </si>
  <si>
    <t>% of frames on skin 
spent crawling</t>
  </si>
  <si>
    <t>% of aborted attempts</t>
  </si>
  <si>
    <t>Visible Frames 
on top of skin</t>
  </si>
  <si>
    <t>Bout count</t>
  </si>
  <si>
    <t>Reversals after push</t>
  </si>
  <si>
    <t>Reversals after puncture</t>
  </si>
  <si>
    <t>Not visible/Stuck in crevice</t>
  </si>
  <si>
    <t>Time to first push</t>
  </si>
  <si>
    <t>Burrowing time</t>
  </si>
  <si>
    <t>Time to penetration</t>
  </si>
  <si>
    <t>% time spent burrowing</t>
  </si>
  <si>
    <t>Time spent burrowing before 
aborted attempt</t>
  </si>
  <si>
    <t>N/A</t>
  </si>
  <si>
    <t>Interpush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</si>
</sst>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8E297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0091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/>
    <xf numFmtId="2" fontId="2" fillId="0" borderId="0" xfId="0" applyNumberFormat="1" applyFont="1"/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2" fontId="0" fillId="0" borderId="0" xfId="0" applyNumberFormat="1"/>
    <xf numFmtId="0" fontId="2" fillId="0" borderId="0" xfId="0" applyFont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3" fillId="0" borderId="5" xfId="0" applyNumberFormat="1" applyFont="1" applyBorder="1"/>
    <xf numFmtId="164" fontId="3" fillId="0" borderId="0" xfId="0" applyNumberFormat="1" applyFont="1"/>
    <xf numFmtId="164" fontId="3" fillId="0" borderId="8" xfId="0" applyNumberFormat="1" applyFont="1" applyBorder="1"/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193"/>
      <color rgb="FFD5FC79"/>
      <color rgb="FFFFD579"/>
      <color rgb="FF9437FF"/>
      <color rgb="FF941651"/>
      <color rgb="FF0096FF"/>
      <color rgb="FF73FEFF"/>
      <color rgb="FF7A81FF"/>
      <color rgb="FFC8E2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172F-410A-7F4D-B253-47801CB0567E}">
  <dimension ref="B2:AH10"/>
  <sheetViews>
    <sheetView zoomScale="50" workbookViewId="0">
      <selection activeCell="F10" sqref="F10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25.1640625" style="5" bestFit="1" customWidth="1"/>
    <col min="7" max="7" width="3.6640625" style="5" customWidth="1"/>
    <col min="8" max="8" width="21.1640625" style="5" bestFit="1" customWidth="1"/>
    <col min="9" max="9" width="14.1640625" style="5" bestFit="1" customWidth="1"/>
    <col min="10" max="10" width="4.83203125" style="5" customWidth="1"/>
    <col min="11" max="11" width="17.5" style="5" bestFit="1" customWidth="1"/>
    <col min="12" max="12" width="16.1640625" style="5" bestFit="1" customWidth="1"/>
    <col min="13" max="13" width="18.1640625" style="5" bestFit="1" customWidth="1"/>
    <col min="14" max="14" width="5.832031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" style="5" customWidth="1"/>
    <col min="19" max="19" width="21.1640625" style="5" bestFit="1" customWidth="1"/>
    <col min="20" max="20" width="14.1640625" style="5" bestFit="1" customWidth="1"/>
    <col min="21" max="21" width="5.83203125" style="5" customWidth="1"/>
    <col min="22" max="22" width="40.6640625" style="5" bestFit="1" customWidth="1"/>
    <col min="23" max="23" width="19.6640625" style="5" bestFit="1" customWidth="1"/>
    <col min="24" max="24" width="34.5" style="6" customWidth="1"/>
    <col min="25" max="25" width="20.5" style="6" customWidth="1"/>
    <col min="26" max="26" width="11" style="6" bestFit="1" customWidth="1"/>
    <col min="27" max="27" width="14.1640625" style="6" customWidth="1"/>
    <col min="28" max="29" width="15.5" style="6" customWidth="1"/>
    <col min="30" max="30" width="16.83203125" style="6" bestFit="1" customWidth="1"/>
    <col min="31" max="32" width="14.83203125" style="5" bestFit="1" customWidth="1"/>
    <col min="33" max="33" width="13.5" style="5" bestFit="1" customWidth="1"/>
    <col min="34" max="34" width="25.1640625" style="5" bestFit="1" customWidth="1"/>
    <col min="35" max="16384" width="8.83203125" style="5"/>
  </cols>
  <sheetData>
    <row r="2" spans="2:34" ht="81" customHeight="1" x14ac:dyDescent="0.3">
      <c r="B2" s="36" t="s">
        <v>0</v>
      </c>
      <c r="C2" s="37"/>
      <c r="D2" s="37"/>
      <c r="E2" s="37"/>
      <c r="F2" s="38"/>
      <c r="G2" s="13"/>
      <c r="H2" s="28" t="s">
        <v>4</v>
      </c>
      <c r="I2" s="29"/>
      <c r="J2" s="13"/>
      <c r="K2" s="30" t="s">
        <v>7</v>
      </c>
      <c r="L2" s="31"/>
      <c r="M2" s="32"/>
      <c r="N2" s="13"/>
      <c r="O2" s="33" t="s">
        <v>22</v>
      </c>
      <c r="P2" s="34"/>
      <c r="Q2" s="35"/>
      <c r="R2" s="13"/>
      <c r="S2" s="26" t="s">
        <v>8</v>
      </c>
      <c r="T2" s="27"/>
      <c r="U2" s="13"/>
      <c r="V2" s="3" t="s">
        <v>14</v>
      </c>
      <c r="W2" s="3" t="s">
        <v>18</v>
      </c>
      <c r="X2" s="4" t="s">
        <v>15</v>
      </c>
      <c r="Y2" s="4" t="s">
        <v>16</v>
      </c>
      <c r="Z2" s="4" t="s">
        <v>23</v>
      </c>
      <c r="AA2" s="4" t="s">
        <v>10</v>
      </c>
      <c r="AB2" s="4" t="s">
        <v>24</v>
      </c>
      <c r="AC2" s="4" t="s">
        <v>26</v>
      </c>
      <c r="AD2" s="4" t="s">
        <v>25</v>
      </c>
      <c r="AE2" s="4" t="s">
        <v>11</v>
      </c>
      <c r="AF2" s="4" t="s">
        <v>12</v>
      </c>
      <c r="AG2" s="4" t="s">
        <v>17</v>
      </c>
      <c r="AH2" s="3" t="s">
        <v>27</v>
      </c>
    </row>
    <row r="3" spans="2:34" s="16" customFormat="1" x14ac:dyDescent="0.3">
      <c r="B3" s="12" t="s">
        <v>1</v>
      </c>
      <c r="C3" s="13" t="s">
        <v>2</v>
      </c>
      <c r="D3" s="13" t="s">
        <v>3</v>
      </c>
      <c r="E3" s="21" t="s">
        <v>19</v>
      </c>
      <c r="F3" s="14" t="s">
        <v>29</v>
      </c>
      <c r="G3" s="13"/>
      <c r="H3" s="12" t="s">
        <v>5</v>
      </c>
      <c r="I3" s="15" t="s">
        <v>6</v>
      </c>
      <c r="J3" s="13"/>
      <c r="K3" s="12" t="s">
        <v>1</v>
      </c>
      <c r="L3" s="13" t="s">
        <v>2</v>
      </c>
      <c r="M3" s="15" t="s">
        <v>3</v>
      </c>
      <c r="N3" s="13"/>
      <c r="O3" s="12" t="s">
        <v>1</v>
      </c>
      <c r="P3" s="13" t="s">
        <v>2</v>
      </c>
      <c r="Q3" s="15" t="s">
        <v>3</v>
      </c>
      <c r="R3" s="13"/>
      <c r="S3" s="12" t="s">
        <v>5</v>
      </c>
      <c r="T3" s="15" t="s">
        <v>6</v>
      </c>
      <c r="U3" s="13"/>
      <c r="V3" s="13" t="s">
        <v>9</v>
      </c>
      <c r="X3" s="17"/>
      <c r="Y3" s="17"/>
      <c r="Z3" s="17"/>
      <c r="AA3" s="17"/>
      <c r="AB3" s="17"/>
      <c r="AC3" s="17"/>
      <c r="AD3" s="17"/>
    </row>
    <row r="4" spans="2:34" x14ac:dyDescent="0.3">
      <c r="B4" s="7">
        <v>14</v>
      </c>
      <c r="C4" s="5">
        <v>16</v>
      </c>
      <c r="D4" s="5">
        <f>(C4-B4)+1</f>
        <v>3</v>
      </c>
      <c r="E4" s="5">
        <v>1</v>
      </c>
      <c r="F4" s="8">
        <f>((B5-C4)-1)*0.5</f>
        <v>1</v>
      </c>
      <c r="H4" s="7">
        <v>33</v>
      </c>
      <c r="I4" s="8">
        <v>1</v>
      </c>
      <c r="K4" s="7">
        <v>34</v>
      </c>
      <c r="L4" s="5">
        <v>104</v>
      </c>
      <c r="M4" s="8">
        <f>(L4-K4)+1</f>
        <v>71</v>
      </c>
      <c r="O4" s="7"/>
      <c r="Q4" s="8"/>
      <c r="S4" s="7">
        <v>105</v>
      </c>
      <c r="T4" s="8">
        <v>1</v>
      </c>
      <c r="V4" s="5">
        <v>105</v>
      </c>
    </row>
    <row r="5" spans="2:34" x14ac:dyDescent="0.3">
      <c r="B5" s="7">
        <v>19</v>
      </c>
      <c r="C5" s="5">
        <v>20</v>
      </c>
      <c r="D5" s="5">
        <f t="shared" ref="D5:D7" si="0">(C5-B5)+1</f>
        <v>2</v>
      </c>
      <c r="E5" s="5">
        <v>1</v>
      </c>
      <c r="F5" s="8">
        <f t="shared" ref="F5:F6" si="1">((B6-C5)-1)*0.5</f>
        <v>1.5</v>
      </c>
      <c r="H5" s="7"/>
      <c r="I5" s="8"/>
      <c r="K5" s="7"/>
      <c r="M5" s="8"/>
      <c r="O5" s="7"/>
      <c r="Q5" s="8"/>
      <c r="S5" s="7"/>
      <c r="T5" s="8"/>
    </row>
    <row r="6" spans="2:34" x14ac:dyDescent="0.3">
      <c r="B6" s="7">
        <v>24</v>
      </c>
      <c r="C6" s="5">
        <v>24</v>
      </c>
      <c r="D6" s="5">
        <f t="shared" si="0"/>
        <v>1</v>
      </c>
      <c r="E6" s="5">
        <v>1</v>
      </c>
      <c r="F6" s="8">
        <f t="shared" si="1"/>
        <v>3.5</v>
      </c>
      <c r="H6" s="7"/>
      <c r="I6" s="8"/>
      <c r="K6" s="7"/>
      <c r="M6" s="8"/>
      <c r="O6" s="7"/>
      <c r="Q6" s="8"/>
      <c r="S6" s="7"/>
      <c r="T6" s="8"/>
    </row>
    <row r="7" spans="2:34" x14ac:dyDescent="0.3">
      <c r="B7" s="7">
        <v>32</v>
      </c>
      <c r="C7" s="5">
        <v>32</v>
      </c>
      <c r="D7" s="5">
        <f t="shared" si="0"/>
        <v>1</v>
      </c>
      <c r="E7" s="5">
        <v>1</v>
      </c>
      <c r="F7" s="8"/>
      <c r="H7" s="7"/>
      <c r="I7" s="8"/>
      <c r="K7" s="7"/>
      <c r="M7" s="8"/>
      <c r="O7" s="7"/>
      <c r="Q7" s="8"/>
      <c r="S7" s="7"/>
      <c r="T7" s="8"/>
    </row>
    <row r="8" spans="2:34" x14ac:dyDescent="0.3">
      <c r="B8" s="9"/>
      <c r="C8" s="10"/>
      <c r="D8" s="10"/>
      <c r="E8" s="10"/>
      <c r="F8" s="11"/>
      <c r="H8" s="9"/>
      <c r="I8" s="11"/>
      <c r="K8" s="9"/>
      <c r="L8" s="10"/>
      <c r="M8" s="11"/>
      <c r="O8" s="9"/>
      <c r="P8" s="10"/>
      <c r="Q8" s="11"/>
      <c r="S8" s="9"/>
      <c r="T8" s="11"/>
    </row>
    <row r="10" spans="2:34" x14ac:dyDescent="0.3">
      <c r="D10" s="5">
        <f>SUM(D4:D8)</f>
        <v>7</v>
      </c>
      <c r="E10" s="5">
        <f>SUM(E4:E8)</f>
        <v>4</v>
      </c>
      <c r="F10" s="5">
        <f>AVERAGE(F4:F8)</f>
        <v>2</v>
      </c>
      <c r="I10" s="5">
        <f>SUM(I4:I8)</f>
        <v>1</v>
      </c>
      <c r="M10" s="5">
        <f>SUM(M4:M8)</f>
        <v>71</v>
      </c>
      <c r="Q10" s="5">
        <f>SUM(Q4:Q8)</f>
        <v>0</v>
      </c>
      <c r="T10" s="5">
        <f>SUM(T4:T8)</f>
        <v>1</v>
      </c>
      <c r="V10" s="5">
        <f>SUM(V4:V8)</f>
        <v>105</v>
      </c>
      <c r="W10" s="5">
        <f>V10-(M10+Q10+T10)</f>
        <v>33</v>
      </c>
      <c r="X10" s="6">
        <f>((D10+I10)/W10)*100</f>
        <v>24.242424242424242</v>
      </c>
      <c r="Y10" s="6">
        <f>100-X10</f>
        <v>75.757575757575751</v>
      </c>
      <c r="Z10" s="6">
        <f>B4/120</f>
        <v>0.11666666666666667</v>
      </c>
      <c r="AA10" s="6">
        <f>H4/120</f>
        <v>0.27500000000000002</v>
      </c>
      <c r="AB10" s="6">
        <f>(M4+2)/120</f>
        <v>0.60833333333333328</v>
      </c>
      <c r="AC10" s="6">
        <f>((M10+2)/(V10-Q10))*100</f>
        <v>69.523809523809518</v>
      </c>
      <c r="AD10" s="6">
        <f>S4/120</f>
        <v>0.875</v>
      </c>
      <c r="AE10" s="6">
        <f>I10</f>
        <v>1</v>
      </c>
      <c r="AF10" s="6">
        <v>0</v>
      </c>
      <c r="AG10" s="6">
        <f>(AF10/AE10)*100</f>
        <v>0</v>
      </c>
      <c r="AH10" s="6" t="s">
        <v>28</v>
      </c>
    </row>
  </sheetData>
  <mergeCells count="5">
    <mergeCell ref="S2:T2"/>
    <mergeCell ref="H2:I2"/>
    <mergeCell ref="K2:M2"/>
    <mergeCell ref="O2:Q2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278A-4A7C-0543-B9C5-BA9F9DFB7644}">
  <dimension ref="B2:AH35"/>
  <sheetViews>
    <sheetView zoomScale="50" workbookViewId="0">
      <selection activeCell="F23" sqref="F23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25.1640625" style="24" bestFit="1" customWidth="1"/>
    <col min="7" max="7" width="3.6640625" style="5" customWidth="1"/>
    <col min="8" max="8" width="21.1640625" style="5" bestFit="1" customWidth="1"/>
    <col min="9" max="9" width="14.1640625" style="5" bestFit="1" customWidth="1"/>
    <col min="10" max="10" width="4.83203125" style="5" customWidth="1"/>
    <col min="11" max="11" width="17.5" style="5" bestFit="1" customWidth="1"/>
    <col min="12" max="12" width="16.1640625" style="5" bestFit="1" customWidth="1"/>
    <col min="13" max="13" width="18.1640625" style="5" bestFit="1" customWidth="1"/>
    <col min="14" max="14" width="5.832031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" style="5" customWidth="1"/>
    <col min="19" max="19" width="21.1640625" style="5" bestFit="1" customWidth="1"/>
    <col min="20" max="20" width="14.1640625" style="5" bestFit="1" customWidth="1"/>
    <col min="21" max="21" width="5.83203125" style="5" customWidth="1"/>
    <col min="22" max="22" width="40.6640625" style="5" bestFit="1" customWidth="1"/>
    <col min="23" max="23" width="19.6640625" style="5" bestFit="1" customWidth="1"/>
    <col min="24" max="24" width="34.5" style="6" customWidth="1"/>
    <col min="25" max="25" width="20.5" style="6" customWidth="1"/>
    <col min="26" max="26" width="11" style="6" bestFit="1" customWidth="1"/>
    <col min="27" max="27" width="14.1640625" style="6" customWidth="1"/>
    <col min="28" max="29" width="15.5" style="6" customWidth="1"/>
    <col min="30" max="30" width="16.83203125" style="6" bestFit="1" customWidth="1"/>
    <col min="31" max="32" width="14.83203125" style="5" bestFit="1" customWidth="1"/>
    <col min="33" max="33" width="13.5" style="5" bestFit="1" customWidth="1"/>
    <col min="34" max="34" width="25.1640625" style="5" bestFit="1" customWidth="1"/>
    <col min="35" max="16384" width="8.83203125" style="5"/>
  </cols>
  <sheetData>
    <row r="2" spans="2:34" ht="81" customHeight="1" x14ac:dyDescent="0.3">
      <c r="B2" s="36" t="s">
        <v>0</v>
      </c>
      <c r="C2" s="37"/>
      <c r="D2" s="37"/>
      <c r="E2" s="37"/>
      <c r="F2" s="38"/>
      <c r="G2" s="13"/>
      <c r="H2" s="28" t="s">
        <v>4</v>
      </c>
      <c r="I2" s="29"/>
      <c r="J2" s="13"/>
      <c r="K2" s="30" t="s">
        <v>7</v>
      </c>
      <c r="L2" s="31"/>
      <c r="M2" s="32"/>
      <c r="N2" s="13"/>
      <c r="O2" s="33" t="s">
        <v>22</v>
      </c>
      <c r="P2" s="34"/>
      <c r="Q2" s="35"/>
      <c r="R2" s="13"/>
      <c r="S2" s="26" t="s">
        <v>8</v>
      </c>
      <c r="T2" s="27"/>
      <c r="U2" s="13"/>
      <c r="V2" s="3" t="s">
        <v>14</v>
      </c>
      <c r="W2" s="3" t="s">
        <v>18</v>
      </c>
      <c r="X2" s="4" t="s">
        <v>15</v>
      </c>
      <c r="Y2" s="4" t="s">
        <v>16</v>
      </c>
      <c r="Z2" s="4" t="s">
        <v>23</v>
      </c>
      <c r="AA2" s="4" t="s">
        <v>10</v>
      </c>
      <c r="AB2" s="4" t="s">
        <v>24</v>
      </c>
      <c r="AC2" s="4" t="s">
        <v>26</v>
      </c>
      <c r="AD2" s="4" t="s">
        <v>25</v>
      </c>
      <c r="AE2" s="4" t="s">
        <v>11</v>
      </c>
      <c r="AF2" s="4" t="s">
        <v>12</v>
      </c>
      <c r="AG2" s="4" t="s">
        <v>17</v>
      </c>
      <c r="AH2" s="3" t="s">
        <v>27</v>
      </c>
    </row>
    <row r="3" spans="2:34" s="16" customFormat="1" x14ac:dyDescent="0.3">
      <c r="B3" s="12" t="s">
        <v>1</v>
      </c>
      <c r="C3" s="13" t="s">
        <v>2</v>
      </c>
      <c r="D3" s="13" t="s">
        <v>3</v>
      </c>
      <c r="E3" s="21" t="s">
        <v>19</v>
      </c>
      <c r="F3" s="22" t="s">
        <v>29</v>
      </c>
      <c r="G3" s="13"/>
      <c r="H3" s="12" t="s">
        <v>5</v>
      </c>
      <c r="I3" s="15" t="s">
        <v>6</v>
      </c>
      <c r="J3" s="13"/>
      <c r="K3" s="12" t="s">
        <v>1</v>
      </c>
      <c r="L3" s="13" t="s">
        <v>2</v>
      </c>
      <c r="M3" s="15" t="s">
        <v>3</v>
      </c>
      <c r="N3" s="13"/>
      <c r="O3" s="12" t="s">
        <v>1</v>
      </c>
      <c r="P3" s="13" t="s">
        <v>2</v>
      </c>
      <c r="Q3" s="15" t="s">
        <v>3</v>
      </c>
      <c r="R3" s="13"/>
      <c r="S3" s="12" t="s">
        <v>5</v>
      </c>
      <c r="T3" s="15" t="s">
        <v>6</v>
      </c>
      <c r="U3" s="13"/>
      <c r="V3" s="13" t="s">
        <v>9</v>
      </c>
      <c r="X3" s="17"/>
      <c r="Y3" s="17"/>
      <c r="Z3" s="17"/>
      <c r="AA3" s="17"/>
      <c r="AB3" s="17"/>
      <c r="AC3" s="17"/>
      <c r="AD3" s="17"/>
    </row>
    <row r="4" spans="2:34" x14ac:dyDescent="0.3">
      <c r="B4" s="7">
        <v>2</v>
      </c>
      <c r="C4" s="5">
        <v>2</v>
      </c>
      <c r="D4" s="5">
        <f>(C4-B4)+1</f>
        <v>1</v>
      </c>
      <c r="E4" s="5">
        <v>1</v>
      </c>
      <c r="F4" s="23">
        <f>((B5-C4)-1)*0.5</f>
        <v>10.5</v>
      </c>
      <c r="H4" s="7">
        <v>205</v>
      </c>
      <c r="I4" s="8">
        <v>1</v>
      </c>
      <c r="K4" s="7">
        <v>206</v>
      </c>
      <c r="L4" s="5">
        <v>237</v>
      </c>
      <c r="M4" s="8">
        <f>(L4-K4)+1</f>
        <v>32</v>
      </c>
      <c r="O4" s="7"/>
      <c r="Q4" s="8"/>
      <c r="S4" s="7">
        <v>442</v>
      </c>
      <c r="T4" s="8">
        <v>1</v>
      </c>
      <c r="V4" s="5">
        <v>442</v>
      </c>
    </row>
    <row r="5" spans="2:34" x14ac:dyDescent="0.3">
      <c r="B5" s="7">
        <v>24</v>
      </c>
      <c r="C5" s="5">
        <v>25</v>
      </c>
      <c r="D5" s="5">
        <f t="shared" ref="D5:D32" si="0">(C5-B5)+1</f>
        <v>2</v>
      </c>
      <c r="E5" s="5">
        <v>1</v>
      </c>
      <c r="F5" s="23">
        <f t="shared" ref="F5:F31" si="1">((B6-C5)-1)*0.5</f>
        <v>3.5</v>
      </c>
      <c r="H5" s="7">
        <v>363</v>
      </c>
      <c r="I5" s="8">
        <v>1</v>
      </c>
      <c r="K5" s="7">
        <v>364</v>
      </c>
      <c r="L5" s="5">
        <v>441</v>
      </c>
      <c r="M5" s="8">
        <f>(L5-K5)+1</f>
        <v>78</v>
      </c>
      <c r="O5" s="7"/>
      <c r="Q5" s="8"/>
      <c r="S5" s="7"/>
      <c r="T5" s="8"/>
    </row>
    <row r="6" spans="2:34" x14ac:dyDescent="0.3">
      <c r="B6" s="7">
        <v>33</v>
      </c>
      <c r="C6" s="5">
        <v>40</v>
      </c>
      <c r="D6" s="5">
        <f t="shared" si="0"/>
        <v>8</v>
      </c>
      <c r="E6" s="5">
        <v>1</v>
      </c>
      <c r="F6" s="23">
        <f t="shared" si="1"/>
        <v>8</v>
      </c>
      <c r="H6" s="7"/>
      <c r="I6" s="8"/>
      <c r="K6" s="7"/>
      <c r="M6" s="8"/>
      <c r="O6" s="7"/>
      <c r="Q6" s="8"/>
      <c r="S6" s="7"/>
      <c r="T6" s="8"/>
    </row>
    <row r="7" spans="2:34" x14ac:dyDescent="0.3">
      <c r="B7" s="7">
        <v>57</v>
      </c>
      <c r="C7" s="5">
        <v>63</v>
      </c>
      <c r="D7" s="5">
        <f t="shared" si="0"/>
        <v>7</v>
      </c>
      <c r="E7" s="5">
        <v>1</v>
      </c>
      <c r="F7" s="23">
        <f t="shared" si="1"/>
        <v>8</v>
      </c>
      <c r="H7" s="7"/>
      <c r="I7" s="8"/>
      <c r="K7" s="7"/>
      <c r="M7" s="8"/>
      <c r="O7" s="7"/>
      <c r="Q7" s="8"/>
      <c r="S7" s="7"/>
      <c r="T7" s="8"/>
    </row>
    <row r="8" spans="2:34" x14ac:dyDescent="0.3">
      <c r="B8" s="7">
        <v>80</v>
      </c>
      <c r="C8" s="5">
        <v>80</v>
      </c>
      <c r="D8" s="5">
        <f t="shared" si="0"/>
        <v>1</v>
      </c>
      <c r="E8" s="5">
        <v>1</v>
      </c>
      <c r="F8" s="23">
        <f t="shared" si="1"/>
        <v>1.5</v>
      </c>
      <c r="H8" s="7"/>
      <c r="I8" s="8"/>
      <c r="K8" s="7"/>
      <c r="M8" s="8"/>
      <c r="O8" s="7"/>
      <c r="Q8" s="8"/>
      <c r="S8" s="7"/>
      <c r="T8" s="8"/>
    </row>
    <row r="9" spans="2:34" x14ac:dyDescent="0.3">
      <c r="B9" s="7">
        <v>84</v>
      </c>
      <c r="C9" s="5">
        <v>85</v>
      </c>
      <c r="D9" s="5">
        <f t="shared" si="0"/>
        <v>2</v>
      </c>
      <c r="E9" s="5">
        <v>1</v>
      </c>
      <c r="F9" s="23">
        <f t="shared" si="1"/>
        <v>2</v>
      </c>
      <c r="H9" s="7"/>
      <c r="I9" s="8"/>
      <c r="K9" s="7"/>
      <c r="M9" s="8"/>
      <c r="O9" s="7"/>
      <c r="Q9" s="8"/>
      <c r="S9" s="7"/>
      <c r="T9" s="8"/>
    </row>
    <row r="10" spans="2:34" x14ac:dyDescent="0.3">
      <c r="B10" s="7">
        <v>90</v>
      </c>
      <c r="C10" s="5">
        <v>90</v>
      </c>
      <c r="D10" s="5">
        <f t="shared" si="0"/>
        <v>1</v>
      </c>
      <c r="E10" s="5">
        <v>1</v>
      </c>
      <c r="F10" s="23">
        <f t="shared" si="1"/>
        <v>4.5</v>
      </c>
      <c r="H10" s="7"/>
      <c r="I10" s="8"/>
      <c r="K10" s="7"/>
      <c r="M10" s="8"/>
      <c r="O10" s="7"/>
      <c r="Q10" s="8"/>
      <c r="S10" s="7"/>
      <c r="T10" s="8"/>
    </row>
    <row r="11" spans="2:34" x14ac:dyDescent="0.3">
      <c r="B11" s="7">
        <v>100</v>
      </c>
      <c r="C11" s="5">
        <v>100</v>
      </c>
      <c r="D11" s="5">
        <f t="shared" si="0"/>
        <v>1</v>
      </c>
      <c r="E11" s="5">
        <v>1</v>
      </c>
      <c r="F11" s="23">
        <f t="shared" si="1"/>
        <v>1</v>
      </c>
      <c r="H11" s="7"/>
      <c r="I11" s="8"/>
      <c r="K11" s="7"/>
      <c r="M11" s="8"/>
      <c r="O11" s="7"/>
      <c r="Q11" s="8"/>
      <c r="S11" s="7"/>
      <c r="T11" s="8"/>
    </row>
    <row r="12" spans="2:34" x14ac:dyDescent="0.3">
      <c r="B12" s="7">
        <v>103</v>
      </c>
      <c r="C12" s="5">
        <v>103</v>
      </c>
      <c r="D12" s="5">
        <f t="shared" si="0"/>
        <v>1</v>
      </c>
      <c r="E12" s="5">
        <v>1</v>
      </c>
      <c r="F12" s="23">
        <f t="shared" si="1"/>
        <v>0.5</v>
      </c>
      <c r="H12" s="7"/>
      <c r="I12" s="8"/>
      <c r="K12" s="7"/>
      <c r="M12" s="8"/>
      <c r="O12" s="7"/>
      <c r="Q12" s="8"/>
      <c r="S12" s="7"/>
      <c r="T12" s="8"/>
    </row>
    <row r="13" spans="2:34" x14ac:dyDescent="0.3">
      <c r="B13" s="7">
        <v>105</v>
      </c>
      <c r="C13" s="5">
        <v>106</v>
      </c>
      <c r="D13" s="5">
        <f t="shared" si="0"/>
        <v>2</v>
      </c>
      <c r="E13" s="5">
        <v>1</v>
      </c>
      <c r="F13" s="23">
        <f t="shared" si="1"/>
        <v>2.5</v>
      </c>
      <c r="H13" s="7"/>
      <c r="I13" s="8"/>
      <c r="K13" s="7"/>
      <c r="M13" s="8"/>
      <c r="O13" s="7"/>
      <c r="Q13" s="8"/>
      <c r="S13" s="7"/>
      <c r="T13" s="8"/>
    </row>
    <row r="14" spans="2:34" x14ac:dyDescent="0.3">
      <c r="B14" s="7">
        <v>112</v>
      </c>
      <c r="C14" s="5">
        <v>114</v>
      </c>
      <c r="D14" s="5">
        <f t="shared" si="0"/>
        <v>3</v>
      </c>
      <c r="E14" s="5">
        <v>1</v>
      </c>
      <c r="F14" s="23">
        <f t="shared" si="1"/>
        <v>11.5</v>
      </c>
      <c r="H14" s="7"/>
      <c r="I14" s="8"/>
      <c r="K14" s="7"/>
      <c r="M14" s="8"/>
      <c r="O14" s="7"/>
      <c r="Q14" s="8"/>
      <c r="S14" s="7"/>
      <c r="T14" s="8"/>
    </row>
    <row r="15" spans="2:34" x14ac:dyDescent="0.3">
      <c r="B15" s="7">
        <v>138</v>
      </c>
      <c r="C15" s="5">
        <v>138</v>
      </c>
      <c r="D15" s="5">
        <f t="shared" si="0"/>
        <v>1</v>
      </c>
      <c r="E15" s="5">
        <v>1</v>
      </c>
      <c r="F15" s="23">
        <f t="shared" si="1"/>
        <v>0.5</v>
      </c>
      <c r="H15" s="7"/>
      <c r="I15" s="8"/>
      <c r="K15" s="7"/>
      <c r="M15" s="8"/>
      <c r="O15" s="7"/>
      <c r="Q15" s="8"/>
      <c r="S15" s="7"/>
      <c r="T15" s="8"/>
    </row>
    <row r="16" spans="2:34" x14ac:dyDescent="0.3">
      <c r="B16" s="7">
        <v>140</v>
      </c>
      <c r="C16" s="5">
        <v>140</v>
      </c>
      <c r="D16" s="5">
        <f t="shared" si="0"/>
        <v>1</v>
      </c>
      <c r="E16" s="5">
        <v>1</v>
      </c>
      <c r="F16" s="23">
        <f t="shared" si="1"/>
        <v>1</v>
      </c>
      <c r="H16" s="7"/>
      <c r="I16" s="8"/>
      <c r="K16" s="7"/>
      <c r="M16" s="8"/>
      <c r="O16" s="7"/>
      <c r="Q16" s="8"/>
      <c r="S16" s="7"/>
      <c r="T16" s="8"/>
    </row>
    <row r="17" spans="2:20" x14ac:dyDescent="0.3">
      <c r="B17" s="7">
        <v>143</v>
      </c>
      <c r="C17" s="5">
        <v>143</v>
      </c>
      <c r="D17" s="5">
        <f t="shared" si="0"/>
        <v>1</v>
      </c>
      <c r="E17" s="5">
        <v>1</v>
      </c>
      <c r="F17" s="23">
        <f t="shared" si="1"/>
        <v>1.5</v>
      </c>
      <c r="H17" s="7"/>
      <c r="I17" s="8"/>
      <c r="K17" s="7"/>
      <c r="M17" s="8"/>
      <c r="O17" s="7"/>
      <c r="Q17" s="8"/>
      <c r="S17" s="7"/>
      <c r="T17" s="8"/>
    </row>
    <row r="18" spans="2:20" x14ac:dyDescent="0.3">
      <c r="B18" s="7">
        <v>147</v>
      </c>
      <c r="C18" s="5">
        <v>147</v>
      </c>
      <c r="D18" s="5">
        <f t="shared" si="0"/>
        <v>1</v>
      </c>
      <c r="E18" s="5">
        <v>1</v>
      </c>
      <c r="F18" s="23">
        <f t="shared" si="1"/>
        <v>1</v>
      </c>
      <c r="H18" s="7"/>
      <c r="I18" s="8"/>
      <c r="K18" s="7"/>
      <c r="M18" s="8"/>
      <c r="O18" s="7"/>
      <c r="Q18" s="8"/>
      <c r="S18" s="7"/>
      <c r="T18" s="8"/>
    </row>
    <row r="19" spans="2:20" x14ac:dyDescent="0.3">
      <c r="B19" s="7">
        <v>150</v>
      </c>
      <c r="C19" s="5">
        <v>151</v>
      </c>
      <c r="D19" s="5">
        <f t="shared" si="0"/>
        <v>2</v>
      </c>
      <c r="E19" s="5">
        <v>1</v>
      </c>
      <c r="F19" s="23">
        <f t="shared" si="1"/>
        <v>1.5</v>
      </c>
      <c r="H19" s="7"/>
      <c r="I19" s="8"/>
      <c r="K19" s="7"/>
      <c r="M19" s="8"/>
      <c r="O19" s="7"/>
      <c r="Q19" s="8"/>
      <c r="S19" s="7"/>
      <c r="T19" s="8"/>
    </row>
    <row r="20" spans="2:20" x14ac:dyDescent="0.3">
      <c r="B20" s="7">
        <v>155</v>
      </c>
      <c r="C20" s="5">
        <v>156</v>
      </c>
      <c r="D20" s="5">
        <f t="shared" si="0"/>
        <v>2</v>
      </c>
      <c r="E20" s="5">
        <v>1</v>
      </c>
      <c r="F20" s="23">
        <f t="shared" si="1"/>
        <v>1</v>
      </c>
      <c r="H20" s="7"/>
      <c r="I20" s="8"/>
      <c r="K20" s="7"/>
      <c r="M20" s="8"/>
      <c r="O20" s="7"/>
      <c r="Q20" s="8"/>
      <c r="S20" s="7"/>
      <c r="T20" s="8"/>
    </row>
    <row r="21" spans="2:20" x14ac:dyDescent="0.3">
      <c r="B21" s="7">
        <v>159</v>
      </c>
      <c r="C21" s="5">
        <v>159</v>
      </c>
      <c r="D21" s="5">
        <f t="shared" si="0"/>
        <v>1</v>
      </c>
      <c r="E21" s="5">
        <v>1</v>
      </c>
      <c r="F21" s="23">
        <f t="shared" si="1"/>
        <v>6</v>
      </c>
      <c r="H21" s="7"/>
      <c r="I21" s="8"/>
      <c r="K21" s="7"/>
      <c r="M21" s="8"/>
      <c r="O21" s="7"/>
      <c r="Q21" s="8"/>
      <c r="S21" s="7"/>
      <c r="T21" s="8"/>
    </row>
    <row r="22" spans="2:20" x14ac:dyDescent="0.3">
      <c r="B22" s="7">
        <v>172</v>
      </c>
      <c r="C22" s="5">
        <v>177</v>
      </c>
      <c r="D22" s="5">
        <f t="shared" si="0"/>
        <v>6</v>
      </c>
      <c r="E22" s="5">
        <v>1</v>
      </c>
      <c r="F22" s="23">
        <f>((B23-C22-M4)-1)*0.5</f>
        <v>29</v>
      </c>
      <c r="H22" s="7"/>
      <c r="I22" s="8"/>
      <c r="K22" s="7"/>
      <c r="M22" s="8"/>
      <c r="O22" s="7"/>
      <c r="Q22" s="8"/>
      <c r="S22" s="7"/>
      <c r="T22" s="8"/>
    </row>
    <row r="23" spans="2:20" x14ac:dyDescent="0.3">
      <c r="B23" s="7">
        <v>268</v>
      </c>
      <c r="C23" s="5">
        <v>269</v>
      </c>
      <c r="D23" s="5">
        <f t="shared" si="0"/>
        <v>2</v>
      </c>
      <c r="E23" s="5">
        <v>1</v>
      </c>
      <c r="F23" s="23">
        <f t="shared" si="1"/>
        <v>4</v>
      </c>
      <c r="H23" s="7"/>
      <c r="I23" s="8"/>
      <c r="K23" s="7"/>
      <c r="M23" s="8"/>
      <c r="O23" s="7"/>
      <c r="Q23" s="8"/>
      <c r="S23" s="7"/>
      <c r="T23" s="8"/>
    </row>
    <row r="24" spans="2:20" x14ac:dyDescent="0.3">
      <c r="B24" s="7">
        <v>278</v>
      </c>
      <c r="C24" s="5">
        <v>278</v>
      </c>
      <c r="D24" s="5">
        <f t="shared" si="0"/>
        <v>1</v>
      </c>
      <c r="E24" s="5">
        <v>1</v>
      </c>
      <c r="F24" s="23">
        <f t="shared" si="1"/>
        <v>3</v>
      </c>
      <c r="H24" s="7"/>
      <c r="I24" s="8"/>
      <c r="K24" s="7"/>
      <c r="M24" s="8"/>
      <c r="O24" s="7"/>
      <c r="Q24" s="8"/>
      <c r="S24" s="7"/>
      <c r="T24" s="8"/>
    </row>
    <row r="25" spans="2:20" x14ac:dyDescent="0.3">
      <c r="B25" s="7">
        <v>285</v>
      </c>
      <c r="C25" s="5">
        <v>286</v>
      </c>
      <c r="D25" s="5">
        <f t="shared" si="0"/>
        <v>2</v>
      </c>
      <c r="E25" s="5">
        <v>1</v>
      </c>
      <c r="F25" s="23">
        <f t="shared" si="1"/>
        <v>3</v>
      </c>
      <c r="H25" s="7"/>
      <c r="I25" s="8"/>
      <c r="K25" s="7"/>
      <c r="M25" s="8"/>
      <c r="O25" s="7"/>
      <c r="Q25" s="8"/>
      <c r="S25" s="7"/>
      <c r="T25" s="8"/>
    </row>
    <row r="26" spans="2:20" x14ac:dyDescent="0.3">
      <c r="B26" s="7">
        <v>293</v>
      </c>
      <c r="C26" s="5">
        <v>293</v>
      </c>
      <c r="D26" s="5">
        <f t="shared" si="0"/>
        <v>1</v>
      </c>
      <c r="E26" s="5">
        <v>1</v>
      </c>
      <c r="F26" s="23">
        <f t="shared" si="1"/>
        <v>1.5</v>
      </c>
      <c r="H26" s="7"/>
      <c r="I26" s="8"/>
      <c r="K26" s="7"/>
      <c r="M26" s="8"/>
      <c r="O26" s="7"/>
      <c r="Q26" s="8"/>
      <c r="S26" s="7"/>
      <c r="T26" s="8"/>
    </row>
    <row r="27" spans="2:20" x14ac:dyDescent="0.3">
      <c r="B27" s="7">
        <v>297</v>
      </c>
      <c r="C27" s="5">
        <v>298</v>
      </c>
      <c r="D27" s="5">
        <f t="shared" si="0"/>
        <v>2</v>
      </c>
      <c r="E27" s="5">
        <v>1</v>
      </c>
      <c r="F27" s="23">
        <f t="shared" si="1"/>
        <v>7</v>
      </c>
      <c r="H27" s="7"/>
      <c r="I27" s="8"/>
      <c r="K27" s="7"/>
      <c r="M27" s="8"/>
      <c r="O27" s="7"/>
      <c r="Q27" s="8"/>
      <c r="S27" s="7"/>
      <c r="T27" s="8"/>
    </row>
    <row r="28" spans="2:20" x14ac:dyDescent="0.3">
      <c r="B28" s="7">
        <v>313</v>
      </c>
      <c r="C28" s="5">
        <v>313</v>
      </c>
      <c r="D28" s="5">
        <f t="shared" si="0"/>
        <v>1</v>
      </c>
      <c r="E28" s="5">
        <v>1</v>
      </c>
      <c r="F28" s="23">
        <f t="shared" si="1"/>
        <v>5</v>
      </c>
      <c r="H28" s="7"/>
      <c r="I28" s="8"/>
      <c r="K28" s="7"/>
      <c r="M28" s="8"/>
      <c r="O28" s="7"/>
      <c r="Q28" s="8"/>
      <c r="S28" s="7"/>
      <c r="T28" s="8"/>
    </row>
    <row r="29" spans="2:20" x14ac:dyDescent="0.3">
      <c r="B29" s="7">
        <v>324</v>
      </c>
      <c r="C29" s="5">
        <v>325</v>
      </c>
      <c r="D29" s="5">
        <f t="shared" si="0"/>
        <v>2</v>
      </c>
      <c r="E29" s="5">
        <v>1</v>
      </c>
      <c r="F29" s="23">
        <f t="shared" si="1"/>
        <v>1.5</v>
      </c>
      <c r="H29" s="7"/>
      <c r="I29" s="8"/>
      <c r="K29" s="7"/>
      <c r="M29" s="8"/>
      <c r="O29" s="7"/>
      <c r="Q29" s="8"/>
      <c r="S29" s="7"/>
      <c r="T29" s="8"/>
    </row>
    <row r="30" spans="2:20" x14ac:dyDescent="0.3">
      <c r="B30" s="7">
        <v>329</v>
      </c>
      <c r="C30" s="5">
        <v>330</v>
      </c>
      <c r="D30" s="5">
        <f t="shared" si="0"/>
        <v>2</v>
      </c>
      <c r="E30" s="5">
        <v>1</v>
      </c>
      <c r="F30" s="23">
        <f t="shared" si="1"/>
        <v>2.5</v>
      </c>
      <c r="H30" s="7"/>
      <c r="I30" s="8"/>
      <c r="K30" s="7"/>
      <c r="M30" s="8"/>
      <c r="O30" s="7"/>
      <c r="Q30" s="8"/>
      <c r="S30" s="7"/>
      <c r="T30" s="8"/>
    </row>
    <row r="31" spans="2:20" x14ac:dyDescent="0.3">
      <c r="B31" s="7">
        <v>336</v>
      </c>
      <c r="C31" s="5">
        <v>339</v>
      </c>
      <c r="D31" s="5">
        <f t="shared" si="0"/>
        <v>4</v>
      </c>
      <c r="E31" s="5">
        <v>1</v>
      </c>
      <c r="F31" s="23">
        <f t="shared" si="1"/>
        <v>8.5</v>
      </c>
      <c r="H31" s="7"/>
      <c r="I31" s="8"/>
      <c r="K31" s="7"/>
      <c r="M31" s="8"/>
      <c r="O31" s="7"/>
      <c r="Q31" s="8"/>
      <c r="S31" s="7"/>
      <c r="T31" s="8"/>
    </row>
    <row r="32" spans="2:20" x14ac:dyDescent="0.3">
      <c r="B32" s="7">
        <v>357</v>
      </c>
      <c r="C32" s="5">
        <v>358</v>
      </c>
      <c r="D32" s="5">
        <f t="shared" si="0"/>
        <v>2</v>
      </c>
      <c r="E32" s="5">
        <v>1</v>
      </c>
      <c r="F32" s="23"/>
      <c r="H32" s="7"/>
      <c r="I32" s="8"/>
      <c r="K32" s="7"/>
      <c r="M32" s="8"/>
      <c r="O32" s="7"/>
      <c r="Q32" s="8"/>
      <c r="S32" s="7"/>
      <c r="T32" s="8"/>
    </row>
    <row r="33" spans="2:34" x14ac:dyDescent="0.3">
      <c r="B33" s="9"/>
      <c r="C33" s="10"/>
      <c r="D33" s="10"/>
      <c r="E33" s="10"/>
      <c r="F33" s="25"/>
      <c r="H33" s="9"/>
      <c r="I33" s="11"/>
      <c r="K33" s="9"/>
      <c r="L33" s="10"/>
      <c r="M33" s="11"/>
      <c r="O33" s="9"/>
      <c r="P33" s="10"/>
      <c r="Q33" s="11"/>
      <c r="S33" s="9"/>
      <c r="T33" s="11"/>
    </row>
    <row r="35" spans="2:34" x14ac:dyDescent="0.3">
      <c r="D35" s="5">
        <f>SUM(D4:D33)</f>
        <v>63</v>
      </c>
      <c r="E35" s="5">
        <f>SUM(E4:E33)</f>
        <v>29</v>
      </c>
      <c r="F35" s="24">
        <f>AVERAGE(F4:F33)</f>
        <v>4.6785714285714288</v>
      </c>
      <c r="I35" s="5">
        <f>SUM(I4:I33)</f>
        <v>2</v>
      </c>
      <c r="M35" s="5">
        <f>SUM(M4:M33)</f>
        <v>110</v>
      </c>
      <c r="Q35" s="5">
        <f>SUM(Q4:Q33)</f>
        <v>0</v>
      </c>
      <c r="T35" s="5">
        <f>SUM(T4:T33)</f>
        <v>1</v>
      </c>
      <c r="V35" s="5">
        <f>SUM(V4:V33)</f>
        <v>442</v>
      </c>
      <c r="W35" s="5">
        <f>V35-(M35+Q35+T35)</f>
        <v>331</v>
      </c>
      <c r="X35" s="6">
        <f>((D35+I35)/W35)*100</f>
        <v>19.637462235649547</v>
      </c>
      <c r="Y35" s="6">
        <f>100-X35</f>
        <v>80.362537764350449</v>
      </c>
      <c r="Z35" s="6">
        <f>B4/120</f>
        <v>1.6666666666666666E-2</v>
      </c>
      <c r="AA35" s="6">
        <f>H4/120</f>
        <v>1.7083333333333333</v>
      </c>
      <c r="AB35" s="6">
        <f>(M5+2)/120</f>
        <v>0.66666666666666663</v>
      </c>
      <c r="AC35" s="6">
        <f>((M35+2)/(V35-Q35))*100</f>
        <v>25.339366515837103</v>
      </c>
      <c r="AD35" s="6">
        <f>S4/120</f>
        <v>3.6833333333333331</v>
      </c>
      <c r="AE35" s="6">
        <f>I35</f>
        <v>2</v>
      </c>
      <c r="AF35" s="6">
        <v>1</v>
      </c>
      <c r="AG35" s="6">
        <f>(AF35/AE35)*100</f>
        <v>50</v>
      </c>
      <c r="AH35" s="6">
        <f>AVERAGE((M4+1))/120</f>
        <v>0.27500000000000002</v>
      </c>
    </row>
  </sheetData>
  <mergeCells count="5">
    <mergeCell ref="H2:I2"/>
    <mergeCell ref="K2:M2"/>
    <mergeCell ref="O2:Q2"/>
    <mergeCell ref="S2:T2"/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69D6-E9B0-DE4D-8FC5-9C58178E0F6E}">
  <dimension ref="B2:AG8"/>
  <sheetViews>
    <sheetView zoomScale="56" workbookViewId="0">
      <selection activeCell="AG8" sqref="AG8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5.83203125" style="5" customWidth="1"/>
    <col min="14" max="14" width="17.5" style="5" bestFit="1" customWidth="1"/>
    <col min="15" max="15" width="16.1640625" style="5" bestFit="1" customWidth="1"/>
    <col min="16" max="16" width="18.1640625" style="5" bestFit="1" customWidth="1"/>
    <col min="17" max="17" width="5" style="5" customWidth="1"/>
    <col min="18" max="18" width="21.1640625" style="5" bestFit="1" customWidth="1"/>
    <col min="19" max="19" width="14.1640625" style="5" bestFit="1" customWidth="1"/>
    <col min="20" max="20" width="5.83203125" style="5" customWidth="1"/>
    <col min="21" max="21" width="40.6640625" style="5" bestFit="1" customWidth="1"/>
    <col min="22" max="22" width="19.6640625" style="5" bestFit="1" customWidth="1"/>
    <col min="23" max="23" width="34.5" style="6" customWidth="1"/>
    <col min="24" max="24" width="20.5" style="6" customWidth="1"/>
    <col min="25" max="25" width="11" style="6" bestFit="1" customWidth="1"/>
    <col min="26" max="26" width="14.1640625" style="6" customWidth="1"/>
    <col min="27" max="28" width="15.5" style="6" customWidth="1"/>
    <col min="29" max="29" width="16.83203125" style="6" bestFit="1" customWidth="1"/>
    <col min="30" max="31" width="14.83203125" style="5" bestFit="1" customWidth="1"/>
    <col min="32" max="32" width="13.5" style="5" bestFit="1" customWidth="1"/>
    <col min="33" max="33" width="23.83203125" style="5" bestFit="1" customWidth="1"/>
    <col min="34" max="16384" width="8.83203125" style="5"/>
  </cols>
  <sheetData>
    <row r="2" spans="2:33" ht="81" customHeight="1" x14ac:dyDescent="0.3">
      <c r="B2" s="36" t="s">
        <v>0</v>
      </c>
      <c r="C2" s="37"/>
      <c r="D2" s="37"/>
      <c r="E2" s="38"/>
      <c r="F2" s="13"/>
      <c r="G2" s="28" t="s">
        <v>4</v>
      </c>
      <c r="H2" s="29"/>
      <c r="I2" s="13"/>
      <c r="J2" s="30" t="s">
        <v>7</v>
      </c>
      <c r="K2" s="31"/>
      <c r="L2" s="32"/>
      <c r="M2" s="13"/>
      <c r="N2" s="33" t="s">
        <v>22</v>
      </c>
      <c r="O2" s="34"/>
      <c r="P2" s="35"/>
      <c r="Q2" s="13"/>
      <c r="R2" s="26" t="s">
        <v>8</v>
      </c>
      <c r="S2" s="27"/>
      <c r="T2" s="13"/>
      <c r="U2" s="3" t="s">
        <v>14</v>
      </c>
      <c r="V2" s="3" t="s">
        <v>18</v>
      </c>
      <c r="W2" s="4" t="s">
        <v>15</v>
      </c>
      <c r="X2" s="4" t="s">
        <v>16</v>
      </c>
      <c r="Y2" s="4" t="s">
        <v>23</v>
      </c>
      <c r="Z2" s="4" t="s">
        <v>10</v>
      </c>
      <c r="AA2" s="4" t="s">
        <v>24</v>
      </c>
      <c r="AB2" s="4" t="s">
        <v>26</v>
      </c>
      <c r="AC2" s="4" t="s">
        <v>25</v>
      </c>
      <c r="AD2" s="4" t="s">
        <v>11</v>
      </c>
      <c r="AE2" s="4" t="s">
        <v>12</v>
      </c>
      <c r="AF2" s="4" t="s">
        <v>17</v>
      </c>
      <c r="AG2" s="3" t="s">
        <v>27</v>
      </c>
    </row>
    <row r="3" spans="2:33" s="16" customFormat="1" x14ac:dyDescent="0.3">
      <c r="B3" s="12" t="s">
        <v>1</v>
      </c>
      <c r="C3" s="13" t="s">
        <v>2</v>
      </c>
      <c r="D3" s="13" t="s">
        <v>3</v>
      </c>
      <c r="E3" s="14" t="s">
        <v>19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5" t="s">
        <v>3</v>
      </c>
      <c r="M3" s="13"/>
      <c r="N3" s="12" t="s">
        <v>1</v>
      </c>
      <c r="O3" s="13" t="s">
        <v>2</v>
      </c>
      <c r="P3" s="15" t="s">
        <v>3</v>
      </c>
      <c r="Q3" s="13"/>
      <c r="R3" s="12" t="s">
        <v>5</v>
      </c>
      <c r="S3" s="15" t="s">
        <v>6</v>
      </c>
      <c r="T3" s="13"/>
      <c r="U3" s="13" t="s">
        <v>9</v>
      </c>
      <c r="W3" s="17"/>
      <c r="X3" s="17"/>
      <c r="Y3" s="17"/>
      <c r="Z3" s="17"/>
      <c r="AA3" s="17"/>
      <c r="AB3" s="17"/>
      <c r="AC3" s="17"/>
    </row>
    <row r="4" spans="2:33" x14ac:dyDescent="0.3">
      <c r="B4" s="7">
        <v>72</v>
      </c>
      <c r="C4" s="5">
        <v>72</v>
      </c>
      <c r="D4" s="5">
        <f>(C4-B4)+1</f>
        <v>1</v>
      </c>
      <c r="E4" s="8">
        <v>1</v>
      </c>
      <c r="G4" s="7">
        <v>63</v>
      </c>
      <c r="H4" s="8">
        <v>1</v>
      </c>
      <c r="J4" s="7">
        <v>64</v>
      </c>
      <c r="K4" s="5">
        <v>65</v>
      </c>
      <c r="L4" s="8">
        <f>(K4-J4)+1</f>
        <v>2</v>
      </c>
      <c r="N4" s="7"/>
      <c r="P4" s="8"/>
      <c r="R4" s="7">
        <v>115</v>
      </c>
      <c r="S4" s="8">
        <v>1</v>
      </c>
      <c r="U4" s="5">
        <v>115</v>
      </c>
    </row>
    <row r="5" spans="2:33" x14ac:dyDescent="0.3">
      <c r="B5" s="7"/>
      <c r="E5" s="8"/>
      <c r="G5" s="7">
        <v>81</v>
      </c>
      <c r="H5" s="8">
        <v>1</v>
      </c>
      <c r="J5" s="7">
        <v>82</v>
      </c>
      <c r="K5" s="5">
        <v>114</v>
      </c>
      <c r="L5" s="8">
        <f>(K5-J5)+1</f>
        <v>33</v>
      </c>
      <c r="N5" s="7"/>
      <c r="P5" s="8"/>
      <c r="R5" s="7"/>
      <c r="S5" s="8"/>
    </row>
    <row r="6" spans="2:33" x14ac:dyDescent="0.3">
      <c r="B6" s="9"/>
      <c r="C6" s="10"/>
      <c r="D6" s="10"/>
      <c r="E6" s="11"/>
      <c r="G6" s="9"/>
      <c r="H6" s="11"/>
      <c r="J6" s="9"/>
      <c r="K6" s="10"/>
      <c r="L6" s="11"/>
      <c r="N6" s="9"/>
      <c r="O6" s="10"/>
      <c r="P6" s="11"/>
      <c r="R6" s="9"/>
      <c r="S6" s="11"/>
    </row>
    <row r="8" spans="2:33" x14ac:dyDescent="0.3">
      <c r="D8" s="5">
        <f>SUM(D4:D6)</f>
        <v>1</v>
      </c>
      <c r="E8" s="5">
        <f>SUM(E4:E6)</f>
        <v>1</v>
      </c>
      <c r="H8" s="5">
        <f>SUM(H4:H6)</f>
        <v>2</v>
      </c>
      <c r="L8" s="5">
        <f>SUM(L4:L6)</f>
        <v>35</v>
      </c>
      <c r="P8" s="5">
        <f>SUM(P4:P6)</f>
        <v>0</v>
      </c>
      <c r="S8" s="5">
        <f>SUM(S4:S6)</f>
        <v>1</v>
      </c>
      <c r="U8" s="5">
        <f>SUM(U4:U6)</f>
        <v>115</v>
      </c>
      <c r="V8" s="5">
        <f>U8-(L8+P8+S8)</f>
        <v>79</v>
      </c>
      <c r="W8" s="6">
        <f>((D8+H8)/V8)*100</f>
        <v>3.79746835443038</v>
      </c>
      <c r="X8" s="6">
        <f>100-W8</f>
        <v>96.202531645569621</v>
      </c>
      <c r="Y8" s="6">
        <f>B4/120</f>
        <v>0.6</v>
      </c>
      <c r="Z8" s="6">
        <f>G4/120</f>
        <v>0.52500000000000002</v>
      </c>
      <c r="AA8" s="6">
        <f>(L5+2)/120</f>
        <v>0.29166666666666669</v>
      </c>
      <c r="AB8" s="6">
        <f>((L8+2)/(U8-P8))*100</f>
        <v>32.173913043478258</v>
      </c>
      <c r="AC8" s="6">
        <f>R4/120</f>
        <v>0.95833333333333337</v>
      </c>
      <c r="AD8" s="6">
        <f>H8</f>
        <v>2</v>
      </c>
      <c r="AE8" s="6">
        <v>1</v>
      </c>
      <c r="AF8" s="6">
        <f>(AE8/AD8)*100</f>
        <v>50</v>
      </c>
      <c r="AG8" s="6">
        <f>AVERAGE((L4+1))/120</f>
        <v>2.5000000000000001E-2</v>
      </c>
    </row>
  </sheetData>
  <mergeCells count="5">
    <mergeCell ref="B2:E2"/>
    <mergeCell ref="G2:H2"/>
    <mergeCell ref="J2:L2"/>
    <mergeCell ref="N2:P2"/>
    <mergeCell ref="R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488F-49A8-B64C-91AC-CC11F5AB3394}">
  <dimension ref="B2:AH34"/>
  <sheetViews>
    <sheetView zoomScale="50" workbookViewId="0">
      <selection activeCell="F18" sqref="F18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25.1640625" style="5" bestFit="1" customWidth="1"/>
    <col min="7" max="7" width="3.6640625" style="5" customWidth="1"/>
    <col min="8" max="8" width="21.1640625" style="5" bestFit="1" customWidth="1"/>
    <col min="9" max="9" width="14.1640625" style="5" bestFit="1" customWidth="1"/>
    <col min="10" max="10" width="4.83203125" style="5" customWidth="1"/>
    <col min="11" max="11" width="17.5" style="5" bestFit="1" customWidth="1"/>
    <col min="12" max="12" width="16.1640625" style="5" bestFit="1" customWidth="1"/>
    <col min="13" max="13" width="18.1640625" style="5" bestFit="1" customWidth="1"/>
    <col min="14" max="14" width="5.832031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" style="5" customWidth="1"/>
    <col min="19" max="19" width="21.1640625" style="5" bestFit="1" customWidth="1"/>
    <col min="20" max="20" width="14.1640625" style="5" bestFit="1" customWidth="1"/>
    <col min="21" max="21" width="5.83203125" style="5" customWidth="1"/>
    <col min="22" max="22" width="40.6640625" style="5" bestFit="1" customWidth="1"/>
    <col min="23" max="23" width="19.6640625" style="5" bestFit="1" customWidth="1"/>
    <col min="24" max="24" width="34.5" style="6" customWidth="1"/>
    <col min="25" max="25" width="20.5" style="6" customWidth="1"/>
    <col min="26" max="26" width="11" style="6" bestFit="1" customWidth="1"/>
    <col min="27" max="27" width="14.1640625" style="6" customWidth="1"/>
    <col min="28" max="29" width="15.5" style="6" customWidth="1"/>
    <col min="30" max="30" width="16.83203125" style="6" bestFit="1" customWidth="1"/>
    <col min="31" max="32" width="14.83203125" style="5" bestFit="1" customWidth="1"/>
    <col min="33" max="33" width="13.5" style="5" bestFit="1" customWidth="1"/>
    <col min="34" max="34" width="25.1640625" style="5" bestFit="1" customWidth="1"/>
    <col min="35" max="16384" width="8.83203125" style="5"/>
  </cols>
  <sheetData>
    <row r="2" spans="2:34" ht="81" customHeight="1" x14ac:dyDescent="0.3">
      <c r="B2" s="36" t="s">
        <v>0</v>
      </c>
      <c r="C2" s="37"/>
      <c r="D2" s="37"/>
      <c r="E2" s="37"/>
      <c r="F2" s="38"/>
      <c r="G2" s="13"/>
      <c r="H2" s="28" t="s">
        <v>4</v>
      </c>
      <c r="I2" s="29"/>
      <c r="J2" s="13"/>
      <c r="K2" s="30" t="s">
        <v>7</v>
      </c>
      <c r="L2" s="31"/>
      <c r="M2" s="32"/>
      <c r="N2" s="13"/>
      <c r="O2" s="33" t="s">
        <v>22</v>
      </c>
      <c r="P2" s="34"/>
      <c r="Q2" s="35"/>
      <c r="R2" s="13"/>
      <c r="S2" s="26" t="s">
        <v>8</v>
      </c>
      <c r="T2" s="27"/>
      <c r="U2" s="13"/>
      <c r="V2" s="3" t="s">
        <v>14</v>
      </c>
      <c r="W2" s="3" t="s">
        <v>18</v>
      </c>
      <c r="X2" s="4" t="s">
        <v>15</v>
      </c>
      <c r="Y2" s="4" t="s">
        <v>16</v>
      </c>
      <c r="Z2" s="4" t="s">
        <v>23</v>
      </c>
      <c r="AA2" s="4" t="s">
        <v>10</v>
      </c>
      <c r="AB2" s="4" t="s">
        <v>24</v>
      </c>
      <c r="AC2" s="4" t="s">
        <v>26</v>
      </c>
      <c r="AD2" s="4" t="s">
        <v>25</v>
      </c>
      <c r="AE2" s="4" t="s">
        <v>11</v>
      </c>
      <c r="AF2" s="4" t="s">
        <v>12</v>
      </c>
      <c r="AG2" s="4" t="s">
        <v>17</v>
      </c>
      <c r="AH2" s="3" t="s">
        <v>27</v>
      </c>
    </row>
    <row r="3" spans="2:34" s="16" customFormat="1" x14ac:dyDescent="0.3">
      <c r="B3" s="12" t="s">
        <v>1</v>
      </c>
      <c r="C3" s="13" t="s">
        <v>2</v>
      </c>
      <c r="D3" s="13" t="s">
        <v>3</v>
      </c>
      <c r="E3" s="21" t="s">
        <v>19</v>
      </c>
      <c r="F3" s="22" t="s">
        <v>29</v>
      </c>
      <c r="G3" s="13"/>
      <c r="H3" s="12" t="s">
        <v>5</v>
      </c>
      <c r="I3" s="15" t="s">
        <v>6</v>
      </c>
      <c r="J3" s="13"/>
      <c r="K3" s="12" t="s">
        <v>1</v>
      </c>
      <c r="L3" s="13" t="s">
        <v>2</v>
      </c>
      <c r="M3" s="15" t="s">
        <v>3</v>
      </c>
      <c r="N3" s="13"/>
      <c r="O3" s="12" t="s">
        <v>1</v>
      </c>
      <c r="P3" s="13" t="s">
        <v>2</v>
      </c>
      <c r="Q3" s="15" t="s">
        <v>3</v>
      </c>
      <c r="R3" s="13"/>
      <c r="S3" s="12" t="s">
        <v>5</v>
      </c>
      <c r="T3" s="15" t="s">
        <v>6</v>
      </c>
      <c r="U3" s="13"/>
      <c r="V3" s="13" t="s">
        <v>9</v>
      </c>
      <c r="X3" s="17"/>
      <c r="Y3" s="17"/>
      <c r="Z3" s="17"/>
      <c r="AA3" s="17"/>
      <c r="AB3" s="17"/>
      <c r="AC3" s="17"/>
      <c r="AD3" s="17"/>
    </row>
    <row r="4" spans="2:34" x14ac:dyDescent="0.3">
      <c r="B4" s="7">
        <v>3</v>
      </c>
      <c r="C4" s="5">
        <v>4</v>
      </c>
      <c r="D4" s="5">
        <f>(C4-B4)+1</f>
        <v>2</v>
      </c>
      <c r="E4" s="5">
        <v>1</v>
      </c>
      <c r="F4" s="23">
        <f>((B5-C4-M4)-1)*0.5</f>
        <v>8</v>
      </c>
      <c r="H4" s="7">
        <v>5</v>
      </c>
      <c r="I4" s="8">
        <v>1</v>
      </c>
      <c r="K4" s="7">
        <v>6</v>
      </c>
      <c r="L4" s="5">
        <v>22</v>
      </c>
      <c r="M4" s="8">
        <f>(L4-K4)+1</f>
        <v>17</v>
      </c>
      <c r="O4" s="7">
        <v>116</v>
      </c>
      <c r="P4" s="5">
        <v>117</v>
      </c>
      <c r="Q4" s="8">
        <f>(P4-O4)+1</f>
        <v>2</v>
      </c>
      <c r="S4" s="7">
        <v>356</v>
      </c>
      <c r="T4" s="8">
        <v>1</v>
      </c>
      <c r="V4" s="5">
        <v>356</v>
      </c>
    </row>
    <row r="5" spans="2:34" x14ac:dyDescent="0.3">
      <c r="B5" s="7">
        <v>38</v>
      </c>
      <c r="C5" s="5">
        <v>39</v>
      </c>
      <c r="D5" s="5">
        <f t="shared" ref="D5:D28" si="0">(C5-B5)+1</f>
        <v>2</v>
      </c>
      <c r="E5" s="5">
        <v>1</v>
      </c>
      <c r="F5" s="23">
        <f t="shared" ref="F5:F27" si="1">((B6-C5)-1)*0.5</f>
        <v>3.5</v>
      </c>
      <c r="H5" s="7">
        <v>162</v>
      </c>
      <c r="I5" s="8">
        <v>1</v>
      </c>
      <c r="K5" s="7">
        <v>163</v>
      </c>
      <c r="L5" s="5">
        <v>186</v>
      </c>
      <c r="M5" s="8">
        <f t="shared" ref="M5:M6" si="2">(L5-K5)+1</f>
        <v>24</v>
      </c>
      <c r="O5" s="7"/>
      <c r="Q5" s="8"/>
      <c r="S5" s="7"/>
      <c r="T5" s="8"/>
    </row>
    <row r="6" spans="2:34" x14ac:dyDescent="0.3">
      <c r="B6" s="7">
        <v>47</v>
      </c>
      <c r="C6" s="5">
        <v>47</v>
      </c>
      <c r="D6" s="5">
        <f t="shared" si="0"/>
        <v>1</v>
      </c>
      <c r="E6" s="5">
        <v>1</v>
      </c>
      <c r="F6" s="23">
        <f t="shared" si="1"/>
        <v>5</v>
      </c>
      <c r="H6" s="7">
        <v>312</v>
      </c>
      <c r="I6" s="8">
        <v>1</v>
      </c>
      <c r="K6" s="7">
        <v>313</v>
      </c>
      <c r="L6" s="5">
        <v>355</v>
      </c>
      <c r="M6" s="8">
        <f t="shared" si="2"/>
        <v>43</v>
      </c>
      <c r="O6" s="7"/>
      <c r="Q6" s="8"/>
      <c r="S6" s="7"/>
      <c r="T6" s="8"/>
    </row>
    <row r="7" spans="2:34" x14ac:dyDescent="0.3">
      <c r="B7" s="7">
        <v>58</v>
      </c>
      <c r="C7" s="5">
        <v>61</v>
      </c>
      <c r="D7" s="5">
        <f t="shared" si="0"/>
        <v>4</v>
      </c>
      <c r="E7" s="5">
        <v>1</v>
      </c>
      <c r="F7" s="23">
        <f t="shared" si="1"/>
        <v>6</v>
      </c>
      <c r="H7" s="7"/>
      <c r="I7" s="8"/>
      <c r="K7" s="7"/>
      <c r="M7" s="8"/>
      <c r="O7" s="7"/>
      <c r="Q7" s="8"/>
      <c r="S7" s="7"/>
      <c r="T7" s="8"/>
    </row>
    <row r="8" spans="2:34" x14ac:dyDescent="0.3">
      <c r="B8" s="7">
        <v>74</v>
      </c>
      <c r="C8" s="5">
        <v>74</v>
      </c>
      <c r="D8" s="5">
        <f t="shared" si="0"/>
        <v>1</v>
      </c>
      <c r="E8" s="5">
        <v>1</v>
      </c>
      <c r="F8" s="23">
        <f t="shared" si="1"/>
        <v>9.5</v>
      </c>
      <c r="H8" s="7"/>
      <c r="I8" s="8"/>
      <c r="K8" s="7"/>
      <c r="M8" s="8"/>
      <c r="O8" s="7"/>
      <c r="Q8" s="8"/>
      <c r="S8" s="7"/>
      <c r="T8" s="8"/>
    </row>
    <row r="9" spans="2:34" x14ac:dyDescent="0.3">
      <c r="B9" s="7">
        <v>94</v>
      </c>
      <c r="C9" s="5">
        <v>94</v>
      </c>
      <c r="D9" s="5">
        <f t="shared" si="0"/>
        <v>1</v>
      </c>
      <c r="E9" s="5">
        <v>1</v>
      </c>
      <c r="F9" s="23">
        <f>((B10-C9-Q4)-1)*0.5</f>
        <v>12.5</v>
      </c>
      <c r="H9" s="7"/>
      <c r="I9" s="8"/>
      <c r="K9" s="7"/>
      <c r="M9" s="8"/>
      <c r="O9" s="7"/>
      <c r="Q9" s="8"/>
      <c r="S9" s="7"/>
      <c r="T9" s="8"/>
    </row>
    <row r="10" spans="2:34" x14ac:dyDescent="0.3">
      <c r="B10" s="7">
        <v>122</v>
      </c>
      <c r="C10" s="5">
        <v>126</v>
      </c>
      <c r="D10" s="5">
        <f t="shared" si="0"/>
        <v>5</v>
      </c>
      <c r="E10" s="5">
        <v>1</v>
      </c>
      <c r="F10" s="23">
        <f t="shared" si="1"/>
        <v>4</v>
      </c>
      <c r="H10" s="7"/>
      <c r="I10" s="8"/>
      <c r="K10" s="7"/>
      <c r="M10" s="8"/>
      <c r="O10" s="7"/>
      <c r="Q10" s="8"/>
      <c r="S10" s="7"/>
      <c r="T10" s="8"/>
    </row>
    <row r="11" spans="2:34" x14ac:dyDescent="0.3">
      <c r="B11" s="7">
        <v>135</v>
      </c>
      <c r="C11" s="5">
        <v>140</v>
      </c>
      <c r="D11" s="5">
        <f t="shared" si="0"/>
        <v>6</v>
      </c>
      <c r="E11" s="5">
        <v>1</v>
      </c>
      <c r="F11" s="23">
        <f t="shared" si="1"/>
        <v>3.5</v>
      </c>
      <c r="H11" s="7"/>
      <c r="I11" s="8"/>
      <c r="K11" s="7"/>
      <c r="M11" s="8"/>
      <c r="O11" s="7"/>
      <c r="Q11" s="8"/>
      <c r="S11" s="7"/>
      <c r="T11" s="8"/>
    </row>
    <row r="12" spans="2:34" x14ac:dyDescent="0.3">
      <c r="B12" s="7">
        <v>148</v>
      </c>
      <c r="C12" s="5">
        <v>148</v>
      </c>
      <c r="D12" s="5">
        <f t="shared" si="0"/>
        <v>1</v>
      </c>
      <c r="E12" s="5">
        <v>1</v>
      </c>
      <c r="F12" s="23">
        <f t="shared" si="1"/>
        <v>1</v>
      </c>
      <c r="H12" s="7"/>
      <c r="I12" s="8"/>
      <c r="K12" s="7"/>
      <c r="M12" s="8"/>
      <c r="O12" s="7"/>
      <c r="Q12" s="8"/>
      <c r="S12" s="7"/>
      <c r="T12" s="8"/>
    </row>
    <row r="13" spans="2:34" x14ac:dyDescent="0.3">
      <c r="B13" s="7">
        <v>151</v>
      </c>
      <c r="C13" s="5">
        <v>152</v>
      </c>
      <c r="D13" s="5">
        <f t="shared" si="0"/>
        <v>2</v>
      </c>
      <c r="E13" s="5">
        <v>1</v>
      </c>
      <c r="F13" s="23">
        <f>((B14-C13-M5)-1)*0.5</f>
        <v>11.5</v>
      </c>
      <c r="H13" s="7"/>
      <c r="I13" s="8"/>
      <c r="K13" s="7"/>
      <c r="M13" s="8"/>
      <c r="O13" s="7"/>
      <c r="Q13" s="8"/>
      <c r="S13" s="7"/>
      <c r="T13" s="8"/>
    </row>
    <row r="14" spans="2:34" x14ac:dyDescent="0.3">
      <c r="B14" s="7">
        <v>200</v>
      </c>
      <c r="C14" s="5">
        <v>200</v>
      </c>
      <c r="D14" s="5">
        <f t="shared" si="0"/>
        <v>1</v>
      </c>
      <c r="E14" s="5">
        <v>1</v>
      </c>
      <c r="F14" s="23">
        <f t="shared" si="1"/>
        <v>3.5</v>
      </c>
      <c r="H14" s="7"/>
      <c r="I14" s="8"/>
      <c r="K14" s="7"/>
      <c r="M14" s="8"/>
      <c r="O14" s="7"/>
      <c r="Q14" s="8"/>
      <c r="S14" s="7"/>
      <c r="T14" s="8"/>
    </row>
    <row r="15" spans="2:34" x14ac:dyDescent="0.3">
      <c r="B15" s="7">
        <v>208</v>
      </c>
      <c r="C15" s="5">
        <v>208</v>
      </c>
      <c r="D15" s="5">
        <f t="shared" si="0"/>
        <v>1</v>
      </c>
      <c r="E15" s="5">
        <v>1</v>
      </c>
      <c r="F15" s="23">
        <f t="shared" si="1"/>
        <v>0.5</v>
      </c>
      <c r="H15" s="7"/>
      <c r="I15" s="8"/>
      <c r="K15" s="7"/>
      <c r="M15" s="8"/>
      <c r="O15" s="7"/>
      <c r="Q15" s="8"/>
      <c r="S15" s="7"/>
      <c r="T15" s="8"/>
    </row>
    <row r="16" spans="2:34" x14ac:dyDescent="0.3">
      <c r="B16" s="7">
        <v>210</v>
      </c>
      <c r="C16" s="5">
        <v>210</v>
      </c>
      <c r="D16" s="5">
        <f t="shared" si="0"/>
        <v>1</v>
      </c>
      <c r="E16" s="5">
        <v>1</v>
      </c>
      <c r="F16" s="23">
        <f t="shared" si="1"/>
        <v>8.5</v>
      </c>
      <c r="H16" s="7"/>
      <c r="I16" s="8"/>
      <c r="K16" s="7"/>
      <c r="M16" s="8"/>
      <c r="O16" s="7"/>
      <c r="Q16" s="8"/>
      <c r="S16" s="7"/>
      <c r="T16" s="8"/>
    </row>
    <row r="17" spans="2:34" x14ac:dyDescent="0.3">
      <c r="B17" s="7">
        <v>228</v>
      </c>
      <c r="C17" s="5">
        <v>228</v>
      </c>
      <c r="D17" s="5">
        <f t="shared" si="0"/>
        <v>1</v>
      </c>
      <c r="E17" s="5">
        <v>1</v>
      </c>
      <c r="F17" s="23">
        <f t="shared" si="1"/>
        <v>0.5</v>
      </c>
      <c r="H17" s="7"/>
      <c r="I17" s="8"/>
      <c r="K17" s="7"/>
      <c r="M17" s="8"/>
      <c r="O17" s="7"/>
      <c r="Q17" s="8"/>
      <c r="S17" s="7"/>
      <c r="T17" s="8"/>
    </row>
    <row r="18" spans="2:34" x14ac:dyDescent="0.3">
      <c r="B18" s="7">
        <v>230</v>
      </c>
      <c r="C18" s="5">
        <v>230</v>
      </c>
      <c r="D18" s="5">
        <f t="shared" si="0"/>
        <v>1</v>
      </c>
      <c r="E18" s="5">
        <v>1</v>
      </c>
      <c r="F18" s="23">
        <f t="shared" si="1"/>
        <v>1.5</v>
      </c>
      <c r="H18" s="7"/>
      <c r="I18" s="8"/>
      <c r="K18" s="7"/>
      <c r="M18" s="8"/>
      <c r="O18" s="7"/>
      <c r="Q18" s="8"/>
      <c r="S18" s="7"/>
      <c r="T18" s="8"/>
    </row>
    <row r="19" spans="2:34" x14ac:dyDescent="0.3">
      <c r="B19" s="7">
        <v>234</v>
      </c>
      <c r="C19" s="5">
        <v>237</v>
      </c>
      <c r="D19" s="5">
        <f t="shared" si="0"/>
        <v>4</v>
      </c>
      <c r="E19" s="5">
        <v>1</v>
      </c>
      <c r="F19" s="23">
        <f t="shared" si="1"/>
        <v>0.5</v>
      </c>
      <c r="H19" s="7"/>
      <c r="I19" s="8"/>
      <c r="K19" s="7"/>
      <c r="M19" s="8"/>
      <c r="O19" s="7"/>
      <c r="Q19" s="8"/>
      <c r="S19" s="7"/>
      <c r="T19" s="8"/>
    </row>
    <row r="20" spans="2:34" x14ac:dyDescent="0.3">
      <c r="B20" s="7">
        <v>239</v>
      </c>
      <c r="C20" s="5">
        <v>239</v>
      </c>
      <c r="D20" s="5">
        <f t="shared" si="0"/>
        <v>1</v>
      </c>
      <c r="E20" s="5">
        <v>1</v>
      </c>
      <c r="F20" s="23">
        <f t="shared" si="1"/>
        <v>6.5</v>
      </c>
      <c r="H20" s="7"/>
      <c r="I20" s="8"/>
      <c r="K20" s="7"/>
      <c r="M20" s="8"/>
      <c r="O20" s="7"/>
      <c r="Q20" s="8"/>
      <c r="S20" s="7"/>
      <c r="T20" s="8"/>
    </row>
    <row r="21" spans="2:34" x14ac:dyDescent="0.3">
      <c r="B21" s="7">
        <v>253</v>
      </c>
      <c r="C21" s="5">
        <v>253</v>
      </c>
      <c r="D21" s="5">
        <f t="shared" si="0"/>
        <v>1</v>
      </c>
      <c r="E21" s="5">
        <v>1</v>
      </c>
      <c r="F21" s="23">
        <f t="shared" si="1"/>
        <v>0.5</v>
      </c>
      <c r="H21" s="7"/>
      <c r="I21" s="8"/>
      <c r="K21" s="7"/>
      <c r="M21" s="8"/>
      <c r="O21" s="7"/>
      <c r="Q21" s="8"/>
      <c r="S21" s="7"/>
      <c r="T21" s="8"/>
    </row>
    <row r="22" spans="2:34" x14ac:dyDescent="0.3">
      <c r="B22" s="7">
        <v>255</v>
      </c>
      <c r="C22" s="5">
        <v>255</v>
      </c>
      <c r="D22" s="5">
        <f t="shared" si="0"/>
        <v>1</v>
      </c>
      <c r="E22" s="5">
        <v>1</v>
      </c>
      <c r="F22" s="23">
        <f t="shared" si="1"/>
        <v>2.5</v>
      </c>
      <c r="H22" s="7"/>
      <c r="I22" s="8"/>
      <c r="K22" s="7"/>
      <c r="M22" s="8"/>
      <c r="O22" s="7"/>
      <c r="Q22" s="8"/>
      <c r="S22" s="7"/>
      <c r="T22" s="8"/>
    </row>
    <row r="23" spans="2:34" x14ac:dyDescent="0.3">
      <c r="B23" s="7">
        <v>261</v>
      </c>
      <c r="C23" s="5">
        <v>263</v>
      </c>
      <c r="D23" s="5">
        <f t="shared" si="0"/>
        <v>3</v>
      </c>
      <c r="E23" s="5">
        <v>1</v>
      </c>
      <c r="F23" s="23">
        <f t="shared" si="1"/>
        <v>1.5</v>
      </c>
      <c r="H23" s="7"/>
      <c r="I23" s="8"/>
      <c r="K23" s="7"/>
      <c r="M23" s="8"/>
      <c r="O23" s="7"/>
      <c r="Q23" s="8"/>
      <c r="S23" s="7"/>
      <c r="T23" s="8"/>
    </row>
    <row r="24" spans="2:34" x14ac:dyDescent="0.3">
      <c r="B24" s="7">
        <v>267</v>
      </c>
      <c r="C24" s="5">
        <v>267</v>
      </c>
      <c r="D24" s="5">
        <f t="shared" si="0"/>
        <v>1</v>
      </c>
      <c r="E24" s="5">
        <v>1</v>
      </c>
      <c r="F24" s="23">
        <f t="shared" si="1"/>
        <v>1.5</v>
      </c>
      <c r="H24" s="7"/>
      <c r="I24" s="8"/>
      <c r="K24" s="7"/>
      <c r="M24" s="8"/>
      <c r="O24" s="7"/>
      <c r="Q24" s="8"/>
      <c r="S24" s="7"/>
      <c r="T24" s="8"/>
    </row>
    <row r="25" spans="2:34" x14ac:dyDescent="0.3">
      <c r="B25" s="7">
        <v>271</v>
      </c>
      <c r="C25" s="5">
        <v>272</v>
      </c>
      <c r="D25" s="5">
        <f t="shared" si="0"/>
        <v>2</v>
      </c>
      <c r="E25" s="5">
        <v>1</v>
      </c>
      <c r="F25" s="23">
        <f t="shared" si="1"/>
        <v>2</v>
      </c>
      <c r="H25" s="7"/>
      <c r="I25" s="8"/>
      <c r="K25" s="7"/>
      <c r="M25" s="8"/>
      <c r="O25" s="7"/>
      <c r="Q25" s="8"/>
      <c r="S25" s="7"/>
      <c r="T25" s="8"/>
    </row>
    <row r="26" spans="2:34" x14ac:dyDescent="0.3">
      <c r="B26" s="7">
        <v>277</v>
      </c>
      <c r="C26" s="5">
        <v>278</v>
      </c>
      <c r="D26" s="5">
        <f t="shared" si="0"/>
        <v>2</v>
      </c>
      <c r="E26" s="5">
        <v>1</v>
      </c>
      <c r="F26" s="23">
        <f t="shared" si="1"/>
        <v>7.5</v>
      </c>
      <c r="H26" s="7"/>
      <c r="I26" s="8"/>
      <c r="K26" s="7"/>
      <c r="M26" s="8"/>
      <c r="O26" s="7"/>
      <c r="Q26" s="8"/>
      <c r="S26" s="7"/>
      <c r="T26" s="8"/>
    </row>
    <row r="27" spans="2:34" x14ac:dyDescent="0.3">
      <c r="B27" s="7">
        <v>294</v>
      </c>
      <c r="C27" s="5">
        <v>300</v>
      </c>
      <c r="D27" s="5">
        <f t="shared" si="0"/>
        <v>7</v>
      </c>
      <c r="E27" s="5">
        <v>1</v>
      </c>
      <c r="F27" s="23">
        <f t="shared" si="1"/>
        <v>4</v>
      </c>
      <c r="H27" s="7"/>
      <c r="I27" s="8"/>
      <c r="K27" s="7"/>
      <c r="M27" s="8"/>
      <c r="O27" s="7"/>
      <c r="Q27" s="8"/>
      <c r="S27" s="7"/>
      <c r="T27" s="8"/>
    </row>
    <row r="28" spans="2:34" x14ac:dyDescent="0.3">
      <c r="B28" s="7">
        <v>309</v>
      </c>
      <c r="C28" s="5">
        <v>309</v>
      </c>
      <c r="D28" s="5">
        <f t="shared" si="0"/>
        <v>1</v>
      </c>
      <c r="E28" s="5">
        <v>1</v>
      </c>
      <c r="F28" s="8"/>
      <c r="H28" s="7"/>
      <c r="I28" s="8"/>
      <c r="K28" s="7"/>
      <c r="M28" s="8"/>
      <c r="O28" s="7"/>
      <c r="Q28" s="8"/>
      <c r="S28" s="7"/>
      <c r="T28" s="8"/>
    </row>
    <row r="29" spans="2:34" x14ac:dyDescent="0.3">
      <c r="B29" s="9"/>
      <c r="C29" s="10"/>
      <c r="D29" s="10"/>
      <c r="E29" s="10"/>
      <c r="F29" s="11"/>
      <c r="H29" s="9"/>
      <c r="I29" s="11"/>
      <c r="K29" s="9"/>
      <c r="L29" s="10"/>
      <c r="M29" s="11"/>
      <c r="O29" s="9"/>
      <c r="P29" s="10"/>
      <c r="Q29" s="11"/>
      <c r="S29" s="9"/>
      <c r="T29" s="11"/>
    </row>
    <row r="31" spans="2:34" x14ac:dyDescent="0.3">
      <c r="D31" s="5">
        <f>SUM(D4:D29)</f>
        <v>53</v>
      </c>
      <c r="E31" s="5">
        <f>SUM(E4:E29)</f>
        <v>25</v>
      </c>
      <c r="F31" s="24">
        <f>AVERAGE(F4:F29)</f>
        <v>4.395833333333333</v>
      </c>
      <c r="I31" s="5">
        <f>SUM(I4:I29)</f>
        <v>3</v>
      </c>
      <c r="M31" s="5">
        <f>SUM(M4:M29)</f>
        <v>84</v>
      </c>
      <c r="Q31" s="5">
        <f>SUM(Q4:Q29)</f>
        <v>2</v>
      </c>
      <c r="T31" s="5">
        <f>SUM(T4:T29)</f>
        <v>1</v>
      </c>
      <c r="V31" s="5">
        <f>SUM(V4:V29)</f>
        <v>356</v>
      </c>
      <c r="W31" s="5">
        <f>V31-(M31+Q31+T31)</f>
        <v>269</v>
      </c>
      <c r="X31" s="6">
        <f>((D31+I31)/W31)*100</f>
        <v>20.817843866171003</v>
      </c>
      <c r="Y31" s="6">
        <f>100-X31</f>
        <v>79.182156133828997</v>
      </c>
      <c r="Z31" s="6">
        <f>B4/120</f>
        <v>2.5000000000000001E-2</v>
      </c>
      <c r="AA31" s="6">
        <f>H4/120</f>
        <v>4.1666666666666664E-2</v>
      </c>
      <c r="AB31" s="6">
        <f>(M6+2)/120</f>
        <v>0.375</v>
      </c>
      <c r="AC31" s="6">
        <f>((M31+2)/(V31-Q31))*100</f>
        <v>24.293785310734464</v>
      </c>
      <c r="AD31" s="6">
        <f>S4/120</f>
        <v>2.9666666666666668</v>
      </c>
      <c r="AE31" s="6">
        <f>I31</f>
        <v>3</v>
      </c>
      <c r="AF31" s="6">
        <v>2</v>
      </c>
      <c r="AG31" s="6">
        <f>(AF31/AE31)*100</f>
        <v>66.666666666666657</v>
      </c>
      <c r="AH31" s="6">
        <f>AVERAGE((M4+1),(M5+1))/120</f>
        <v>0.17916666666666667</v>
      </c>
    </row>
    <row r="33" spans="2:2" x14ac:dyDescent="0.3">
      <c r="B33" s="18" t="s">
        <v>20</v>
      </c>
    </row>
    <row r="34" spans="2:2" x14ac:dyDescent="0.3">
      <c r="B34" s="19" t="s">
        <v>21</v>
      </c>
    </row>
  </sheetData>
  <mergeCells count="5">
    <mergeCell ref="H2:I2"/>
    <mergeCell ref="K2:M2"/>
    <mergeCell ref="O2:Q2"/>
    <mergeCell ref="S2:T2"/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F81F-277C-D245-8A7A-261AECD67554}">
  <dimension ref="B1:H6"/>
  <sheetViews>
    <sheetView tabSelected="1" workbookViewId="0">
      <selection activeCell="L16" sqref="L16"/>
    </sheetView>
  </sheetViews>
  <sheetFormatPr baseColWidth="10" defaultRowHeight="15" x14ac:dyDescent="0.2"/>
  <cols>
    <col min="1" max="1" width="3.33203125" customWidth="1"/>
  </cols>
  <sheetData>
    <row r="1" spans="2:8" ht="11" customHeight="1" x14ac:dyDescent="0.2"/>
    <row r="2" spans="2:8" ht="80" x14ac:dyDescent="0.2">
      <c r="B2" s="2" t="s">
        <v>13</v>
      </c>
      <c r="C2" s="1" t="s">
        <v>15</v>
      </c>
      <c r="D2" s="1" t="s">
        <v>10</v>
      </c>
      <c r="E2" s="1" t="s">
        <v>24</v>
      </c>
      <c r="F2" s="1" t="s">
        <v>26</v>
      </c>
      <c r="G2" s="1" t="s">
        <v>25</v>
      </c>
      <c r="H2" s="1" t="s">
        <v>12</v>
      </c>
    </row>
    <row r="3" spans="2:8" x14ac:dyDescent="0.2">
      <c r="B3">
        <v>1</v>
      </c>
      <c r="C3" s="20">
        <v>24.242424242424242</v>
      </c>
      <c r="D3" s="20">
        <v>0.27500000000000002</v>
      </c>
      <c r="E3" s="20">
        <v>0.60833333333333328</v>
      </c>
      <c r="F3" s="20">
        <v>69.523809523809518</v>
      </c>
      <c r="G3" s="20">
        <v>0.875</v>
      </c>
      <c r="H3" s="20">
        <v>0</v>
      </c>
    </row>
    <row r="4" spans="2:8" x14ac:dyDescent="0.2">
      <c r="B4">
        <v>2</v>
      </c>
      <c r="C4" s="20">
        <v>19.637462235649547</v>
      </c>
      <c r="D4" s="20">
        <v>1.7083333333333333</v>
      </c>
      <c r="E4" s="20">
        <v>0.66666666666666663</v>
      </c>
      <c r="F4" s="20">
        <v>25.339366515837103</v>
      </c>
      <c r="G4" s="20">
        <v>3.6833333333333331</v>
      </c>
      <c r="H4" s="20">
        <v>1</v>
      </c>
    </row>
    <row r="5" spans="2:8" x14ac:dyDescent="0.2">
      <c r="B5">
        <v>3</v>
      </c>
      <c r="C5" s="20">
        <v>3.79746835443038</v>
      </c>
      <c r="D5" s="20">
        <v>0.52500000000000002</v>
      </c>
      <c r="E5" s="20">
        <v>0.29166666666666669</v>
      </c>
      <c r="F5" s="20">
        <v>32.173913043478258</v>
      </c>
      <c r="G5" s="20">
        <v>0.95833333333333337</v>
      </c>
      <c r="H5" s="20">
        <v>1</v>
      </c>
    </row>
    <row r="6" spans="2:8" x14ac:dyDescent="0.2">
      <c r="B6">
        <v>4</v>
      </c>
      <c r="C6" s="20">
        <v>20.817843866171003</v>
      </c>
      <c r="D6" s="20">
        <v>4.1666666666666664E-2</v>
      </c>
      <c r="E6" s="20">
        <v>0.375</v>
      </c>
      <c r="F6" s="20">
        <v>24.293785310734464</v>
      </c>
      <c r="G6" s="20">
        <v>2.9666666666666668</v>
      </c>
      <c r="H6" s="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Worm 1</vt:lpstr>
      <vt:lpstr>Worm 2</vt:lpstr>
      <vt:lpstr>Worm 3</vt:lpstr>
      <vt:lpstr>Worm 4</vt:lpstr>
      <vt:lpstr>Compiled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2022-12-07T00:15:19Z</dcterms:created>
  <dcterms:modified xsi:type="dcterms:W3CDTF">2025-04-29T01:40:07Z</dcterms:modified>
</cp:coreProperties>
</file>