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McClure, Patel et al, 2025/New figures and outline/Behavior worksheets/2025-02-26 Ex353/"/>
    </mc:Choice>
  </mc:AlternateContent>
  <xr:revisionPtr revIDLastSave="0" documentId="13_ncr:1_{F723490A-6BAA-6E41-A971-E8BBD9C0909D}" xr6:coauthVersionLast="47" xr6:coauthVersionMax="47" xr10:uidLastSave="{00000000-0000-0000-0000-000000000000}"/>
  <bookViews>
    <workbookView xWindow="420" yWindow="500" windowWidth="28380" windowHeight="15340" activeTab="9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Worm 6" sheetId="23" r:id="rId6"/>
    <sheet name="Worm 7" sheetId="24" r:id="rId7"/>
    <sheet name="Worm 8" sheetId="25" r:id="rId8"/>
    <sheet name="Worm 9" sheetId="26" r:id="rId9"/>
    <sheet name="Compiled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3" i="24" l="1"/>
  <c r="AG17" i="21"/>
  <c r="AA9" i="26"/>
  <c r="AA8" i="25"/>
  <c r="AA13" i="24"/>
  <c r="AA10" i="23"/>
  <c r="AA11" i="22"/>
  <c r="AA17" i="21"/>
  <c r="AA7" i="20"/>
  <c r="AA9" i="19"/>
  <c r="AC9" i="3"/>
  <c r="AA9" i="3"/>
  <c r="AC9" i="26"/>
  <c r="Z9" i="26"/>
  <c r="Y9" i="26"/>
  <c r="U9" i="26"/>
  <c r="S9" i="26"/>
  <c r="H9" i="26"/>
  <c r="AD9" i="26" s="1"/>
  <c r="AF9" i="26" s="1"/>
  <c r="E9" i="26"/>
  <c r="D6" i="26"/>
  <c r="P5" i="26"/>
  <c r="D5" i="26"/>
  <c r="P4" i="26"/>
  <c r="L4" i="26"/>
  <c r="D4" i="26"/>
  <c r="AC8" i="25"/>
  <c r="Z8" i="25"/>
  <c r="Y8" i="25"/>
  <c r="U8" i="25"/>
  <c r="S8" i="25"/>
  <c r="H8" i="25"/>
  <c r="AD8" i="25" s="1"/>
  <c r="AF8" i="25" s="1"/>
  <c r="E8" i="25"/>
  <c r="P5" i="25"/>
  <c r="P4" i="25"/>
  <c r="L4" i="25"/>
  <c r="L8" i="25" s="1"/>
  <c r="D4" i="25"/>
  <c r="AC13" i="24"/>
  <c r="Z13" i="24"/>
  <c r="Y13" i="24"/>
  <c r="U13" i="24"/>
  <c r="S13" i="24"/>
  <c r="H13" i="24"/>
  <c r="AD13" i="24" s="1"/>
  <c r="AF13" i="24" s="1"/>
  <c r="E13" i="24"/>
  <c r="D10" i="24"/>
  <c r="D9" i="24"/>
  <c r="D8" i="24"/>
  <c r="D7" i="24"/>
  <c r="L6" i="24"/>
  <c r="D6" i="24"/>
  <c r="P5" i="24"/>
  <c r="L5" i="24"/>
  <c r="D5" i="24"/>
  <c r="P4" i="24"/>
  <c r="L4" i="24"/>
  <c r="D4" i="24"/>
  <c r="AC10" i="23"/>
  <c r="Z10" i="23"/>
  <c r="Y10" i="23"/>
  <c r="U10" i="23"/>
  <c r="S10" i="23"/>
  <c r="H10" i="23"/>
  <c r="AD10" i="23" s="1"/>
  <c r="AF10" i="23" s="1"/>
  <c r="E10" i="23"/>
  <c r="P7" i="23"/>
  <c r="P6" i="23"/>
  <c r="P5" i="23"/>
  <c r="P4" i="23"/>
  <c r="L4" i="23"/>
  <c r="D4" i="23"/>
  <c r="AC11" i="22"/>
  <c r="Z11" i="22"/>
  <c r="Y11" i="22"/>
  <c r="U11" i="22"/>
  <c r="S11" i="22"/>
  <c r="H11" i="22"/>
  <c r="AD11" i="22" s="1"/>
  <c r="AF11" i="22" s="1"/>
  <c r="E11" i="22"/>
  <c r="D8" i="22"/>
  <c r="D7" i="22"/>
  <c r="D6" i="22"/>
  <c r="P5" i="22"/>
  <c r="D5" i="22"/>
  <c r="P4" i="22"/>
  <c r="L4" i="22"/>
  <c r="D4" i="22"/>
  <c r="AC17" i="21"/>
  <c r="Z17" i="21"/>
  <c r="Y17" i="21"/>
  <c r="U17" i="21"/>
  <c r="S17" i="21"/>
  <c r="H17" i="21"/>
  <c r="AD17" i="21" s="1"/>
  <c r="AF17" i="21" s="1"/>
  <c r="E17" i="21"/>
  <c r="D14" i="21"/>
  <c r="D13" i="21"/>
  <c r="D12" i="21"/>
  <c r="D11" i="21"/>
  <c r="D10" i="21"/>
  <c r="D9" i="21"/>
  <c r="P8" i="21"/>
  <c r="D8" i="21"/>
  <c r="P7" i="21"/>
  <c r="D7" i="21"/>
  <c r="P6" i="21"/>
  <c r="D6" i="21"/>
  <c r="P5" i="21"/>
  <c r="D5" i="21"/>
  <c r="P4" i="21"/>
  <c r="L4" i="21"/>
  <c r="D4" i="21"/>
  <c r="AC7" i="20"/>
  <c r="Z7" i="20"/>
  <c r="U7" i="20"/>
  <c r="S7" i="20"/>
  <c r="H7" i="20"/>
  <c r="AD7" i="20" s="1"/>
  <c r="AF7" i="20" s="1"/>
  <c r="E7" i="20"/>
  <c r="D7" i="20"/>
  <c r="P4" i="20"/>
  <c r="L4" i="20"/>
  <c r="AC9" i="19"/>
  <c r="Z9" i="19"/>
  <c r="Y9" i="19"/>
  <c r="U9" i="19"/>
  <c r="S9" i="19"/>
  <c r="H9" i="19"/>
  <c r="AD9" i="19" s="1"/>
  <c r="AF9" i="19" s="1"/>
  <c r="E9" i="19"/>
  <c r="P6" i="19"/>
  <c r="P5" i="19"/>
  <c r="P4" i="19"/>
  <c r="L4" i="19"/>
  <c r="L9" i="19" s="1"/>
  <c r="D4" i="19"/>
  <c r="D9" i="19" s="1"/>
  <c r="L4" i="3"/>
  <c r="D5" i="3"/>
  <c r="D6" i="3"/>
  <c r="D4" i="3"/>
  <c r="Z9" i="3"/>
  <c r="Y9" i="3"/>
  <c r="U9" i="3"/>
  <c r="S9" i="3"/>
  <c r="H9" i="3"/>
  <c r="AD9" i="3" s="1"/>
  <c r="AF9" i="3" s="1"/>
  <c r="E9" i="3"/>
  <c r="P9" i="26" l="1"/>
  <c r="L9" i="26"/>
  <c r="D9" i="26"/>
  <c r="P8" i="25"/>
  <c r="D8" i="25"/>
  <c r="AB8" i="25"/>
  <c r="L13" i="24"/>
  <c r="D13" i="24"/>
  <c r="P13" i="24"/>
  <c r="L10" i="23"/>
  <c r="D10" i="23"/>
  <c r="P10" i="23"/>
  <c r="L11" i="22"/>
  <c r="D11" i="22"/>
  <c r="P11" i="22"/>
  <c r="L17" i="21"/>
  <c r="D17" i="21"/>
  <c r="P17" i="21"/>
  <c r="L7" i="20"/>
  <c r="P7" i="20"/>
  <c r="P9" i="19"/>
  <c r="AB9" i="19" s="1"/>
  <c r="V8" i="25"/>
  <c r="D9" i="3"/>
  <c r="L9" i="3"/>
  <c r="P9" i="3"/>
  <c r="AB9" i="26" l="1"/>
  <c r="V9" i="26"/>
  <c r="W9" i="26" s="1"/>
  <c r="X9" i="26" s="1"/>
  <c r="W8" i="25"/>
  <c r="X8" i="25" s="1"/>
  <c r="V13" i="24"/>
  <c r="W13" i="24" s="1"/>
  <c r="X13" i="24" s="1"/>
  <c r="AB13" i="24"/>
  <c r="AB10" i="23"/>
  <c r="V10" i="23"/>
  <c r="W10" i="23" s="1"/>
  <c r="X10" i="23" s="1"/>
  <c r="AB11" i="22"/>
  <c r="V11" i="22"/>
  <c r="W11" i="22" s="1"/>
  <c r="X11" i="22" s="1"/>
  <c r="AB17" i="21"/>
  <c r="V17" i="21"/>
  <c r="W17" i="21" s="1"/>
  <c r="X17" i="21" s="1"/>
  <c r="AB7" i="20"/>
  <c r="V7" i="20"/>
  <c r="W7" i="20" s="1"/>
  <c r="X7" i="20" s="1"/>
  <c r="V9" i="19"/>
  <c r="W9" i="19" s="1"/>
  <c r="X9" i="19" s="1"/>
  <c r="V9" i="3"/>
  <c r="AB9" i="3"/>
  <c r="W9" i="3"/>
  <c r="X9" i="3" s="1"/>
</calcChain>
</file>

<file path=xl/sharedStrings.xml><?xml version="1.0" encoding="utf-8"?>
<sst xmlns="http://schemas.openxmlformats.org/spreadsheetml/2006/main" count="313" uniqueCount="28">
  <si>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</si>
  <si>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</si>
  <si>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</si>
  <si>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</si>
  <si>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</si>
  <si>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</si>
  <si>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</si>
  <si>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</si>
  <si>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</si>
  <si>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</si>
  <si>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</si>
  <si>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</si>
  <si>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</si>
  <si>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</si>
  <si>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</si>
  <si>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</si>
  <si>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</si>
  <si>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</si>
  <si>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</si>
  <si>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</si>
  <si>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</si>
  <si>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</si>
  <si>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Burrowing time</t>
  </si>
  <si>
    <t>Time to penetration</t>
  </si>
  <si>
    <t>% time spent burrowing</t>
  </si>
  <si>
    <t>N/A</t>
  </si>
  <si>
    <t>Time spent burrowing before 
aborted attempt</t>
  </si>
  <si>
    <t>Punctured for 1 frame at 126 and then took its head out. Did not burrow after that puncture.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</si>
</sst>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G9"/>
  <sheetViews>
    <sheetView zoomScale="50" workbookViewId="0">
      <selection activeCell="B4" sqref="B4:C6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5.16406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10</v>
      </c>
      <c r="C4" s="5">
        <v>12</v>
      </c>
      <c r="D4" s="5">
        <f>(C4-B4)+1</f>
        <v>3</v>
      </c>
      <c r="E4" s="8">
        <v>1</v>
      </c>
      <c r="G4" s="7">
        <v>40</v>
      </c>
      <c r="H4" s="8">
        <v>1</v>
      </c>
      <c r="J4" s="7">
        <v>41</v>
      </c>
      <c r="K4" s="5">
        <v>64</v>
      </c>
      <c r="L4" s="8">
        <f>(K4-J4)+1</f>
        <v>24</v>
      </c>
      <c r="N4" s="7"/>
      <c r="P4" s="8"/>
      <c r="R4" s="7">
        <v>65</v>
      </c>
      <c r="S4" s="8">
        <v>1</v>
      </c>
      <c r="U4" s="5">
        <v>65</v>
      </c>
    </row>
    <row r="5" spans="2:33" x14ac:dyDescent="0.3">
      <c r="B5" s="7">
        <v>15</v>
      </c>
      <c r="C5" s="5">
        <v>15</v>
      </c>
      <c r="D5" s="5">
        <f t="shared" ref="D5:D6" si="0">(C5-B5)+1</f>
        <v>1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7">
        <v>34</v>
      </c>
      <c r="C6" s="5">
        <v>35</v>
      </c>
      <c r="D6" s="5">
        <f t="shared" si="0"/>
        <v>2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9"/>
      <c r="C7" s="10"/>
      <c r="D7" s="10"/>
      <c r="E7" s="11"/>
      <c r="G7" s="9"/>
      <c r="H7" s="11"/>
      <c r="J7" s="9"/>
      <c r="K7" s="10"/>
      <c r="L7" s="11"/>
      <c r="N7" s="9"/>
      <c r="O7" s="10"/>
      <c r="P7" s="11"/>
      <c r="R7" s="9"/>
      <c r="S7" s="11"/>
    </row>
    <row r="9" spans="2:33" x14ac:dyDescent="0.3">
      <c r="D9" s="5">
        <f>SUM(D4:D7)</f>
        <v>6</v>
      </c>
      <c r="E9" s="5">
        <f>SUM(E4:E7)</f>
        <v>3</v>
      </c>
      <c r="H9" s="5">
        <f>SUM(H4:H7)</f>
        <v>1</v>
      </c>
      <c r="L9" s="5">
        <f>SUM(L4:L7)</f>
        <v>24</v>
      </c>
      <c r="P9" s="5">
        <f>SUM(P4:P7)</f>
        <v>0</v>
      </c>
      <c r="S9" s="5">
        <f>SUM(S4:S7)</f>
        <v>1</v>
      </c>
      <c r="U9" s="5">
        <f>SUM(U4:U7)</f>
        <v>65</v>
      </c>
      <c r="V9" s="5">
        <f>U9-(L9+P9+S9)</f>
        <v>40</v>
      </c>
      <c r="W9" s="6">
        <f>((D9+H9)/V9)*100</f>
        <v>17.5</v>
      </c>
      <c r="X9" s="6">
        <f>100-W9</f>
        <v>82.5</v>
      </c>
      <c r="Y9" s="6">
        <f>B4/120</f>
        <v>8.3333333333333329E-2</v>
      </c>
      <c r="Z9" s="6">
        <f>G4/120</f>
        <v>0.33333333333333331</v>
      </c>
      <c r="AA9" s="6">
        <f>(L4+2)/120</f>
        <v>0.21666666666666667</v>
      </c>
      <c r="AB9" s="6">
        <f>((L9+2)/(U9-P9))*100</f>
        <v>40</v>
      </c>
      <c r="AC9" s="6">
        <f>R4/120</f>
        <v>0.54166666666666663</v>
      </c>
      <c r="AD9" s="6">
        <f>H9</f>
        <v>1</v>
      </c>
      <c r="AE9" s="6">
        <v>0</v>
      </c>
      <c r="AF9" s="6">
        <f>(AE9/AD9)*100</f>
        <v>0</v>
      </c>
      <c r="AG9" s="5" t="s">
        <v>25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J11"/>
  <sheetViews>
    <sheetView tabSelected="1" workbookViewId="0">
      <selection activeCell="M11" sqref="M11"/>
    </sheetView>
  </sheetViews>
  <sheetFormatPr baseColWidth="10" defaultRowHeight="15" x14ac:dyDescent="0.2"/>
  <cols>
    <col min="1" max="1" width="3.33203125" customWidth="1"/>
  </cols>
  <sheetData>
    <row r="1" spans="2:10" ht="11" customHeight="1" x14ac:dyDescent="0.2"/>
    <row r="2" spans="2:10" ht="80" x14ac:dyDescent="0.2">
      <c r="B2" s="2" t="s">
        <v>13</v>
      </c>
      <c r="C2" s="1" t="s">
        <v>15</v>
      </c>
      <c r="D2" s="1" t="s">
        <v>10</v>
      </c>
      <c r="E2" s="1" t="s">
        <v>22</v>
      </c>
      <c r="F2" s="1" t="s">
        <v>24</v>
      </c>
      <c r="G2" s="1" t="s">
        <v>23</v>
      </c>
      <c r="H2" s="1" t="s">
        <v>12</v>
      </c>
      <c r="I2" s="1"/>
      <c r="J2" s="1"/>
    </row>
    <row r="3" spans="2:10" x14ac:dyDescent="0.2">
      <c r="B3">
        <v>1</v>
      </c>
      <c r="C3" s="18">
        <v>17.5</v>
      </c>
      <c r="D3" s="18">
        <v>0.33333333333333331</v>
      </c>
      <c r="E3" s="18">
        <v>0.21666666666666667</v>
      </c>
      <c r="F3" s="18">
        <v>40</v>
      </c>
      <c r="G3" s="18">
        <v>0.54166666666666663</v>
      </c>
      <c r="H3" s="18">
        <v>0</v>
      </c>
    </row>
    <row r="4" spans="2:10" x14ac:dyDescent="0.2">
      <c r="B4">
        <v>2</v>
      </c>
      <c r="C4" s="18">
        <v>9.67741935483871</v>
      </c>
      <c r="D4" s="18">
        <v>0.42499999999999999</v>
      </c>
      <c r="E4" s="18">
        <v>0.67500000000000004</v>
      </c>
      <c r="F4" s="18">
        <v>72.972972972972968</v>
      </c>
      <c r="G4" s="18">
        <v>1.0916666666666666</v>
      </c>
      <c r="H4" s="18">
        <v>0</v>
      </c>
    </row>
    <row r="5" spans="2:10" x14ac:dyDescent="0.2">
      <c r="B5">
        <v>3</v>
      </c>
      <c r="C5" s="18">
        <v>2.8571428571428572</v>
      </c>
      <c r="D5" s="18">
        <v>0.34166666666666667</v>
      </c>
      <c r="E5" s="18">
        <v>0.35</v>
      </c>
      <c r="F5" s="18">
        <v>55.26315789473685</v>
      </c>
      <c r="G5" s="18">
        <v>0.68333333333333335</v>
      </c>
      <c r="H5" s="18">
        <v>0</v>
      </c>
    </row>
    <row r="6" spans="2:10" x14ac:dyDescent="0.2">
      <c r="B6">
        <v>4</v>
      </c>
      <c r="C6" s="18">
        <v>7.741935483870968</v>
      </c>
      <c r="D6" s="18">
        <v>1.05</v>
      </c>
      <c r="E6" s="18">
        <v>0.60833333333333328</v>
      </c>
      <c r="F6" s="18">
        <v>19.109947643979059</v>
      </c>
      <c r="G6" s="18">
        <v>3.4833333333333334</v>
      </c>
      <c r="H6" s="18">
        <v>1</v>
      </c>
    </row>
    <row r="7" spans="2:10" x14ac:dyDescent="0.2">
      <c r="B7">
        <v>5</v>
      </c>
      <c r="C7" s="18">
        <v>13.888888888888889</v>
      </c>
      <c r="D7" s="18">
        <v>0.69166666666666665</v>
      </c>
      <c r="E7" s="18">
        <v>0.20833333333333334</v>
      </c>
      <c r="F7" s="18">
        <v>26.041666666666668</v>
      </c>
      <c r="G7" s="18">
        <v>0.89166666666666672</v>
      </c>
      <c r="H7" s="18">
        <v>0</v>
      </c>
    </row>
    <row r="8" spans="2:10" x14ac:dyDescent="0.2">
      <c r="B8">
        <v>6</v>
      </c>
      <c r="C8" s="18">
        <v>1.3698630136986301</v>
      </c>
      <c r="D8" s="18">
        <v>2.1166666666666667</v>
      </c>
      <c r="E8" s="18">
        <v>0.4</v>
      </c>
      <c r="F8" s="18">
        <v>18.045112781954884</v>
      </c>
      <c r="G8" s="18">
        <v>2.5083333333333333</v>
      </c>
      <c r="H8" s="18">
        <v>0</v>
      </c>
    </row>
    <row r="9" spans="2:10" x14ac:dyDescent="0.2">
      <c r="B9">
        <v>7</v>
      </c>
      <c r="C9" s="18">
        <v>13.684210526315791</v>
      </c>
      <c r="D9" s="18">
        <v>0.7</v>
      </c>
      <c r="E9" s="18">
        <v>0.20833333333333334</v>
      </c>
      <c r="F9" s="18">
        <v>55.660377358490564</v>
      </c>
      <c r="G9" s="18">
        <v>1.85</v>
      </c>
      <c r="H9" s="18">
        <v>2</v>
      </c>
    </row>
    <row r="10" spans="2:10" x14ac:dyDescent="0.2">
      <c r="B10">
        <v>8</v>
      </c>
      <c r="C10" s="18">
        <v>16.666666666666664</v>
      </c>
      <c r="D10" s="18">
        <v>0.24166666666666667</v>
      </c>
      <c r="E10" s="18">
        <v>0.34166666666666667</v>
      </c>
      <c r="F10" s="18">
        <v>70.689655172413794</v>
      </c>
      <c r="G10" s="18">
        <v>0.57499999999999996</v>
      </c>
      <c r="H10" s="18">
        <v>0</v>
      </c>
    </row>
    <row r="11" spans="2:10" x14ac:dyDescent="0.2">
      <c r="B11">
        <v>9</v>
      </c>
      <c r="C11" s="18">
        <v>18.918918918918919</v>
      </c>
      <c r="D11" s="18">
        <v>0.40833333333333333</v>
      </c>
      <c r="E11" s="18">
        <v>0.32500000000000001</v>
      </c>
      <c r="F11" s="18">
        <v>52</v>
      </c>
      <c r="G11" s="18">
        <v>0.72499999999999998</v>
      </c>
      <c r="H11" s="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G9"/>
  <sheetViews>
    <sheetView zoomScale="50" workbookViewId="0">
      <selection activeCell="B4" sqref="B4:C4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5.16406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49</v>
      </c>
      <c r="C4" s="5">
        <v>50</v>
      </c>
      <c r="D4" s="5">
        <f>(C4-B4)+1</f>
        <v>2</v>
      </c>
      <c r="E4" s="8">
        <v>1</v>
      </c>
      <c r="G4" s="7">
        <v>51</v>
      </c>
      <c r="H4" s="8">
        <v>1</v>
      </c>
      <c r="J4" s="7">
        <v>52</v>
      </c>
      <c r="K4" s="5">
        <v>130</v>
      </c>
      <c r="L4" s="8">
        <f>(K4-J4)+1</f>
        <v>79</v>
      </c>
      <c r="N4" s="7">
        <v>1</v>
      </c>
      <c r="O4" s="5">
        <v>10</v>
      </c>
      <c r="P4" s="8">
        <f>(O4-N4)+1</f>
        <v>10</v>
      </c>
      <c r="R4" s="7">
        <v>131</v>
      </c>
      <c r="S4" s="8">
        <v>1</v>
      </c>
      <c r="U4" s="5">
        <v>131</v>
      </c>
    </row>
    <row r="5" spans="2:33" x14ac:dyDescent="0.3">
      <c r="B5" s="7"/>
      <c r="E5" s="8"/>
      <c r="G5" s="7"/>
      <c r="H5" s="8"/>
      <c r="J5" s="7"/>
      <c r="L5" s="8"/>
      <c r="N5" s="7">
        <v>31</v>
      </c>
      <c r="O5" s="5">
        <v>36</v>
      </c>
      <c r="P5" s="8">
        <f t="shared" ref="P5:P6" si="0">(O5-N5)+1</f>
        <v>6</v>
      </c>
      <c r="R5" s="7"/>
      <c r="S5" s="8"/>
    </row>
    <row r="6" spans="2:33" x14ac:dyDescent="0.3">
      <c r="B6" s="7"/>
      <c r="E6" s="8"/>
      <c r="G6" s="7"/>
      <c r="H6" s="8"/>
      <c r="J6" s="7"/>
      <c r="L6" s="8"/>
      <c r="N6" s="7">
        <v>43</v>
      </c>
      <c r="O6" s="5">
        <v>46</v>
      </c>
      <c r="P6" s="8">
        <f t="shared" si="0"/>
        <v>4</v>
      </c>
      <c r="R6" s="7"/>
      <c r="S6" s="8"/>
    </row>
    <row r="7" spans="2:33" x14ac:dyDescent="0.3">
      <c r="B7" s="9"/>
      <c r="C7" s="10"/>
      <c r="D7" s="10"/>
      <c r="E7" s="11"/>
      <c r="G7" s="9"/>
      <c r="H7" s="11"/>
      <c r="J7" s="9"/>
      <c r="K7" s="10"/>
      <c r="L7" s="11"/>
      <c r="N7" s="9"/>
      <c r="O7" s="10"/>
      <c r="P7" s="11"/>
      <c r="R7" s="9"/>
      <c r="S7" s="11"/>
    </row>
    <row r="9" spans="2:33" x14ac:dyDescent="0.3">
      <c r="D9" s="5">
        <f>SUM(D4:D7)</f>
        <v>2</v>
      </c>
      <c r="E9" s="5">
        <f>SUM(E4:E7)</f>
        <v>1</v>
      </c>
      <c r="H9" s="5">
        <f>SUM(H4:H7)</f>
        <v>1</v>
      </c>
      <c r="L9" s="5">
        <f>SUM(L4:L7)</f>
        <v>79</v>
      </c>
      <c r="P9" s="5">
        <f>SUM(P4:P7)</f>
        <v>20</v>
      </c>
      <c r="S9" s="5">
        <f>SUM(S4:S7)</f>
        <v>1</v>
      </c>
      <c r="U9" s="5">
        <f>SUM(U4:U7)</f>
        <v>131</v>
      </c>
      <c r="V9" s="5">
        <f>U9-(L9+P9+S9)</f>
        <v>31</v>
      </c>
      <c r="W9" s="6">
        <f>((D9+H9)/V9)*100</f>
        <v>9.67741935483871</v>
      </c>
      <c r="X9" s="6">
        <f>100-W9</f>
        <v>90.322580645161295</v>
      </c>
      <c r="Y9" s="6">
        <f>B4/120</f>
        <v>0.40833333333333333</v>
      </c>
      <c r="Z9" s="6">
        <f>G4/120</f>
        <v>0.42499999999999999</v>
      </c>
      <c r="AA9" s="6">
        <f>(L4+2)/120</f>
        <v>0.67500000000000004</v>
      </c>
      <c r="AB9" s="6">
        <f>((L9+2)/(U9-P9))*100</f>
        <v>72.972972972972968</v>
      </c>
      <c r="AC9" s="6">
        <f>R4/120</f>
        <v>1.0916666666666666</v>
      </c>
      <c r="AD9" s="6">
        <f>H9</f>
        <v>1</v>
      </c>
      <c r="AE9" s="6">
        <v>0</v>
      </c>
      <c r="AF9" s="6">
        <f>(AE9/AD9)*100</f>
        <v>0</v>
      </c>
      <c r="AG9" s="5" t="s">
        <v>25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G7"/>
  <sheetViews>
    <sheetView zoomScale="56" workbookViewId="0">
      <selection activeCell="AG7" sqref="AG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/>
      <c r="E4" s="8"/>
      <c r="G4" s="7">
        <v>41</v>
      </c>
      <c r="H4" s="8">
        <v>1</v>
      </c>
      <c r="J4" s="7">
        <v>42</v>
      </c>
      <c r="K4" s="5">
        <v>81</v>
      </c>
      <c r="L4" s="8">
        <f>(K4-J4)+1</f>
        <v>40</v>
      </c>
      <c r="N4" s="7">
        <v>24</v>
      </c>
      <c r="O4" s="5">
        <v>29</v>
      </c>
      <c r="P4" s="8">
        <f>(O4-N4)+1</f>
        <v>6</v>
      </c>
      <c r="R4" s="7">
        <v>82</v>
      </c>
      <c r="S4" s="8">
        <v>1</v>
      </c>
      <c r="U4" s="5">
        <v>82</v>
      </c>
    </row>
    <row r="5" spans="2:33" x14ac:dyDescent="0.3">
      <c r="B5" s="9"/>
      <c r="C5" s="10"/>
      <c r="D5" s="10"/>
      <c r="E5" s="11"/>
      <c r="G5" s="9"/>
      <c r="H5" s="11"/>
      <c r="J5" s="9"/>
      <c r="K5" s="10"/>
      <c r="L5" s="11"/>
      <c r="N5" s="9"/>
      <c r="O5" s="10"/>
      <c r="P5" s="11"/>
      <c r="R5" s="9"/>
      <c r="S5" s="11"/>
    </row>
    <row r="7" spans="2:33" x14ac:dyDescent="0.3">
      <c r="D7" s="5">
        <f>SUM(D4:D5)</f>
        <v>0</v>
      </c>
      <c r="E7" s="5">
        <f>SUM(E4:E5)</f>
        <v>0</v>
      </c>
      <c r="H7" s="5">
        <f>SUM(H4:H5)</f>
        <v>1</v>
      </c>
      <c r="L7" s="5">
        <f>SUM(L4:L5)</f>
        <v>40</v>
      </c>
      <c r="P7" s="5">
        <f>SUM(P4:P5)</f>
        <v>6</v>
      </c>
      <c r="S7" s="5">
        <f>SUM(S4:S5)</f>
        <v>1</v>
      </c>
      <c r="U7" s="5">
        <f>SUM(U4:U5)</f>
        <v>82</v>
      </c>
      <c r="V7" s="5">
        <f>U7-(L7+P7+S7)</f>
        <v>35</v>
      </c>
      <c r="W7" s="6">
        <f>((D7+H7)/V7)*100</f>
        <v>2.8571428571428572</v>
      </c>
      <c r="X7" s="6">
        <f>100-W7</f>
        <v>97.142857142857139</v>
      </c>
      <c r="Y7" s="6" t="s">
        <v>25</v>
      </c>
      <c r="Z7" s="6">
        <f>G4/120</f>
        <v>0.34166666666666667</v>
      </c>
      <c r="AA7" s="6">
        <f>(L4+2)/120</f>
        <v>0.35</v>
      </c>
      <c r="AB7" s="6">
        <f>((L7+2)/(U7-P7))*100</f>
        <v>55.26315789473685</v>
      </c>
      <c r="AC7" s="6">
        <f>R4/120</f>
        <v>0.68333333333333335</v>
      </c>
      <c r="AD7" s="6">
        <f>H7</f>
        <v>1</v>
      </c>
      <c r="AE7" s="6">
        <v>0</v>
      </c>
      <c r="AF7" s="6">
        <f>(AE7/AD7)*100</f>
        <v>0</v>
      </c>
      <c r="AG7" s="5" t="s">
        <v>25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G19"/>
  <sheetViews>
    <sheetView zoomScale="56" workbookViewId="0">
      <selection activeCell="B20" sqref="B20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58</v>
      </c>
      <c r="C4" s="5">
        <v>60</v>
      </c>
      <c r="D4" s="5">
        <f>(C4-B4)+1</f>
        <v>3</v>
      </c>
      <c r="E4" s="8">
        <v>1</v>
      </c>
      <c r="G4" s="7">
        <v>126</v>
      </c>
      <c r="H4" s="8">
        <v>1</v>
      </c>
      <c r="J4" s="7">
        <v>347</v>
      </c>
      <c r="K4" s="5">
        <v>417</v>
      </c>
      <c r="L4" s="8">
        <f>(K4-J4)+1</f>
        <v>71</v>
      </c>
      <c r="N4" s="7">
        <v>14</v>
      </c>
      <c r="O4" s="5">
        <v>23</v>
      </c>
      <c r="P4" s="8">
        <f>(O4-N4)+1</f>
        <v>10</v>
      </c>
      <c r="R4" s="7">
        <v>418</v>
      </c>
      <c r="S4" s="8">
        <v>1</v>
      </c>
      <c r="U4" s="5">
        <v>418</v>
      </c>
    </row>
    <row r="5" spans="2:33" x14ac:dyDescent="0.3">
      <c r="B5" s="7">
        <v>67</v>
      </c>
      <c r="C5" s="5">
        <v>67</v>
      </c>
      <c r="D5" s="5">
        <f t="shared" ref="D5:D14" si="0">(C5-B5)+1</f>
        <v>1</v>
      </c>
      <c r="E5" s="8">
        <v>1</v>
      </c>
      <c r="G5" s="7">
        <v>346</v>
      </c>
      <c r="H5" s="8">
        <v>1</v>
      </c>
      <c r="J5" s="7"/>
      <c r="L5" s="8"/>
      <c r="N5" s="7">
        <v>68</v>
      </c>
      <c r="O5" s="5">
        <v>71</v>
      </c>
      <c r="P5" s="8">
        <f t="shared" ref="P5:P8" si="1">(O5-N5)+1</f>
        <v>4</v>
      </c>
      <c r="R5" s="7"/>
      <c r="S5" s="8"/>
    </row>
    <row r="6" spans="2:33" x14ac:dyDescent="0.3">
      <c r="B6" s="7">
        <v>108</v>
      </c>
      <c r="C6" s="5">
        <v>111</v>
      </c>
      <c r="D6" s="5">
        <f t="shared" si="0"/>
        <v>4</v>
      </c>
      <c r="E6" s="8">
        <v>1</v>
      </c>
      <c r="G6" s="7"/>
      <c r="H6" s="8"/>
      <c r="J6" s="7"/>
      <c r="L6" s="8"/>
      <c r="N6" s="7">
        <v>143</v>
      </c>
      <c r="O6" s="5">
        <v>150</v>
      </c>
      <c r="P6" s="8">
        <f t="shared" si="1"/>
        <v>8</v>
      </c>
      <c r="R6" s="7"/>
      <c r="S6" s="8"/>
    </row>
    <row r="7" spans="2:33" x14ac:dyDescent="0.3">
      <c r="B7" s="7">
        <v>113</v>
      </c>
      <c r="C7" s="5">
        <v>116</v>
      </c>
      <c r="D7" s="5">
        <f t="shared" si="0"/>
        <v>4</v>
      </c>
      <c r="E7" s="8">
        <v>1</v>
      </c>
      <c r="G7" s="7"/>
      <c r="H7" s="8"/>
      <c r="J7" s="7"/>
      <c r="L7" s="8"/>
      <c r="N7" s="7">
        <v>211</v>
      </c>
      <c r="O7" s="5">
        <v>214</v>
      </c>
      <c r="P7" s="8">
        <f t="shared" si="1"/>
        <v>4</v>
      </c>
      <c r="R7" s="7"/>
      <c r="S7" s="8"/>
    </row>
    <row r="8" spans="2:33" x14ac:dyDescent="0.3">
      <c r="B8" s="7">
        <v>118</v>
      </c>
      <c r="C8" s="5">
        <v>118</v>
      </c>
      <c r="D8" s="5">
        <f t="shared" si="0"/>
        <v>1</v>
      </c>
      <c r="E8" s="8">
        <v>1</v>
      </c>
      <c r="G8" s="7"/>
      <c r="H8" s="8"/>
      <c r="J8" s="7"/>
      <c r="L8" s="8"/>
      <c r="N8" s="7">
        <v>288</v>
      </c>
      <c r="O8" s="5">
        <v>297</v>
      </c>
      <c r="P8" s="8">
        <f t="shared" si="1"/>
        <v>10</v>
      </c>
      <c r="R8" s="7"/>
      <c r="S8" s="8"/>
    </row>
    <row r="9" spans="2:33" x14ac:dyDescent="0.3">
      <c r="B9" s="7">
        <v>120</v>
      </c>
      <c r="C9" s="5">
        <v>121</v>
      </c>
      <c r="D9" s="5">
        <f t="shared" si="0"/>
        <v>2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123</v>
      </c>
      <c r="C10" s="5">
        <v>123</v>
      </c>
      <c r="D10" s="5">
        <f t="shared" si="0"/>
        <v>1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125</v>
      </c>
      <c r="C11" s="5">
        <v>125</v>
      </c>
      <c r="D11" s="5">
        <f t="shared" si="0"/>
        <v>1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128</v>
      </c>
      <c r="C12" s="5">
        <v>128</v>
      </c>
      <c r="D12" s="5">
        <f t="shared" si="0"/>
        <v>1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130</v>
      </c>
      <c r="C13" s="5">
        <v>130</v>
      </c>
      <c r="D13" s="5">
        <f t="shared" si="0"/>
        <v>1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343</v>
      </c>
      <c r="C14" s="5">
        <v>345</v>
      </c>
      <c r="D14" s="5">
        <f t="shared" si="0"/>
        <v>3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9"/>
      <c r="C15" s="10"/>
      <c r="D15" s="10"/>
      <c r="E15" s="11"/>
      <c r="G15" s="9"/>
      <c r="H15" s="11"/>
      <c r="J15" s="9"/>
      <c r="K15" s="10"/>
      <c r="L15" s="11"/>
      <c r="N15" s="9"/>
      <c r="O15" s="10"/>
      <c r="P15" s="11"/>
      <c r="R15" s="9"/>
      <c r="S15" s="11"/>
    </row>
    <row r="17" spans="2:33" x14ac:dyDescent="0.3">
      <c r="D17" s="5">
        <f>SUM(D4:D15)</f>
        <v>22</v>
      </c>
      <c r="E17" s="5">
        <f>SUM(E4:E15)</f>
        <v>11</v>
      </c>
      <c r="H17" s="5">
        <f>SUM(H4:H15)</f>
        <v>2</v>
      </c>
      <c r="L17" s="5">
        <f>SUM(L4:L15)</f>
        <v>71</v>
      </c>
      <c r="P17" s="5">
        <f>SUM(P4:P15)</f>
        <v>36</v>
      </c>
      <c r="S17" s="5">
        <f>SUM(S4:S15)</f>
        <v>1</v>
      </c>
      <c r="U17" s="5">
        <f>SUM(U4:U15)</f>
        <v>418</v>
      </c>
      <c r="V17" s="5">
        <f>U17-(L17+P17+S17)</f>
        <v>310</v>
      </c>
      <c r="W17" s="6">
        <f>((D17+H17)/V17)*100</f>
        <v>7.741935483870968</v>
      </c>
      <c r="X17" s="6">
        <f>100-W17</f>
        <v>92.258064516129025</v>
      </c>
      <c r="Y17" s="6">
        <f>B4/120</f>
        <v>0.48333333333333334</v>
      </c>
      <c r="Z17" s="6">
        <f>G4/120</f>
        <v>1.05</v>
      </c>
      <c r="AA17" s="6">
        <f>(L4+2)/120</f>
        <v>0.60833333333333328</v>
      </c>
      <c r="AB17" s="6">
        <f>((L17+2)/(U17-P17))*100</f>
        <v>19.109947643979059</v>
      </c>
      <c r="AC17" s="6">
        <f>R4/120</f>
        <v>3.4833333333333334</v>
      </c>
      <c r="AD17" s="6">
        <f>H17</f>
        <v>2</v>
      </c>
      <c r="AE17" s="6">
        <v>1</v>
      </c>
      <c r="AF17" s="6">
        <f>(AE17/AD17)*100</f>
        <v>50</v>
      </c>
      <c r="AG17" s="6">
        <f>AVERAGE((L4+1))/120</f>
        <v>0.6</v>
      </c>
    </row>
    <row r="19" spans="2:33" x14ac:dyDescent="0.3">
      <c r="B19" s="5" t="s">
        <v>27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G11"/>
  <sheetViews>
    <sheetView topLeftCell="K1" zoomScale="56" workbookViewId="0">
      <selection activeCell="AG11" sqref="AG11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27</v>
      </c>
      <c r="C4" s="5">
        <v>27</v>
      </c>
      <c r="D4" s="5">
        <f>(C4-B4)+1</f>
        <v>1</v>
      </c>
      <c r="E4" s="8">
        <v>1</v>
      </c>
      <c r="G4" s="7">
        <v>83</v>
      </c>
      <c r="H4" s="8">
        <v>1</v>
      </c>
      <c r="J4" s="7">
        <v>84</v>
      </c>
      <c r="K4" s="5">
        <v>106</v>
      </c>
      <c r="L4" s="8">
        <f>(K4-J4)+1</f>
        <v>23</v>
      </c>
      <c r="N4" s="7">
        <v>13</v>
      </c>
      <c r="O4" s="5">
        <v>16</v>
      </c>
      <c r="P4" s="8">
        <f>(O4-N4)+1</f>
        <v>4</v>
      </c>
      <c r="R4" s="7">
        <v>107</v>
      </c>
      <c r="S4" s="8">
        <v>1</v>
      </c>
      <c r="U4" s="5">
        <v>107</v>
      </c>
    </row>
    <row r="5" spans="2:33" x14ac:dyDescent="0.3">
      <c r="B5" s="7">
        <v>42</v>
      </c>
      <c r="C5" s="5">
        <v>42</v>
      </c>
      <c r="D5" s="5">
        <f t="shared" ref="D5:D8" si="0">(C5-B5)+1</f>
        <v>1</v>
      </c>
      <c r="E5" s="8">
        <v>1</v>
      </c>
      <c r="G5" s="7"/>
      <c r="H5" s="8"/>
      <c r="J5" s="7"/>
      <c r="L5" s="8"/>
      <c r="N5" s="7">
        <v>45</v>
      </c>
      <c r="O5" s="5">
        <v>51</v>
      </c>
      <c r="P5" s="8">
        <f t="shared" ref="P5" si="1">(O5-N5)+1</f>
        <v>7</v>
      </c>
      <c r="R5" s="7"/>
      <c r="S5" s="8"/>
    </row>
    <row r="6" spans="2:33" x14ac:dyDescent="0.3">
      <c r="B6" s="7">
        <v>54</v>
      </c>
      <c r="C6" s="5">
        <v>55</v>
      </c>
      <c r="D6" s="5">
        <f t="shared" si="0"/>
        <v>2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57</v>
      </c>
      <c r="C7" s="5">
        <v>58</v>
      </c>
      <c r="D7" s="5">
        <f t="shared" si="0"/>
        <v>2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69</v>
      </c>
      <c r="C8" s="5">
        <v>71</v>
      </c>
      <c r="D8" s="5">
        <f t="shared" si="0"/>
        <v>3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9"/>
      <c r="C9" s="10"/>
      <c r="D9" s="10"/>
      <c r="E9" s="11"/>
      <c r="G9" s="9"/>
      <c r="H9" s="11"/>
      <c r="J9" s="9"/>
      <c r="K9" s="10"/>
      <c r="L9" s="11"/>
      <c r="N9" s="9"/>
      <c r="O9" s="10"/>
      <c r="P9" s="11"/>
      <c r="R9" s="9"/>
      <c r="S9" s="11"/>
    </row>
    <row r="11" spans="2:33" x14ac:dyDescent="0.3">
      <c r="D11" s="5">
        <f>SUM(D4:D9)</f>
        <v>9</v>
      </c>
      <c r="E11" s="5">
        <f>SUM(E4:E9)</f>
        <v>5</v>
      </c>
      <c r="H11" s="5">
        <f>SUM(H4:H9)</f>
        <v>1</v>
      </c>
      <c r="L11" s="5">
        <f>SUM(L4:L9)</f>
        <v>23</v>
      </c>
      <c r="P11" s="5">
        <f>SUM(P4:P9)</f>
        <v>11</v>
      </c>
      <c r="S11" s="5">
        <f>SUM(S4:S9)</f>
        <v>1</v>
      </c>
      <c r="U11" s="5">
        <f>SUM(U4:U9)</f>
        <v>107</v>
      </c>
      <c r="V11" s="5">
        <f>U11-(L11+P11+S11)</f>
        <v>72</v>
      </c>
      <c r="W11" s="6">
        <f>((D11+H11)/V11)*100</f>
        <v>13.888888888888889</v>
      </c>
      <c r="X11" s="6">
        <f>100-W11</f>
        <v>86.111111111111114</v>
      </c>
      <c r="Y11" s="6">
        <f>B4/120</f>
        <v>0.22500000000000001</v>
      </c>
      <c r="Z11" s="6">
        <f>G4/120</f>
        <v>0.69166666666666665</v>
      </c>
      <c r="AA11" s="6">
        <f>(L4+2)/120</f>
        <v>0.20833333333333334</v>
      </c>
      <c r="AB11" s="6">
        <f>((L11+2)/(U11-P11))*100</f>
        <v>26.041666666666668</v>
      </c>
      <c r="AC11" s="6">
        <f>R4/120</f>
        <v>0.89166666666666672</v>
      </c>
      <c r="AD11" s="6">
        <f>H11</f>
        <v>1</v>
      </c>
      <c r="AE11" s="6">
        <v>0</v>
      </c>
      <c r="AF11" s="6">
        <f>(AE11/AD11)*100</f>
        <v>0</v>
      </c>
      <c r="AG11" s="5" t="s">
        <v>25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72CF-C999-FA44-A2AB-E12A2E91926A}">
  <dimension ref="B2:AG10"/>
  <sheetViews>
    <sheetView topLeftCell="H1" zoomScale="50" workbookViewId="0">
      <selection activeCell="AG10" sqref="AG10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5.16406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187</v>
      </c>
      <c r="C4" s="5">
        <v>188</v>
      </c>
      <c r="D4" s="5">
        <f>(C4-B4)+1</f>
        <v>2</v>
      </c>
      <c r="E4" s="8">
        <v>1</v>
      </c>
      <c r="G4" s="7">
        <v>254</v>
      </c>
      <c r="H4" s="8">
        <v>1</v>
      </c>
      <c r="J4" s="7">
        <v>255</v>
      </c>
      <c r="K4" s="5">
        <v>300</v>
      </c>
      <c r="L4" s="8">
        <f>(K4-J4)+1</f>
        <v>46</v>
      </c>
      <c r="N4" s="7">
        <v>170</v>
      </c>
      <c r="O4" s="5">
        <v>179</v>
      </c>
      <c r="P4" s="8">
        <f>(O4-N4)+1</f>
        <v>10</v>
      </c>
      <c r="R4" s="7">
        <v>301</v>
      </c>
      <c r="S4" s="8">
        <v>1</v>
      </c>
      <c r="U4" s="5">
        <v>301</v>
      </c>
    </row>
    <row r="5" spans="2:33" x14ac:dyDescent="0.3">
      <c r="B5" s="7"/>
      <c r="E5" s="8"/>
      <c r="G5" s="7"/>
      <c r="H5" s="8"/>
      <c r="J5" s="7"/>
      <c r="L5" s="8"/>
      <c r="N5" s="7">
        <v>201</v>
      </c>
      <c r="O5" s="5">
        <v>206</v>
      </c>
      <c r="P5" s="8">
        <f t="shared" ref="P5:P7" si="0">(O5-N5)+1</f>
        <v>6</v>
      </c>
      <c r="R5" s="7"/>
      <c r="S5" s="8"/>
    </row>
    <row r="6" spans="2:33" x14ac:dyDescent="0.3">
      <c r="B6" s="7"/>
      <c r="E6" s="8"/>
      <c r="G6" s="7"/>
      <c r="H6" s="8"/>
      <c r="J6" s="7"/>
      <c r="L6" s="8"/>
      <c r="N6" s="7">
        <v>223</v>
      </c>
      <c r="O6" s="5">
        <v>227</v>
      </c>
      <c r="P6" s="8">
        <f t="shared" si="0"/>
        <v>5</v>
      </c>
      <c r="R6" s="7"/>
      <c r="S6" s="8"/>
    </row>
    <row r="7" spans="2:33" x14ac:dyDescent="0.3">
      <c r="B7" s="7"/>
      <c r="E7" s="8"/>
      <c r="G7" s="7"/>
      <c r="H7" s="8"/>
      <c r="J7" s="7"/>
      <c r="L7" s="8"/>
      <c r="N7" s="7">
        <v>240</v>
      </c>
      <c r="O7" s="5">
        <v>253</v>
      </c>
      <c r="P7" s="8">
        <f t="shared" si="0"/>
        <v>14</v>
      </c>
      <c r="R7" s="7"/>
      <c r="S7" s="8"/>
    </row>
    <row r="8" spans="2:33" x14ac:dyDescent="0.3">
      <c r="B8" s="9"/>
      <c r="C8" s="10"/>
      <c r="D8" s="10"/>
      <c r="E8" s="11"/>
      <c r="G8" s="9"/>
      <c r="H8" s="11"/>
      <c r="J8" s="9"/>
      <c r="K8" s="10"/>
      <c r="L8" s="11"/>
      <c r="N8" s="9"/>
      <c r="O8" s="10"/>
      <c r="P8" s="11"/>
      <c r="R8" s="9"/>
      <c r="S8" s="11"/>
    </row>
    <row r="10" spans="2:33" x14ac:dyDescent="0.3">
      <c r="D10" s="5">
        <f>SUM(D4:D8)</f>
        <v>2</v>
      </c>
      <c r="E10" s="5">
        <f>SUM(E4:E8)</f>
        <v>1</v>
      </c>
      <c r="H10" s="5">
        <f>SUM(H4:H8)</f>
        <v>1</v>
      </c>
      <c r="L10" s="5">
        <f>SUM(L4:L8)</f>
        <v>46</v>
      </c>
      <c r="P10" s="5">
        <f>SUM(P4:P8)</f>
        <v>35</v>
      </c>
      <c r="S10" s="5">
        <f>SUM(S4:S8)</f>
        <v>1</v>
      </c>
      <c r="U10" s="5">
        <f>SUM(U4:U8)</f>
        <v>301</v>
      </c>
      <c r="V10" s="5">
        <f>U10-(L10+P10+S10)</f>
        <v>219</v>
      </c>
      <c r="W10" s="6">
        <f>((D10+H10)/V10)*100</f>
        <v>1.3698630136986301</v>
      </c>
      <c r="X10" s="6">
        <f>100-W10</f>
        <v>98.630136986301366</v>
      </c>
      <c r="Y10" s="6">
        <f>B4/120</f>
        <v>1.5583333333333333</v>
      </c>
      <c r="Z10" s="6">
        <f>G4/120</f>
        <v>2.1166666666666667</v>
      </c>
      <c r="AA10" s="6">
        <f>(L4+2)/120</f>
        <v>0.4</v>
      </c>
      <c r="AB10" s="6">
        <f>((L10+2)/(U10-P10))*100</f>
        <v>18.045112781954884</v>
      </c>
      <c r="AC10" s="6">
        <f>R4/120</f>
        <v>2.5083333333333333</v>
      </c>
      <c r="AD10" s="6">
        <f>H10</f>
        <v>1</v>
      </c>
      <c r="AE10" s="6">
        <v>0</v>
      </c>
      <c r="AF10" s="6">
        <f>(AE10/AD10)*100</f>
        <v>0</v>
      </c>
      <c r="AG10" s="5" t="s">
        <v>25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C52E-6B0F-0C4D-8533-912098FEF532}">
  <dimension ref="B2:AG13"/>
  <sheetViews>
    <sheetView zoomScale="44" workbookViewId="0">
      <selection activeCell="AG13" sqref="AG13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4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21</v>
      </c>
      <c r="C4" s="5">
        <v>21</v>
      </c>
      <c r="D4" s="5">
        <f>(C4-B4)+1</f>
        <v>1</v>
      </c>
      <c r="E4" s="8">
        <v>1</v>
      </c>
      <c r="G4" s="7">
        <v>84</v>
      </c>
      <c r="H4" s="8">
        <v>1</v>
      </c>
      <c r="J4" s="7">
        <v>85</v>
      </c>
      <c r="K4" s="5">
        <v>171</v>
      </c>
      <c r="L4" s="8">
        <f>(K4-J4)+1</f>
        <v>87</v>
      </c>
      <c r="N4" s="7">
        <v>1</v>
      </c>
      <c r="O4" s="5">
        <v>5</v>
      </c>
      <c r="P4" s="8">
        <f>(O4-N4)+1</f>
        <v>5</v>
      </c>
      <c r="R4" s="7">
        <v>222</v>
      </c>
      <c r="S4" s="8">
        <v>1</v>
      </c>
      <c r="U4" s="5">
        <v>222</v>
      </c>
    </row>
    <row r="5" spans="2:33" x14ac:dyDescent="0.3">
      <c r="B5" s="7">
        <v>23</v>
      </c>
      <c r="C5" s="5">
        <v>23</v>
      </c>
      <c r="D5" s="5">
        <f t="shared" ref="D5:D10" si="0">(C5-B5)+1</f>
        <v>1</v>
      </c>
      <c r="E5" s="8">
        <v>1</v>
      </c>
      <c r="G5" s="7">
        <v>187</v>
      </c>
      <c r="H5" s="8">
        <v>1</v>
      </c>
      <c r="J5" s="7">
        <v>188</v>
      </c>
      <c r="K5" s="5">
        <v>193</v>
      </c>
      <c r="L5" s="8">
        <f t="shared" ref="L5:L6" si="1">(K5-J5)+1</f>
        <v>6</v>
      </c>
      <c r="N5" s="7">
        <v>26</v>
      </c>
      <c r="O5" s="5">
        <v>30</v>
      </c>
      <c r="P5" s="8">
        <f t="shared" ref="P5" si="2">(O5-N5)+1</f>
        <v>5</v>
      </c>
      <c r="R5" s="7"/>
      <c r="S5" s="8"/>
    </row>
    <row r="6" spans="2:33" x14ac:dyDescent="0.3">
      <c r="B6" s="7">
        <v>33</v>
      </c>
      <c r="C6" s="5">
        <v>33</v>
      </c>
      <c r="D6" s="5">
        <f t="shared" si="0"/>
        <v>1</v>
      </c>
      <c r="E6" s="8">
        <v>1</v>
      </c>
      <c r="G6" s="7">
        <v>198</v>
      </c>
      <c r="H6" s="8">
        <v>1</v>
      </c>
      <c r="J6" s="7">
        <v>199</v>
      </c>
      <c r="K6" s="5">
        <v>221</v>
      </c>
      <c r="L6" s="8">
        <f t="shared" si="1"/>
        <v>23</v>
      </c>
      <c r="N6" s="7"/>
      <c r="P6" s="8"/>
      <c r="R6" s="7"/>
      <c r="S6" s="8"/>
    </row>
    <row r="7" spans="2:33" x14ac:dyDescent="0.3">
      <c r="B7" s="7">
        <v>35</v>
      </c>
      <c r="C7" s="5">
        <v>35</v>
      </c>
      <c r="D7" s="5">
        <f t="shared" si="0"/>
        <v>1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41</v>
      </c>
      <c r="C8" s="5">
        <v>41</v>
      </c>
      <c r="D8" s="5">
        <f t="shared" si="0"/>
        <v>1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184</v>
      </c>
      <c r="C9" s="5">
        <v>186</v>
      </c>
      <c r="D9" s="5">
        <f t="shared" si="0"/>
        <v>3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196</v>
      </c>
      <c r="C10" s="5">
        <v>197</v>
      </c>
      <c r="D10" s="5">
        <f t="shared" si="0"/>
        <v>2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9"/>
      <c r="C11" s="10"/>
      <c r="D11" s="10"/>
      <c r="E11" s="11"/>
      <c r="G11" s="9"/>
      <c r="H11" s="11"/>
      <c r="J11" s="9"/>
      <c r="K11" s="10"/>
      <c r="L11" s="11"/>
      <c r="N11" s="9"/>
      <c r="O11" s="10"/>
      <c r="P11" s="11"/>
      <c r="R11" s="9"/>
      <c r="S11" s="11"/>
    </row>
    <row r="13" spans="2:33" x14ac:dyDescent="0.3">
      <c r="D13" s="5">
        <f>SUM(D4:D11)</f>
        <v>10</v>
      </c>
      <c r="E13" s="5">
        <f>SUM(E4:E11)</f>
        <v>7</v>
      </c>
      <c r="H13" s="5">
        <f>SUM(H4:H11)</f>
        <v>3</v>
      </c>
      <c r="L13" s="5">
        <f>SUM(L4:L11)</f>
        <v>116</v>
      </c>
      <c r="P13" s="5">
        <f>SUM(P4:P11)</f>
        <v>10</v>
      </c>
      <c r="S13" s="5">
        <f>SUM(S4:S11)</f>
        <v>1</v>
      </c>
      <c r="U13" s="5">
        <f>SUM(U4:U11)</f>
        <v>222</v>
      </c>
      <c r="V13" s="5">
        <f>U13-(L13+P13+S13)</f>
        <v>95</v>
      </c>
      <c r="W13" s="6">
        <f>((D13+H13)/V13)*100</f>
        <v>13.684210526315791</v>
      </c>
      <c r="X13" s="6">
        <f>100-W13</f>
        <v>86.315789473684205</v>
      </c>
      <c r="Y13" s="6">
        <f>B4/120</f>
        <v>0.17499999999999999</v>
      </c>
      <c r="Z13" s="6">
        <f>G4/120</f>
        <v>0.7</v>
      </c>
      <c r="AA13" s="6">
        <f>(L6+2)/120</f>
        <v>0.20833333333333334</v>
      </c>
      <c r="AB13" s="6">
        <f>((L13+2)/(U13-P13))*100</f>
        <v>55.660377358490564</v>
      </c>
      <c r="AC13" s="6">
        <f>R4/120</f>
        <v>1.85</v>
      </c>
      <c r="AD13" s="6">
        <f>H13</f>
        <v>3</v>
      </c>
      <c r="AE13" s="6">
        <v>2</v>
      </c>
      <c r="AF13" s="6">
        <f>(AE13/AD13)*100</f>
        <v>66.666666666666657</v>
      </c>
      <c r="AG13" s="6">
        <f>AVERAGE((L4+1),(L5+1))/120</f>
        <v>0.39583333333333331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2EFC5-AAB0-644D-B4F1-5F8D49DD37DF}">
  <dimension ref="B2:AG8"/>
  <sheetViews>
    <sheetView topLeftCell="L1" zoomScale="57" workbookViewId="0">
      <selection activeCell="AG8" sqref="AG8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27</v>
      </c>
      <c r="C4" s="5">
        <v>28</v>
      </c>
      <c r="D4" s="5">
        <f>(C4-B4)+1</f>
        <v>2</v>
      </c>
      <c r="E4" s="8">
        <v>1</v>
      </c>
      <c r="G4" s="7">
        <v>29</v>
      </c>
      <c r="H4" s="8">
        <v>1</v>
      </c>
      <c r="J4" s="7">
        <v>30</v>
      </c>
      <c r="K4" s="5">
        <v>68</v>
      </c>
      <c r="L4" s="8">
        <f>(K4-J4)+1</f>
        <v>39</v>
      </c>
      <c r="N4" s="7">
        <v>5</v>
      </c>
      <c r="O4" s="5">
        <v>10</v>
      </c>
      <c r="P4" s="8">
        <f>(O4-N4)+1</f>
        <v>6</v>
      </c>
      <c r="R4" s="7">
        <v>69</v>
      </c>
      <c r="S4" s="8">
        <v>1</v>
      </c>
      <c r="U4" s="5">
        <v>69</v>
      </c>
    </row>
    <row r="5" spans="2:33" x14ac:dyDescent="0.3">
      <c r="B5" s="7"/>
      <c r="E5" s="8"/>
      <c r="G5" s="7"/>
      <c r="H5" s="8"/>
      <c r="J5" s="7"/>
      <c r="L5" s="8"/>
      <c r="N5" s="7">
        <v>15</v>
      </c>
      <c r="O5" s="5">
        <v>19</v>
      </c>
      <c r="P5" s="8">
        <f t="shared" ref="P5" si="0">(O5-N5)+1</f>
        <v>5</v>
      </c>
      <c r="R5" s="7"/>
      <c r="S5" s="8"/>
    </row>
    <row r="6" spans="2:33" x14ac:dyDescent="0.3">
      <c r="B6" s="9"/>
      <c r="C6" s="10"/>
      <c r="D6" s="10"/>
      <c r="E6" s="11"/>
      <c r="G6" s="9"/>
      <c r="H6" s="11"/>
      <c r="J6" s="9"/>
      <c r="K6" s="10"/>
      <c r="L6" s="11"/>
      <c r="N6" s="9"/>
      <c r="O6" s="10"/>
      <c r="P6" s="11"/>
      <c r="R6" s="9"/>
      <c r="S6" s="11"/>
    </row>
    <row r="8" spans="2:33" x14ac:dyDescent="0.3">
      <c r="D8" s="5">
        <f>SUM(D4:D6)</f>
        <v>2</v>
      </c>
      <c r="E8" s="5">
        <f>SUM(E4:E6)</f>
        <v>1</v>
      </c>
      <c r="H8" s="5">
        <f>SUM(H4:H6)</f>
        <v>1</v>
      </c>
      <c r="L8" s="5">
        <f>SUM(L4:L6)</f>
        <v>39</v>
      </c>
      <c r="P8" s="5">
        <f>SUM(P4:P6)</f>
        <v>11</v>
      </c>
      <c r="S8" s="5">
        <f>SUM(S4:S6)</f>
        <v>1</v>
      </c>
      <c r="U8" s="5">
        <f>SUM(U4:U6)</f>
        <v>69</v>
      </c>
      <c r="V8" s="5">
        <f>U8-(L8+P8+S8)</f>
        <v>18</v>
      </c>
      <c r="W8" s="6">
        <f>((D8+H8)/V8)*100</f>
        <v>16.666666666666664</v>
      </c>
      <c r="X8" s="6">
        <f>100-W8</f>
        <v>83.333333333333343</v>
      </c>
      <c r="Y8" s="6">
        <f>B4/120</f>
        <v>0.22500000000000001</v>
      </c>
      <c r="Z8" s="6">
        <f>G4/120</f>
        <v>0.24166666666666667</v>
      </c>
      <c r="AA8" s="6">
        <f>(L4+2)/120</f>
        <v>0.34166666666666667</v>
      </c>
      <c r="AB8" s="6">
        <f>((L8+2)/(U8-P8))*100</f>
        <v>70.689655172413794</v>
      </c>
      <c r="AC8" s="6">
        <f>R4/120</f>
        <v>0.57499999999999996</v>
      </c>
      <c r="AD8" s="6">
        <f>H8</f>
        <v>1</v>
      </c>
      <c r="AE8" s="6">
        <v>0</v>
      </c>
      <c r="AF8" s="6">
        <f>(AE8/AD8)*100</f>
        <v>0</v>
      </c>
      <c r="AG8" s="5" t="s">
        <v>25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E83D-18ED-1C4B-A447-20211F7B8B4C}">
  <dimension ref="B2:AG9"/>
  <sheetViews>
    <sheetView zoomScale="44" workbookViewId="0">
      <selection activeCell="AG9" sqref="AG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4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34</v>
      </c>
      <c r="C4" s="5">
        <v>34</v>
      </c>
      <c r="D4" s="5">
        <f>(C4-B4)+1</f>
        <v>1</v>
      </c>
      <c r="E4" s="8">
        <v>1</v>
      </c>
      <c r="G4" s="7">
        <v>49</v>
      </c>
      <c r="H4" s="8">
        <v>1</v>
      </c>
      <c r="J4" s="7">
        <v>50</v>
      </c>
      <c r="K4" s="5">
        <v>86</v>
      </c>
      <c r="L4" s="8">
        <f>(K4-J4)+1</f>
        <v>37</v>
      </c>
      <c r="N4" s="7">
        <v>1</v>
      </c>
      <c r="O4" s="5">
        <v>7</v>
      </c>
      <c r="P4" s="8">
        <f>(O4-N4)+1</f>
        <v>7</v>
      </c>
      <c r="R4" s="7">
        <v>87</v>
      </c>
      <c r="S4" s="8">
        <v>1</v>
      </c>
      <c r="U4" s="5">
        <v>87</v>
      </c>
    </row>
    <row r="5" spans="2:33" x14ac:dyDescent="0.3">
      <c r="B5" s="7">
        <v>37</v>
      </c>
      <c r="C5" s="5">
        <v>37</v>
      </c>
      <c r="D5" s="5">
        <f t="shared" ref="D5:D6" si="0">(C5-B5)+1</f>
        <v>1</v>
      </c>
      <c r="E5" s="8">
        <v>1</v>
      </c>
      <c r="G5" s="7"/>
      <c r="H5" s="8"/>
      <c r="J5" s="7"/>
      <c r="L5" s="8"/>
      <c r="N5" s="7">
        <v>16</v>
      </c>
      <c r="O5" s="5">
        <v>20</v>
      </c>
      <c r="P5" s="8">
        <f t="shared" ref="P5" si="1">(O5-N5)+1</f>
        <v>5</v>
      </c>
      <c r="R5" s="7"/>
      <c r="S5" s="8"/>
    </row>
    <row r="6" spans="2:33" x14ac:dyDescent="0.3">
      <c r="B6" s="7">
        <v>45</v>
      </c>
      <c r="C6" s="5">
        <v>48</v>
      </c>
      <c r="D6" s="5">
        <f t="shared" si="0"/>
        <v>4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9"/>
      <c r="C7" s="10"/>
      <c r="D7" s="10"/>
      <c r="E7" s="11"/>
      <c r="G7" s="9"/>
      <c r="H7" s="11"/>
      <c r="J7" s="9"/>
      <c r="K7" s="10"/>
      <c r="L7" s="11"/>
      <c r="N7" s="9"/>
      <c r="O7" s="10"/>
      <c r="P7" s="11"/>
      <c r="R7" s="9"/>
      <c r="S7" s="11"/>
    </row>
    <row r="9" spans="2:33" x14ac:dyDescent="0.3">
      <c r="D9" s="5">
        <f>SUM(D4:D7)</f>
        <v>6</v>
      </c>
      <c r="E9" s="5">
        <f>SUM(E4:E7)</f>
        <v>3</v>
      </c>
      <c r="H9" s="5">
        <f>SUM(H4:H7)</f>
        <v>1</v>
      </c>
      <c r="L9" s="5">
        <f>SUM(L4:L7)</f>
        <v>37</v>
      </c>
      <c r="P9" s="5">
        <f>SUM(P4:P7)</f>
        <v>12</v>
      </c>
      <c r="S9" s="5">
        <f>SUM(S4:S7)</f>
        <v>1</v>
      </c>
      <c r="U9" s="5">
        <f>SUM(U4:U7)</f>
        <v>87</v>
      </c>
      <c r="V9" s="5">
        <f>U9-(L9+P9+S9)</f>
        <v>37</v>
      </c>
      <c r="W9" s="6">
        <f>((D9+H9)/V9)*100</f>
        <v>18.918918918918919</v>
      </c>
      <c r="X9" s="6">
        <f>100-W9</f>
        <v>81.081081081081081</v>
      </c>
      <c r="Y9" s="6">
        <f>B4/120</f>
        <v>0.28333333333333333</v>
      </c>
      <c r="Z9" s="6">
        <f>G4/120</f>
        <v>0.40833333333333333</v>
      </c>
      <c r="AA9" s="6">
        <f>(L4+2)/120</f>
        <v>0.32500000000000001</v>
      </c>
      <c r="AB9" s="6">
        <f>((L9+2)/(U9-P9))*100</f>
        <v>52</v>
      </c>
      <c r="AC9" s="6">
        <f>R4/120</f>
        <v>0.72499999999999998</v>
      </c>
      <c r="AD9" s="6">
        <f>H9</f>
        <v>1</v>
      </c>
      <c r="AE9" s="6">
        <v>0</v>
      </c>
      <c r="AF9" s="6">
        <f>(AE9/AD9)*100</f>
        <v>0</v>
      </c>
      <c r="AG9" s="5" t="s">
        <v>25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Worm 1</vt:lpstr>
      <vt:lpstr>Worm 2</vt:lpstr>
      <vt:lpstr>Worm 3</vt:lpstr>
      <vt:lpstr>Worm 4</vt:lpstr>
      <vt:lpstr>Worm 5</vt:lpstr>
      <vt:lpstr>Worm 6</vt:lpstr>
      <vt:lpstr>Worm 7</vt:lpstr>
      <vt:lpstr>Worm 8</vt:lpstr>
      <vt:lpstr>Worm 9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2025-04-29T01:40:52Z</dcterms:modified>
</cp:coreProperties>
</file>