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ushtaqhali/Documents/Career/Writing/2025/Manuscripts/McClure, Patel et al, 2025/New figures and outline/Behavior worksheets/2025-02-26 Ex353/"/>
    </mc:Choice>
  </mc:AlternateContent>
  <xr:revisionPtr revIDLastSave="0" documentId="13_ncr:1_{CD8AC439-FBF1-314B-9CF6-F647ECDB59E6}" xr6:coauthVersionLast="47" xr6:coauthVersionMax="47" xr10:uidLastSave="{00000000-0000-0000-0000-000000000000}"/>
  <bookViews>
    <workbookView xWindow="0" yWindow="500" windowWidth="28800" windowHeight="16380" activeTab="8" xr2:uid="{E8647115-4527-472B-9C5C-A7FAAB6ACF7F}"/>
  </bookViews>
  <sheets>
    <sheet name="Worm 1" sheetId="3" r:id="rId1"/>
    <sheet name="Worm 2" sheetId="19" r:id="rId2"/>
    <sheet name="Worm 3" sheetId="20" r:id="rId3"/>
    <sheet name="Worm 4" sheetId="21" r:id="rId4"/>
    <sheet name="Worm 5" sheetId="22" r:id="rId5"/>
    <sheet name="Worm 6" sheetId="23" r:id="rId6"/>
    <sheet name="Worm 7" sheetId="24" r:id="rId7"/>
    <sheet name="Worm 8" sheetId="25" r:id="rId8"/>
    <sheet name="Compiled" sheetId="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12" i="25" l="1"/>
  <c r="AG22" i="24"/>
  <c r="AG23" i="20"/>
  <c r="D19" i="24"/>
  <c r="D18" i="24"/>
  <c r="AA13" i="23"/>
  <c r="D19" i="21"/>
  <c r="D18" i="21"/>
  <c r="D17" i="21"/>
  <c r="D16" i="21"/>
  <c r="D15" i="21"/>
  <c r="P12" i="19"/>
  <c r="AC12" i="25"/>
  <c r="Z12" i="25"/>
  <c r="Y12" i="25"/>
  <c r="U12" i="25"/>
  <c r="S12" i="25"/>
  <c r="H12" i="25"/>
  <c r="AD12" i="25" s="1"/>
  <c r="AF12" i="25" s="1"/>
  <c r="E12" i="25"/>
  <c r="D9" i="25"/>
  <c r="D8" i="25"/>
  <c r="D7" i="25"/>
  <c r="P6" i="25"/>
  <c r="D6" i="25"/>
  <c r="P5" i="25"/>
  <c r="L5" i="25"/>
  <c r="D5" i="25"/>
  <c r="P4" i="25"/>
  <c r="L4" i="25"/>
  <c r="D4" i="25"/>
  <c r="AC22" i="24"/>
  <c r="Z22" i="24"/>
  <c r="Y22" i="24"/>
  <c r="U22" i="24"/>
  <c r="S22" i="24"/>
  <c r="H22" i="24"/>
  <c r="AD22" i="24" s="1"/>
  <c r="AF22" i="24" s="1"/>
  <c r="E22" i="24"/>
  <c r="D17" i="24"/>
  <c r="D16" i="24"/>
  <c r="D15" i="24"/>
  <c r="D14" i="24"/>
  <c r="D13" i="24"/>
  <c r="D12" i="24"/>
  <c r="P11" i="24"/>
  <c r="D11" i="24"/>
  <c r="P10" i="24"/>
  <c r="D10" i="24"/>
  <c r="P9" i="24"/>
  <c r="L9" i="24"/>
  <c r="D9" i="24"/>
  <c r="P8" i="24"/>
  <c r="L8" i="24"/>
  <c r="D8" i="24"/>
  <c r="P7" i="24"/>
  <c r="L7" i="24"/>
  <c r="D7" i="24"/>
  <c r="P6" i="24"/>
  <c r="L6" i="24"/>
  <c r="D6" i="24"/>
  <c r="P5" i="24"/>
  <c r="L5" i="24"/>
  <c r="D5" i="24"/>
  <c r="P4" i="24"/>
  <c r="L4" i="24"/>
  <c r="D4" i="24"/>
  <c r="AC13" i="23"/>
  <c r="Z13" i="23"/>
  <c r="Y13" i="23"/>
  <c r="U13" i="23"/>
  <c r="S13" i="23"/>
  <c r="H13" i="23"/>
  <c r="AD13" i="23" s="1"/>
  <c r="AF13" i="23" s="1"/>
  <c r="E13" i="23"/>
  <c r="D10" i="23"/>
  <c r="D9" i="23"/>
  <c r="D8" i="23"/>
  <c r="D7" i="23"/>
  <c r="P6" i="23"/>
  <c r="D6" i="23"/>
  <c r="P5" i="23"/>
  <c r="D5" i="23"/>
  <c r="P4" i="23"/>
  <c r="L4" i="23"/>
  <c r="L13" i="23" s="1"/>
  <c r="D4" i="23"/>
  <c r="AC22" i="21"/>
  <c r="Z22" i="21"/>
  <c r="Y22" i="21"/>
  <c r="U22" i="21"/>
  <c r="S22" i="21"/>
  <c r="H22" i="21"/>
  <c r="AD22" i="21" s="1"/>
  <c r="E22" i="21"/>
  <c r="D14" i="21"/>
  <c r="D13" i="21"/>
  <c r="D12" i="21"/>
  <c r="D11" i="21"/>
  <c r="D10" i="21"/>
  <c r="D9" i="21"/>
  <c r="P8" i="21"/>
  <c r="D8" i="21"/>
  <c r="P7" i="21"/>
  <c r="D7" i="21"/>
  <c r="P6" i="21"/>
  <c r="D6" i="21"/>
  <c r="P5" i="21"/>
  <c r="L22" i="21"/>
  <c r="D5" i="21"/>
  <c r="P4" i="21"/>
  <c r="D4" i="21"/>
  <c r="AC23" i="20"/>
  <c r="Z23" i="20"/>
  <c r="Y23" i="20"/>
  <c r="U23" i="20"/>
  <c r="S23" i="20"/>
  <c r="H23" i="20"/>
  <c r="AD23" i="20" s="1"/>
  <c r="AF23" i="20" s="1"/>
  <c r="E23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P6" i="20"/>
  <c r="D6" i="20"/>
  <c r="P5" i="20"/>
  <c r="L5" i="20"/>
  <c r="D5" i="20"/>
  <c r="P4" i="20"/>
  <c r="L4" i="20"/>
  <c r="D4" i="20"/>
  <c r="AC15" i="19"/>
  <c r="Z15" i="19"/>
  <c r="Y15" i="19"/>
  <c r="U15" i="19"/>
  <c r="S15" i="19"/>
  <c r="H15" i="19"/>
  <c r="AD15" i="19" s="1"/>
  <c r="E15" i="19"/>
  <c r="P11" i="19"/>
  <c r="P10" i="19"/>
  <c r="P9" i="19"/>
  <c r="P8" i="19"/>
  <c r="P7" i="19"/>
  <c r="D7" i="19"/>
  <c r="P6" i="19"/>
  <c r="D6" i="19"/>
  <c r="P5" i="19"/>
  <c r="L15" i="19"/>
  <c r="D5" i="19"/>
  <c r="P4" i="19"/>
  <c r="D4" i="19"/>
  <c r="P11" i="3"/>
  <c r="P10" i="3"/>
  <c r="P9" i="3"/>
  <c r="P8" i="3"/>
  <c r="P7" i="3"/>
  <c r="P6" i="3"/>
  <c r="P5" i="3"/>
  <c r="P4" i="3"/>
  <c r="AC19" i="3"/>
  <c r="D5" i="3"/>
  <c r="D6" i="3"/>
  <c r="D7" i="3"/>
  <c r="D8" i="3"/>
  <c r="D9" i="3"/>
  <c r="D10" i="3"/>
  <c r="D11" i="3"/>
  <c r="D12" i="3"/>
  <c r="D13" i="3"/>
  <c r="D14" i="3"/>
  <c r="D15" i="3"/>
  <c r="D16" i="3"/>
  <c r="D4" i="3"/>
  <c r="Z19" i="3"/>
  <c r="Y19" i="3"/>
  <c r="U19" i="3"/>
  <c r="S19" i="3"/>
  <c r="H19" i="3"/>
  <c r="AD19" i="3" s="1"/>
  <c r="AF19" i="3" s="1"/>
  <c r="E19" i="3"/>
  <c r="L12" i="25" l="1"/>
  <c r="P12" i="25"/>
  <c r="D12" i="25"/>
  <c r="P22" i="24"/>
  <c r="L22" i="24"/>
  <c r="D22" i="24"/>
  <c r="P13" i="23"/>
  <c r="AB13" i="23" s="1"/>
  <c r="D13" i="23"/>
  <c r="P22" i="21"/>
  <c r="D22" i="21"/>
  <c r="L23" i="20"/>
  <c r="P23" i="20"/>
  <c r="D23" i="20"/>
  <c r="D15" i="19"/>
  <c r="P15" i="19"/>
  <c r="D19" i="3"/>
  <c r="L19" i="3"/>
  <c r="P19" i="3"/>
  <c r="AB12" i="25" l="1"/>
  <c r="V12" i="25"/>
  <c r="W12" i="25" s="1"/>
  <c r="X12" i="25" s="1"/>
  <c r="AB22" i="24"/>
  <c r="V22" i="24"/>
  <c r="W22" i="24" s="1"/>
  <c r="X22" i="24" s="1"/>
  <c r="V13" i="23"/>
  <c r="W13" i="23"/>
  <c r="X13" i="23" s="1"/>
  <c r="V22" i="21"/>
  <c r="W22" i="21"/>
  <c r="X22" i="21" s="1"/>
  <c r="AB23" i="20"/>
  <c r="V23" i="20"/>
  <c r="W23" i="20" s="1"/>
  <c r="X23" i="20" s="1"/>
  <c r="V15" i="19"/>
  <c r="W15" i="19" s="1"/>
  <c r="X15" i="19" s="1"/>
  <c r="V19" i="3"/>
  <c r="W19" i="3" s="1"/>
  <c r="X19" i="3" s="1"/>
</calcChain>
</file>

<file path=xl/sharedStrings.xml><?xml version="1.0" encoding="utf-8"?>
<sst xmlns="http://schemas.openxmlformats.org/spreadsheetml/2006/main" count="263" uniqueCount="31">
  <si>
    <t>Push</t>
  </si>
  <si>
    <t>Initial Frame</t>
  </si>
  <si>
    <t>Final Frame</t>
  </si>
  <si>
    <t>Total Frames</t>
  </si>
  <si>
    <t>Puncture</t>
  </si>
  <si>
    <t>Frame Number</t>
  </si>
  <si>
    <t>Instances</t>
  </si>
  <si>
    <t>Partially inside skin</t>
  </si>
  <si>
    <t>Completed</t>
  </si>
  <si>
    <t>Frames</t>
  </si>
  <si>
    <t>Time to first puncture</t>
  </si>
  <si>
    <t>Total number of attempts</t>
  </si>
  <si>
    <t>Number of aborted attempts</t>
  </si>
  <si>
    <t>Worm ID</t>
  </si>
  <si>
    <t>Total Frames
(placement on skin to penetration or end)</t>
  </si>
  <si>
    <t>% of frames on skin 
spent pushing or puncturing</t>
  </si>
  <si>
    <t>% of frames on skin 
spent crawling</t>
  </si>
  <si>
    <t>% of aborted attempts</t>
  </si>
  <si>
    <t>Visible Frames 
on top of skin</t>
  </si>
  <si>
    <t>Bout count</t>
  </si>
  <si>
    <t>Not visible/Stuck in crevice</t>
  </si>
  <si>
    <t>Time to first push</t>
  </si>
  <si>
    <t>Burrowing time</t>
  </si>
  <si>
    <t>Time to penetration</t>
  </si>
  <si>
    <t>% time spent burrowing</t>
  </si>
  <si>
    <t>N/A</t>
  </si>
  <si>
    <t>Crawled off edge</t>
  </si>
  <si>
    <t>Reversing a lot; exclude.</t>
  </si>
  <si>
    <t>Time spent burrowing before 
aborted attempt</t>
  </si>
  <si>
    <t>The worm head was only inside the skin at the puncture event -- did not spend any time burrowing</t>
  </si>
  <si>
    <t>N/A (did not puncture)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</si>
</sst>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8E297"/>
        <bgColor indexed="64"/>
      </patternFill>
    </fill>
    <fill>
      <patternFill patternType="solid">
        <fgColor rgb="FFFFD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009193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0" fontId="3" fillId="0" borderId="0" xfId="0" applyFont="1"/>
    <xf numFmtId="2" fontId="3" fillId="0" borderId="0" xfId="0" applyNumberFormat="1" applyFont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/>
    <xf numFmtId="2" fontId="2" fillId="0" borderId="0" xfId="0" applyNumberFormat="1" applyFont="1"/>
    <xf numFmtId="2" fontId="0" fillId="0" borderId="0" xfId="0" applyNumberFormat="1"/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193"/>
      <color rgb="FFD5FC79"/>
      <color rgb="FFFFD579"/>
      <color rgb="FF9437FF"/>
      <color rgb="FF941651"/>
      <color rgb="FF0096FF"/>
      <color rgb="FF73FEFF"/>
      <color rgb="FF7A81FF"/>
      <color rgb="FFC8E2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B172F-410A-7F4D-B253-47801CB0567E}">
  <dimension ref="B2:AG22"/>
  <sheetViews>
    <sheetView topLeftCell="E1" zoomScale="50" workbookViewId="0">
      <selection activeCell="AG20" sqref="AG20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5.83203125" style="5" customWidth="1"/>
    <col min="14" max="14" width="17.5" style="5" bestFit="1" customWidth="1"/>
    <col min="15" max="15" width="16.1640625" style="5" bestFit="1" customWidth="1"/>
    <col min="16" max="16" width="18.1640625" style="5" bestFit="1" customWidth="1"/>
    <col min="17" max="17" width="5" style="5" customWidth="1"/>
    <col min="18" max="18" width="21.1640625" style="5" bestFit="1" customWidth="1"/>
    <col min="19" max="19" width="14.1640625" style="5" bestFit="1" customWidth="1"/>
    <col min="20" max="20" width="5.83203125" style="5" customWidth="1"/>
    <col min="21" max="21" width="40.6640625" style="5" bestFit="1" customWidth="1"/>
    <col min="22" max="22" width="19.6640625" style="5" bestFit="1" customWidth="1"/>
    <col min="23" max="23" width="34.5" style="6" customWidth="1"/>
    <col min="24" max="24" width="20.5" style="6" customWidth="1"/>
    <col min="25" max="25" width="11" style="6" bestFit="1" customWidth="1"/>
    <col min="26" max="26" width="14.1640625" style="6" customWidth="1"/>
    <col min="27" max="28" width="15.5" style="6" customWidth="1"/>
    <col min="29" max="29" width="16.83203125" style="6" bestFit="1" customWidth="1"/>
    <col min="30" max="31" width="14.83203125" style="5" bestFit="1" customWidth="1"/>
    <col min="32" max="32" width="13.5" style="5" bestFit="1" customWidth="1"/>
    <col min="33" max="33" width="25.1640625" style="5" bestFit="1" customWidth="1"/>
    <col min="34" max="16384" width="8.83203125" style="5"/>
  </cols>
  <sheetData>
    <row r="2" spans="2:33" ht="81" customHeight="1" x14ac:dyDescent="0.3">
      <c r="B2" s="21" t="s">
        <v>0</v>
      </c>
      <c r="C2" s="22"/>
      <c r="D2" s="22"/>
      <c r="E2" s="23"/>
      <c r="F2" s="13"/>
      <c r="G2" s="24" t="s">
        <v>4</v>
      </c>
      <c r="H2" s="25"/>
      <c r="I2" s="13"/>
      <c r="J2" s="26" t="s">
        <v>7</v>
      </c>
      <c r="K2" s="27"/>
      <c r="L2" s="28"/>
      <c r="M2" s="13"/>
      <c r="N2" s="29" t="s">
        <v>20</v>
      </c>
      <c r="O2" s="30"/>
      <c r="P2" s="31"/>
      <c r="Q2" s="13"/>
      <c r="R2" s="19" t="s">
        <v>8</v>
      </c>
      <c r="S2" s="20"/>
      <c r="T2" s="13"/>
      <c r="U2" s="3" t="s">
        <v>14</v>
      </c>
      <c r="V2" s="3" t="s">
        <v>18</v>
      </c>
      <c r="W2" s="4" t="s">
        <v>15</v>
      </c>
      <c r="X2" s="4" t="s">
        <v>16</v>
      </c>
      <c r="Y2" s="4" t="s">
        <v>21</v>
      </c>
      <c r="Z2" s="4" t="s">
        <v>10</v>
      </c>
      <c r="AA2" s="4" t="s">
        <v>22</v>
      </c>
      <c r="AB2" s="4" t="s">
        <v>24</v>
      </c>
      <c r="AC2" s="4" t="s">
        <v>23</v>
      </c>
      <c r="AD2" s="4" t="s">
        <v>11</v>
      </c>
      <c r="AE2" s="4" t="s">
        <v>12</v>
      </c>
      <c r="AF2" s="4" t="s">
        <v>17</v>
      </c>
      <c r="AG2" s="3" t="s">
        <v>28</v>
      </c>
    </row>
    <row r="3" spans="2:33" s="16" customFormat="1" x14ac:dyDescent="0.3">
      <c r="B3" s="12" t="s">
        <v>1</v>
      </c>
      <c r="C3" s="13" t="s">
        <v>2</v>
      </c>
      <c r="D3" s="13" t="s">
        <v>3</v>
      </c>
      <c r="E3" s="14" t="s">
        <v>19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5" t="s">
        <v>3</v>
      </c>
      <c r="M3" s="13"/>
      <c r="N3" s="12" t="s">
        <v>1</v>
      </c>
      <c r="O3" s="13" t="s">
        <v>2</v>
      </c>
      <c r="P3" s="15" t="s">
        <v>3</v>
      </c>
      <c r="Q3" s="13"/>
      <c r="R3" s="12" t="s">
        <v>5</v>
      </c>
      <c r="S3" s="15" t="s">
        <v>6</v>
      </c>
      <c r="T3" s="13"/>
      <c r="U3" s="13" t="s">
        <v>9</v>
      </c>
      <c r="W3" s="17"/>
      <c r="X3" s="17"/>
      <c r="Y3" s="17"/>
      <c r="Z3" s="17"/>
      <c r="AA3" s="17"/>
      <c r="AB3" s="17"/>
      <c r="AC3" s="17"/>
    </row>
    <row r="4" spans="2:33" x14ac:dyDescent="0.3">
      <c r="B4" s="7">
        <v>51</v>
      </c>
      <c r="C4" s="5">
        <v>53</v>
      </c>
      <c r="D4" s="5">
        <f>(C4-B4)+1</f>
        <v>3</v>
      </c>
      <c r="E4" s="8">
        <v>1</v>
      </c>
      <c r="G4" s="7">
        <v>488</v>
      </c>
      <c r="H4" s="8">
        <v>1</v>
      </c>
      <c r="J4" s="7"/>
      <c r="L4" s="8"/>
      <c r="N4" s="7">
        <v>75</v>
      </c>
      <c r="O4" s="5">
        <v>78</v>
      </c>
      <c r="P4" s="8">
        <f>(O4-N4)+1</f>
        <v>4</v>
      </c>
      <c r="R4" s="7"/>
      <c r="S4" s="8"/>
      <c r="U4" s="5">
        <v>600</v>
      </c>
    </row>
    <row r="5" spans="2:33" x14ac:dyDescent="0.3">
      <c r="B5" s="7">
        <v>58</v>
      </c>
      <c r="C5" s="5">
        <v>59</v>
      </c>
      <c r="D5" s="5">
        <f t="shared" ref="D5:D16" si="0">(C5-B5)+1</f>
        <v>2</v>
      </c>
      <c r="E5" s="8">
        <v>1</v>
      </c>
      <c r="G5" s="7"/>
      <c r="H5" s="8"/>
      <c r="J5" s="7"/>
      <c r="L5" s="8"/>
      <c r="N5" s="7">
        <v>108</v>
      </c>
      <c r="O5" s="5">
        <v>115</v>
      </c>
      <c r="P5" s="8">
        <f t="shared" ref="P5:P11" si="1">(O5-N5)+1</f>
        <v>8</v>
      </c>
      <c r="R5" s="7"/>
      <c r="S5" s="8"/>
    </row>
    <row r="6" spans="2:33" x14ac:dyDescent="0.3">
      <c r="B6" s="7">
        <v>221</v>
      </c>
      <c r="C6" s="5">
        <v>221</v>
      </c>
      <c r="D6" s="5">
        <f t="shared" si="0"/>
        <v>1</v>
      </c>
      <c r="E6" s="8">
        <v>1</v>
      </c>
      <c r="G6" s="7"/>
      <c r="H6" s="8"/>
      <c r="J6" s="7"/>
      <c r="L6" s="8"/>
      <c r="N6" s="7">
        <v>329</v>
      </c>
      <c r="O6" s="5">
        <v>335</v>
      </c>
      <c r="P6" s="8">
        <f t="shared" si="1"/>
        <v>7</v>
      </c>
      <c r="R6" s="7"/>
      <c r="S6" s="8"/>
    </row>
    <row r="7" spans="2:33" x14ac:dyDescent="0.3">
      <c r="B7" s="7">
        <v>300</v>
      </c>
      <c r="C7" s="5">
        <v>301</v>
      </c>
      <c r="D7" s="5">
        <f t="shared" si="0"/>
        <v>2</v>
      </c>
      <c r="E7" s="8">
        <v>1</v>
      </c>
      <c r="G7" s="7"/>
      <c r="H7" s="8"/>
      <c r="J7" s="7"/>
      <c r="L7" s="8"/>
      <c r="N7" s="7">
        <v>442</v>
      </c>
      <c r="O7" s="5">
        <v>445</v>
      </c>
      <c r="P7" s="8">
        <f t="shared" si="1"/>
        <v>4</v>
      </c>
      <c r="R7" s="7"/>
      <c r="S7" s="8"/>
    </row>
    <row r="8" spans="2:33" x14ac:dyDescent="0.3">
      <c r="B8" s="7">
        <v>318</v>
      </c>
      <c r="C8" s="5">
        <v>318</v>
      </c>
      <c r="D8" s="5">
        <f t="shared" si="0"/>
        <v>1</v>
      </c>
      <c r="E8" s="8">
        <v>1</v>
      </c>
      <c r="G8" s="7"/>
      <c r="H8" s="8"/>
      <c r="J8" s="7"/>
      <c r="L8" s="8"/>
      <c r="N8" s="7">
        <v>482</v>
      </c>
      <c r="O8" s="5">
        <v>485</v>
      </c>
      <c r="P8" s="8">
        <f t="shared" si="1"/>
        <v>4</v>
      </c>
      <c r="R8" s="7"/>
      <c r="S8" s="8"/>
    </row>
    <row r="9" spans="2:33" x14ac:dyDescent="0.3">
      <c r="B9" s="7">
        <v>320</v>
      </c>
      <c r="C9" s="5">
        <v>320</v>
      </c>
      <c r="D9" s="5">
        <f t="shared" si="0"/>
        <v>1</v>
      </c>
      <c r="E9" s="8">
        <v>1</v>
      </c>
      <c r="G9" s="7"/>
      <c r="H9" s="8"/>
      <c r="J9" s="7"/>
      <c r="L9" s="8"/>
      <c r="N9" s="7"/>
      <c r="P9" s="8">
        <f t="shared" si="1"/>
        <v>1</v>
      </c>
      <c r="R9" s="7"/>
      <c r="S9" s="8"/>
    </row>
    <row r="10" spans="2:33" x14ac:dyDescent="0.3">
      <c r="B10" s="7">
        <v>372</v>
      </c>
      <c r="C10" s="5">
        <v>373</v>
      </c>
      <c r="D10" s="5">
        <f t="shared" si="0"/>
        <v>2</v>
      </c>
      <c r="E10" s="8">
        <v>1</v>
      </c>
      <c r="G10" s="7"/>
      <c r="H10" s="8"/>
      <c r="J10" s="7"/>
      <c r="L10" s="8"/>
      <c r="N10" s="7"/>
      <c r="P10" s="8">
        <f t="shared" si="1"/>
        <v>1</v>
      </c>
      <c r="R10" s="7"/>
      <c r="S10" s="8"/>
    </row>
    <row r="11" spans="2:33" x14ac:dyDescent="0.3">
      <c r="B11" s="7">
        <v>399</v>
      </c>
      <c r="C11" s="5">
        <v>399</v>
      </c>
      <c r="D11" s="5">
        <f t="shared" si="0"/>
        <v>1</v>
      </c>
      <c r="E11" s="8">
        <v>1</v>
      </c>
      <c r="G11" s="7"/>
      <c r="H11" s="8"/>
      <c r="J11" s="7"/>
      <c r="L11" s="8"/>
      <c r="N11" s="7"/>
      <c r="P11" s="8">
        <f t="shared" si="1"/>
        <v>1</v>
      </c>
      <c r="R11" s="7"/>
      <c r="S11" s="8"/>
    </row>
    <row r="12" spans="2:33" x14ac:dyDescent="0.3">
      <c r="B12" s="7">
        <v>469</v>
      </c>
      <c r="C12" s="5">
        <v>469</v>
      </c>
      <c r="D12" s="5">
        <f t="shared" si="0"/>
        <v>1</v>
      </c>
      <c r="E12" s="8">
        <v>1</v>
      </c>
      <c r="G12" s="7"/>
      <c r="H12" s="8"/>
      <c r="J12" s="7"/>
      <c r="L12" s="8"/>
      <c r="N12" s="7"/>
      <c r="P12" s="8"/>
      <c r="R12" s="7"/>
      <c r="S12" s="8"/>
    </row>
    <row r="13" spans="2:33" x14ac:dyDescent="0.3">
      <c r="B13" s="7">
        <v>490</v>
      </c>
      <c r="C13" s="5">
        <v>491</v>
      </c>
      <c r="D13" s="5">
        <f t="shared" si="0"/>
        <v>2</v>
      </c>
      <c r="E13" s="8">
        <v>1</v>
      </c>
      <c r="G13" s="7"/>
      <c r="H13" s="8"/>
      <c r="J13" s="7"/>
      <c r="L13" s="8"/>
      <c r="N13" s="7"/>
      <c r="P13" s="8"/>
      <c r="R13" s="7"/>
      <c r="S13" s="8"/>
    </row>
    <row r="14" spans="2:33" x14ac:dyDescent="0.3">
      <c r="B14" s="7">
        <v>509</v>
      </c>
      <c r="C14" s="5">
        <v>509</v>
      </c>
      <c r="D14" s="5">
        <f t="shared" si="0"/>
        <v>1</v>
      </c>
      <c r="E14" s="8">
        <v>1</v>
      </c>
      <c r="G14" s="7"/>
      <c r="H14" s="8"/>
      <c r="J14" s="7"/>
      <c r="L14" s="8"/>
      <c r="N14" s="7"/>
      <c r="P14" s="8"/>
      <c r="R14" s="7"/>
      <c r="S14" s="8"/>
    </row>
    <row r="15" spans="2:33" x14ac:dyDescent="0.3">
      <c r="B15" s="7">
        <v>512</v>
      </c>
      <c r="C15" s="5">
        <v>512</v>
      </c>
      <c r="D15" s="5">
        <f t="shared" si="0"/>
        <v>1</v>
      </c>
      <c r="E15" s="8">
        <v>1</v>
      </c>
      <c r="G15" s="7"/>
      <c r="H15" s="8"/>
      <c r="J15" s="7"/>
      <c r="L15" s="8"/>
      <c r="N15" s="7"/>
      <c r="P15" s="8"/>
      <c r="R15" s="7"/>
      <c r="S15" s="8"/>
    </row>
    <row r="16" spans="2:33" x14ac:dyDescent="0.3">
      <c r="B16" s="7">
        <v>579</v>
      </c>
      <c r="C16" s="5">
        <v>579</v>
      </c>
      <c r="D16" s="5">
        <f t="shared" si="0"/>
        <v>1</v>
      </c>
      <c r="E16" s="8">
        <v>1</v>
      </c>
      <c r="G16" s="7"/>
      <c r="H16" s="8"/>
      <c r="J16" s="7"/>
      <c r="L16" s="8"/>
      <c r="N16" s="7"/>
      <c r="P16" s="8"/>
      <c r="R16" s="7"/>
      <c r="S16" s="8"/>
    </row>
    <row r="17" spans="2:33" x14ac:dyDescent="0.3">
      <c r="B17" s="9"/>
      <c r="C17" s="10"/>
      <c r="D17" s="10"/>
      <c r="E17" s="11"/>
      <c r="G17" s="9"/>
      <c r="H17" s="11"/>
      <c r="J17" s="9"/>
      <c r="K17" s="10"/>
      <c r="L17" s="11"/>
      <c r="N17" s="9"/>
      <c r="O17" s="10"/>
      <c r="P17" s="11"/>
      <c r="R17" s="9"/>
      <c r="S17" s="11"/>
    </row>
    <row r="19" spans="2:33" x14ac:dyDescent="0.3">
      <c r="D19" s="5">
        <f>SUM(D4:D17)</f>
        <v>19</v>
      </c>
      <c r="E19" s="5">
        <f>SUM(E4:E17)</f>
        <v>13</v>
      </c>
      <c r="H19" s="5">
        <f>SUM(H4:H17)</f>
        <v>1</v>
      </c>
      <c r="L19" s="5">
        <f>SUM(L4:L17)</f>
        <v>0</v>
      </c>
      <c r="P19" s="5">
        <f>SUM(P4:P17)</f>
        <v>30</v>
      </c>
      <c r="S19" s="5">
        <f>SUM(S4:S17)</f>
        <v>0</v>
      </c>
      <c r="U19" s="5">
        <f>SUM(U4:U17)</f>
        <v>600</v>
      </c>
      <c r="V19" s="5">
        <f>U19-(L19+P19+S19)</f>
        <v>570</v>
      </c>
      <c r="W19" s="6">
        <f>((D19+H19)/V19)*100</f>
        <v>3.5087719298245612</v>
      </c>
      <c r="X19" s="6">
        <f>100-W19</f>
        <v>96.491228070175438</v>
      </c>
      <c r="Y19" s="6">
        <f>B4/120</f>
        <v>0.42499999999999999</v>
      </c>
      <c r="Z19" s="6">
        <f>G4/120</f>
        <v>4.0666666666666664</v>
      </c>
      <c r="AA19" s="6" t="s">
        <v>25</v>
      </c>
      <c r="AB19" s="6">
        <v>0</v>
      </c>
      <c r="AC19" s="6">
        <f>R4/120</f>
        <v>0</v>
      </c>
      <c r="AD19" s="6">
        <f>H19</f>
        <v>1</v>
      </c>
      <c r="AE19" s="6">
        <v>1</v>
      </c>
      <c r="AF19" s="6">
        <f>(AE19/AD19)*100</f>
        <v>100</v>
      </c>
      <c r="AG19" s="6">
        <v>0</v>
      </c>
    </row>
    <row r="22" spans="2:33" x14ac:dyDescent="0.3">
      <c r="B22" s="5" t="s">
        <v>29</v>
      </c>
    </row>
  </sheetData>
  <mergeCells count="5">
    <mergeCell ref="R2:S2"/>
    <mergeCell ref="B2:E2"/>
    <mergeCell ref="G2:H2"/>
    <mergeCell ref="J2:L2"/>
    <mergeCell ref="N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1278A-4A7C-0543-B9C5-BA9F9DFB7644}">
  <dimension ref="B2:AG15"/>
  <sheetViews>
    <sheetView topLeftCell="B1" zoomScale="50" workbookViewId="0">
      <selection activeCell="AG2" sqref="AG2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5.83203125" style="5" customWidth="1"/>
    <col min="14" max="14" width="17.5" style="5" bestFit="1" customWidth="1"/>
    <col min="15" max="15" width="16.1640625" style="5" bestFit="1" customWidth="1"/>
    <col min="16" max="16" width="18.1640625" style="5" bestFit="1" customWidth="1"/>
    <col min="17" max="17" width="5" style="5" customWidth="1"/>
    <col min="18" max="18" width="21.1640625" style="5" bestFit="1" customWidth="1"/>
    <col min="19" max="19" width="14.1640625" style="5" bestFit="1" customWidth="1"/>
    <col min="20" max="20" width="5.83203125" style="5" customWidth="1"/>
    <col min="21" max="21" width="40.6640625" style="5" bestFit="1" customWidth="1"/>
    <col min="22" max="22" width="19.6640625" style="5" bestFit="1" customWidth="1"/>
    <col min="23" max="23" width="34.5" style="6" customWidth="1"/>
    <col min="24" max="24" width="20.5" style="6" customWidth="1"/>
    <col min="25" max="25" width="11" style="6" bestFit="1" customWidth="1"/>
    <col min="26" max="26" width="14.1640625" style="6" customWidth="1"/>
    <col min="27" max="28" width="15.5" style="6" customWidth="1"/>
    <col min="29" max="29" width="16.83203125" style="6" bestFit="1" customWidth="1"/>
    <col min="30" max="31" width="14.83203125" style="5" bestFit="1" customWidth="1"/>
    <col min="32" max="32" width="13.5" style="5" bestFit="1" customWidth="1"/>
    <col min="33" max="33" width="25.1640625" style="5" bestFit="1" customWidth="1"/>
    <col min="34" max="16384" width="8.83203125" style="5"/>
  </cols>
  <sheetData>
    <row r="2" spans="2:33" ht="81" customHeight="1" x14ac:dyDescent="0.3">
      <c r="B2" s="21" t="s">
        <v>0</v>
      </c>
      <c r="C2" s="22"/>
      <c r="D2" s="22"/>
      <c r="E2" s="23"/>
      <c r="F2" s="13"/>
      <c r="G2" s="24" t="s">
        <v>4</v>
      </c>
      <c r="H2" s="25"/>
      <c r="I2" s="13"/>
      <c r="J2" s="26" t="s">
        <v>7</v>
      </c>
      <c r="K2" s="27"/>
      <c r="L2" s="28"/>
      <c r="M2" s="13"/>
      <c r="N2" s="29" t="s">
        <v>20</v>
      </c>
      <c r="O2" s="30"/>
      <c r="P2" s="31"/>
      <c r="Q2" s="13"/>
      <c r="R2" s="19" t="s">
        <v>8</v>
      </c>
      <c r="S2" s="20"/>
      <c r="T2" s="13"/>
      <c r="U2" s="3" t="s">
        <v>14</v>
      </c>
      <c r="V2" s="3" t="s">
        <v>18</v>
      </c>
      <c r="W2" s="4" t="s">
        <v>15</v>
      </c>
      <c r="X2" s="4" t="s">
        <v>16</v>
      </c>
      <c r="Y2" s="4" t="s">
        <v>21</v>
      </c>
      <c r="Z2" s="4" t="s">
        <v>10</v>
      </c>
      <c r="AA2" s="4" t="s">
        <v>22</v>
      </c>
      <c r="AB2" s="4" t="s">
        <v>24</v>
      </c>
      <c r="AC2" s="4" t="s">
        <v>23</v>
      </c>
      <c r="AD2" s="4" t="s">
        <v>11</v>
      </c>
      <c r="AE2" s="4" t="s">
        <v>12</v>
      </c>
      <c r="AF2" s="4" t="s">
        <v>17</v>
      </c>
      <c r="AG2" s="3" t="s">
        <v>28</v>
      </c>
    </row>
    <row r="3" spans="2:33" s="16" customFormat="1" x14ac:dyDescent="0.3">
      <c r="B3" s="12" t="s">
        <v>1</v>
      </c>
      <c r="C3" s="13" t="s">
        <v>2</v>
      </c>
      <c r="D3" s="13" t="s">
        <v>3</v>
      </c>
      <c r="E3" s="14" t="s">
        <v>19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5" t="s">
        <v>3</v>
      </c>
      <c r="M3" s="13"/>
      <c r="N3" s="12" t="s">
        <v>1</v>
      </c>
      <c r="O3" s="13" t="s">
        <v>2</v>
      </c>
      <c r="P3" s="15" t="s">
        <v>3</v>
      </c>
      <c r="Q3" s="13"/>
      <c r="R3" s="12" t="s">
        <v>5</v>
      </c>
      <c r="S3" s="15" t="s">
        <v>6</v>
      </c>
      <c r="T3" s="13"/>
      <c r="U3" s="13" t="s">
        <v>9</v>
      </c>
      <c r="W3" s="17"/>
      <c r="X3" s="17"/>
      <c r="Y3" s="17"/>
      <c r="Z3" s="17"/>
      <c r="AA3" s="17"/>
      <c r="AB3" s="17"/>
      <c r="AC3" s="17"/>
    </row>
    <row r="4" spans="2:33" x14ac:dyDescent="0.3">
      <c r="B4" s="7">
        <v>4</v>
      </c>
      <c r="C4" s="5">
        <v>4</v>
      </c>
      <c r="D4" s="5">
        <f>(C4-B4)+1</f>
        <v>1</v>
      </c>
      <c r="E4" s="8">
        <v>1</v>
      </c>
      <c r="G4" s="7"/>
      <c r="H4" s="8"/>
      <c r="J4" s="7"/>
      <c r="L4" s="8"/>
      <c r="N4" s="7">
        <v>34</v>
      </c>
      <c r="O4" s="5">
        <v>41</v>
      </c>
      <c r="P4" s="8">
        <f>(O4-N4)+1</f>
        <v>8</v>
      </c>
      <c r="R4" s="7"/>
      <c r="S4" s="8"/>
      <c r="U4" s="5">
        <v>600</v>
      </c>
    </row>
    <row r="5" spans="2:33" x14ac:dyDescent="0.3">
      <c r="B5" s="7">
        <v>278</v>
      </c>
      <c r="C5" s="5">
        <v>278</v>
      </c>
      <c r="D5" s="5">
        <f t="shared" ref="D5:D7" si="0">(C5-B5)+1</f>
        <v>1</v>
      </c>
      <c r="E5" s="8">
        <v>1</v>
      </c>
      <c r="G5" s="7"/>
      <c r="H5" s="8"/>
      <c r="J5" s="7"/>
      <c r="L5" s="8"/>
      <c r="N5" s="7">
        <v>71</v>
      </c>
      <c r="O5" s="5">
        <v>78</v>
      </c>
      <c r="P5" s="8">
        <f t="shared" ref="P5:P12" si="1">(O5-N5)+1</f>
        <v>8</v>
      </c>
      <c r="R5" s="7"/>
      <c r="S5" s="8"/>
    </row>
    <row r="6" spans="2:33" x14ac:dyDescent="0.3">
      <c r="B6" s="7">
        <v>455</v>
      </c>
      <c r="C6" s="5">
        <v>455</v>
      </c>
      <c r="D6" s="5">
        <f t="shared" si="0"/>
        <v>1</v>
      </c>
      <c r="E6" s="8">
        <v>1</v>
      </c>
      <c r="G6" s="7"/>
      <c r="H6" s="8"/>
      <c r="J6" s="7"/>
      <c r="L6" s="8"/>
      <c r="N6" s="7">
        <v>193</v>
      </c>
      <c r="O6" s="5">
        <v>197</v>
      </c>
      <c r="P6" s="8">
        <f t="shared" si="1"/>
        <v>5</v>
      </c>
      <c r="R6" s="7"/>
      <c r="S6" s="8"/>
    </row>
    <row r="7" spans="2:33" x14ac:dyDescent="0.3">
      <c r="B7" s="7">
        <v>546</v>
      </c>
      <c r="C7" s="5">
        <v>547</v>
      </c>
      <c r="D7" s="5">
        <f t="shared" si="0"/>
        <v>2</v>
      </c>
      <c r="E7" s="8">
        <v>1</v>
      </c>
      <c r="G7" s="7"/>
      <c r="H7" s="8"/>
      <c r="J7" s="7"/>
      <c r="L7" s="8"/>
      <c r="N7" s="7">
        <v>298</v>
      </c>
      <c r="O7" s="5">
        <v>304</v>
      </c>
      <c r="P7" s="8">
        <f t="shared" si="1"/>
        <v>7</v>
      </c>
      <c r="R7" s="7"/>
      <c r="S7" s="8"/>
    </row>
    <row r="8" spans="2:33" x14ac:dyDescent="0.3">
      <c r="B8" s="7"/>
      <c r="E8" s="8"/>
      <c r="G8" s="7"/>
      <c r="H8" s="8"/>
      <c r="J8" s="7"/>
      <c r="L8" s="8"/>
      <c r="N8" s="7">
        <v>353</v>
      </c>
      <c r="O8" s="5">
        <v>356</v>
      </c>
      <c r="P8" s="8">
        <f t="shared" si="1"/>
        <v>4</v>
      </c>
      <c r="R8" s="7"/>
      <c r="S8" s="8"/>
    </row>
    <row r="9" spans="2:33" x14ac:dyDescent="0.3">
      <c r="B9" s="7"/>
      <c r="E9" s="8"/>
      <c r="G9" s="7"/>
      <c r="H9" s="8"/>
      <c r="J9" s="7"/>
      <c r="L9" s="8"/>
      <c r="N9" s="7">
        <v>400</v>
      </c>
      <c r="O9" s="5">
        <v>403</v>
      </c>
      <c r="P9" s="8">
        <f t="shared" si="1"/>
        <v>4</v>
      </c>
      <c r="R9" s="7"/>
      <c r="S9" s="8"/>
    </row>
    <row r="10" spans="2:33" x14ac:dyDescent="0.3">
      <c r="B10" s="7"/>
      <c r="E10" s="8"/>
      <c r="G10" s="7"/>
      <c r="H10" s="8"/>
      <c r="J10" s="7"/>
      <c r="L10" s="8"/>
      <c r="N10" s="7">
        <v>466</v>
      </c>
      <c r="O10" s="5">
        <v>471</v>
      </c>
      <c r="P10" s="8">
        <f t="shared" si="1"/>
        <v>6</v>
      </c>
      <c r="R10" s="7"/>
      <c r="S10" s="8"/>
    </row>
    <row r="11" spans="2:33" x14ac:dyDescent="0.3">
      <c r="B11" s="7"/>
      <c r="E11" s="8"/>
      <c r="G11" s="7"/>
      <c r="H11" s="8"/>
      <c r="J11" s="7"/>
      <c r="L11" s="8"/>
      <c r="N11" s="7">
        <v>527</v>
      </c>
      <c r="O11" s="5">
        <v>530</v>
      </c>
      <c r="P11" s="8">
        <f t="shared" si="1"/>
        <v>4</v>
      </c>
      <c r="R11" s="7"/>
      <c r="S11" s="8"/>
    </row>
    <row r="12" spans="2:33" x14ac:dyDescent="0.3">
      <c r="B12" s="7"/>
      <c r="E12" s="8"/>
      <c r="G12" s="7"/>
      <c r="H12" s="8"/>
      <c r="J12" s="7"/>
      <c r="L12" s="8"/>
      <c r="N12" s="7">
        <v>565</v>
      </c>
      <c r="O12" s="5">
        <v>570</v>
      </c>
      <c r="P12" s="8">
        <f t="shared" si="1"/>
        <v>6</v>
      </c>
      <c r="R12" s="7"/>
      <c r="S12" s="8"/>
    </row>
    <row r="13" spans="2:33" x14ac:dyDescent="0.3">
      <c r="B13" s="9"/>
      <c r="C13" s="10"/>
      <c r="D13" s="10"/>
      <c r="E13" s="11"/>
      <c r="G13" s="9"/>
      <c r="H13" s="11"/>
      <c r="J13" s="9"/>
      <c r="K13" s="10"/>
      <c r="L13" s="11"/>
      <c r="N13" s="9"/>
      <c r="O13" s="10"/>
      <c r="P13" s="11"/>
      <c r="R13" s="9"/>
      <c r="S13" s="11"/>
    </row>
    <row r="15" spans="2:33" x14ac:dyDescent="0.3">
      <c r="D15" s="5">
        <f>SUM(D4:D13)</f>
        <v>5</v>
      </c>
      <c r="E15" s="5">
        <f>SUM(E4:E13)</f>
        <v>4</v>
      </c>
      <c r="H15" s="5">
        <f>SUM(H4:H13)</f>
        <v>0</v>
      </c>
      <c r="L15" s="5">
        <f>SUM(L4:L13)</f>
        <v>0</v>
      </c>
      <c r="P15" s="5">
        <f>SUM(P4:P13)</f>
        <v>52</v>
      </c>
      <c r="S15" s="5">
        <f>SUM(S4:S13)</f>
        <v>0</v>
      </c>
      <c r="U15" s="5">
        <f>SUM(U4:U13)</f>
        <v>600</v>
      </c>
      <c r="V15" s="5">
        <f>U15-(L15+P15+S15)</f>
        <v>548</v>
      </c>
      <c r="W15" s="6">
        <f>((D15+H15)/V15)*100</f>
        <v>0.91240875912408748</v>
      </c>
      <c r="X15" s="6">
        <f>100-W15</f>
        <v>99.087591240875909</v>
      </c>
      <c r="Y15" s="6">
        <f>B4/120</f>
        <v>3.3333333333333333E-2</v>
      </c>
      <c r="Z15" s="6">
        <f>G4/120</f>
        <v>0</v>
      </c>
      <c r="AA15" s="6" t="s">
        <v>25</v>
      </c>
      <c r="AB15" s="6">
        <v>0</v>
      </c>
      <c r="AC15" s="6">
        <f>R4/120</f>
        <v>0</v>
      </c>
      <c r="AD15" s="6">
        <f>H15</f>
        <v>0</v>
      </c>
      <c r="AE15" s="6" t="s">
        <v>25</v>
      </c>
      <c r="AF15" s="6" t="s">
        <v>25</v>
      </c>
      <c r="AG15" s="5" t="s">
        <v>25</v>
      </c>
    </row>
  </sheetData>
  <mergeCells count="5">
    <mergeCell ref="B2:E2"/>
    <mergeCell ref="G2:H2"/>
    <mergeCell ref="J2:L2"/>
    <mergeCell ref="N2:P2"/>
    <mergeCell ref="R2:S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F69D6-E9B0-DE4D-8FC5-9C58178E0F6E}">
  <dimension ref="B2:AG25"/>
  <sheetViews>
    <sheetView zoomScale="56" workbookViewId="0">
      <selection activeCell="AG23" sqref="AG23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5.83203125" style="5" customWidth="1"/>
    <col min="14" max="14" width="17.5" style="5" bestFit="1" customWidth="1"/>
    <col min="15" max="15" width="16.1640625" style="5" bestFit="1" customWidth="1"/>
    <col min="16" max="16" width="18.1640625" style="5" bestFit="1" customWidth="1"/>
    <col min="17" max="17" width="5" style="5" customWidth="1"/>
    <col min="18" max="18" width="21.1640625" style="5" bestFit="1" customWidth="1"/>
    <col min="19" max="19" width="14.1640625" style="5" bestFit="1" customWidth="1"/>
    <col min="20" max="20" width="5.83203125" style="5" customWidth="1"/>
    <col min="21" max="21" width="40.6640625" style="5" bestFit="1" customWidth="1"/>
    <col min="22" max="22" width="19.6640625" style="5" bestFit="1" customWidth="1"/>
    <col min="23" max="23" width="34.5" style="6" customWidth="1"/>
    <col min="24" max="24" width="20.5" style="6" customWidth="1"/>
    <col min="25" max="25" width="11" style="6" bestFit="1" customWidth="1"/>
    <col min="26" max="26" width="14.1640625" style="6" customWidth="1"/>
    <col min="27" max="28" width="15.5" style="6" customWidth="1"/>
    <col min="29" max="29" width="16.83203125" style="6" bestFit="1" customWidth="1"/>
    <col min="30" max="31" width="14.83203125" style="5" bestFit="1" customWidth="1"/>
    <col min="32" max="32" width="13.5" style="5" bestFit="1" customWidth="1"/>
    <col min="33" max="33" width="23.83203125" style="5" bestFit="1" customWidth="1"/>
    <col min="34" max="16384" width="8.83203125" style="5"/>
  </cols>
  <sheetData>
    <row r="2" spans="2:33" ht="81" customHeight="1" x14ac:dyDescent="0.3">
      <c r="B2" s="21" t="s">
        <v>0</v>
      </c>
      <c r="C2" s="22"/>
      <c r="D2" s="22"/>
      <c r="E2" s="23"/>
      <c r="F2" s="13"/>
      <c r="G2" s="24" t="s">
        <v>4</v>
      </c>
      <c r="H2" s="25"/>
      <c r="I2" s="13"/>
      <c r="J2" s="26" t="s">
        <v>7</v>
      </c>
      <c r="K2" s="27"/>
      <c r="L2" s="28"/>
      <c r="M2" s="13"/>
      <c r="N2" s="29" t="s">
        <v>20</v>
      </c>
      <c r="O2" s="30"/>
      <c r="P2" s="31"/>
      <c r="Q2" s="13"/>
      <c r="R2" s="19" t="s">
        <v>8</v>
      </c>
      <c r="S2" s="20"/>
      <c r="T2" s="13"/>
      <c r="U2" s="3" t="s">
        <v>14</v>
      </c>
      <c r="V2" s="3" t="s">
        <v>18</v>
      </c>
      <c r="W2" s="4" t="s">
        <v>15</v>
      </c>
      <c r="X2" s="4" t="s">
        <v>16</v>
      </c>
      <c r="Y2" s="4" t="s">
        <v>21</v>
      </c>
      <c r="Z2" s="4" t="s">
        <v>10</v>
      </c>
      <c r="AA2" s="4" t="s">
        <v>22</v>
      </c>
      <c r="AB2" s="4" t="s">
        <v>24</v>
      </c>
      <c r="AC2" s="4" t="s">
        <v>23</v>
      </c>
      <c r="AD2" s="4" t="s">
        <v>11</v>
      </c>
      <c r="AE2" s="4" t="s">
        <v>12</v>
      </c>
      <c r="AF2" s="4" t="s">
        <v>17</v>
      </c>
      <c r="AG2" s="3" t="s">
        <v>28</v>
      </c>
    </row>
    <row r="3" spans="2:33" s="16" customFormat="1" x14ac:dyDescent="0.3">
      <c r="B3" s="12" t="s">
        <v>1</v>
      </c>
      <c r="C3" s="13" t="s">
        <v>2</v>
      </c>
      <c r="D3" s="13" t="s">
        <v>3</v>
      </c>
      <c r="E3" s="14" t="s">
        <v>19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5" t="s">
        <v>3</v>
      </c>
      <c r="M3" s="13"/>
      <c r="N3" s="12" t="s">
        <v>1</v>
      </c>
      <c r="O3" s="13" t="s">
        <v>2</v>
      </c>
      <c r="P3" s="15" t="s">
        <v>3</v>
      </c>
      <c r="Q3" s="13"/>
      <c r="R3" s="12" t="s">
        <v>5</v>
      </c>
      <c r="S3" s="15" t="s">
        <v>6</v>
      </c>
      <c r="T3" s="13"/>
      <c r="U3" s="13" t="s">
        <v>9</v>
      </c>
      <c r="W3" s="17"/>
      <c r="X3" s="17"/>
      <c r="Y3" s="17"/>
      <c r="Z3" s="17"/>
      <c r="AA3" s="17"/>
      <c r="AB3" s="17"/>
      <c r="AC3" s="17"/>
    </row>
    <row r="4" spans="2:33" x14ac:dyDescent="0.3">
      <c r="B4" s="7">
        <v>224</v>
      </c>
      <c r="C4" s="5">
        <v>224</v>
      </c>
      <c r="D4" s="5">
        <f>(C4-B4)+1</f>
        <v>1</v>
      </c>
      <c r="E4" s="8">
        <v>1</v>
      </c>
      <c r="G4" s="7">
        <v>461</v>
      </c>
      <c r="H4" s="8">
        <v>1</v>
      </c>
      <c r="J4" s="7">
        <v>462</v>
      </c>
      <c r="K4" s="5">
        <v>462</v>
      </c>
      <c r="L4" s="8">
        <f>(K4-J4)+1</f>
        <v>1</v>
      </c>
      <c r="N4" s="7">
        <v>323</v>
      </c>
      <c r="O4" s="5">
        <v>329</v>
      </c>
      <c r="P4" s="8">
        <f>(O4-N4)+1</f>
        <v>7</v>
      </c>
      <c r="R4" s="7"/>
      <c r="S4" s="8"/>
      <c r="U4" s="5">
        <v>490</v>
      </c>
    </row>
    <row r="5" spans="2:33" x14ac:dyDescent="0.3">
      <c r="B5" s="7">
        <v>253</v>
      </c>
      <c r="C5" s="5">
        <v>254</v>
      </c>
      <c r="D5" s="5">
        <f t="shared" ref="D5:D20" si="0">(C5-B5)+1</f>
        <v>2</v>
      </c>
      <c r="E5" s="8">
        <v>1</v>
      </c>
      <c r="G5" s="7">
        <v>465</v>
      </c>
      <c r="H5" s="8">
        <v>1</v>
      </c>
      <c r="J5" s="7">
        <v>466</v>
      </c>
      <c r="K5" s="5">
        <v>466</v>
      </c>
      <c r="L5" s="8">
        <f t="shared" ref="L5" si="1">(K5-J5)+1</f>
        <v>1</v>
      </c>
      <c r="N5" s="7">
        <v>373</v>
      </c>
      <c r="O5" s="5">
        <v>376</v>
      </c>
      <c r="P5" s="8">
        <f t="shared" ref="P5:P6" si="2">(O5-N5)+1</f>
        <v>4</v>
      </c>
      <c r="R5" s="7"/>
      <c r="S5" s="8"/>
    </row>
    <row r="6" spans="2:33" x14ac:dyDescent="0.3">
      <c r="B6" s="7">
        <v>256</v>
      </c>
      <c r="C6" s="5">
        <v>257</v>
      </c>
      <c r="D6" s="5">
        <f t="shared" si="0"/>
        <v>2</v>
      </c>
      <c r="E6" s="8">
        <v>1</v>
      </c>
      <c r="G6" s="7"/>
      <c r="H6" s="8"/>
      <c r="J6" s="7"/>
      <c r="L6" s="8"/>
      <c r="N6" s="7">
        <v>478</v>
      </c>
      <c r="O6" s="5">
        <v>482</v>
      </c>
      <c r="P6" s="8">
        <f t="shared" si="2"/>
        <v>5</v>
      </c>
      <c r="R6" s="7"/>
      <c r="S6" s="8"/>
    </row>
    <row r="7" spans="2:33" x14ac:dyDescent="0.3">
      <c r="B7" s="7">
        <v>293</v>
      </c>
      <c r="C7" s="5">
        <v>295</v>
      </c>
      <c r="D7" s="5">
        <f t="shared" si="0"/>
        <v>3</v>
      </c>
      <c r="E7" s="8">
        <v>1</v>
      </c>
      <c r="G7" s="7"/>
      <c r="H7" s="8"/>
      <c r="J7" s="7"/>
      <c r="L7" s="8"/>
      <c r="N7" s="7"/>
      <c r="P7" s="8"/>
      <c r="R7" s="7"/>
      <c r="S7" s="8"/>
    </row>
    <row r="8" spans="2:33" x14ac:dyDescent="0.3">
      <c r="B8" s="7">
        <v>297</v>
      </c>
      <c r="C8" s="5">
        <v>297</v>
      </c>
      <c r="D8" s="5">
        <f t="shared" si="0"/>
        <v>1</v>
      </c>
      <c r="E8" s="8">
        <v>1</v>
      </c>
      <c r="G8" s="7"/>
      <c r="H8" s="8"/>
      <c r="J8" s="7"/>
      <c r="L8" s="8"/>
      <c r="N8" s="7"/>
      <c r="P8" s="8"/>
      <c r="R8" s="7"/>
      <c r="S8" s="8"/>
    </row>
    <row r="9" spans="2:33" x14ac:dyDescent="0.3">
      <c r="B9" s="7">
        <v>316</v>
      </c>
      <c r="C9" s="5">
        <v>320</v>
      </c>
      <c r="D9" s="5">
        <f t="shared" si="0"/>
        <v>5</v>
      </c>
      <c r="E9" s="8">
        <v>1</v>
      </c>
      <c r="G9" s="7"/>
      <c r="H9" s="8"/>
      <c r="J9" s="7"/>
      <c r="L9" s="8"/>
      <c r="N9" s="7"/>
      <c r="P9" s="8"/>
      <c r="R9" s="7"/>
      <c r="S9" s="8"/>
    </row>
    <row r="10" spans="2:33" x14ac:dyDescent="0.3">
      <c r="B10" s="7">
        <v>348</v>
      </c>
      <c r="C10" s="5">
        <v>351</v>
      </c>
      <c r="D10" s="5">
        <f t="shared" si="0"/>
        <v>4</v>
      </c>
      <c r="E10" s="8">
        <v>1</v>
      </c>
      <c r="G10" s="7"/>
      <c r="H10" s="8"/>
      <c r="J10" s="7"/>
      <c r="L10" s="8"/>
      <c r="N10" s="7"/>
      <c r="P10" s="8"/>
      <c r="R10" s="7"/>
      <c r="S10" s="8"/>
    </row>
    <row r="11" spans="2:33" x14ac:dyDescent="0.3">
      <c r="B11" s="7">
        <v>359</v>
      </c>
      <c r="C11" s="5">
        <v>359</v>
      </c>
      <c r="D11" s="5">
        <f t="shared" si="0"/>
        <v>1</v>
      </c>
      <c r="E11" s="8">
        <v>1</v>
      </c>
      <c r="G11" s="7"/>
      <c r="H11" s="8"/>
      <c r="J11" s="7"/>
      <c r="L11" s="8"/>
      <c r="N11" s="7"/>
      <c r="P11" s="8"/>
      <c r="R11" s="7"/>
      <c r="S11" s="8"/>
    </row>
    <row r="12" spans="2:33" x14ac:dyDescent="0.3">
      <c r="B12" s="7">
        <v>361</v>
      </c>
      <c r="C12" s="5">
        <v>363</v>
      </c>
      <c r="D12" s="5">
        <f t="shared" si="0"/>
        <v>3</v>
      </c>
      <c r="E12" s="8">
        <v>1</v>
      </c>
      <c r="G12" s="7"/>
      <c r="H12" s="8"/>
      <c r="J12" s="7"/>
      <c r="L12" s="8"/>
      <c r="N12" s="7"/>
      <c r="P12" s="8"/>
      <c r="R12" s="7"/>
      <c r="S12" s="8"/>
    </row>
    <row r="13" spans="2:33" x14ac:dyDescent="0.3">
      <c r="B13" s="7">
        <v>386</v>
      </c>
      <c r="C13" s="5">
        <v>386</v>
      </c>
      <c r="D13" s="5">
        <f t="shared" si="0"/>
        <v>1</v>
      </c>
      <c r="E13" s="8">
        <v>1</v>
      </c>
      <c r="G13" s="7"/>
      <c r="H13" s="8"/>
      <c r="J13" s="7"/>
      <c r="L13" s="8"/>
      <c r="N13" s="7"/>
      <c r="P13" s="8"/>
      <c r="R13" s="7"/>
      <c r="S13" s="8"/>
    </row>
    <row r="14" spans="2:33" x14ac:dyDescent="0.3">
      <c r="B14" s="7">
        <v>414</v>
      </c>
      <c r="C14" s="5">
        <v>416</v>
      </c>
      <c r="D14" s="5">
        <f t="shared" si="0"/>
        <v>3</v>
      </c>
      <c r="E14" s="8">
        <v>1</v>
      </c>
      <c r="G14" s="7"/>
      <c r="H14" s="8"/>
      <c r="J14" s="7"/>
      <c r="L14" s="8"/>
      <c r="N14" s="7"/>
      <c r="P14" s="8"/>
      <c r="R14" s="7"/>
      <c r="S14" s="8"/>
    </row>
    <row r="15" spans="2:33" x14ac:dyDescent="0.3">
      <c r="B15" s="7">
        <v>422</v>
      </c>
      <c r="C15" s="5">
        <v>423</v>
      </c>
      <c r="D15" s="5">
        <f t="shared" si="0"/>
        <v>2</v>
      </c>
      <c r="E15" s="8">
        <v>1</v>
      </c>
      <c r="G15" s="7"/>
      <c r="H15" s="8"/>
      <c r="J15" s="7"/>
      <c r="L15" s="8"/>
      <c r="N15" s="7"/>
      <c r="P15" s="8"/>
      <c r="R15" s="7"/>
      <c r="S15" s="8"/>
    </row>
    <row r="16" spans="2:33" x14ac:dyDescent="0.3">
      <c r="B16" s="7">
        <v>429</v>
      </c>
      <c r="C16" s="5">
        <v>430</v>
      </c>
      <c r="D16" s="5">
        <f t="shared" si="0"/>
        <v>2</v>
      </c>
      <c r="E16" s="8">
        <v>1</v>
      </c>
      <c r="G16" s="7"/>
      <c r="H16" s="8"/>
      <c r="J16" s="7"/>
      <c r="L16" s="8"/>
      <c r="N16" s="7"/>
      <c r="P16" s="8"/>
      <c r="R16" s="7"/>
      <c r="S16" s="8"/>
    </row>
    <row r="17" spans="2:33" x14ac:dyDescent="0.3">
      <c r="B17" s="7">
        <v>433</v>
      </c>
      <c r="C17" s="5">
        <v>433</v>
      </c>
      <c r="D17" s="5">
        <f t="shared" si="0"/>
        <v>1</v>
      </c>
      <c r="E17" s="8">
        <v>1</v>
      </c>
      <c r="G17" s="7"/>
      <c r="H17" s="8"/>
      <c r="J17" s="7"/>
      <c r="L17" s="8"/>
      <c r="N17" s="7"/>
      <c r="P17" s="8"/>
      <c r="R17" s="7"/>
      <c r="S17" s="8"/>
    </row>
    <row r="18" spans="2:33" x14ac:dyDescent="0.3">
      <c r="B18" s="7">
        <v>454</v>
      </c>
      <c r="C18" s="5">
        <v>456</v>
      </c>
      <c r="D18" s="5">
        <f t="shared" si="0"/>
        <v>3</v>
      </c>
      <c r="E18" s="8">
        <v>1</v>
      </c>
      <c r="G18" s="7"/>
      <c r="H18" s="8"/>
      <c r="J18" s="7"/>
      <c r="L18" s="8"/>
      <c r="N18" s="7"/>
      <c r="P18" s="8"/>
      <c r="R18" s="7"/>
      <c r="S18" s="8"/>
    </row>
    <row r="19" spans="2:33" x14ac:dyDescent="0.3">
      <c r="B19" s="7">
        <v>458</v>
      </c>
      <c r="C19" s="5">
        <v>460</v>
      </c>
      <c r="D19" s="5">
        <f t="shared" si="0"/>
        <v>3</v>
      </c>
      <c r="E19" s="8">
        <v>1</v>
      </c>
      <c r="G19" s="7"/>
      <c r="H19" s="8"/>
      <c r="J19" s="7"/>
      <c r="L19" s="8"/>
      <c r="N19" s="7"/>
      <c r="P19" s="8"/>
      <c r="R19" s="7"/>
      <c r="S19" s="8"/>
    </row>
    <row r="20" spans="2:33" x14ac:dyDescent="0.3">
      <c r="B20" s="7">
        <v>474</v>
      </c>
      <c r="C20" s="5">
        <v>475</v>
      </c>
      <c r="D20" s="5">
        <f t="shared" si="0"/>
        <v>2</v>
      </c>
      <c r="E20" s="8">
        <v>1</v>
      </c>
      <c r="G20" s="7"/>
      <c r="H20" s="8"/>
      <c r="J20" s="7"/>
      <c r="L20" s="8"/>
      <c r="N20" s="7"/>
      <c r="P20" s="8"/>
      <c r="R20" s="7"/>
      <c r="S20" s="8"/>
    </row>
    <row r="21" spans="2:33" x14ac:dyDescent="0.3">
      <c r="B21" s="9"/>
      <c r="C21" s="10"/>
      <c r="D21" s="10"/>
      <c r="E21" s="11"/>
      <c r="G21" s="9"/>
      <c r="H21" s="11"/>
      <c r="J21" s="9"/>
      <c r="K21" s="10"/>
      <c r="L21" s="11"/>
      <c r="N21" s="9"/>
      <c r="O21" s="10"/>
      <c r="P21" s="11"/>
      <c r="R21" s="9"/>
      <c r="S21" s="11"/>
    </row>
    <row r="23" spans="2:33" x14ac:dyDescent="0.3">
      <c r="D23" s="5">
        <f>SUM(D4:D21)</f>
        <v>39</v>
      </c>
      <c r="E23" s="5">
        <f>SUM(E4:E21)</f>
        <v>17</v>
      </c>
      <c r="H23" s="5">
        <f>SUM(H4:H21)</f>
        <v>2</v>
      </c>
      <c r="L23" s="5">
        <f>SUM(L4:L21)</f>
        <v>2</v>
      </c>
      <c r="P23" s="5">
        <f>SUM(P4:P21)</f>
        <v>16</v>
      </c>
      <c r="S23" s="5">
        <f>SUM(S4:S21)</f>
        <v>0</v>
      </c>
      <c r="U23" s="5">
        <f>SUM(U4:U21)</f>
        <v>490</v>
      </c>
      <c r="V23" s="5">
        <f>U23-(L23+P23+S23)</f>
        <v>472</v>
      </c>
      <c r="W23" s="6">
        <f>((D23+H23)/V23)*100</f>
        <v>8.6864406779661021</v>
      </c>
      <c r="X23" s="6">
        <f>100-W23</f>
        <v>91.313559322033896</v>
      </c>
      <c r="Y23" s="6">
        <f>B4/120</f>
        <v>1.8666666666666667</v>
      </c>
      <c r="Z23" s="6">
        <f>G4/120</f>
        <v>3.8416666666666668</v>
      </c>
      <c r="AA23" s="6" t="s">
        <v>25</v>
      </c>
      <c r="AB23" s="6">
        <f>((L23+2)/(U23-P23))*100</f>
        <v>0.8438818565400843</v>
      </c>
      <c r="AC23" s="6">
        <f>R4/120</f>
        <v>0</v>
      </c>
      <c r="AD23" s="6">
        <f>H23</f>
        <v>2</v>
      </c>
      <c r="AE23" s="6">
        <v>2</v>
      </c>
      <c r="AF23" s="6">
        <f>(AE23/AD23)*100</f>
        <v>100</v>
      </c>
      <c r="AG23" s="6">
        <f>AVERAGE((L4+1),(L5+1))/120</f>
        <v>1.6666666666666666E-2</v>
      </c>
    </row>
    <row r="25" spans="2:33" x14ac:dyDescent="0.3">
      <c r="B25" s="5" t="s">
        <v>26</v>
      </c>
    </row>
  </sheetData>
  <mergeCells count="5">
    <mergeCell ref="B2:E2"/>
    <mergeCell ref="G2:H2"/>
    <mergeCell ref="J2:L2"/>
    <mergeCell ref="N2:P2"/>
    <mergeCell ref="R2:S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8488F-49A8-B64C-91AC-CC11F5AB3394}">
  <dimension ref="B2:AG24"/>
  <sheetViews>
    <sheetView topLeftCell="D1" zoomScale="56" workbookViewId="0">
      <selection activeCell="AG23" sqref="AG23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5.83203125" style="5" customWidth="1"/>
    <col min="14" max="14" width="17.5" style="5" bestFit="1" customWidth="1"/>
    <col min="15" max="15" width="16.1640625" style="5" bestFit="1" customWidth="1"/>
    <col min="16" max="16" width="18.1640625" style="5" bestFit="1" customWidth="1"/>
    <col min="17" max="17" width="5" style="5" customWidth="1"/>
    <col min="18" max="18" width="21.1640625" style="5" bestFit="1" customWidth="1"/>
    <col min="19" max="19" width="14.1640625" style="5" bestFit="1" customWidth="1"/>
    <col min="20" max="20" width="5.83203125" style="5" customWidth="1"/>
    <col min="21" max="21" width="40.6640625" style="5" bestFit="1" customWidth="1"/>
    <col min="22" max="22" width="19.6640625" style="5" bestFit="1" customWidth="1"/>
    <col min="23" max="23" width="34.5" style="6" customWidth="1"/>
    <col min="24" max="24" width="20.5" style="6" customWidth="1"/>
    <col min="25" max="25" width="11" style="6" bestFit="1" customWidth="1"/>
    <col min="26" max="26" width="14.1640625" style="6" customWidth="1"/>
    <col min="27" max="28" width="15.5" style="6" customWidth="1"/>
    <col min="29" max="29" width="16.83203125" style="6" bestFit="1" customWidth="1"/>
    <col min="30" max="31" width="14.83203125" style="5" bestFit="1" customWidth="1"/>
    <col min="32" max="32" width="13.5" style="5" bestFit="1" customWidth="1"/>
    <col min="33" max="33" width="23.83203125" style="5" bestFit="1" customWidth="1"/>
    <col min="34" max="16384" width="8.83203125" style="5"/>
  </cols>
  <sheetData>
    <row r="2" spans="2:33" ht="81" customHeight="1" x14ac:dyDescent="0.3">
      <c r="B2" s="21" t="s">
        <v>0</v>
      </c>
      <c r="C2" s="22"/>
      <c r="D2" s="22"/>
      <c r="E2" s="23"/>
      <c r="F2" s="13"/>
      <c r="G2" s="24" t="s">
        <v>4</v>
      </c>
      <c r="H2" s="25"/>
      <c r="I2" s="13"/>
      <c r="J2" s="26" t="s">
        <v>7</v>
      </c>
      <c r="K2" s="27"/>
      <c r="L2" s="28"/>
      <c r="M2" s="13"/>
      <c r="N2" s="29" t="s">
        <v>20</v>
      </c>
      <c r="O2" s="30"/>
      <c r="P2" s="31"/>
      <c r="Q2" s="13"/>
      <c r="R2" s="19" t="s">
        <v>8</v>
      </c>
      <c r="S2" s="20"/>
      <c r="T2" s="13"/>
      <c r="U2" s="3" t="s">
        <v>14</v>
      </c>
      <c r="V2" s="3" t="s">
        <v>18</v>
      </c>
      <c r="W2" s="4" t="s">
        <v>15</v>
      </c>
      <c r="X2" s="4" t="s">
        <v>16</v>
      </c>
      <c r="Y2" s="4" t="s">
        <v>21</v>
      </c>
      <c r="Z2" s="4" t="s">
        <v>10</v>
      </c>
      <c r="AA2" s="4" t="s">
        <v>22</v>
      </c>
      <c r="AB2" s="4" t="s">
        <v>24</v>
      </c>
      <c r="AC2" s="4" t="s">
        <v>23</v>
      </c>
      <c r="AD2" s="4" t="s">
        <v>11</v>
      </c>
      <c r="AE2" s="4" t="s">
        <v>12</v>
      </c>
      <c r="AF2" s="4" t="s">
        <v>17</v>
      </c>
      <c r="AG2" s="3" t="s">
        <v>28</v>
      </c>
    </row>
    <row r="3" spans="2:33" s="16" customFormat="1" x14ac:dyDescent="0.3">
      <c r="B3" s="12" t="s">
        <v>1</v>
      </c>
      <c r="C3" s="13" t="s">
        <v>2</v>
      </c>
      <c r="D3" s="13" t="s">
        <v>3</v>
      </c>
      <c r="E3" s="14" t="s">
        <v>19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5" t="s">
        <v>3</v>
      </c>
      <c r="M3" s="13"/>
      <c r="N3" s="12" t="s">
        <v>1</v>
      </c>
      <c r="O3" s="13" t="s">
        <v>2</v>
      </c>
      <c r="P3" s="15" t="s">
        <v>3</v>
      </c>
      <c r="Q3" s="13"/>
      <c r="R3" s="12" t="s">
        <v>5</v>
      </c>
      <c r="S3" s="15" t="s">
        <v>6</v>
      </c>
      <c r="T3" s="13"/>
      <c r="U3" s="13" t="s">
        <v>9</v>
      </c>
      <c r="W3" s="17"/>
      <c r="X3" s="17"/>
      <c r="Y3" s="17"/>
      <c r="Z3" s="17"/>
      <c r="AA3" s="17"/>
      <c r="AB3" s="17"/>
      <c r="AC3" s="17"/>
    </row>
    <row r="4" spans="2:33" x14ac:dyDescent="0.3">
      <c r="B4" s="7">
        <v>1</v>
      </c>
      <c r="C4" s="5">
        <v>2</v>
      </c>
      <c r="D4" s="5">
        <f>(C4-B4)+1</f>
        <v>2</v>
      </c>
      <c r="E4" s="8">
        <v>1</v>
      </c>
      <c r="G4" s="7"/>
      <c r="H4" s="8"/>
      <c r="J4" s="7"/>
      <c r="L4" s="8"/>
      <c r="N4" s="7">
        <v>101</v>
      </c>
      <c r="O4" s="5">
        <v>105</v>
      </c>
      <c r="P4" s="8">
        <f>(O4-N4)+1</f>
        <v>5</v>
      </c>
      <c r="R4" s="7"/>
      <c r="S4" s="8"/>
      <c r="U4" s="5">
        <v>430</v>
      </c>
    </row>
    <row r="5" spans="2:33" x14ac:dyDescent="0.3">
      <c r="B5" s="7">
        <v>15</v>
      </c>
      <c r="C5" s="5">
        <v>18</v>
      </c>
      <c r="D5" s="5">
        <f t="shared" ref="D5:D14" si="0">(C5-B5)+1</f>
        <v>4</v>
      </c>
      <c r="E5" s="8">
        <v>1</v>
      </c>
      <c r="G5" s="7"/>
      <c r="H5" s="8"/>
      <c r="J5" s="7"/>
      <c r="L5" s="8"/>
      <c r="N5" s="7">
        <v>230</v>
      </c>
      <c r="O5" s="5">
        <v>233</v>
      </c>
      <c r="P5" s="8">
        <f t="shared" ref="P5:P8" si="1">(O5-N5)+1</f>
        <v>4</v>
      </c>
      <c r="R5" s="7"/>
      <c r="S5" s="8"/>
    </row>
    <row r="6" spans="2:33" x14ac:dyDescent="0.3">
      <c r="B6" s="7">
        <v>26</v>
      </c>
      <c r="C6" s="5">
        <v>28</v>
      </c>
      <c r="D6" s="5">
        <f t="shared" si="0"/>
        <v>3</v>
      </c>
      <c r="E6" s="8">
        <v>1</v>
      </c>
      <c r="G6" s="7"/>
      <c r="H6" s="8"/>
      <c r="J6" s="7"/>
      <c r="L6" s="8"/>
      <c r="N6" s="7">
        <v>347</v>
      </c>
      <c r="O6" s="5">
        <v>352</v>
      </c>
      <c r="P6" s="8">
        <f t="shared" si="1"/>
        <v>6</v>
      </c>
      <c r="R6" s="7"/>
      <c r="S6" s="8"/>
    </row>
    <row r="7" spans="2:33" x14ac:dyDescent="0.3">
      <c r="B7" s="7">
        <v>36</v>
      </c>
      <c r="C7" s="5">
        <v>36</v>
      </c>
      <c r="D7" s="5">
        <f t="shared" si="0"/>
        <v>1</v>
      </c>
      <c r="E7" s="8">
        <v>1</v>
      </c>
      <c r="G7" s="7"/>
      <c r="H7" s="8"/>
      <c r="J7" s="7"/>
      <c r="L7" s="8"/>
      <c r="N7" s="7">
        <v>372</v>
      </c>
      <c r="O7" s="5">
        <v>375</v>
      </c>
      <c r="P7" s="8">
        <f t="shared" si="1"/>
        <v>4</v>
      </c>
      <c r="R7" s="7"/>
      <c r="S7" s="8"/>
    </row>
    <row r="8" spans="2:33" x14ac:dyDescent="0.3">
      <c r="B8" s="7">
        <v>53</v>
      </c>
      <c r="C8" s="5">
        <v>53</v>
      </c>
      <c r="D8" s="5">
        <f t="shared" si="0"/>
        <v>1</v>
      </c>
      <c r="E8" s="8">
        <v>1</v>
      </c>
      <c r="G8" s="7"/>
      <c r="H8" s="8"/>
      <c r="J8" s="7"/>
      <c r="L8" s="8"/>
      <c r="N8" s="7">
        <v>408</v>
      </c>
      <c r="O8" s="5">
        <v>411</v>
      </c>
      <c r="P8" s="8">
        <f t="shared" si="1"/>
        <v>4</v>
      </c>
      <c r="R8" s="7"/>
      <c r="S8" s="8"/>
    </row>
    <row r="9" spans="2:33" x14ac:dyDescent="0.3">
      <c r="B9" s="7">
        <v>61</v>
      </c>
      <c r="C9" s="5">
        <v>61</v>
      </c>
      <c r="D9" s="5">
        <f t="shared" si="0"/>
        <v>1</v>
      </c>
      <c r="E9" s="8">
        <v>1</v>
      </c>
      <c r="G9" s="7"/>
      <c r="H9" s="8"/>
      <c r="J9" s="7"/>
      <c r="L9" s="8"/>
      <c r="N9" s="7"/>
      <c r="P9" s="8"/>
      <c r="R9" s="7"/>
      <c r="S9" s="8"/>
    </row>
    <row r="10" spans="2:33" x14ac:dyDescent="0.3">
      <c r="B10" s="7">
        <v>63</v>
      </c>
      <c r="C10" s="5">
        <v>63</v>
      </c>
      <c r="D10" s="5">
        <f t="shared" si="0"/>
        <v>1</v>
      </c>
      <c r="E10" s="8">
        <v>1</v>
      </c>
      <c r="G10" s="7"/>
      <c r="H10" s="8"/>
      <c r="J10" s="7"/>
      <c r="L10" s="8"/>
      <c r="N10" s="7"/>
      <c r="P10" s="8"/>
      <c r="R10" s="7"/>
      <c r="S10" s="8"/>
    </row>
    <row r="11" spans="2:33" x14ac:dyDescent="0.3">
      <c r="B11" s="7">
        <v>108</v>
      </c>
      <c r="C11" s="5">
        <v>108</v>
      </c>
      <c r="D11" s="5">
        <f t="shared" si="0"/>
        <v>1</v>
      </c>
      <c r="E11" s="8">
        <v>1</v>
      </c>
      <c r="G11" s="7"/>
      <c r="H11" s="8"/>
      <c r="J11" s="7"/>
      <c r="L11" s="8"/>
      <c r="N11" s="7"/>
      <c r="P11" s="8"/>
      <c r="R11" s="7"/>
      <c r="S11" s="8"/>
    </row>
    <row r="12" spans="2:33" x14ac:dyDescent="0.3">
      <c r="B12" s="7">
        <v>175</v>
      </c>
      <c r="C12" s="5">
        <v>175</v>
      </c>
      <c r="D12" s="5">
        <f t="shared" si="0"/>
        <v>1</v>
      </c>
      <c r="E12" s="8">
        <v>1</v>
      </c>
      <c r="G12" s="7"/>
      <c r="H12" s="8"/>
      <c r="J12" s="7"/>
      <c r="L12" s="8"/>
      <c r="N12" s="7"/>
      <c r="P12" s="8"/>
      <c r="R12" s="7"/>
      <c r="S12" s="8"/>
    </row>
    <row r="13" spans="2:33" x14ac:dyDescent="0.3">
      <c r="B13" s="7">
        <v>182</v>
      </c>
      <c r="C13" s="5">
        <v>183</v>
      </c>
      <c r="D13" s="5">
        <f t="shared" si="0"/>
        <v>2</v>
      </c>
      <c r="E13" s="8">
        <v>1</v>
      </c>
      <c r="G13" s="7"/>
      <c r="H13" s="8"/>
      <c r="J13" s="7"/>
      <c r="L13" s="8"/>
      <c r="N13" s="7"/>
      <c r="P13" s="8"/>
      <c r="R13" s="7"/>
      <c r="S13" s="8"/>
    </row>
    <row r="14" spans="2:33" x14ac:dyDescent="0.3">
      <c r="B14" s="7">
        <v>192</v>
      </c>
      <c r="C14" s="5">
        <v>192</v>
      </c>
      <c r="D14" s="5">
        <f t="shared" si="0"/>
        <v>1</v>
      </c>
      <c r="E14" s="8">
        <v>1</v>
      </c>
      <c r="G14" s="7"/>
      <c r="H14" s="8"/>
      <c r="J14" s="7"/>
      <c r="L14" s="8"/>
      <c r="N14" s="7"/>
      <c r="P14" s="8"/>
      <c r="R14" s="7"/>
      <c r="S14" s="8"/>
    </row>
    <row r="15" spans="2:33" x14ac:dyDescent="0.3">
      <c r="B15" s="7">
        <v>213</v>
      </c>
      <c r="C15" s="5">
        <v>216</v>
      </c>
      <c r="D15" s="5">
        <f t="shared" ref="D15:D19" si="2">(C15-B15)+1</f>
        <v>4</v>
      </c>
      <c r="E15" s="8">
        <v>1</v>
      </c>
      <c r="G15" s="7"/>
      <c r="H15" s="8"/>
      <c r="J15" s="7"/>
      <c r="L15" s="8"/>
      <c r="N15" s="7"/>
      <c r="P15" s="8"/>
      <c r="R15" s="7"/>
      <c r="S15" s="8"/>
    </row>
    <row r="16" spans="2:33" x14ac:dyDescent="0.3">
      <c r="B16" s="7">
        <v>291</v>
      </c>
      <c r="C16" s="5">
        <v>292</v>
      </c>
      <c r="D16" s="5">
        <f t="shared" si="2"/>
        <v>2</v>
      </c>
      <c r="E16" s="8">
        <v>1</v>
      </c>
      <c r="G16" s="7"/>
      <c r="H16" s="8"/>
      <c r="J16" s="7"/>
      <c r="L16" s="8"/>
      <c r="N16" s="7"/>
      <c r="P16" s="8"/>
      <c r="R16" s="7"/>
      <c r="S16" s="8"/>
    </row>
    <row r="17" spans="2:33" x14ac:dyDescent="0.3">
      <c r="B17" s="7">
        <v>358</v>
      </c>
      <c r="C17" s="5">
        <v>358</v>
      </c>
      <c r="D17" s="5">
        <f t="shared" si="2"/>
        <v>1</v>
      </c>
      <c r="E17" s="8">
        <v>1</v>
      </c>
      <c r="G17" s="7"/>
      <c r="H17" s="8"/>
      <c r="J17" s="7"/>
      <c r="L17" s="8"/>
      <c r="N17" s="7"/>
      <c r="P17" s="8"/>
      <c r="R17" s="7"/>
      <c r="S17" s="8"/>
    </row>
    <row r="18" spans="2:33" x14ac:dyDescent="0.3">
      <c r="B18" s="7">
        <v>397</v>
      </c>
      <c r="C18" s="5">
        <v>397</v>
      </c>
      <c r="D18" s="5">
        <f t="shared" si="2"/>
        <v>1</v>
      </c>
      <c r="E18" s="8">
        <v>1</v>
      </c>
      <c r="G18" s="7"/>
      <c r="H18" s="8"/>
      <c r="J18" s="7"/>
      <c r="L18" s="8"/>
      <c r="N18" s="7"/>
      <c r="P18" s="8"/>
      <c r="R18" s="7"/>
      <c r="S18" s="8"/>
    </row>
    <row r="19" spans="2:33" x14ac:dyDescent="0.3">
      <c r="B19" s="7">
        <v>401</v>
      </c>
      <c r="C19" s="5">
        <v>401</v>
      </c>
      <c r="D19" s="5">
        <f t="shared" si="2"/>
        <v>1</v>
      </c>
      <c r="E19" s="8">
        <v>1</v>
      </c>
      <c r="G19" s="7"/>
      <c r="H19" s="8"/>
      <c r="J19" s="7"/>
      <c r="L19" s="8"/>
      <c r="N19" s="7"/>
      <c r="P19" s="8"/>
      <c r="R19" s="7"/>
      <c r="S19" s="8"/>
    </row>
    <row r="20" spans="2:33" x14ac:dyDescent="0.3">
      <c r="B20" s="9"/>
      <c r="C20" s="10"/>
      <c r="D20" s="10"/>
      <c r="E20" s="11"/>
      <c r="G20" s="9"/>
      <c r="H20" s="11"/>
      <c r="J20" s="9"/>
      <c r="K20" s="10"/>
      <c r="L20" s="11"/>
      <c r="N20" s="9"/>
      <c r="O20" s="10"/>
      <c r="P20" s="11"/>
      <c r="R20" s="9"/>
      <c r="S20" s="11"/>
    </row>
    <row r="22" spans="2:33" x14ac:dyDescent="0.3">
      <c r="D22" s="5">
        <f>SUM(D4:D20)</f>
        <v>27</v>
      </c>
      <c r="E22" s="5">
        <f>SUM(E4:E20)</f>
        <v>16</v>
      </c>
      <c r="H22" s="5">
        <f>SUM(H4:H20)</f>
        <v>0</v>
      </c>
      <c r="L22" s="5">
        <f>SUM(L4:L20)</f>
        <v>0</v>
      </c>
      <c r="P22" s="5">
        <f>SUM(P4:P20)</f>
        <v>23</v>
      </c>
      <c r="S22" s="5">
        <f>SUM(S4:S20)</f>
        <v>0</v>
      </c>
      <c r="U22" s="5">
        <f>SUM(U4:U20)</f>
        <v>430</v>
      </c>
      <c r="V22" s="5">
        <f>U22-(L22+P22+S22)</f>
        <v>407</v>
      </c>
      <c r="W22" s="6">
        <f>((D22+H22)/V22)*100</f>
        <v>6.6339066339066335</v>
      </c>
      <c r="X22" s="6">
        <f>100-W22</f>
        <v>93.366093366093367</v>
      </c>
      <c r="Y22" s="6">
        <f>B4/120</f>
        <v>8.3333333333333332E-3</v>
      </c>
      <c r="Z22" s="6">
        <f>G4/120</f>
        <v>0</v>
      </c>
      <c r="AA22" s="6" t="s">
        <v>25</v>
      </c>
      <c r="AB22" s="6">
        <v>0</v>
      </c>
      <c r="AC22" s="6">
        <f>R4/120</f>
        <v>0</v>
      </c>
      <c r="AD22" s="6">
        <f>H22</f>
        <v>0</v>
      </c>
      <c r="AE22" s="6" t="s">
        <v>25</v>
      </c>
      <c r="AF22" s="6" t="s">
        <v>25</v>
      </c>
      <c r="AG22" s="5" t="s">
        <v>25</v>
      </c>
    </row>
    <row r="24" spans="2:33" x14ac:dyDescent="0.3">
      <c r="B24" s="5" t="s">
        <v>26</v>
      </c>
    </row>
  </sheetData>
  <mergeCells count="5">
    <mergeCell ref="B2:E2"/>
    <mergeCell ref="G2:H2"/>
    <mergeCell ref="J2:L2"/>
    <mergeCell ref="N2:P2"/>
    <mergeCell ref="R2:S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AA07A-A754-7745-BF85-6EB98D09140C}">
  <dimension ref="B2:AC2"/>
  <sheetViews>
    <sheetView zoomScale="56" workbookViewId="0">
      <selection activeCell="B3" sqref="B3"/>
    </sheetView>
  </sheetViews>
  <sheetFormatPr baseColWidth="10" defaultColWidth="8.83203125" defaultRowHeight="24" x14ac:dyDescent="0.3"/>
  <cols>
    <col min="1" max="22" width="8.83203125" style="5"/>
    <col min="23" max="29" width="8.83203125" style="6"/>
    <col min="30" max="16384" width="8.83203125" style="5"/>
  </cols>
  <sheetData>
    <row r="2" spans="2:2" x14ac:dyDescent="0.3">
      <c r="B2" s="5" t="s">
        <v>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FE0A7-6416-C340-AA9A-F7CDB7CFACB1}">
  <dimension ref="B2:AG13"/>
  <sheetViews>
    <sheetView zoomScale="50" workbookViewId="0">
      <selection activeCell="AG13" sqref="AG13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5.83203125" style="5" customWidth="1"/>
    <col min="14" max="14" width="17.5" style="5" bestFit="1" customWidth="1"/>
    <col min="15" max="15" width="16.1640625" style="5" bestFit="1" customWidth="1"/>
    <col min="16" max="16" width="18.1640625" style="5" bestFit="1" customWidth="1"/>
    <col min="17" max="17" width="5" style="5" customWidth="1"/>
    <col min="18" max="18" width="21.1640625" style="5" bestFit="1" customWidth="1"/>
    <col min="19" max="19" width="14.1640625" style="5" bestFit="1" customWidth="1"/>
    <col min="20" max="20" width="5.83203125" style="5" customWidth="1"/>
    <col min="21" max="21" width="40.6640625" style="5" bestFit="1" customWidth="1"/>
    <col min="22" max="22" width="19.6640625" style="5" bestFit="1" customWidth="1"/>
    <col min="23" max="23" width="34.5" style="6" customWidth="1"/>
    <col min="24" max="24" width="20.5" style="6" customWidth="1"/>
    <col min="25" max="25" width="11" style="6" bestFit="1" customWidth="1"/>
    <col min="26" max="26" width="14.1640625" style="6" customWidth="1"/>
    <col min="27" max="28" width="15.5" style="6" customWidth="1"/>
    <col min="29" max="29" width="16.83203125" style="6" bestFit="1" customWidth="1"/>
    <col min="30" max="31" width="14.83203125" style="5" bestFit="1" customWidth="1"/>
    <col min="32" max="32" width="13.5" style="5" bestFit="1" customWidth="1"/>
    <col min="33" max="33" width="25.1640625" style="5" bestFit="1" customWidth="1"/>
    <col min="34" max="16384" width="8.83203125" style="5"/>
  </cols>
  <sheetData>
    <row r="2" spans="2:33" ht="81" customHeight="1" x14ac:dyDescent="0.3">
      <c r="B2" s="21" t="s">
        <v>0</v>
      </c>
      <c r="C2" s="22"/>
      <c r="D2" s="22"/>
      <c r="E2" s="23"/>
      <c r="F2" s="13"/>
      <c r="G2" s="24" t="s">
        <v>4</v>
      </c>
      <c r="H2" s="25"/>
      <c r="I2" s="13"/>
      <c r="J2" s="26" t="s">
        <v>7</v>
      </c>
      <c r="K2" s="27"/>
      <c r="L2" s="28"/>
      <c r="M2" s="13"/>
      <c r="N2" s="29" t="s">
        <v>20</v>
      </c>
      <c r="O2" s="30"/>
      <c r="P2" s="31"/>
      <c r="Q2" s="13"/>
      <c r="R2" s="19" t="s">
        <v>8</v>
      </c>
      <c r="S2" s="20"/>
      <c r="T2" s="13"/>
      <c r="U2" s="3" t="s">
        <v>14</v>
      </c>
      <c r="V2" s="3" t="s">
        <v>18</v>
      </c>
      <c r="W2" s="4" t="s">
        <v>15</v>
      </c>
      <c r="X2" s="4" t="s">
        <v>16</v>
      </c>
      <c r="Y2" s="4" t="s">
        <v>21</v>
      </c>
      <c r="Z2" s="4" t="s">
        <v>10</v>
      </c>
      <c r="AA2" s="4" t="s">
        <v>22</v>
      </c>
      <c r="AB2" s="4" t="s">
        <v>24</v>
      </c>
      <c r="AC2" s="4" t="s">
        <v>23</v>
      </c>
      <c r="AD2" s="4" t="s">
        <v>11</v>
      </c>
      <c r="AE2" s="4" t="s">
        <v>12</v>
      </c>
      <c r="AF2" s="4" t="s">
        <v>17</v>
      </c>
      <c r="AG2" s="3" t="s">
        <v>28</v>
      </c>
    </row>
    <row r="3" spans="2:33" s="16" customFormat="1" x14ac:dyDescent="0.3">
      <c r="B3" s="12" t="s">
        <v>1</v>
      </c>
      <c r="C3" s="13" t="s">
        <v>2</v>
      </c>
      <c r="D3" s="13" t="s">
        <v>3</v>
      </c>
      <c r="E3" s="14" t="s">
        <v>19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5" t="s">
        <v>3</v>
      </c>
      <c r="M3" s="13"/>
      <c r="N3" s="12" t="s">
        <v>1</v>
      </c>
      <c r="O3" s="13" t="s">
        <v>2</v>
      </c>
      <c r="P3" s="15" t="s">
        <v>3</v>
      </c>
      <c r="Q3" s="13"/>
      <c r="R3" s="12" t="s">
        <v>5</v>
      </c>
      <c r="S3" s="15" t="s">
        <v>6</v>
      </c>
      <c r="T3" s="13"/>
      <c r="U3" s="13" t="s">
        <v>9</v>
      </c>
      <c r="W3" s="17"/>
      <c r="X3" s="17"/>
      <c r="Y3" s="17"/>
      <c r="Z3" s="17"/>
      <c r="AA3" s="17"/>
      <c r="AB3" s="17"/>
      <c r="AC3" s="17"/>
    </row>
    <row r="4" spans="2:33" x14ac:dyDescent="0.3">
      <c r="B4" s="7">
        <v>22</v>
      </c>
      <c r="C4" s="5">
        <v>23</v>
      </c>
      <c r="D4" s="5">
        <f>(C4-B4)+1</f>
        <v>2</v>
      </c>
      <c r="E4" s="8">
        <v>1</v>
      </c>
      <c r="G4" s="7">
        <v>130</v>
      </c>
      <c r="H4" s="8">
        <v>1</v>
      </c>
      <c r="J4" s="7">
        <v>131</v>
      </c>
      <c r="K4" s="5">
        <v>133</v>
      </c>
      <c r="L4" s="8">
        <f>(K4-J4)+1</f>
        <v>3</v>
      </c>
      <c r="N4" s="7">
        <v>27</v>
      </c>
      <c r="O4" s="5">
        <v>29</v>
      </c>
      <c r="P4" s="8">
        <f>(O4-N4)+1</f>
        <v>3</v>
      </c>
      <c r="R4" s="7">
        <v>134</v>
      </c>
      <c r="S4" s="8">
        <v>1</v>
      </c>
      <c r="U4" s="5">
        <v>134</v>
      </c>
    </row>
    <row r="5" spans="2:33" x14ac:dyDescent="0.3">
      <c r="B5" s="7">
        <v>57</v>
      </c>
      <c r="C5" s="5">
        <v>57</v>
      </c>
      <c r="D5" s="5">
        <f t="shared" ref="D5:D10" si="0">(C5-B5)+1</f>
        <v>1</v>
      </c>
      <c r="E5" s="8">
        <v>1</v>
      </c>
      <c r="G5" s="7"/>
      <c r="H5" s="8"/>
      <c r="J5" s="7"/>
      <c r="L5" s="8"/>
      <c r="N5" s="7">
        <v>86</v>
      </c>
      <c r="O5" s="5">
        <v>91</v>
      </c>
      <c r="P5" s="8">
        <f t="shared" ref="P5:P6" si="1">(O5-N5)+1</f>
        <v>6</v>
      </c>
      <c r="R5" s="7"/>
      <c r="S5" s="8"/>
    </row>
    <row r="6" spans="2:33" x14ac:dyDescent="0.3">
      <c r="B6" s="7">
        <v>64</v>
      </c>
      <c r="C6" s="5">
        <v>64</v>
      </c>
      <c r="D6" s="5">
        <f t="shared" si="0"/>
        <v>1</v>
      </c>
      <c r="E6" s="8">
        <v>1</v>
      </c>
      <c r="G6" s="7"/>
      <c r="H6" s="8"/>
      <c r="J6" s="7"/>
      <c r="L6" s="8"/>
      <c r="N6" s="7">
        <v>114</v>
      </c>
      <c r="O6" s="5">
        <v>118</v>
      </c>
      <c r="P6" s="8">
        <f t="shared" si="1"/>
        <v>5</v>
      </c>
      <c r="R6" s="7"/>
      <c r="S6" s="8"/>
    </row>
    <row r="7" spans="2:33" x14ac:dyDescent="0.3">
      <c r="B7" s="7">
        <v>67</v>
      </c>
      <c r="C7" s="5">
        <v>67</v>
      </c>
      <c r="D7" s="5">
        <f t="shared" si="0"/>
        <v>1</v>
      </c>
      <c r="E7" s="8">
        <v>1</v>
      </c>
      <c r="G7" s="7"/>
      <c r="H7" s="8"/>
      <c r="J7" s="7"/>
      <c r="L7" s="8"/>
      <c r="N7" s="7"/>
      <c r="P7" s="8"/>
      <c r="R7" s="7"/>
      <c r="S7" s="8"/>
    </row>
    <row r="8" spans="2:33" x14ac:dyDescent="0.3">
      <c r="B8" s="7">
        <v>69</v>
      </c>
      <c r="C8" s="5">
        <v>69</v>
      </c>
      <c r="D8" s="5">
        <f t="shared" si="0"/>
        <v>1</v>
      </c>
      <c r="E8" s="8">
        <v>1</v>
      </c>
      <c r="G8" s="7"/>
      <c r="H8" s="8"/>
      <c r="J8" s="7"/>
      <c r="L8" s="8"/>
      <c r="N8" s="7"/>
      <c r="P8" s="8"/>
      <c r="R8" s="7"/>
      <c r="S8" s="8"/>
    </row>
    <row r="9" spans="2:33" x14ac:dyDescent="0.3">
      <c r="B9" s="7">
        <v>72</v>
      </c>
      <c r="C9" s="5">
        <v>72</v>
      </c>
      <c r="D9" s="5">
        <f t="shared" si="0"/>
        <v>1</v>
      </c>
      <c r="E9" s="8">
        <v>1</v>
      </c>
      <c r="G9" s="7"/>
      <c r="H9" s="8"/>
      <c r="J9" s="7"/>
      <c r="L9" s="8"/>
      <c r="N9" s="7"/>
      <c r="P9" s="8"/>
      <c r="R9" s="7"/>
      <c r="S9" s="8"/>
    </row>
    <row r="10" spans="2:33" x14ac:dyDescent="0.3">
      <c r="B10" s="7">
        <v>107</v>
      </c>
      <c r="C10" s="5">
        <v>108</v>
      </c>
      <c r="D10" s="5">
        <f t="shared" si="0"/>
        <v>2</v>
      </c>
      <c r="E10" s="8">
        <v>1</v>
      </c>
      <c r="G10" s="7"/>
      <c r="H10" s="8"/>
      <c r="J10" s="7"/>
      <c r="L10" s="8"/>
      <c r="N10" s="7"/>
      <c r="P10" s="8"/>
      <c r="R10" s="7"/>
      <c r="S10" s="8"/>
    </row>
    <row r="11" spans="2:33" x14ac:dyDescent="0.3">
      <c r="B11" s="9"/>
      <c r="C11" s="10"/>
      <c r="D11" s="10"/>
      <c r="E11" s="11"/>
      <c r="G11" s="9"/>
      <c r="H11" s="11"/>
      <c r="J11" s="9"/>
      <c r="K11" s="10"/>
      <c r="L11" s="11"/>
      <c r="N11" s="9"/>
      <c r="O11" s="10"/>
      <c r="P11" s="11"/>
      <c r="R11" s="9"/>
      <c r="S11" s="11"/>
    </row>
    <row r="13" spans="2:33" x14ac:dyDescent="0.3">
      <c r="D13" s="5">
        <f>SUM(D4:D11)</f>
        <v>9</v>
      </c>
      <c r="E13" s="5">
        <f>SUM(E4:E11)</f>
        <v>7</v>
      </c>
      <c r="H13" s="5">
        <f>SUM(H4:H11)</f>
        <v>1</v>
      </c>
      <c r="L13" s="5">
        <f>SUM(L4:L11)</f>
        <v>3</v>
      </c>
      <c r="P13" s="5">
        <f>SUM(P4:P11)</f>
        <v>14</v>
      </c>
      <c r="S13" s="5">
        <f>SUM(S4:S11)</f>
        <v>1</v>
      </c>
      <c r="U13" s="5">
        <f>SUM(U4:U11)</f>
        <v>134</v>
      </c>
      <c r="V13" s="5">
        <f>U13-(L13+P13+S13)</f>
        <v>116</v>
      </c>
      <c r="W13" s="6">
        <f>((D13+H13)/V13)*100</f>
        <v>8.6206896551724146</v>
      </c>
      <c r="X13" s="6">
        <f>100-W13</f>
        <v>91.379310344827587</v>
      </c>
      <c r="Y13" s="6">
        <f>B4/120</f>
        <v>0.18333333333333332</v>
      </c>
      <c r="Z13" s="6">
        <f>G4/120</f>
        <v>1.0833333333333333</v>
      </c>
      <c r="AA13" s="6">
        <f>(L4+2)/120</f>
        <v>4.1666666666666664E-2</v>
      </c>
      <c r="AB13" s="6">
        <f>((L13+2)/(U13-P13))*100</f>
        <v>4.1666666666666661</v>
      </c>
      <c r="AC13" s="6">
        <f>R4/120</f>
        <v>1.1166666666666667</v>
      </c>
      <c r="AD13" s="6">
        <f>H13</f>
        <v>1</v>
      </c>
      <c r="AE13" s="6">
        <v>0</v>
      </c>
      <c r="AF13" s="6">
        <f>(AE13/AD13)*100</f>
        <v>0</v>
      </c>
      <c r="AG13" s="5" t="s">
        <v>25</v>
      </c>
    </row>
  </sheetData>
  <mergeCells count="5">
    <mergeCell ref="B2:E2"/>
    <mergeCell ref="G2:H2"/>
    <mergeCell ref="J2:L2"/>
    <mergeCell ref="N2:P2"/>
    <mergeCell ref="R2:S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A3DC9-1340-154F-9508-4A4E34DD0F27}">
  <dimension ref="B2:AG22"/>
  <sheetViews>
    <sheetView topLeftCell="D1" zoomScale="50" workbookViewId="0">
      <selection activeCell="W22" sqref="W22:AF22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5.83203125" style="5" customWidth="1"/>
    <col min="14" max="14" width="17.5" style="5" bestFit="1" customWidth="1"/>
    <col min="15" max="15" width="16.1640625" style="5" bestFit="1" customWidth="1"/>
    <col min="16" max="16" width="18.1640625" style="5" bestFit="1" customWidth="1"/>
    <col min="17" max="17" width="5" style="5" customWidth="1"/>
    <col min="18" max="18" width="21.1640625" style="5" bestFit="1" customWidth="1"/>
    <col min="19" max="19" width="14.1640625" style="5" bestFit="1" customWidth="1"/>
    <col min="20" max="20" width="5.83203125" style="5" customWidth="1"/>
    <col min="21" max="21" width="40.6640625" style="5" bestFit="1" customWidth="1"/>
    <col min="22" max="22" width="19.6640625" style="5" bestFit="1" customWidth="1"/>
    <col min="23" max="23" width="34.5" style="6" customWidth="1"/>
    <col min="24" max="24" width="20.5" style="6" customWidth="1"/>
    <col min="25" max="25" width="11" style="6" bestFit="1" customWidth="1"/>
    <col min="26" max="26" width="14.1640625" style="6" customWidth="1"/>
    <col min="27" max="28" width="15.5" style="6" customWidth="1"/>
    <col min="29" max="29" width="16.83203125" style="6" bestFit="1" customWidth="1"/>
    <col min="30" max="31" width="14.83203125" style="5" bestFit="1" customWidth="1"/>
    <col min="32" max="32" width="13.5" style="5" bestFit="1" customWidth="1"/>
    <col min="33" max="33" width="25.1640625" style="5" bestFit="1" customWidth="1"/>
    <col min="34" max="16384" width="8.83203125" style="5"/>
  </cols>
  <sheetData>
    <row r="2" spans="2:33" ht="81" customHeight="1" x14ac:dyDescent="0.3">
      <c r="B2" s="21" t="s">
        <v>0</v>
      </c>
      <c r="C2" s="22"/>
      <c r="D2" s="22"/>
      <c r="E2" s="23"/>
      <c r="F2" s="13"/>
      <c r="G2" s="24" t="s">
        <v>4</v>
      </c>
      <c r="H2" s="25"/>
      <c r="I2" s="13"/>
      <c r="J2" s="26" t="s">
        <v>7</v>
      </c>
      <c r="K2" s="27"/>
      <c r="L2" s="28"/>
      <c r="M2" s="13"/>
      <c r="N2" s="29" t="s">
        <v>20</v>
      </c>
      <c r="O2" s="30"/>
      <c r="P2" s="31"/>
      <c r="Q2" s="13"/>
      <c r="R2" s="19" t="s">
        <v>8</v>
      </c>
      <c r="S2" s="20"/>
      <c r="T2" s="13"/>
      <c r="U2" s="3" t="s">
        <v>14</v>
      </c>
      <c r="V2" s="3" t="s">
        <v>18</v>
      </c>
      <c r="W2" s="4" t="s">
        <v>15</v>
      </c>
      <c r="X2" s="4" t="s">
        <v>16</v>
      </c>
      <c r="Y2" s="4" t="s">
        <v>21</v>
      </c>
      <c r="Z2" s="4" t="s">
        <v>10</v>
      </c>
      <c r="AA2" s="4" t="s">
        <v>22</v>
      </c>
      <c r="AB2" s="4" t="s">
        <v>24</v>
      </c>
      <c r="AC2" s="4" t="s">
        <v>23</v>
      </c>
      <c r="AD2" s="4" t="s">
        <v>11</v>
      </c>
      <c r="AE2" s="4" t="s">
        <v>12</v>
      </c>
      <c r="AF2" s="4" t="s">
        <v>17</v>
      </c>
      <c r="AG2" s="3" t="s">
        <v>28</v>
      </c>
    </row>
    <row r="3" spans="2:33" s="16" customFormat="1" x14ac:dyDescent="0.3">
      <c r="B3" s="12" t="s">
        <v>1</v>
      </c>
      <c r="C3" s="13" t="s">
        <v>2</v>
      </c>
      <c r="D3" s="13" t="s">
        <v>3</v>
      </c>
      <c r="E3" s="14" t="s">
        <v>19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5" t="s">
        <v>3</v>
      </c>
      <c r="M3" s="13"/>
      <c r="N3" s="12" t="s">
        <v>1</v>
      </c>
      <c r="O3" s="13" t="s">
        <v>2</v>
      </c>
      <c r="P3" s="15" t="s">
        <v>3</v>
      </c>
      <c r="Q3" s="13"/>
      <c r="R3" s="12" t="s">
        <v>5</v>
      </c>
      <c r="S3" s="15" t="s">
        <v>6</v>
      </c>
      <c r="T3" s="13"/>
      <c r="U3" s="13" t="s">
        <v>9</v>
      </c>
      <c r="W3" s="17"/>
      <c r="X3" s="17"/>
      <c r="Y3" s="17"/>
      <c r="Z3" s="17"/>
      <c r="AA3" s="17"/>
      <c r="AB3" s="17"/>
      <c r="AC3" s="17"/>
    </row>
    <row r="4" spans="2:33" x14ac:dyDescent="0.3">
      <c r="B4" s="7">
        <v>10</v>
      </c>
      <c r="C4" s="5">
        <v>10</v>
      </c>
      <c r="D4" s="5">
        <f>(C4-B4)+1</f>
        <v>1</v>
      </c>
      <c r="E4" s="8">
        <v>1</v>
      </c>
      <c r="G4" s="7">
        <v>34</v>
      </c>
      <c r="H4" s="8">
        <v>1</v>
      </c>
      <c r="J4" s="7">
        <v>35</v>
      </c>
      <c r="K4" s="5">
        <v>39</v>
      </c>
      <c r="L4" s="8">
        <f>(K4-J4)+1</f>
        <v>5</v>
      </c>
      <c r="N4" s="7">
        <v>53</v>
      </c>
      <c r="O4" s="5">
        <v>59</v>
      </c>
      <c r="P4" s="8">
        <f>(O4-N4)+1</f>
        <v>7</v>
      </c>
      <c r="R4" s="7"/>
      <c r="S4" s="8"/>
      <c r="U4" s="5">
        <v>600</v>
      </c>
    </row>
    <row r="5" spans="2:33" x14ac:dyDescent="0.3">
      <c r="B5" s="7">
        <v>19</v>
      </c>
      <c r="C5" s="5">
        <v>19</v>
      </c>
      <c r="D5" s="5">
        <f t="shared" ref="D5:D17" si="0">(C5-B5)+1</f>
        <v>1</v>
      </c>
      <c r="E5" s="8">
        <v>1</v>
      </c>
      <c r="G5" s="7">
        <v>115</v>
      </c>
      <c r="H5" s="8">
        <v>1</v>
      </c>
      <c r="J5" s="7">
        <v>116</v>
      </c>
      <c r="K5" s="5">
        <v>121</v>
      </c>
      <c r="L5" s="8">
        <f t="shared" ref="L5:L9" si="1">(K5-J5)+1</f>
        <v>6</v>
      </c>
      <c r="N5" s="7">
        <v>107</v>
      </c>
      <c r="O5" s="5">
        <v>113</v>
      </c>
      <c r="P5" s="8">
        <f t="shared" ref="P5:P11" si="2">(O5-N5)+1</f>
        <v>7</v>
      </c>
      <c r="R5" s="7"/>
      <c r="S5" s="8"/>
    </row>
    <row r="6" spans="2:33" x14ac:dyDescent="0.3">
      <c r="B6" s="7">
        <v>84</v>
      </c>
      <c r="C6" s="5">
        <v>84</v>
      </c>
      <c r="D6" s="5">
        <f t="shared" si="0"/>
        <v>1</v>
      </c>
      <c r="E6" s="8">
        <v>1</v>
      </c>
      <c r="G6" s="7">
        <v>171</v>
      </c>
      <c r="H6" s="8">
        <v>1</v>
      </c>
      <c r="J6" s="7">
        <v>172</v>
      </c>
      <c r="K6" s="5">
        <v>175</v>
      </c>
      <c r="L6" s="8">
        <f t="shared" si="1"/>
        <v>4</v>
      </c>
      <c r="N6" s="7">
        <v>249</v>
      </c>
      <c r="O6" s="5">
        <v>255</v>
      </c>
      <c r="P6" s="8">
        <f t="shared" si="2"/>
        <v>7</v>
      </c>
      <c r="R6" s="7"/>
      <c r="S6" s="8"/>
    </row>
    <row r="7" spans="2:33" x14ac:dyDescent="0.3">
      <c r="B7" s="7">
        <v>86</v>
      </c>
      <c r="C7" s="5">
        <v>86</v>
      </c>
      <c r="D7" s="5">
        <f t="shared" si="0"/>
        <v>1</v>
      </c>
      <c r="E7" s="8">
        <v>1</v>
      </c>
      <c r="G7" s="7">
        <v>399</v>
      </c>
      <c r="H7" s="8">
        <v>1</v>
      </c>
      <c r="J7" s="7">
        <v>400</v>
      </c>
      <c r="K7" s="5">
        <v>410</v>
      </c>
      <c r="L7" s="8">
        <f t="shared" si="1"/>
        <v>11</v>
      </c>
      <c r="N7" s="7">
        <v>345</v>
      </c>
      <c r="O7" s="5">
        <v>349</v>
      </c>
      <c r="P7" s="8">
        <f t="shared" si="2"/>
        <v>5</v>
      </c>
      <c r="R7" s="7"/>
      <c r="S7" s="8"/>
    </row>
    <row r="8" spans="2:33" x14ac:dyDescent="0.3">
      <c r="B8" s="7">
        <v>88</v>
      </c>
      <c r="C8" s="5">
        <v>88</v>
      </c>
      <c r="D8" s="5">
        <f t="shared" si="0"/>
        <v>1</v>
      </c>
      <c r="E8" s="8">
        <v>1</v>
      </c>
      <c r="G8" s="7">
        <v>412</v>
      </c>
      <c r="H8" s="8">
        <v>1</v>
      </c>
      <c r="J8" s="7">
        <v>413</v>
      </c>
      <c r="K8" s="5">
        <v>420</v>
      </c>
      <c r="L8" s="8">
        <f t="shared" si="1"/>
        <v>8</v>
      </c>
      <c r="N8" s="7">
        <v>450</v>
      </c>
      <c r="O8" s="5">
        <v>453</v>
      </c>
      <c r="P8" s="8">
        <f t="shared" si="2"/>
        <v>4</v>
      </c>
      <c r="R8" s="7"/>
      <c r="S8" s="8"/>
    </row>
    <row r="9" spans="2:33" x14ac:dyDescent="0.3">
      <c r="B9" s="7">
        <v>124</v>
      </c>
      <c r="C9" s="5">
        <v>124</v>
      </c>
      <c r="D9" s="5">
        <f t="shared" si="0"/>
        <v>1</v>
      </c>
      <c r="E9" s="8">
        <v>1</v>
      </c>
      <c r="G9" s="7">
        <v>433</v>
      </c>
      <c r="H9" s="8">
        <v>1</v>
      </c>
      <c r="J9" s="7">
        <v>434</v>
      </c>
      <c r="K9" s="5">
        <v>435</v>
      </c>
      <c r="L9" s="8">
        <f t="shared" si="1"/>
        <v>2</v>
      </c>
      <c r="N9" s="7">
        <v>471</v>
      </c>
      <c r="O9" s="5">
        <v>483</v>
      </c>
      <c r="P9" s="8">
        <f t="shared" si="2"/>
        <v>13</v>
      </c>
      <c r="R9" s="7"/>
      <c r="S9" s="8"/>
    </row>
    <row r="10" spans="2:33" x14ac:dyDescent="0.3">
      <c r="B10" s="7">
        <v>208</v>
      </c>
      <c r="C10" s="5">
        <v>209</v>
      </c>
      <c r="D10" s="5">
        <f t="shared" si="0"/>
        <v>2</v>
      </c>
      <c r="E10" s="8">
        <v>1</v>
      </c>
      <c r="G10" s="7"/>
      <c r="H10" s="8"/>
      <c r="J10" s="7"/>
      <c r="L10" s="8"/>
      <c r="N10" s="7">
        <v>497</v>
      </c>
      <c r="O10" s="5">
        <v>503</v>
      </c>
      <c r="P10" s="8">
        <f t="shared" si="2"/>
        <v>7</v>
      </c>
      <c r="R10" s="7"/>
      <c r="S10" s="8"/>
    </row>
    <row r="11" spans="2:33" x14ac:dyDescent="0.3">
      <c r="B11" s="7">
        <v>219</v>
      </c>
      <c r="C11" s="5">
        <v>220</v>
      </c>
      <c r="D11" s="5">
        <f t="shared" si="0"/>
        <v>2</v>
      </c>
      <c r="E11" s="8">
        <v>1</v>
      </c>
      <c r="G11" s="7"/>
      <c r="H11" s="8"/>
      <c r="J11" s="7"/>
      <c r="L11" s="8"/>
      <c r="N11" s="7">
        <v>513</v>
      </c>
      <c r="O11" s="5">
        <v>517</v>
      </c>
      <c r="P11" s="8">
        <f t="shared" si="2"/>
        <v>5</v>
      </c>
      <c r="R11" s="7"/>
      <c r="S11" s="8"/>
    </row>
    <row r="12" spans="2:33" x14ac:dyDescent="0.3">
      <c r="B12" s="7">
        <v>278</v>
      </c>
      <c r="C12" s="5">
        <v>278</v>
      </c>
      <c r="D12" s="5">
        <f t="shared" si="0"/>
        <v>1</v>
      </c>
      <c r="E12" s="8">
        <v>1</v>
      </c>
      <c r="G12" s="7"/>
      <c r="H12" s="8"/>
      <c r="J12" s="7"/>
      <c r="L12" s="8"/>
      <c r="N12" s="7"/>
      <c r="P12" s="8"/>
      <c r="R12" s="7"/>
      <c r="S12" s="8"/>
    </row>
    <row r="13" spans="2:33" x14ac:dyDescent="0.3">
      <c r="B13" s="7">
        <v>385</v>
      </c>
      <c r="C13" s="5">
        <v>385</v>
      </c>
      <c r="D13" s="5">
        <f t="shared" si="0"/>
        <v>1</v>
      </c>
      <c r="E13" s="8">
        <v>1</v>
      </c>
      <c r="G13" s="7"/>
      <c r="H13" s="8"/>
      <c r="J13" s="7"/>
      <c r="L13" s="8"/>
      <c r="N13" s="7"/>
      <c r="P13" s="8"/>
      <c r="R13" s="7"/>
      <c r="S13" s="8"/>
    </row>
    <row r="14" spans="2:33" x14ac:dyDescent="0.3">
      <c r="B14" s="7">
        <v>395</v>
      </c>
      <c r="C14" s="5">
        <v>398</v>
      </c>
      <c r="D14" s="5">
        <f t="shared" si="0"/>
        <v>4</v>
      </c>
      <c r="E14" s="8">
        <v>1</v>
      </c>
      <c r="G14" s="7"/>
      <c r="H14" s="8"/>
      <c r="J14" s="7"/>
      <c r="L14" s="8"/>
      <c r="N14" s="7"/>
      <c r="P14" s="8"/>
      <c r="R14" s="7"/>
      <c r="S14" s="8"/>
    </row>
    <row r="15" spans="2:33" x14ac:dyDescent="0.3">
      <c r="B15" s="7">
        <v>429</v>
      </c>
      <c r="C15" s="5">
        <v>430</v>
      </c>
      <c r="D15" s="5">
        <f t="shared" si="0"/>
        <v>2</v>
      </c>
      <c r="E15" s="8">
        <v>1</v>
      </c>
      <c r="G15" s="7"/>
      <c r="H15" s="8"/>
      <c r="J15" s="7"/>
      <c r="L15" s="8"/>
      <c r="N15" s="7"/>
      <c r="P15" s="8"/>
      <c r="R15" s="7"/>
      <c r="S15" s="8"/>
    </row>
    <row r="16" spans="2:33" x14ac:dyDescent="0.3">
      <c r="B16" s="7">
        <v>432</v>
      </c>
      <c r="C16" s="5">
        <v>432</v>
      </c>
      <c r="D16" s="5">
        <f t="shared" si="0"/>
        <v>1</v>
      </c>
      <c r="E16" s="8">
        <v>1</v>
      </c>
      <c r="G16" s="7"/>
      <c r="H16" s="8"/>
      <c r="J16" s="7"/>
      <c r="L16" s="8"/>
      <c r="N16" s="7"/>
      <c r="P16" s="8"/>
      <c r="R16" s="7"/>
      <c r="S16" s="8"/>
    </row>
    <row r="17" spans="2:33" x14ac:dyDescent="0.3">
      <c r="B17" s="7">
        <v>437</v>
      </c>
      <c r="C17" s="5">
        <v>438</v>
      </c>
      <c r="D17" s="5">
        <f t="shared" si="0"/>
        <v>2</v>
      </c>
      <c r="E17" s="8">
        <v>1</v>
      </c>
      <c r="G17" s="7"/>
      <c r="H17" s="8"/>
      <c r="J17" s="7"/>
      <c r="L17" s="8"/>
      <c r="N17" s="7"/>
      <c r="P17" s="8"/>
      <c r="R17" s="7"/>
      <c r="S17" s="8"/>
    </row>
    <row r="18" spans="2:33" x14ac:dyDescent="0.3">
      <c r="B18" s="7">
        <v>484</v>
      </c>
      <c r="C18" s="5">
        <v>484</v>
      </c>
      <c r="D18" s="5">
        <f t="shared" ref="D18:D19" si="3">(C18-B18)+1</f>
        <v>1</v>
      </c>
      <c r="E18" s="8">
        <v>1</v>
      </c>
      <c r="G18" s="7"/>
      <c r="H18" s="8"/>
      <c r="J18" s="7"/>
      <c r="L18" s="8"/>
      <c r="N18" s="7"/>
      <c r="P18" s="8"/>
      <c r="R18" s="7"/>
      <c r="S18" s="8"/>
    </row>
    <row r="19" spans="2:33" x14ac:dyDescent="0.3">
      <c r="B19" s="7">
        <v>553</v>
      </c>
      <c r="C19" s="5">
        <v>555</v>
      </c>
      <c r="D19" s="5">
        <f t="shared" si="3"/>
        <v>3</v>
      </c>
      <c r="E19" s="8">
        <v>1</v>
      </c>
      <c r="G19" s="7"/>
      <c r="H19" s="8"/>
      <c r="J19" s="7"/>
      <c r="L19" s="8"/>
      <c r="N19" s="7"/>
      <c r="P19" s="8"/>
      <c r="R19" s="7"/>
      <c r="S19" s="8"/>
    </row>
    <row r="20" spans="2:33" x14ac:dyDescent="0.3">
      <c r="B20" s="9"/>
      <c r="C20" s="10"/>
      <c r="D20" s="10"/>
      <c r="E20" s="11"/>
      <c r="G20" s="9"/>
      <c r="H20" s="11"/>
      <c r="J20" s="9"/>
      <c r="K20" s="10"/>
      <c r="L20" s="11"/>
      <c r="N20" s="9"/>
      <c r="O20" s="10"/>
      <c r="P20" s="11"/>
      <c r="R20" s="9"/>
      <c r="S20" s="11"/>
    </row>
    <row r="22" spans="2:33" x14ac:dyDescent="0.3">
      <c r="D22" s="5">
        <f>SUM(D4:D20)</f>
        <v>25</v>
      </c>
      <c r="E22" s="5">
        <f>SUM(E4:E20)</f>
        <v>16</v>
      </c>
      <c r="H22" s="5">
        <f>SUM(H4:H20)</f>
        <v>6</v>
      </c>
      <c r="L22" s="5">
        <f>SUM(L4:L20)</f>
        <v>36</v>
      </c>
      <c r="P22" s="5">
        <f>SUM(P4:P20)</f>
        <v>55</v>
      </c>
      <c r="S22" s="5">
        <f>SUM(S4:S20)</f>
        <v>0</v>
      </c>
      <c r="U22" s="5">
        <f>SUM(U4:U20)</f>
        <v>600</v>
      </c>
      <c r="V22" s="5">
        <f>U22-(L22+P22+S22)</f>
        <v>509</v>
      </c>
      <c r="W22" s="6">
        <f>((D22+H22)/V22)*100</f>
        <v>6.0903732809430258</v>
      </c>
      <c r="X22" s="6">
        <f>100-W22</f>
        <v>93.909626719056973</v>
      </c>
      <c r="Y22" s="6">
        <f>B4/120</f>
        <v>8.3333333333333329E-2</v>
      </c>
      <c r="Z22" s="6">
        <f>G4/120</f>
        <v>0.28333333333333333</v>
      </c>
      <c r="AA22" s="6" t="s">
        <v>25</v>
      </c>
      <c r="AB22" s="6">
        <f>((L22+2)/(U22-P22))*100</f>
        <v>6.9724770642201843</v>
      </c>
      <c r="AC22" s="6">
        <f>R4/120</f>
        <v>0</v>
      </c>
      <c r="AD22" s="6">
        <f>H22</f>
        <v>6</v>
      </c>
      <c r="AE22" s="6">
        <v>6</v>
      </c>
      <c r="AF22" s="6">
        <f>(AE22/AD22)*100</f>
        <v>100</v>
      </c>
      <c r="AG22" s="6">
        <f>AVERAGE((L4+1),(L5+1),(L6+1),(L7+1),(L8+1),(L9+1))/120</f>
        <v>5.8333333333333334E-2</v>
      </c>
    </row>
  </sheetData>
  <mergeCells count="5">
    <mergeCell ref="B2:E2"/>
    <mergeCell ref="G2:H2"/>
    <mergeCell ref="J2:L2"/>
    <mergeCell ref="N2:P2"/>
    <mergeCell ref="R2:S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10EBC-D55D-004C-BFE7-FF8100EF0776}">
  <dimension ref="B2:AG12"/>
  <sheetViews>
    <sheetView topLeftCell="J1" zoomScale="50" workbookViewId="0">
      <selection activeCell="AG12" sqref="AG12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5.83203125" style="5" customWidth="1"/>
    <col min="14" max="14" width="17.5" style="5" bestFit="1" customWidth="1"/>
    <col min="15" max="15" width="16.1640625" style="5" bestFit="1" customWidth="1"/>
    <col min="16" max="16" width="18.1640625" style="5" bestFit="1" customWidth="1"/>
    <col min="17" max="17" width="5" style="5" customWidth="1"/>
    <col min="18" max="18" width="21.1640625" style="5" bestFit="1" customWidth="1"/>
    <col min="19" max="19" width="14.1640625" style="5" bestFit="1" customWidth="1"/>
    <col min="20" max="20" width="5.83203125" style="5" customWidth="1"/>
    <col min="21" max="21" width="40.6640625" style="5" bestFit="1" customWidth="1"/>
    <col min="22" max="22" width="19.6640625" style="5" bestFit="1" customWidth="1"/>
    <col min="23" max="23" width="34.5" style="6" customWidth="1"/>
    <col min="24" max="24" width="20.5" style="6" customWidth="1"/>
    <col min="25" max="25" width="11" style="6" bestFit="1" customWidth="1"/>
    <col min="26" max="26" width="14.1640625" style="6" customWidth="1"/>
    <col min="27" max="28" width="15.5" style="6" customWidth="1"/>
    <col min="29" max="29" width="16.83203125" style="6" bestFit="1" customWidth="1"/>
    <col min="30" max="31" width="14.83203125" style="5" bestFit="1" customWidth="1"/>
    <col min="32" max="32" width="13.5" style="5" bestFit="1" customWidth="1"/>
    <col min="33" max="33" width="25.1640625" style="5" bestFit="1" customWidth="1"/>
    <col min="34" max="16384" width="8.83203125" style="5"/>
  </cols>
  <sheetData>
    <row r="2" spans="2:33" ht="81" customHeight="1" x14ac:dyDescent="0.3">
      <c r="B2" s="21" t="s">
        <v>0</v>
      </c>
      <c r="C2" s="22"/>
      <c r="D2" s="22"/>
      <c r="E2" s="23"/>
      <c r="F2" s="13"/>
      <c r="G2" s="24" t="s">
        <v>4</v>
      </c>
      <c r="H2" s="25"/>
      <c r="I2" s="13"/>
      <c r="J2" s="26" t="s">
        <v>7</v>
      </c>
      <c r="K2" s="27"/>
      <c r="L2" s="28"/>
      <c r="M2" s="13"/>
      <c r="N2" s="29" t="s">
        <v>20</v>
      </c>
      <c r="O2" s="30"/>
      <c r="P2" s="31"/>
      <c r="Q2" s="13"/>
      <c r="R2" s="19" t="s">
        <v>8</v>
      </c>
      <c r="S2" s="20"/>
      <c r="T2" s="13"/>
      <c r="U2" s="3" t="s">
        <v>14</v>
      </c>
      <c r="V2" s="3" t="s">
        <v>18</v>
      </c>
      <c r="W2" s="4" t="s">
        <v>15</v>
      </c>
      <c r="X2" s="4" t="s">
        <v>16</v>
      </c>
      <c r="Y2" s="4" t="s">
        <v>21</v>
      </c>
      <c r="Z2" s="4" t="s">
        <v>10</v>
      </c>
      <c r="AA2" s="4" t="s">
        <v>22</v>
      </c>
      <c r="AB2" s="4" t="s">
        <v>24</v>
      </c>
      <c r="AC2" s="4" t="s">
        <v>23</v>
      </c>
      <c r="AD2" s="4" t="s">
        <v>11</v>
      </c>
      <c r="AE2" s="4" t="s">
        <v>12</v>
      </c>
      <c r="AF2" s="4" t="s">
        <v>17</v>
      </c>
      <c r="AG2" s="3" t="s">
        <v>28</v>
      </c>
    </row>
    <row r="3" spans="2:33" s="16" customFormat="1" x14ac:dyDescent="0.3">
      <c r="B3" s="12" t="s">
        <v>1</v>
      </c>
      <c r="C3" s="13" t="s">
        <v>2</v>
      </c>
      <c r="D3" s="13" t="s">
        <v>3</v>
      </c>
      <c r="E3" s="14" t="s">
        <v>19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5" t="s">
        <v>3</v>
      </c>
      <c r="M3" s="13"/>
      <c r="N3" s="12" t="s">
        <v>1</v>
      </c>
      <c r="O3" s="13" t="s">
        <v>2</v>
      </c>
      <c r="P3" s="15" t="s">
        <v>3</v>
      </c>
      <c r="Q3" s="13"/>
      <c r="R3" s="12" t="s">
        <v>5</v>
      </c>
      <c r="S3" s="15" t="s">
        <v>6</v>
      </c>
      <c r="T3" s="13"/>
      <c r="U3" s="13" t="s">
        <v>9</v>
      </c>
      <c r="W3" s="17"/>
      <c r="X3" s="17"/>
      <c r="Y3" s="17"/>
      <c r="Z3" s="17"/>
      <c r="AA3" s="17"/>
      <c r="AB3" s="17"/>
      <c r="AC3" s="17"/>
    </row>
    <row r="4" spans="2:33" x14ac:dyDescent="0.3">
      <c r="B4" s="7">
        <v>8</v>
      </c>
      <c r="C4" s="5">
        <v>8</v>
      </c>
      <c r="D4" s="5">
        <f>(C4-B4)+1</f>
        <v>1</v>
      </c>
      <c r="E4" s="8">
        <v>1</v>
      </c>
      <c r="G4" s="7">
        <v>388</v>
      </c>
      <c r="H4" s="8">
        <v>1</v>
      </c>
      <c r="J4" s="7">
        <v>389</v>
      </c>
      <c r="K4" s="5">
        <v>422</v>
      </c>
      <c r="L4" s="8">
        <f>(K4-J4)+1</f>
        <v>34</v>
      </c>
      <c r="N4" s="7">
        <v>143</v>
      </c>
      <c r="O4" s="5">
        <v>148</v>
      </c>
      <c r="P4" s="8">
        <f>(O4-N4)+1</f>
        <v>6</v>
      </c>
      <c r="R4" s="7"/>
      <c r="S4" s="8"/>
      <c r="U4" s="5">
        <v>600</v>
      </c>
    </row>
    <row r="5" spans="2:33" x14ac:dyDescent="0.3">
      <c r="B5" s="7">
        <v>45</v>
      </c>
      <c r="C5" s="5">
        <v>47</v>
      </c>
      <c r="D5" s="5">
        <f t="shared" ref="D5:D9" si="0">(C5-B5)+1</f>
        <v>3</v>
      </c>
      <c r="E5" s="8">
        <v>1</v>
      </c>
      <c r="G5" s="7">
        <v>446</v>
      </c>
      <c r="H5" s="8">
        <v>1</v>
      </c>
      <c r="J5" s="7">
        <v>447</v>
      </c>
      <c r="K5" s="5">
        <v>456</v>
      </c>
      <c r="L5" s="8">
        <f t="shared" ref="L5" si="1">(K5-J5)+1</f>
        <v>10</v>
      </c>
      <c r="N5" s="7">
        <v>341</v>
      </c>
      <c r="O5" s="5">
        <v>343</v>
      </c>
      <c r="P5" s="8">
        <f t="shared" ref="P5:P6" si="2">(O5-N5)+1</f>
        <v>3</v>
      </c>
      <c r="R5" s="7"/>
      <c r="S5" s="8"/>
    </row>
    <row r="6" spans="2:33" x14ac:dyDescent="0.3">
      <c r="B6" s="7">
        <v>119</v>
      </c>
      <c r="C6" s="5">
        <v>120</v>
      </c>
      <c r="D6" s="5">
        <f t="shared" si="0"/>
        <v>2</v>
      </c>
      <c r="E6" s="8">
        <v>1</v>
      </c>
      <c r="G6" s="7"/>
      <c r="H6" s="8"/>
      <c r="J6" s="7"/>
      <c r="L6" s="8"/>
      <c r="N6" s="7">
        <v>547</v>
      </c>
      <c r="O6" s="5">
        <v>552</v>
      </c>
      <c r="P6" s="8">
        <f t="shared" si="2"/>
        <v>6</v>
      </c>
      <c r="R6" s="7"/>
      <c r="S6" s="8"/>
    </row>
    <row r="7" spans="2:33" x14ac:dyDescent="0.3">
      <c r="B7" s="7">
        <v>271</v>
      </c>
      <c r="C7" s="5">
        <v>271</v>
      </c>
      <c r="D7" s="5">
        <f t="shared" si="0"/>
        <v>1</v>
      </c>
      <c r="E7" s="8">
        <v>1</v>
      </c>
      <c r="G7" s="7"/>
      <c r="H7" s="8"/>
      <c r="J7" s="7"/>
      <c r="L7" s="8"/>
      <c r="N7" s="7"/>
      <c r="P7" s="8"/>
      <c r="R7" s="7"/>
      <c r="S7" s="8"/>
    </row>
    <row r="8" spans="2:33" x14ac:dyDescent="0.3">
      <c r="B8" s="7">
        <v>306</v>
      </c>
      <c r="C8" s="5">
        <v>307</v>
      </c>
      <c r="D8" s="5">
        <f t="shared" si="0"/>
        <v>2</v>
      </c>
      <c r="E8" s="8">
        <v>1</v>
      </c>
      <c r="G8" s="7"/>
      <c r="H8" s="8"/>
      <c r="J8" s="7"/>
      <c r="L8" s="8"/>
      <c r="N8" s="7"/>
      <c r="P8" s="8"/>
      <c r="R8" s="7"/>
      <c r="S8" s="8"/>
    </row>
    <row r="9" spans="2:33" x14ac:dyDescent="0.3">
      <c r="B9" s="7">
        <v>564</v>
      </c>
      <c r="C9" s="5">
        <v>565</v>
      </c>
      <c r="D9" s="5">
        <f t="shared" si="0"/>
        <v>2</v>
      </c>
      <c r="E9" s="8">
        <v>1</v>
      </c>
      <c r="G9" s="7"/>
      <c r="H9" s="8"/>
      <c r="J9" s="7"/>
      <c r="L9" s="8"/>
      <c r="N9" s="7"/>
      <c r="P9" s="8"/>
      <c r="R9" s="7"/>
      <c r="S9" s="8"/>
    </row>
    <row r="10" spans="2:33" x14ac:dyDescent="0.3">
      <c r="B10" s="9"/>
      <c r="C10" s="10"/>
      <c r="D10" s="10"/>
      <c r="E10" s="11"/>
      <c r="G10" s="9"/>
      <c r="H10" s="11"/>
      <c r="J10" s="9"/>
      <c r="K10" s="10"/>
      <c r="L10" s="11"/>
      <c r="N10" s="9"/>
      <c r="O10" s="10"/>
      <c r="P10" s="11"/>
      <c r="R10" s="9"/>
      <c r="S10" s="11"/>
    </row>
    <row r="12" spans="2:33" x14ac:dyDescent="0.3">
      <c r="D12" s="5">
        <f>SUM(D4:D10)</f>
        <v>11</v>
      </c>
      <c r="E12" s="5">
        <f>SUM(E4:E10)</f>
        <v>6</v>
      </c>
      <c r="H12" s="5">
        <f>SUM(H4:H10)</f>
        <v>2</v>
      </c>
      <c r="L12" s="5">
        <f>SUM(L4:L10)</f>
        <v>44</v>
      </c>
      <c r="P12" s="5">
        <f>SUM(P4:P10)</f>
        <v>15</v>
      </c>
      <c r="S12" s="5">
        <f>SUM(S4:S10)</f>
        <v>0</v>
      </c>
      <c r="U12" s="5">
        <f>SUM(U4:U10)</f>
        <v>600</v>
      </c>
      <c r="V12" s="5">
        <f>U12-(L12+P12+S12)</f>
        <v>541</v>
      </c>
      <c r="W12" s="6">
        <f>((D12+H12)/V12)*100</f>
        <v>2.4029574861367835</v>
      </c>
      <c r="X12" s="6">
        <f>100-W12</f>
        <v>97.597042513863215</v>
      </c>
      <c r="Y12" s="6">
        <f>B4/120</f>
        <v>6.6666666666666666E-2</v>
      </c>
      <c r="Z12" s="6">
        <f>G4/120</f>
        <v>3.2333333333333334</v>
      </c>
      <c r="AA12" s="6" t="s">
        <v>25</v>
      </c>
      <c r="AB12" s="6">
        <f>((L12+2)/(U12-P12))*100</f>
        <v>7.8632478632478628</v>
      </c>
      <c r="AC12" s="6">
        <f>R4/120</f>
        <v>0</v>
      </c>
      <c r="AD12" s="6">
        <f>H12</f>
        <v>2</v>
      </c>
      <c r="AE12" s="6">
        <v>2</v>
      </c>
      <c r="AF12" s="6">
        <f>(AE12/AD12)*100</f>
        <v>100</v>
      </c>
      <c r="AG12" s="6">
        <f>AVERAGE((L4+1),(L5+1))/120</f>
        <v>0.19166666666666668</v>
      </c>
    </row>
  </sheetData>
  <mergeCells count="5">
    <mergeCell ref="B2:E2"/>
    <mergeCell ref="G2:H2"/>
    <mergeCell ref="J2:L2"/>
    <mergeCell ref="N2:P2"/>
    <mergeCell ref="R2:S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BF81F-277C-D245-8A7A-261AECD67554}">
  <dimension ref="B1:K9"/>
  <sheetViews>
    <sheetView tabSelected="1" zoomScale="125" workbookViewId="0">
      <selection activeCell="G12" sqref="G12"/>
    </sheetView>
  </sheetViews>
  <sheetFormatPr baseColWidth="10" defaultRowHeight="15" x14ac:dyDescent="0.2"/>
  <cols>
    <col min="1" max="1" width="3.33203125" customWidth="1"/>
    <col min="9" max="9" width="12.83203125" customWidth="1"/>
  </cols>
  <sheetData>
    <row r="1" spans="2:11" ht="11" customHeight="1" x14ac:dyDescent="0.2"/>
    <row r="2" spans="2:11" ht="80" x14ac:dyDescent="0.2">
      <c r="B2" s="2" t="s">
        <v>13</v>
      </c>
      <c r="C2" s="1" t="s">
        <v>15</v>
      </c>
      <c r="D2" s="1" t="s">
        <v>10</v>
      </c>
      <c r="E2" s="1" t="s">
        <v>22</v>
      </c>
      <c r="F2" s="1" t="s">
        <v>24</v>
      </c>
      <c r="G2" s="1" t="s">
        <v>23</v>
      </c>
      <c r="H2" s="1" t="s">
        <v>12</v>
      </c>
      <c r="I2" s="1"/>
      <c r="J2" s="1"/>
      <c r="K2" s="1"/>
    </row>
    <row r="3" spans="2:11" x14ac:dyDescent="0.2">
      <c r="B3">
        <v>1</v>
      </c>
      <c r="C3" s="18">
        <v>3.5087719298245612</v>
      </c>
      <c r="D3" s="18">
        <v>4.041666666666667</v>
      </c>
      <c r="E3" s="18" t="s">
        <v>25</v>
      </c>
      <c r="F3" s="18">
        <v>0</v>
      </c>
      <c r="G3" s="18">
        <v>5</v>
      </c>
      <c r="H3" s="18">
        <v>1</v>
      </c>
    </row>
    <row r="4" spans="2:11" x14ac:dyDescent="0.2">
      <c r="B4">
        <v>2</v>
      </c>
      <c r="C4" s="18">
        <v>0.91240875912408748</v>
      </c>
      <c r="D4" s="18">
        <v>5</v>
      </c>
      <c r="E4" s="18" t="s">
        <v>25</v>
      </c>
      <c r="F4" s="18">
        <v>0</v>
      </c>
      <c r="G4" s="18">
        <v>5</v>
      </c>
      <c r="H4" s="18" t="s">
        <v>30</v>
      </c>
    </row>
    <row r="5" spans="2:11" x14ac:dyDescent="0.2">
      <c r="B5">
        <v>3</v>
      </c>
      <c r="C5" s="18">
        <v>8.6864406779661021</v>
      </c>
      <c r="D5" s="18">
        <v>3.8416666666666668</v>
      </c>
      <c r="E5" s="18" t="s">
        <v>25</v>
      </c>
      <c r="F5" s="18">
        <v>0.8438818565400843</v>
      </c>
      <c r="G5" s="18">
        <v>5</v>
      </c>
      <c r="H5" s="18">
        <v>2</v>
      </c>
    </row>
    <row r="6" spans="2:11" x14ac:dyDescent="0.2">
      <c r="B6">
        <v>4</v>
      </c>
      <c r="C6" s="18">
        <v>6.6339066339066335</v>
      </c>
      <c r="D6" s="18">
        <v>5</v>
      </c>
      <c r="E6" s="18" t="s">
        <v>25</v>
      </c>
      <c r="F6" s="18">
        <v>0</v>
      </c>
      <c r="G6" s="18">
        <v>5</v>
      </c>
      <c r="H6" s="18" t="s">
        <v>30</v>
      </c>
    </row>
    <row r="7" spans="2:11" x14ac:dyDescent="0.2">
      <c r="B7">
        <v>6</v>
      </c>
      <c r="C7" s="18">
        <v>8.6206896551724146</v>
      </c>
      <c r="D7" s="18">
        <v>1.0833333333333333</v>
      </c>
      <c r="E7" s="18">
        <v>4.1666666666666664E-2</v>
      </c>
      <c r="F7" s="18">
        <v>4.1666666666666661</v>
      </c>
      <c r="G7" s="18">
        <v>1.1166666666666667</v>
      </c>
      <c r="H7" s="18">
        <v>0</v>
      </c>
    </row>
    <row r="8" spans="2:11" x14ac:dyDescent="0.2">
      <c r="B8">
        <v>7</v>
      </c>
      <c r="C8" s="18">
        <v>6.0903732809430258</v>
      </c>
      <c r="D8" s="18">
        <v>0.28333333333333333</v>
      </c>
      <c r="E8" s="18" t="s">
        <v>25</v>
      </c>
      <c r="F8" s="18">
        <v>6.9724770642201843</v>
      </c>
      <c r="G8" s="18">
        <v>5</v>
      </c>
      <c r="H8" s="18">
        <v>6</v>
      </c>
    </row>
    <row r="9" spans="2:11" x14ac:dyDescent="0.2">
      <c r="B9">
        <v>8</v>
      </c>
      <c r="C9" s="18">
        <v>2.4029574861367835</v>
      </c>
      <c r="D9" s="18">
        <v>3.2333333333333334</v>
      </c>
      <c r="E9" s="18" t="s">
        <v>25</v>
      </c>
      <c r="F9" s="18">
        <v>7.8632478632478628</v>
      </c>
      <c r="G9" s="18">
        <v>5</v>
      </c>
      <c r="H9" s="18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Worm 1</vt:lpstr>
      <vt:lpstr>Worm 2</vt:lpstr>
      <vt:lpstr>Worm 3</vt:lpstr>
      <vt:lpstr>Worm 4</vt:lpstr>
      <vt:lpstr>Worm 5</vt:lpstr>
      <vt:lpstr>Worm 6</vt:lpstr>
      <vt:lpstr>Worm 7</vt:lpstr>
      <vt:lpstr>Worm 8</vt:lpstr>
      <vt:lpstr>Compiled</vt:lpstr>
    </vt:vector>
  </TitlesOfParts>
  <Company>UCLA Health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Mushtaqh Ali, Ruhi</dc:creator>
  <cp:lastModifiedBy>Ruhi Patel</cp:lastModifiedBy>
  <dcterms:created xsi:type="dcterms:W3CDTF">2022-12-07T00:15:19Z</dcterms:created>
  <dcterms:modified xsi:type="dcterms:W3CDTF">2025-04-29T01:56:20Z</dcterms:modified>
</cp:coreProperties>
</file>