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26 Ex353/"/>
    </mc:Choice>
  </mc:AlternateContent>
  <xr:revisionPtr revIDLastSave="0" documentId="13_ncr:1_{5B403D4D-4EBB-884C-9387-7DA850E22644}" xr6:coauthVersionLast="47" xr6:coauthVersionMax="47" xr10:uidLastSave="{00000000-0000-0000-0000-000000000000}"/>
  <bookViews>
    <workbookView xWindow="0" yWindow="500" windowWidth="28800" windowHeight="16380" activeTab="9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Worm 8" sheetId="25" r:id="rId8"/>
    <sheet name="Worm 9" sheetId="26" r:id="rId9"/>
    <sheet name="Compiled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6" l="1"/>
  <c r="F20" i="26"/>
  <c r="F6" i="26"/>
  <c r="F42" i="25"/>
  <c r="F40" i="25"/>
  <c r="F39" i="25"/>
  <c r="F36" i="25"/>
  <c r="F32" i="25"/>
  <c r="F33" i="25"/>
  <c r="F54" i="25" s="1"/>
  <c r="F28" i="25"/>
  <c r="F19" i="25"/>
  <c r="F13" i="25"/>
  <c r="F7" i="25"/>
  <c r="F6" i="24"/>
  <c r="F27" i="22"/>
  <c r="F24" i="22"/>
  <c r="F7" i="22"/>
  <c r="F12" i="22"/>
  <c r="F5" i="22"/>
  <c r="F4" i="20"/>
  <c r="F5" i="3"/>
  <c r="F47" i="26"/>
  <c r="F5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1" i="26"/>
  <c r="F22" i="26"/>
  <c r="F23" i="26"/>
  <c r="F24" i="26"/>
  <c r="F25" i="26"/>
  <c r="F26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" i="26"/>
  <c r="F5" i="25"/>
  <c r="F6" i="25"/>
  <c r="F8" i="25"/>
  <c r="F9" i="25"/>
  <c r="F10" i="25"/>
  <c r="F11" i="25"/>
  <c r="F12" i="25"/>
  <c r="F14" i="25"/>
  <c r="F15" i="25"/>
  <c r="F16" i="25"/>
  <c r="F17" i="25"/>
  <c r="F18" i="25"/>
  <c r="F20" i="25"/>
  <c r="F21" i="25"/>
  <c r="F22" i="25"/>
  <c r="F23" i="25"/>
  <c r="F24" i="25"/>
  <c r="F25" i="25"/>
  <c r="F26" i="25"/>
  <c r="F27" i="25"/>
  <c r="F29" i="25"/>
  <c r="F30" i="25"/>
  <c r="F31" i="25"/>
  <c r="F34" i="25"/>
  <c r="F35" i="25"/>
  <c r="F37" i="25"/>
  <c r="F38" i="25"/>
  <c r="F41" i="25"/>
  <c r="F43" i="25"/>
  <c r="F44" i="25"/>
  <c r="F45" i="25"/>
  <c r="F46" i="25"/>
  <c r="F47" i="25"/>
  <c r="F48" i="25"/>
  <c r="F49" i="25"/>
  <c r="F50" i="25"/>
  <c r="F4" i="25"/>
  <c r="F11" i="24"/>
  <c r="F5" i="24"/>
  <c r="F7" i="24"/>
  <c r="F4" i="24"/>
  <c r="F31" i="22"/>
  <c r="F6" i="22"/>
  <c r="F8" i="22"/>
  <c r="F9" i="22"/>
  <c r="F10" i="22"/>
  <c r="F11" i="22"/>
  <c r="F13" i="22"/>
  <c r="F14" i="22"/>
  <c r="F15" i="22"/>
  <c r="F16" i="22"/>
  <c r="F17" i="22"/>
  <c r="F18" i="22"/>
  <c r="F19" i="22"/>
  <c r="F20" i="22"/>
  <c r="F21" i="22"/>
  <c r="F22" i="22"/>
  <c r="F23" i="22"/>
  <c r="F25" i="22"/>
  <c r="F26" i="22"/>
  <c r="F4" i="22"/>
  <c r="F10" i="20"/>
  <c r="F5" i="20"/>
  <c r="F6" i="20"/>
  <c r="F11" i="3"/>
  <c r="F6" i="3"/>
  <c r="F7" i="3"/>
  <c r="F4" i="3"/>
  <c r="M10" i="25" l="1"/>
  <c r="M9" i="25"/>
  <c r="M8" i="25"/>
  <c r="M7" i="25"/>
  <c r="M6" i="25"/>
  <c r="M5" i="25"/>
  <c r="AB47" i="26"/>
  <c r="D40" i="26"/>
  <c r="D39" i="26"/>
  <c r="D38" i="26"/>
  <c r="D37" i="26"/>
  <c r="D36" i="26"/>
  <c r="D35" i="26"/>
  <c r="D34" i="26"/>
  <c r="D33" i="26"/>
  <c r="D32" i="26"/>
  <c r="D31" i="26"/>
  <c r="D30" i="26"/>
  <c r="D44" i="26"/>
  <c r="D43" i="26"/>
  <c r="D42" i="26"/>
  <c r="D41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M8" i="26"/>
  <c r="D8" i="26"/>
  <c r="M7" i="26"/>
  <c r="D7" i="26"/>
  <c r="M6" i="26"/>
  <c r="D6" i="26"/>
  <c r="M5" i="26"/>
  <c r="D5" i="26"/>
  <c r="D15" i="25" l="1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51" i="25"/>
  <c r="D50" i="25"/>
  <c r="D49" i="25"/>
  <c r="D48" i="25"/>
  <c r="D47" i="25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M9" i="22"/>
  <c r="D9" i="22"/>
  <c r="M8" i="22"/>
  <c r="D8" i="22"/>
  <c r="D28" i="22"/>
  <c r="D27" i="22"/>
  <c r="D26" i="22"/>
  <c r="D25" i="22"/>
  <c r="D24" i="22"/>
  <c r="D23" i="22"/>
  <c r="AD47" i="26"/>
  <c r="AA47" i="26"/>
  <c r="Z47" i="26"/>
  <c r="V47" i="26"/>
  <c r="T47" i="26"/>
  <c r="I47" i="26"/>
  <c r="AE47" i="26" s="1"/>
  <c r="AG47" i="26" s="1"/>
  <c r="E47" i="26"/>
  <c r="D29" i="26"/>
  <c r="D28" i="26"/>
  <c r="D27" i="26"/>
  <c r="D26" i="26"/>
  <c r="D25" i="26"/>
  <c r="D24" i="26"/>
  <c r="D23" i="26"/>
  <c r="Q4" i="26"/>
  <c r="M4" i="26"/>
  <c r="D4" i="26"/>
  <c r="AA54" i="25"/>
  <c r="Z54" i="25"/>
  <c r="V54" i="25"/>
  <c r="T54" i="25"/>
  <c r="I54" i="25"/>
  <c r="AE54" i="25" s="1"/>
  <c r="AG54" i="25" s="1"/>
  <c r="E54" i="25"/>
  <c r="D14" i="25"/>
  <c r="D13" i="25"/>
  <c r="D12" i="25"/>
  <c r="D11" i="25"/>
  <c r="D10" i="25"/>
  <c r="D9" i="25"/>
  <c r="D8" i="25"/>
  <c r="Q7" i="25"/>
  <c r="D7" i="25"/>
  <c r="Q6" i="25"/>
  <c r="D6" i="25"/>
  <c r="Q5" i="25"/>
  <c r="D5" i="25"/>
  <c r="Q4" i="25"/>
  <c r="M4" i="25"/>
  <c r="AH54" i="25" s="1"/>
  <c r="D4" i="25"/>
  <c r="AD11" i="24"/>
  <c r="AA11" i="24"/>
  <c r="Z11" i="24"/>
  <c r="V11" i="24"/>
  <c r="T11" i="24"/>
  <c r="I11" i="24"/>
  <c r="AE11" i="24" s="1"/>
  <c r="AG11" i="24" s="1"/>
  <c r="E11" i="24"/>
  <c r="D8" i="24"/>
  <c r="D7" i="24"/>
  <c r="D6" i="24"/>
  <c r="M5" i="24"/>
  <c r="AB11" i="24" s="1"/>
  <c r="D5" i="24"/>
  <c r="Q11" i="24"/>
  <c r="M4" i="24"/>
  <c r="AH11" i="24" s="1"/>
  <c r="D4" i="24"/>
  <c r="AB11" i="3"/>
  <c r="AA31" i="22"/>
  <c r="Z31" i="22"/>
  <c r="V31" i="22"/>
  <c r="T31" i="22"/>
  <c r="I31" i="22"/>
  <c r="AE31" i="22" s="1"/>
  <c r="AG31" i="22" s="1"/>
  <c r="E31" i="22"/>
  <c r="M7" i="22"/>
  <c r="D7" i="22"/>
  <c r="Q6" i="22"/>
  <c r="M6" i="22"/>
  <c r="D6" i="22"/>
  <c r="Q5" i="22"/>
  <c r="M5" i="22"/>
  <c r="D5" i="22"/>
  <c r="Q4" i="22"/>
  <c r="M4" i="22"/>
  <c r="D4" i="22"/>
  <c r="AD10" i="20"/>
  <c r="AA10" i="20"/>
  <c r="Z10" i="20"/>
  <c r="V10" i="20"/>
  <c r="T10" i="20"/>
  <c r="I10" i="20"/>
  <c r="AE10" i="20" s="1"/>
  <c r="AG10" i="20" s="1"/>
  <c r="E10" i="20"/>
  <c r="D7" i="20"/>
  <c r="D6" i="20"/>
  <c r="D5" i="20"/>
  <c r="Q4" i="20"/>
  <c r="M4" i="20"/>
  <c r="AB10" i="20" s="1"/>
  <c r="D4" i="20"/>
  <c r="Q4" i="3"/>
  <c r="M4" i="3"/>
  <c r="AD11" i="3"/>
  <c r="D5" i="3"/>
  <c r="D6" i="3"/>
  <c r="D7" i="3"/>
  <c r="D8" i="3"/>
  <c r="D4" i="3"/>
  <c r="AA11" i="3"/>
  <c r="Z11" i="3"/>
  <c r="V11" i="3"/>
  <c r="T11" i="3"/>
  <c r="I11" i="3"/>
  <c r="AE11" i="3" s="1"/>
  <c r="AG11" i="3" s="1"/>
  <c r="E11" i="3"/>
  <c r="M47" i="26" l="1"/>
  <c r="AH47" i="26"/>
  <c r="AH31" i="22"/>
  <c r="Q47" i="26"/>
  <c r="AC47" i="26" s="1"/>
  <c r="D47" i="26"/>
  <c r="M54" i="25"/>
  <c r="D54" i="25"/>
  <c r="Q54" i="25"/>
  <c r="M11" i="24"/>
  <c r="W11" i="24" s="1"/>
  <c r="D11" i="24"/>
  <c r="D31" i="22"/>
  <c r="M31" i="22"/>
  <c r="Q31" i="22"/>
  <c r="M10" i="20"/>
  <c r="Q10" i="20"/>
  <c r="D10" i="20"/>
  <c r="D11" i="3"/>
  <c r="M11" i="3"/>
  <c r="Q11" i="3"/>
  <c r="W47" i="26" l="1"/>
  <c r="X47" i="26" s="1"/>
  <c r="Y47" i="26" s="1"/>
  <c r="AC54" i="25"/>
  <c r="W54" i="25"/>
  <c r="X54" i="25" s="1"/>
  <c r="Y54" i="25" s="1"/>
  <c r="AC11" i="24"/>
  <c r="X11" i="24"/>
  <c r="Y11" i="24" s="1"/>
  <c r="W31" i="22"/>
  <c r="X31" i="22" s="1"/>
  <c r="Y31" i="22" s="1"/>
  <c r="AC31" i="22"/>
  <c r="AC10" i="20"/>
  <c r="W10" i="20"/>
  <c r="X10" i="20" s="1"/>
  <c r="Y10" i="20" s="1"/>
  <c r="AC11" i="3"/>
  <c r="W11" i="3"/>
  <c r="X11" i="3" s="1"/>
  <c r="Y11" i="3" s="1"/>
</calcChain>
</file>

<file path=xl/sharedStrings.xml><?xml version="1.0" encoding="utf-8"?>
<sst xmlns="http://schemas.openxmlformats.org/spreadsheetml/2006/main" count="221" uniqueCount="32">
  <si>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</si>
  <si>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</si>
  <si>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</si>
  <si>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</si>
  <si>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</si>
  <si>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</si>
  <si>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</si>
  <si>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</si>
  <si>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</si>
  <si>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</si>
  <si>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</si>
  <si>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</si>
  <si>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</si>
  <si>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</si>
  <si>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</si>
  <si>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</si>
  <si>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</si>
  <si>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</si>
  <si>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</si>
  <si>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</si>
  <si>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</si>
  <si>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</si>
  <si>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</si>
  <si>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</si>
  <si>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</si>
  <si>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 xml:space="preserve">Reversing a lot; does not seem normal. Will exclude. </t>
  </si>
  <si>
    <t>N/A</t>
  </si>
  <si>
    <t>Punctured before frame 1. Exclude</t>
  </si>
  <si>
    <t>Time spent burrowing before 
aborted attempt</t>
  </si>
  <si>
    <t>Exclude: too many worms crossing paths</t>
  </si>
  <si>
    <t>After the puncture at 90, worm did not burrow, just put its head into skin and then brought it out again</t>
  </si>
  <si>
    <t>Interpush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</si>
</sst>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" fillId="0" borderId="5" xfId="0" applyNumberFormat="1" applyFont="1" applyBorder="1"/>
    <xf numFmtId="164" fontId="3" fillId="0" borderId="0" xfId="0" applyNumberFormat="1" applyFon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H11"/>
  <sheetViews>
    <sheetView zoomScale="50" workbookViewId="0">
      <selection activeCell="F6" sqref="F6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5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5.1640625" style="5" bestFit="1" customWidth="1"/>
    <col min="35" max="16384" width="8.83203125" style="5"/>
  </cols>
  <sheetData>
    <row r="2" spans="2:34" ht="81" customHeight="1" x14ac:dyDescent="0.3">
      <c r="B2" s="32" t="s">
        <v>0</v>
      </c>
      <c r="C2" s="33"/>
      <c r="D2" s="33"/>
      <c r="E2" s="33"/>
      <c r="F2" s="34"/>
      <c r="G2" s="13"/>
      <c r="H2" s="24" t="s">
        <v>4</v>
      </c>
      <c r="I2" s="25"/>
      <c r="J2" s="13"/>
      <c r="K2" s="26" t="s">
        <v>7</v>
      </c>
      <c r="L2" s="27"/>
      <c r="M2" s="28"/>
      <c r="N2" s="13"/>
      <c r="O2" s="29" t="s">
        <v>20</v>
      </c>
      <c r="P2" s="30"/>
      <c r="Q2" s="31"/>
      <c r="R2" s="13"/>
      <c r="S2" s="22" t="s">
        <v>8</v>
      </c>
      <c r="T2" s="23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28</v>
      </c>
    </row>
    <row r="3" spans="2:34" s="15" customFormat="1" x14ac:dyDescent="0.3">
      <c r="B3" s="12" t="s">
        <v>1</v>
      </c>
      <c r="C3" s="13" t="s">
        <v>2</v>
      </c>
      <c r="D3" s="13" t="s">
        <v>3</v>
      </c>
      <c r="E3" s="18" t="s">
        <v>19</v>
      </c>
      <c r="F3" s="19" t="s">
        <v>31</v>
      </c>
      <c r="G3" s="13"/>
      <c r="H3" s="12" t="s">
        <v>5</v>
      </c>
      <c r="I3" s="14" t="s">
        <v>6</v>
      </c>
      <c r="J3" s="13"/>
      <c r="K3" s="12" t="s">
        <v>1</v>
      </c>
      <c r="L3" s="13" t="s">
        <v>2</v>
      </c>
      <c r="M3" s="14" t="s">
        <v>3</v>
      </c>
      <c r="N3" s="13"/>
      <c r="O3" s="12" t="s">
        <v>1</v>
      </c>
      <c r="P3" s="13" t="s">
        <v>2</v>
      </c>
      <c r="Q3" s="14" t="s">
        <v>3</v>
      </c>
      <c r="R3" s="13"/>
      <c r="S3" s="12" t="s">
        <v>5</v>
      </c>
      <c r="T3" s="14" t="s">
        <v>6</v>
      </c>
      <c r="U3" s="13"/>
      <c r="V3" s="13" t="s">
        <v>9</v>
      </c>
      <c r="X3" s="16"/>
      <c r="Y3" s="16"/>
      <c r="Z3" s="16"/>
      <c r="AA3" s="16"/>
      <c r="AB3" s="16"/>
      <c r="AC3" s="16"/>
      <c r="AD3" s="16"/>
    </row>
    <row r="4" spans="2:34" x14ac:dyDescent="0.3">
      <c r="B4" s="7">
        <v>16</v>
      </c>
      <c r="C4" s="5">
        <v>20</v>
      </c>
      <c r="D4" s="5">
        <f>(C4-B4)+1</f>
        <v>5</v>
      </c>
      <c r="E4" s="5">
        <v>1</v>
      </c>
      <c r="F4" s="20">
        <f>((B5-C4)-1)*0.5</f>
        <v>14.5</v>
      </c>
      <c r="H4" s="7">
        <v>88</v>
      </c>
      <c r="I4" s="8">
        <v>1</v>
      </c>
      <c r="K4" s="7">
        <v>89</v>
      </c>
      <c r="L4" s="5">
        <v>169</v>
      </c>
      <c r="M4" s="8">
        <f>(L4-K4)+1</f>
        <v>81</v>
      </c>
      <c r="O4" s="7">
        <v>52</v>
      </c>
      <c r="P4" s="5">
        <v>57</v>
      </c>
      <c r="Q4" s="8">
        <f>(P4-O4)+1</f>
        <v>6</v>
      </c>
      <c r="S4" s="7">
        <v>170</v>
      </c>
      <c r="T4" s="8">
        <v>1</v>
      </c>
      <c r="V4" s="5">
        <v>170</v>
      </c>
    </row>
    <row r="5" spans="2:34" x14ac:dyDescent="0.3">
      <c r="B5" s="7">
        <v>50</v>
      </c>
      <c r="C5" s="5">
        <v>50</v>
      </c>
      <c r="D5" s="5">
        <f t="shared" ref="D5:D8" si="0">(C5-B5)+1</f>
        <v>1</v>
      </c>
      <c r="E5" s="5">
        <v>1</v>
      </c>
      <c r="F5" s="20">
        <f>((B6-C5-Q4)-1)*0.5</f>
        <v>4</v>
      </c>
      <c r="H5" s="7"/>
      <c r="I5" s="8"/>
      <c r="K5" s="7"/>
      <c r="M5" s="8"/>
      <c r="O5" s="7"/>
      <c r="Q5" s="8"/>
      <c r="S5" s="7"/>
      <c r="T5" s="8"/>
    </row>
    <row r="6" spans="2:34" x14ac:dyDescent="0.3">
      <c r="B6" s="7">
        <v>65</v>
      </c>
      <c r="C6" s="5">
        <v>65</v>
      </c>
      <c r="D6" s="5">
        <f t="shared" si="0"/>
        <v>1</v>
      </c>
      <c r="E6" s="5">
        <v>1</v>
      </c>
      <c r="F6" s="20">
        <f t="shared" ref="F6:F7" si="1">((B7-C6)-1)*0.5</f>
        <v>1.5</v>
      </c>
      <c r="H6" s="7"/>
      <c r="I6" s="8"/>
      <c r="K6" s="7"/>
      <c r="M6" s="8"/>
      <c r="O6" s="7"/>
      <c r="Q6" s="8"/>
      <c r="S6" s="7"/>
      <c r="T6" s="8"/>
    </row>
    <row r="7" spans="2:34" x14ac:dyDescent="0.3">
      <c r="B7" s="7">
        <v>69</v>
      </c>
      <c r="C7" s="5">
        <v>69</v>
      </c>
      <c r="D7" s="5">
        <f t="shared" si="0"/>
        <v>1</v>
      </c>
      <c r="E7" s="5">
        <v>1</v>
      </c>
      <c r="F7" s="20">
        <f t="shared" si="1"/>
        <v>1.5</v>
      </c>
      <c r="H7" s="7"/>
      <c r="I7" s="8"/>
      <c r="K7" s="7"/>
      <c r="M7" s="8"/>
      <c r="O7" s="7"/>
      <c r="Q7" s="8"/>
      <c r="S7" s="7"/>
      <c r="T7" s="8"/>
    </row>
    <row r="8" spans="2:34" x14ac:dyDescent="0.3">
      <c r="B8" s="7">
        <v>73</v>
      </c>
      <c r="C8" s="5">
        <v>87</v>
      </c>
      <c r="D8" s="5">
        <f t="shared" si="0"/>
        <v>15</v>
      </c>
      <c r="E8" s="5">
        <v>1</v>
      </c>
      <c r="F8" s="20"/>
      <c r="H8" s="7"/>
      <c r="I8" s="8"/>
      <c r="K8" s="7"/>
      <c r="M8" s="8"/>
      <c r="O8" s="7"/>
      <c r="Q8" s="8"/>
      <c r="S8" s="7"/>
      <c r="T8" s="8"/>
    </row>
    <row r="9" spans="2:34" x14ac:dyDescent="0.3">
      <c r="B9" s="9"/>
      <c r="C9" s="10"/>
      <c r="D9" s="10"/>
      <c r="E9" s="10"/>
      <c r="F9" s="11"/>
      <c r="H9" s="9"/>
      <c r="I9" s="11"/>
      <c r="K9" s="9"/>
      <c r="L9" s="10"/>
      <c r="M9" s="11"/>
      <c r="O9" s="9"/>
      <c r="P9" s="10"/>
      <c r="Q9" s="11"/>
      <c r="S9" s="9"/>
      <c r="T9" s="11"/>
    </row>
    <row r="11" spans="2:34" x14ac:dyDescent="0.3">
      <c r="D11" s="5">
        <f>SUM(D4:D9)</f>
        <v>23</v>
      </c>
      <c r="E11" s="5">
        <f>SUM(E4:E9)</f>
        <v>5</v>
      </c>
      <c r="F11" s="21">
        <f>AVERAGE(F4:F9)</f>
        <v>5.375</v>
      </c>
      <c r="I11" s="5">
        <f>SUM(I4:I9)</f>
        <v>1</v>
      </c>
      <c r="M11" s="5">
        <f>SUM(M4:M9)</f>
        <v>81</v>
      </c>
      <c r="Q11" s="5">
        <f>SUM(Q4:Q9)</f>
        <v>6</v>
      </c>
      <c r="T11" s="5">
        <f>SUM(T4:T9)</f>
        <v>1</v>
      </c>
      <c r="V11" s="5">
        <f>SUM(V4:V9)</f>
        <v>170</v>
      </c>
      <c r="W11" s="5">
        <f>V11-(M11+Q11+T11)</f>
        <v>82</v>
      </c>
      <c r="X11" s="6">
        <f>((D11+I11)/W11)*100</f>
        <v>29.268292682926827</v>
      </c>
      <c r="Y11" s="6">
        <f>100-X11</f>
        <v>70.731707317073173</v>
      </c>
      <c r="Z11" s="6">
        <f>B4/120</f>
        <v>0.13333333333333333</v>
      </c>
      <c r="AA11" s="6">
        <f>H4/120</f>
        <v>0.73333333333333328</v>
      </c>
      <c r="AB11" s="6">
        <f>(M4+2)/120</f>
        <v>0.69166666666666665</v>
      </c>
      <c r="AC11" s="6">
        <f>((M11+2)/(V11-Q11))*100</f>
        <v>50.609756097560975</v>
      </c>
      <c r="AD11" s="6">
        <f>S4/120</f>
        <v>1.4166666666666667</v>
      </c>
      <c r="AE11" s="6">
        <f>I11</f>
        <v>1</v>
      </c>
      <c r="AF11" s="6">
        <v>0</v>
      </c>
      <c r="AG11" s="6">
        <f>(AF11/AE11)*100</f>
        <v>0</v>
      </c>
      <c r="AH11" s="5" t="s">
        <v>26</v>
      </c>
    </row>
  </sheetData>
  <mergeCells count="5">
    <mergeCell ref="S2:T2"/>
    <mergeCell ref="H2:I2"/>
    <mergeCell ref="K2:M2"/>
    <mergeCell ref="O2:Q2"/>
    <mergeCell ref="B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J8"/>
  <sheetViews>
    <sheetView tabSelected="1" workbookViewId="0">
      <selection activeCell="G8" sqref="G8"/>
    </sheetView>
  </sheetViews>
  <sheetFormatPr baseColWidth="10" defaultRowHeight="15" x14ac:dyDescent="0.2"/>
  <cols>
    <col min="1" max="1" width="3.33203125" customWidth="1"/>
  </cols>
  <sheetData>
    <row r="1" spans="2:10" ht="11" customHeight="1" x14ac:dyDescent="0.2"/>
    <row r="2" spans="2:10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24</v>
      </c>
      <c r="G2" s="1" t="s">
        <v>23</v>
      </c>
      <c r="H2" s="1" t="s">
        <v>12</v>
      </c>
      <c r="I2" s="1"/>
      <c r="J2" s="1"/>
    </row>
    <row r="3" spans="2:10" x14ac:dyDescent="0.2">
      <c r="B3">
        <v>1</v>
      </c>
      <c r="C3" s="17">
        <v>29.268292682926827</v>
      </c>
      <c r="D3" s="17">
        <v>0.73333333333333328</v>
      </c>
      <c r="E3" s="17">
        <v>0.69166666666666665</v>
      </c>
      <c r="F3" s="17">
        <v>50.609756097560975</v>
      </c>
      <c r="G3" s="17">
        <v>1.4166666666666667</v>
      </c>
      <c r="H3" s="17">
        <v>0</v>
      </c>
    </row>
    <row r="4" spans="2:10" x14ac:dyDescent="0.2">
      <c r="B4">
        <v>3</v>
      </c>
      <c r="C4" s="17">
        <v>40</v>
      </c>
      <c r="D4" s="17">
        <v>0.39166666666666666</v>
      </c>
      <c r="E4" s="17">
        <v>1.55</v>
      </c>
      <c r="F4" s="17">
        <v>82.666666666666671</v>
      </c>
      <c r="G4" s="17">
        <v>1.9333333333333333</v>
      </c>
      <c r="H4" s="17">
        <v>0</v>
      </c>
    </row>
    <row r="5" spans="2:10" x14ac:dyDescent="0.2">
      <c r="B5">
        <v>5</v>
      </c>
      <c r="C5" s="17">
        <v>15.817694369973189</v>
      </c>
      <c r="D5" s="17">
        <v>0.3</v>
      </c>
      <c r="E5" s="17" t="s">
        <v>26</v>
      </c>
      <c r="F5" s="17">
        <v>36.797274275979561</v>
      </c>
      <c r="G5" s="17">
        <v>5</v>
      </c>
      <c r="H5" s="17">
        <v>6</v>
      </c>
    </row>
    <row r="6" spans="2:10" x14ac:dyDescent="0.2">
      <c r="B6">
        <v>7</v>
      </c>
      <c r="C6" s="17">
        <v>42.5</v>
      </c>
      <c r="D6" s="17">
        <v>0.16666666666666666</v>
      </c>
      <c r="E6" s="17">
        <v>0.46666666666666667</v>
      </c>
      <c r="F6" s="17">
        <v>59.793814432989691</v>
      </c>
      <c r="G6" s="17">
        <v>0.80833333333333335</v>
      </c>
      <c r="H6" s="17">
        <v>1</v>
      </c>
    </row>
    <row r="7" spans="2:10" x14ac:dyDescent="0.2">
      <c r="B7">
        <v>8</v>
      </c>
      <c r="C7" s="17">
        <v>40.636704119850187</v>
      </c>
      <c r="D7" s="17">
        <v>0.35</v>
      </c>
      <c r="E7" s="17" t="s">
        <v>26</v>
      </c>
      <c r="F7" s="17">
        <v>7.9584775086505193</v>
      </c>
      <c r="G7" s="17">
        <v>5</v>
      </c>
      <c r="H7" s="17">
        <v>8</v>
      </c>
    </row>
    <row r="8" spans="2:10" x14ac:dyDescent="0.2">
      <c r="B8">
        <v>9</v>
      </c>
      <c r="C8" s="17">
        <v>20.580474934036939</v>
      </c>
      <c r="D8" s="17">
        <v>0.3</v>
      </c>
      <c r="E8" s="17">
        <v>0.375</v>
      </c>
      <c r="F8" s="17">
        <v>15.436241610738255</v>
      </c>
      <c r="G8" s="17">
        <v>3.8</v>
      </c>
      <c r="H8" s="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C2"/>
  <sheetViews>
    <sheetView zoomScale="50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H10"/>
  <sheetViews>
    <sheetView zoomScale="56" workbookViewId="0">
      <selection activeCell="F5" sqref="F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4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3.83203125" style="5" bestFit="1" customWidth="1"/>
    <col min="35" max="16384" width="8.83203125" style="5"/>
  </cols>
  <sheetData>
    <row r="2" spans="2:34" ht="81" customHeight="1" x14ac:dyDescent="0.3">
      <c r="B2" s="32" t="s">
        <v>0</v>
      </c>
      <c r="C2" s="33"/>
      <c r="D2" s="33"/>
      <c r="E2" s="33"/>
      <c r="F2" s="34"/>
      <c r="G2" s="13"/>
      <c r="H2" s="24" t="s">
        <v>4</v>
      </c>
      <c r="I2" s="25"/>
      <c r="J2" s="13"/>
      <c r="K2" s="26" t="s">
        <v>7</v>
      </c>
      <c r="L2" s="27"/>
      <c r="M2" s="28"/>
      <c r="N2" s="13"/>
      <c r="O2" s="29" t="s">
        <v>20</v>
      </c>
      <c r="P2" s="30"/>
      <c r="Q2" s="31"/>
      <c r="R2" s="13"/>
      <c r="S2" s="22" t="s">
        <v>8</v>
      </c>
      <c r="T2" s="23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28</v>
      </c>
    </row>
    <row r="3" spans="2:34" s="15" customFormat="1" x14ac:dyDescent="0.3">
      <c r="B3" s="12" t="s">
        <v>1</v>
      </c>
      <c r="C3" s="13" t="s">
        <v>2</v>
      </c>
      <c r="D3" s="13" t="s">
        <v>3</v>
      </c>
      <c r="E3" s="18" t="s">
        <v>19</v>
      </c>
      <c r="F3" s="19" t="s">
        <v>31</v>
      </c>
      <c r="G3" s="13"/>
      <c r="H3" s="12" t="s">
        <v>5</v>
      </c>
      <c r="I3" s="14" t="s">
        <v>6</v>
      </c>
      <c r="J3" s="13"/>
      <c r="K3" s="12" t="s">
        <v>1</v>
      </c>
      <c r="L3" s="13" t="s">
        <v>2</v>
      </c>
      <c r="M3" s="14" t="s">
        <v>3</v>
      </c>
      <c r="N3" s="13"/>
      <c r="O3" s="12" t="s">
        <v>1</v>
      </c>
      <c r="P3" s="13" t="s">
        <v>2</v>
      </c>
      <c r="Q3" s="14" t="s">
        <v>3</v>
      </c>
      <c r="R3" s="13"/>
      <c r="S3" s="12" t="s">
        <v>5</v>
      </c>
      <c r="T3" s="14" t="s">
        <v>6</v>
      </c>
      <c r="U3" s="13"/>
      <c r="V3" s="13" t="s">
        <v>9</v>
      </c>
      <c r="X3" s="16"/>
      <c r="Y3" s="16"/>
      <c r="Z3" s="16"/>
      <c r="AA3" s="16"/>
      <c r="AB3" s="16"/>
      <c r="AC3" s="16"/>
      <c r="AD3" s="16"/>
    </row>
    <row r="4" spans="2:34" x14ac:dyDescent="0.3">
      <c r="B4" s="7">
        <v>1</v>
      </c>
      <c r="C4" s="5">
        <v>4</v>
      </c>
      <c r="D4" s="5">
        <f>(C4-B4)+1</f>
        <v>4</v>
      </c>
      <c r="E4" s="5">
        <v>1</v>
      </c>
      <c r="F4" s="20">
        <f>((B5-C4-Q4)-1)*0.5</f>
        <v>5.5</v>
      </c>
      <c r="H4" s="7">
        <v>47</v>
      </c>
      <c r="I4" s="8">
        <v>1</v>
      </c>
      <c r="K4" s="7">
        <v>48</v>
      </c>
      <c r="L4" s="5">
        <v>231</v>
      </c>
      <c r="M4" s="8">
        <f>(L4-K4)+1</f>
        <v>184</v>
      </c>
      <c r="O4" s="7">
        <v>15</v>
      </c>
      <c r="P4" s="5">
        <v>21</v>
      </c>
      <c r="Q4" s="8">
        <f>(P4-O4)+1</f>
        <v>7</v>
      </c>
      <c r="S4" s="7">
        <v>232</v>
      </c>
      <c r="T4" s="8">
        <v>1</v>
      </c>
      <c r="V4" s="5">
        <v>232</v>
      </c>
    </row>
    <row r="5" spans="2:34" x14ac:dyDescent="0.3">
      <c r="B5" s="7">
        <v>23</v>
      </c>
      <c r="C5" s="5">
        <v>27</v>
      </c>
      <c r="D5" s="5">
        <f t="shared" ref="D5:D7" si="0">(C5-B5)+1</f>
        <v>5</v>
      </c>
      <c r="E5" s="5">
        <v>1</v>
      </c>
      <c r="F5" s="20">
        <f t="shared" ref="F5:F6" si="1">((B6-C5)-1)*0.5</f>
        <v>4.5</v>
      </c>
      <c r="H5" s="7"/>
      <c r="I5" s="8"/>
      <c r="K5" s="7"/>
      <c r="M5" s="8"/>
      <c r="O5" s="7"/>
      <c r="Q5" s="8"/>
      <c r="S5" s="7"/>
      <c r="T5" s="8"/>
    </row>
    <row r="6" spans="2:34" x14ac:dyDescent="0.3">
      <c r="B6" s="7">
        <v>37</v>
      </c>
      <c r="C6" s="5">
        <v>39</v>
      </c>
      <c r="D6" s="5">
        <f t="shared" si="0"/>
        <v>3</v>
      </c>
      <c r="E6" s="5">
        <v>1</v>
      </c>
      <c r="F6" s="20">
        <f t="shared" si="1"/>
        <v>2</v>
      </c>
      <c r="H6" s="7"/>
      <c r="I6" s="8"/>
      <c r="K6" s="7"/>
      <c r="M6" s="8"/>
      <c r="O6" s="7"/>
      <c r="Q6" s="8"/>
      <c r="S6" s="7"/>
      <c r="T6" s="8"/>
    </row>
    <row r="7" spans="2:34" x14ac:dyDescent="0.3">
      <c r="B7" s="9">
        <v>44</v>
      </c>
      <c r="C7" s="10">
        <v>46</v>
      </c>
      <c r="D7" s="10">
        <f t="shared" si="0"/>
        <v>3</v>
      </c>
      <c r="E7" s="10">
        <v>1</v>
      </c>
      <c r="F7" s="11"/>
      <c r="H7" s="7"/>
      <c r="I7" s="8"/>
      <c r="K7" s="7"/>
      <c r="M7" s="8"/>
      <c r="O7" s="7"/>
      <c r="Q7" s="8"/>
      <c r="S7" s="7"/>
      <c r="T7" s="8"/>
    </row>
    <row r="8" spans="2:34" x14ac:dyDescent="0.3">
      <c r="H8" s="9"/>
      <c r="I8" s="11"/>
      <c r="K8" s="9"/>
      <c r="L8" s="10"/>
      <c r="M8" s="11"/>
      <c r="O8" s="9"/>
      <c r="P8" s="10"/>
      <c r="Q8" s="11"/>
      <c r="S8" s="9"/>
      <c r="T8" s="11"/>
    </row>
    <row r="10" spans="2:34" x14ac:dyDescent="0.3">
      <c r="D10" s="5">
        <f>SUM(D4:D8)</f>
        <v>15</v>
      </c>
      <c r="E10" s="5">
        <f>SUM(E4:E8)</f>
        <v>4</v>
      </c>
      <c r="F10" s="21">
        <f>AVERAGE(F4:F8)</f>
        <v>4</v>
      </c>
      <c r="I10" s="5">
        <f>SUM(I4:I8)</f>
        <v>1</v>
      </c>
      <c r="M10" s="5">
        <f>SUM(M4:M8)</f>
        <v>184</v>
      </c>
      <c r="Q10" s="5">
        <f>SUM(Q4:Q8)</f>
        <v>7</v>
      </c>
      <c r="T10" s="5">
        <f>SUM(T4:T8)</f>
        <v>1</v>
      </c>
      <c r="V10" s="5">
        <f>SUM(V4:V8)</f>
        <v>232</v>
      </c>
      <c r="W10" s="5">
        <f>V10-(M10+Q10+T10)</f>
        <v>40</v>
      </c>
      <c r="X10" s="6">
        <f>((D10+I10)/W10)*100</f>
        <v>40</v>
      </c>
      <c r="Y10" s="6">
        <f>100-X10</f>
        <v>60</v>
      </c>
      <c r="Z10" s="6">
        <f>B4/120</f>
        <v>8.3333333333333332E-3</v>
      </c>
      <c r="AA10" s="6">
        <f>H4/120</f>
        <v>0.39166666666666666</v>
      </c>
      <c r="AB10" s="6">
        <f>(M4+2)/120</f>
        <v>1.55</v>
      </c>
      <c r="AC10" s="6">
        <f>((M10+2)/(V10-Q10))*100</f>
        <v>82.666666666666671</v>
      </c>
      <c r="AD10" s="6">
        <f>S4/120</f>
        <v>1.9333333333333333</v>
      </c>
      <c r="AE10" s="6">
        <f>I10</f>
        <v>1</v>
      </c>
      <c r="AF10" s="6">
        <v>0</v>
      </c>
      <c r="AG10" s="6">
        <f>(AF10/AE10)*100</f>
        <v>0</v>
      </c>
      <c r="AH10" s="5" t="s">
        <v>26</v>
      </c>
    </row>
  </sheetData>
  <mergeCells count="5">
    <mergeCell ref="H2:I2"/>
    <mergeCell ref="K2:M2"/>
    <mergeCell ref="O2:Q2"/>
    <mergeCell ref="S2:T2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C2:AC2"/>
  <sheetViews>
    <sheetView topLeftCell="B1" zoomScale="50" workbookViewId="0">
      <selection activeCell="C3" sqref="C3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3:3" x14ac:dyDescent="0.3">
      <c r="C2" s="5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H31"/>
  <sheetViews>
    <sheetView topLeftCell="A12" zoomScale="83" workbookViewId="0">
      <selection activeCell="F28" sqref="F2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5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5.1640625" style="5" bestFit="1" customWidth="1"/>
    <col min="35" max="16384" width="8.83203125" style="5"/>
  </cols>
  <sheetData>
    <row r="2" spans="2:34" ht="81" customHeight="1" x14ac:dyDescent="0.3">
      <c r="B2" s="32" t="s">
        <v>0</v>
      </c>
      <c r="C2" s="33"/>
      <c r="D2" s="33"/>
      <c r="E2" s="33"/>
      <c r="F2" s="34"/>
      <c r="G2" s="13"/>
      <c r="H2" s="24" t="s">
        <v>4</v>
      </c>
      <c r="I2" s="25"/>
      <c r="J2" s="13"/>
      <c r="K2" s="26" t="s">
        <v>7</v>
      </c>
      <c r="L2" s="27"/>
      <c r="M2" s="28"/>
      <c r="N2" s="13"/>
      <c r="O2" s="29" t="s">
        <v>20</v>
      </c>
      <c r="P2" s="30"/>
      <c r="Q2" s="31"/>
      <c r="R2" s="13"/>
      <c r="S2" s="22" t="s">
        <v>8</v>
      </c>
      <c r="T2" s="23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28</v>
      </c>
    </row>
    <row r="3" spans="2:34" s="15" customFormat="1" x14ac:dyDescent="0.3">
      <c r="B3" s="12" t="s">
        <v>1</v>
      </c>
      <c r="C3" s="13" t="s">
        <v>2</v>
      </c>
      <c r="D3" s="13" t="s">
        <v>3</v>
      </c>
      <c r="E3" s="18" t="s">
        <v>19</v>
      </c>
      <c r="F3" s="19" t="s">
        <v>31</v>
      </c>
      <c r="G3" s="13"/>
      <c r="H3" s="12" t="s">
        <v>5</v>
      </c>
      <c r="I3" s="14" t="s">
        <v>6</v>
      </c>
      <c r="J3" s="13"/>
      <c r="K3" s="12" t="s">
        <v>1</v>
      </c>
      <c r="L3" s="13" t="s">
        <v>2</v>
      </c>
      <c r="M3" s="14" t="s">
        <v>3</v>
      </c>
      <c r="N3" s="13"/>
      <c r="O3" s="12" t="s">
        <v>1</v>
      </c>
      <c r="P3" s="13" t="s">
        <v>2</v>
      </c>
      <c r="Q3" s="14" t="s">
        <v>3</v>
      </c>
      <c r="R3" s="13"/>
      <c r="S3" s="12" t="s">
        <v>5</v>
      </c>
      <c r="T3" s="14" t="s">
        <v>6</v>
      </c>
      <c r="U3" s="13"/>
      <c r="V3" s="13" t="s">
        <v>9</v>
      </c>
      <c r="X3" s="16"/>
      <c r="Y3" s="16"/>
      <c r="Z3" s="16"/>
      <c r="AA3" s="16"/>
      <c r="AB3" s="16"/>
      <c r="AC3" s="16"/>
      <c r="AD3" s="16"/>
    </row>
    <row r="4" spans="2:34" x14ac:dyDescent="0.3">
      <c r="B4" s="7">
        <v>19</v>
      </c>
      <c r="C4" s="5">
        <v>22</v>
      </c>
      <c r="D4" s="5">
        <f>(C4-B4)+1</f>
        <v>4</v>
      </c>
      <c r="E4" s="5">
        <v>1</v>
      </c>
      <c r="F4" s="20">
        <f>((B5-C4)-1)*0.5</f>
        <v>1</v>
      </c>
      <c r="H4" s="7">
        <v>36</v>
      </c>
      <c r="I4" s="8">
        <v>1</v>
      </c>
      <c r="K4" s="7">
        <v>37</v>
      </c>
      <c r="L4" s="5">
        <v>50</v>
      </c>
      <c r="M4" s="8">
        <f>(L4-K4)+1</f>
        <v>14</v>
      </c>
      <c r="O4" s="7">
        <v>1</v>
      </c>
      <c r="P4" s="5">
        <v>6</v>
      </c>
      <c r="Q4" s="8">
        <f>(P4-O4)+1</f>
        <v>6</v>
      </c>
      <c r="S4" s="7"/>
      <c r="T4" s="8"/>
      <c r="V4" s="5">
        <v>600</v>
      </c>
    </row>
    <row r="5" spans="2:34" x14ac:dyDescent="0.3">
      <c r="B5" s="7">
        <v>25</v>
      </c>
      <c r="C5" s="5">
        <v>25</v>
      </c>
      <c r="D5" s="5">
        <f t="shared" ref="D5:D28" si="0">(C5-B5)+1</f>
        <v>1</v>
      </c>
      <c r="E5" s="5">
        <v>1</v>
      </c>
      <c r="F5" s="20">
        <f>((B6-C5-M4-Q5)-1)*0.5</f>
        <v>4</v>
      </c>
      <c r="H5" s="7">
        <v>139</v>
      </c>
      <c r="I5" s="8">
        <v>1</v>
      </c>
      <c r="K5" s="7">
        <v>140</v>
      </c>
      <c r="L5" s="5">
        <v>144</v>
      </c>
      <c r="M5" s="8">
        <f t="shared" ref="M5:M7" si="1">(L5-K5)+1</f>
        <v>5</v>
      </c>
      <c r="O5" s="7">
        <v>31</v>
      </c>
      <c r="P5" s="5">
        <v>35</v>
      </c>
      <c r="Q5" s="8">
        <f t="shared" ref="Q5:Q6" si="2">(P5-O5)+1</f>
        <v>5</v>
      </c>
      <c r="S5" s="7"/>
      <c r="T5" s="8"/>
    </row>
    <row r="6" spans="2:34" x14ac:dyDescent="0.3">
      <c r="B6" s="7">
        <v>53</v>
      </c>
      <c r="C6" s="5">
        <v>54</v>
      </c>
      <c r="D6" s="5">
        <f t="shared" si="0"/>
        <v>2</v>
      </c>
      <c r="E6" s="5">
        <v>1</v>
      </c>
      <c r="F6" s="20">
        <f t="shared" ref="F6:F26" si="3">((B7-C6)-1)*0.5</f>
        <v>1</v>
      </c>
      <c r="H6" s="7">
        <v>308</v>
      </c>
      <c r="I6" s="8">
        <v>1</v>
      </c>
      <c r="K6" s="7">
        <v>309</v>
      </c>
      <c r="L6" s="5">
        <v>313</v>
      </c>
      <c r="M6" s="8">
        <f t="shared" si="1"/>
        <v>5</v>
      </c>
      <c r="O6" s="7">
        <v>68</v>
      </c>
      <c r="P6" s="5">
        <v>69</v>
      </c>
      <c r="Q6" s="8">
        <f t="shared" si="2"/>
        <v>2</v>
      </c>
      <c r="S6" s="7"/>
      <c r="T6" s="8"/>
    </row>
    <row r="7" spans="2:34" x14ac:dyDescent="0.3">
      <c r="B7" s="7">
        <v>57</v>
      </c>
      <c r="C7" s="5">
        <v>57</v>
      </c>
      <c r="D7" s="5">
        <f t="shared" si="0"/>
        <v>1</v>
      </c>
      <c r="E7" s="5">
        <v>1</v>
      </c>
      <c r="F7" s="20">
        <f>((B8-C7-Q6)-1)*0.5</f>
        <v>10.5</v>
      </c>
      <c r="H7" s="7">
        <v>334</v>
      </c>
      <c r="I7" s="8">
        <v>1</v>
      </c>
      <c r="K7" s="7">
        <v>316</v>
      </c>
      <c r="L7" s="5">
        <v>320</v>
      </c>
      <c r="M7" s="8">
        <f t="shared" si="1"/>
        <v>5</v>
      </c>
      <c r="O7" s="7"/>
      <c r="Q7" s="8"/>
      <c r="S7" s="7"/>
      <c r="T7" s="8"/>
    </row>
    <row r="8" spans="2:34" x14ac:dyDescent="0.3">
      <c r="B8" s="7">
        <v>81</v>
      </c>
      <c r="C8" s="5">
        <v>81</v>
      </c>
      <c r="D8" s="5">
        <f t="shared" ref="D8:D22" si="4">(C8-B8)+1</f>
        <v>1</v>
      </c>
      <c r="E8" s="5">
        <v>1</v>
      </c>
      <c r="F8" s="20">
        <f t="shared" si="3"/>
        <v>2.5</v>
      </c>
      <c r="H8" s="7">
        <v>339</v>
      </c>
      <c r="I8" s="8">
        <v>1</v>
      </c>
      <c r="K8" s="7">
        <v>340</v>
      </c>
      <c r="L8" s="5">
        <v>342</v>
      </c>
      <c r="M8" s="8">
        <f t="shared" ref="M8:M9" si="5">(L8-K8)+1</f>
        <v>3</v>
      </c>
      <c r="O8" s="7"/>
      <c r="Q8" s="8"/>
      <c r="S8" s="7"/>
      <c r="T8" s="8"/>
    </row>
    <row r="9" spans="2:34" x14ac:dyDescent="0.3">
      <c r="B9" s="7">
        <v>87</v>
      </c>
      <c r="C9" s="5">
        <v>90</v>
      </c>
      <c r="D9" s="5">
        <f t="shared" si="4"/>
        <v>4</v>
      </c>
      <c r="E9" s="5">
        <v>1</v>
      </c>
      <c r="F9" s="20">
        <f t="shared" si="3"/>
        <v>0.5</v>
      </c>
      <c r="H9" s="7">
        <v>360</v>
      </c>
      <c r="I9" s="8">
        <v>1</v>
      </c>
      <c r="K9" s="7">
        <v>361</v>
      </c>
      <c r="L9" s="5">
        <v>542</v>
      </c>
      <c r="M9" s="8">
        <f t="shared" si="5"/>
        <v>182</v>
      </c>
      <c r="O9" s="7"/>
      <c r="Q9" s="8"/>
      <c r="S9" s="7"/>
      <c r="T9" s="8"/>
    </row>
    <row r="10" spans="2:34" x14ac:dyDescent="0.3">
      <c r="B10" s="7">
        <v>92</v>
      </c>
      <c r="C10" s="5">
        <v>93</v>
      </c>
      <c r="D10" s="5">
        <f t="shared" si="4"/>
        <v>2</v>
      </c>
      <c r="E10" s="5">
        <v>1</v>
      </c>
      <c r="F10" s="20">
        <f t="shared" si="3"/>
        <v>3</v>
      </c>
      <c r="H10" s="7"/>
      <c r="I10" s="8"/>
      <c r="K10" s="7"/>
      <c r="M10" s="8"/>
      <c r="O10" s="7"/>
      <c r="Q10" s="8"/>
      <c r="S10" s="7"/>
      <c r="T10" s="8"/>
    </row>
    <row r="11" spans="2:34" x14ac:dyDescent="0.3">
      <c r="B11" s="7">
        <v>100</v>
      </c>
      <c r="C11" s="5">
        <v>100</v>
      </c>
      <c r="D11" s="5">
        <f t="shared" si="4"/>
        <v>1</v>
      </c>
      <c r="E11" s="5">
        <v>1</v>
      </c>
      <c r="F11" s="20">
        <f t="shared" si="3"/>
        <v>16.5</v>
      </c>
      <c r="H11" s="7"/>
      <c r="I11" s="8"/>
      <c r="K11" s="7"/>
      <c r="M11" s="8"/>
      <c r="O11" s="7"/>
      <c r="Q11" s="8"/>
      <c r="S11" s="7"/>
      <c r="T11" s="8"/>
    </row>
    <row r="12" spans="2:34" x14ac:dyDescent="0.3">
      <c r="B12" s="7">
        <v>134</v>
      </c>
      <c r="C12" s="5">
        <v>138</v>
      </c>
      <c r="D12" s="5">
        <f t="shared" si="4"/>
        <v>5</v>
      </c>
      <c r="E12" s="5">
        <v>1</v>
      </c>
      <c r="F12" s="20">
        <f>((B13-C12-M5)-1)*0.5</f>
        <v>1.5</v>
      </c>
      <c r="H12" s="7"/>
      <c r="I12" s="8"/>
      <c r="K12" s="7"/>
      <c r="M12" s="8"/>
      <c r="O12" s="7"/>
      <c r="Q12" s="8"/>
      <c r="S12" s="7"/>
      <c r="T12" s="8"/>
    </row>
    <row r="13" spans="2:34" x14ac:dyDescent="0.3">
      <c r="B13" s="7">
        <v>147</v>
      </c>
      <c r="C13" s="5">
        <v>147</v>
      </c>
      <c r="D13" s="5">
        <f t="shared" si="4"/>
        <v>1</v>
      </c>
      <c r="E13" s="5">
        <v>1</v>
      </c>
      <c r="F13" s="20">
        <f t="shared" si="3"/>
        <v>3.5</v>
      </c>
      <c r="H13" s="7"/>
      <c r="I13" s="8"/>
      <c r="K13" s="7"/>
      <c r="M13" s="8"/>
      <c r="O13" s="7"/>
      <c r="Q13" s="8"/>
      <c r="S13" s="7"/>
      <c r="T13" s="8"/>
    </row>
    <row r="14" spans="2:34" x14ac:dyDescent="0.3">
      <c r="B14" s="7">
        <v>155</v>
      </c>
      <c r="C14" s="5">
        <v>157</v>
      </c>
      <c r="D14" s="5">
        <f t="shared" si="4"/>
        <v>3</v>
      </c>
      <c r="E14" s="5">
        <v>1</v>
      </c>
      <c r="F14" s="20">
        <f t="shared" si="3"/>
        <v>0.5</v>
      </c>
      <c r="H14" s="7"/>
      <c r="I14" s="8"/>
      <c r="K14" s="7"/>
      <c r="M14" s="8"/>
      <c r="O14" s="7"/>
      <c r="Q14" s="8"/>
      <c r="S14" s="7"/>
      <c r="T14" s="8"/>
    </row>
    <row r="15" spans="2:34" x14ac:dyDescent="0.3">
      <c r="B15" s="7">
        <v>159</v>
      </c>
      <c r="C15" s="5">
        <v>159</v>
      </c>
      <c r="D15" s="5">
        <f t="shared" si="4"/>
        <v>1</v>
      </c>
      <c r="E15" s="5">
        <v>1</v>
      </c>
      <c r="F15" s="20">
        <f t="shared" si="3"/>
        <v>2.5</v>
      </c>
      <c r="H15" s="7"/>
      <c r="I15" s="8"/>
      <c r="K15" s="7"/>
      <c r="M15" s="8"/>
      <c r="O15" s="7"/>
      <c r="Q15" s="8"/>
      <c r="S15" s="7"/>
      <c r="T15" s="8"/>
    </row>
    <row r="16" spans="2:34" x14ac:dyDescent="0.3">
      <c r="B16" s="7">
        <v>165</v>
      </c>
      <c r="C16" s="5">
        <v>165</v>
      </c>
      <c r="D16" s="5">
        <f t="shared" si="4"/>
        <v>1</v>
      </c>
      <c r="E16" s="5">
        <v>1</v>
      </c>
      <c r="F16" s="20">
        <f t="shared" si="3"/>
        <v>16</v>
      </c>
      <c r="H16" s="7"/>
      <c r="I16" s="8"/>
      <c r="K16" s="7"/>
      <c r="M16" s="8"/>
      <c r="O16" s="7"/>
      <c r="Q16" s="8"/>
      <c r="S16" s="7"/>
      <c r="T16" s="8"/>
    </row>
    <row r="17" spans="2:34" x14ac:dyDescent="0.3">
      <c r="B17" s="7">
        <v>198</v>
      </c>
      <c r="C17" s="5">
        <v>199</v>
      </c>
      <c r="D17" s="5">
        <f t="shared" si="4"/>
        <v>2</v>
      </c>
      <c r="E17" s="5">
        <v>1</v>
      </c>
      <c r="F17" s="20">
        <f t="shared" si="3"/>
        <v>3.5</v>
      </c>
      <c r="H17" s="7"/>
      <c r="I17" s="8"/>
      <c r="K17" s="7"/>
      <c r="M17" s="8"/>
      <c r="O17" s="7"/>
      <c r="Q17" s="8"/>
      <c r="S17" s="7"/>
      <c r="T17" s="8"/>
    </row>
    <row r="18" spans="2:34" x14ac:dyDescent="0.3">
      <c r="B18" s="7">
        <v>207</v>
      </c>
      <c r="C18" s="5">
        <v>208</v>
      </c>
      <c r="D18" s="5">
        <f t="shared" si="4"/>
        <v>2</v>
      </c>
      <c r="E18" s="5">
        <v>1</v>
      </c>
      <c r="F18" s="20">
        <f t="shared" si="3"/>
        <v>10.5</v>
      </c>
      <c r="H18" s="7"/>
      <c r="I18" s="8"/>
      <c r="K18" s="7"/>
      <c r="M18" s="8"/>
      <c r="O18" s="7"/>
      <c r="Q18" s="8"/>
      <c r="S18" s="7"/>
      <c r="T18" s="8"/>
    </row>
    <row r="19" spans="2:34" x14ac:dyDescent="0.3">
      <c r="B19" s="7">
        <v>230</v>
      </c>
      <c r="C19" s="5">
        <v>234</v>
      </c>
      <c r="D19" s="5">
        <f t="shared" si="4"/>
        <v>5</v>
      </c>
      <c r="E19" s="5">
        <v>1</v>
      </c>
      <c r="F19" s="20">
        <f t="shared" si="3"/>
        <v>5.5</v>
      </c>
      <c r="H19" s="7"/>
      <c r="I19" s="8"/>
      <c r="K19" s="7"/>
      <c r="M19" s="8"/>
      <c r="O19" s="7"/>
      <c r="Q19" s="8"/>
      <c r="S19" s="7"/>
      <c r="T19" s="8"/>
    </row>
    <row r="20" spans="2:34" x14ac:dyDescent="0.3">
      <c r="B20" s="7">
        <v>246</v>
      </c>
      <c r="C20" s="5">
        <v>246</v>
      </c>
      <c r="D20" s="5">
        <f t="shared" si="4"/>
        <v>1</v>
      </c>
      <c r="E20" s="5">
        <v>1</v>
      </c>
      <c r="F20" s="20">
        <f t="shared" si="3"/>
        <v>5.5</v>
      </c>
      <c r="H20" s="7"/>
      <c r="I20" s="8"/>
      <c r="K20" s="7"/>
      <c r="M20" s="8"/>
      <c r="O20" s="7"/>
      <c r="Q20" s="8"/>
      <c r="S20" s="7"/>
      <c r="T20" s="8"/>
    </row>
    <row r="21" spans="2:34" x14ac:dyDescent="0.3">
      <c r="B21" s="7">
        <v>258</v>
      </c>
      <c r="C21" s="5">
        <v>258</v>
      </c>
      <c r="D21" s="5">
        <f t="shared" si="4"/>
        <v>1</v>
      </c>
      <c r="E21" s="5">
        <v>1</v>
      </c>
      <c r="F21" s="20">
        <f t="shared" si="3"/>
        <v>4.5</v>
      </c>
      <c r="H21" s="7"/>
      <c r="I21" s="8"/>
      <c r="K21" s="7"/>
      <c r="M21" s="8"/>
      <c r="O21" s="7"/>
      <c r="Q21" s="8"/>
      <c r="S21" s="7"/>
      <c r="T21" s="8"/>
    </row>
    <row r="22" spans="2:34" x14ac:dyDescent="0.3">
      <c r="B22" s="7">
        <v>268</v>
      </c>
      <c r="C22" s="5">
        <v>269</v>
      </c>
      <c r="D22" s="5">
        <f t="shared" si="4"/>
        <v>2</v>
      </c>
      <c r="E22" s="5">
        <v>1</v>
      </c>
      <c r="F22" s="20">
        <f t="shared" si="3"/>
        <v>5.5</v>
      </c>
      <c r="H22" s="7"/>
      <c r="I22" s="8"/>
      <c r="K22" s="7"/>
      <c r="M22" s="8"/>
      <c r="O22" s="7"/>
      <c r="Q22" s="8"/>
      <c r="S22" s="7"/>
      <c r="T22" s="8"/>
    </row>
    <row r="23" spans="2:34" x14ac:dyDescent="0.3">
      <c r="B23" s="7">
        <v>281</v>
      </c>
      <c r="C23" s="5">
        <v>281</v>
      </c>
      <c r="D23" s="5">
        <f t="shared" si="0"/>
        <v>1</v>
      </c>
      <c r="E23" s="5">
        <v>1</v>
      </c>
      <c r="F23" s="20">
        <f t="shared" si="3"/>
        <v>12.5</v>
      </c>
      <c r="H23" s="7"/>
      <c r="I23" s="8"/>
      <c r="K23" s="7"/>
      <c r="M23" s="8"/>
      <c r="O23" s="7"/>
      <c r="Q23" s="8"/>
      <c r="S23" s="7"/>
      <c r="T23" s="8"/>
    </row>
    <row r="24" spans="2:34" x14ac:dyDescent="0.3">
      <c r="B24" s="7">
        <v>307</v>
      </c>
      <c r="C24" s="5">
        <v>307</v>
      </c>
      <c r="D24" s="5">
        <f t="shared" si="0"/>
        <v>1</v>
      </c>
      <c r="E24" s="5">
        <v>1</v>
      </c>
      <c r="F24" s="20">
        <f>((B25-C24-M7)-1)*0.5</f>
        <v>6.5</v>
      </c>
      <c r="H24" s="7"/>
      <c r="I24" s="8"/>
      <c r="K24" s="7"/>
      <c r="M24" s="8"/>
      <c r="O24" s="7"/>
      <c r="Q24" s="8"/>
      <c r="S24" s="7"/>
      <c r="T24" s="8"/>
    </row>
    <row r="25" spans="2:34" x14ac:dyDescent="0.3">
      <c r="B25" s="7">
        <v>326</v>
      </c>
      <c r="C25" s="5">
        <v>328</v>
      </c>
      <c r="D25" s="5">
        <f t="shared" si="0"/>
        <v>3</v>
      </c>
      <c r="E25" s="5">
        <v>1</v>
      </c>
      <c r="F25" s="20">
        <f t="shared" si="3"/>
        <v>1</v>
      </c>
      <c r="H25" s="7"/>
      <c r="I25" s="8"/>
      <c r="K25" s="7"/>
      <c r="M25" s="8"/>
      <c r="O25" s="7"/>
      <c r="Q25" s="8"/>
      <c r="S25" s="7"/>
      <c r="T25" s="8"/>
    </row>
    <row r="26" spans="2:34" x14ac:dyDescent="0.3">
      <c r="B26" s="7">
        <v>331</v>
      </c>
      <c r="C26" s="5">
        <v>333</v>
      </c>
      <c r="D26" s="5">
        <f t="shared" si="0"/>
        <v>3</v>
      </c>
      <c r="E26" s="5">
        <v>1</v>
      </c>
      <c r="F26" s="20">
        <f t="shared" si="3"/>
        <v>1.5</v>
      </c>
      <c r="H26" s="7"/>
      <c r="I26" s="8"/>
      <c r="K26" s="7"/>
      <c r="M26" s="8"/>
      <c r="O26" s="7"/>
      <c r="Q26" s="8"/>
      <c r="S26" s="7"/>
      <c r="T26" s="8"/>
    </row>
    <row r="27" spans="2:34" x14ac:dyDescent="0.3">
      <c r="B27" s="7">
        <v>337</v>
      </c>
      <c r="C27" s="5">
        <v>338</v>
      </c>
      <c r="D27" s="5">
        <f t="shared" si="0"/>
        <v>2</v>
      </c>
      <c r="E27" s="5">
        <v>1</v>
      </c>
      <c r="F27" s="20">
        <f>((B28-C27-M8-M9)-1)*0.5</f>
        <v>21</v>
      </c>
      <c r="H27" s="7"/>
      <c r="I27" s="8"/>
      <c r="K27" s="7"/>
      <c r="M27" s="8"/>
      <c r="O27" s="7"/>
      <c r="Q27" s="8"/>
      <c r="S27" s="7"/>
      <c r="T27" s="8"/>
    </row>
    <row r="28" spans="2:34" x14ac:dyDescent="0.3">
      <c r="B28" s="7">
        <v>566</v>
      </c>
      <c r="C28" s="5">
        <v>568</v>
      </c>
      <c r="D28" s="5">
        <f t="shared" si="0"/>
        <v>3</v>
      </c>
      <c r="E28" s="5">
        <v>1</v>
      </c>
      <c r="F28" s="8"/>
      <c r="H28" s="7"/>
      <c r="I28" s="8"/>
      <c r="K28" s="7"/>
      <c r="M28" s="8"/>
      <c r="O28" s="7"/>
      <c r="Q28" s="8"/>
      <c r="S28" s="7"/>
      <c r="T28" s="8"/>
    </row>
    <row r="29" spans="2:34" x14ac:dyDescent="0.3">
      <c r="B29" s="9"/>
      <c r="C29" s="10"/>
      <c r="D29" s="10"/>
      <c r="E29" s="10"/>
      <c r="F29" s="11"/>
      <c r="H29" s="9"/>
      <c r="I29" s="11"/>
      <c r="K29" s="9"/>
      <c r="L29" s="10"/>
      <c r="M29" s="11"/>
      <c r="O29" s="9"/>
      <c r="P29" s="10"/>
      <c r="Q29" s="11"/>
      <c r="S29" s="9"/>
      <c r="T29" s="11"/>
    </row>
    <row r="31" spans="2:34" x14ac:dyDescent="0.3">
      <c r="D31" s="5">
        <f>SUM(D4:D29)</f>
        <v>53</v>
      </c>
      <c r="E31" s="5">
        <f>SUM(E4:E29)</f>
        <v>25</v>
      </c>
      <c r="F31" s="21">
        <f>AVERAGE(F4:F29)</f>
        <v>5.854166666666667</v>
      </c>
      <c r="I31" s="5">
        <f>SUM(I4:I29)</f>
        <v>6</v>
      </c>
      <c r="M31" s="5">
        <f>SUM(M4:M29)</f>
        <v>214</v>
      </c>
      <c r="Q31" s="5">
        <f>SUM(Q4:Q29)</f>
        <v>13</v>
      </c>
      <c r="T31" s="5">
        <f>SUM(T4:T29)</f>
        <v>0</v>
      </c>
      <c r="V31" s="5">
        <f>SUM(V4:V29)</f>
        <v>600</v>
      </c>
      <c r="W31" s="5">
        <f>V31-(M31+Q31+T31)</f>
        <v>373</v>
      </c>
      <c r="X31" s="6">
        <f>((D31+I31)/W31)*100</f>
        <v>15.817694369973189</v>
      </c>
      <c r="Y31" s="6">
        <f>100-X31</f>
        <v>84.182305630026804</v>
      </c>
      <c r="Z31" s="6">
        <f>B4/120</f>
        <v>0.15833333333333333</v>
      </c>
      <c r="AA31" s="6">
        <f>H4/120</f>
        <v>0.3</v>
      </c>
      <c r="AB31" s="6" t="s">
        <v>26</v>
      </c>
      <c r="AC31" s="6">
        <f>((M31+2)/(V31-Q31))*100</f>
        <v>36.797274275979561</v>
      </c>
      <c r="AD31" s="6">
        <v>6</v>
      </c>
      <c r="AE31" s="6">
        <f>I31</f>
        <v>6</v>
      </c>
      <c r="AF31" s="6">
        <v>6</v>
      </c>
      <c r="AG31" s="6">
        <f>(AF31/AE31)*100</f>
        <v>100</v>
      </c>
      <c r="AH31" s="6">
        <f>AVERAGE((M4+1),(M5+1),(M6+1),(M7+1),(M8+1),(M9+1))/120</f>
        <v>0.30555555555555552</v>
      </c>
    </row>
  </sheetData>
  <mergeCells count="5">
    <mergeCell ref="H2:I2"/>
    <mergeCell ref="K2:M2"/>
    <mergeCell ref="O2:Q2"/>
    <mergeCell ref="S2:T2"/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3863-83E7-A541-8017-3CAC2CD5D71B}">
  <dimension ref="B3:AC3"/>
  <sheetViews>
    <sheetView zoomScale="57" workbookViewId="0">
      <selection activeCell="B4" sqref="A1:XFD1048576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3" spans="2:2" x14ac:dyDescent="0.3">
      <c r="B3" s="5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2112-EF75-F64D-9008-EE6F4042B037}">
  <dimension ref="B2:AH11"/>
  <sheetViews>
    <sheetView zoomScale="61" workbookViewId="0">
      <selection activeCell="F7" sqref="F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4.5" style="5" bestFit="1" customWidth="1"/>
    <col min="35" max="16384" width="8.83203125" style="5"/>
  </cols>
  <sheetData>
    <row r="2" spans="2:34" ht="81" customHeight="1" x14ac:dyDescent="0.3">
      <c r="B2" s="32" t="s">
        <v>0</v>
      </c>
      <c r="C2" s="33"/>
      <c r="D2" s="33"/>
      <c r="E2" s="33"/>
      <c r="F2" s="34"/>
      <c r="G2" s="13"/>
      <c r="H2" s="24" t="s">
        <v>4</v>
      </c>
      <c r="I2" s="25"/>
      <c r="J2" s="13"/>
      <c r="K2" s="26" t="s">
        <v>7</v>
      </c>
      <c r="L2" s="27"/>
      <c r="M2" s="28"/>
      <c r="N2" s="13"/>
      <c r="O2" s="29" t="s">
        <v>20</v>
      </c>
      <c r="P2" s="30"/>
      <c r="Q2" s="31"/>
      <c r="R2" s="13"/>
      <c r="S2" s="22" t="s">
        <v>8</v>
      </c>
      <c r="T2" s="23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28</v>
      </c>
    </row>
    <row r="3" spans="2:34" s="15" customFormat="1" x14ac:dyDescent="0.3">
      <c r="B3" s="12" t="s">
        <v>1</v>
      </c>
      <c r="C3" s="13" t="s">
        <v>2</v>
      </c>
      <c r="D3" s="13" t="s">
        <v>3</v>
      </c>
      <c r="E3" s="18" t="s">
        <v>19</v>
      </c>
      <c r="F3" s="19" t="s">
        <v>31</v>
      </c>
      <c r="G3" s="13"/>
      <c r="H3" s="12" t="s">
        <v>5</v>
      </c>
      <c r="I3" s="14" t="s">
        <v>6</v>
      </c>
      <c r="J3" s="13"/>
      <c r="K3" s="12" t="s">
        <v>1</v>
      </c>
      <c r="L3" s="13" t="s">
        <v>2</v>
      </c>
      <c r="M3" s="14" t="s">
        <v>3</v>
      </c>
      <c r="N3" s="13"/>
      <c r="O3" s="12" t="s">
        <v>1</v>
      </c>
      <c r="P3" s="13" t="s">
        <v>2</v>
      </c>
      <c r="Q3" s="14" t="s">
        <v>3</v>
      </c>
      <c r="R3" s="13"/>
      <c r="S3" s="12" t="s">
        <v>5</v>
      </c>
      <c r="T3" s="14" t="s">
        <v>6</v>
      </c>
      <c r="U3" s="13"/>
      <c r="V3" s="13" t="s">
        <v>9</v>
      </c>
      <c r="X3" s="16"/>
      <c r="Y3" s="16"/>
      <c r="Z3" s="16"/>
      <c r="AA3" s="16"/>
      <c r="AB3" s="16"/>
      <c r="AC3" s="16"/>
      <c r="AD3" s="16"/>
    </row>
    <row r="4" spans="2:34" x14ac:dyDescent="0.3">
      <c r="B4" s="7">
        <v>3</v>
      </c>
      <c r="C4" s="5">
        <v>7</v>
      </c>
      <c r="D4" s="5">
        <f>(C4-B4)+1</f>
        <v>5</v>
      </c>
      <c r="E4" s="5">
        <v>1</v>
      </c>
      <c r="F4" s="20">
        <f>((B5-C4)-1)*0.5</f>
        <v>0.5</v>
      </c>
      <c r="H4" s="7">
        <v>20</v>
      </c>
      <c r="I4" s="8">
        <v>1</v>
      </c>
      <c r="K4" s="7">
        <v>21</v>
      </c>
      <c r="L4" s="5">
        <v>22</v>
      </c>
      <c r="M4" s="8">
        <f>(L4-K4)+1</f>
        <v>2</v>
      </c>
      <c r="O4" s="7"/>
      <c r="Q4" s="8"/>
      <c r="S4" s="7">
        <v>97</v>
      </c>
      <c r="T4" s="8">
        <v>1</v>
      </c>
      <c r="V4" s="5">
        <v>97</v>
      </c>
    </row>
    <row r="5" spans="2:34" x14ac:dyDescent="0.3">
      <c r="B5" s="7">
        <v>9</v>
      </c>
      <c r="C5" s="5">
        <v>9</v>
      </c>
      <c r="D5" s="5">
        <f t="shared" ref="D5:D8" si="0">(C5-B5)+1</f>
        <v>1</v>
      </c>
      <c r="E5" s="5">
        <v>1</v>
      </c>
      <c r="F5" s="20">
        <f t="shared" ref="F5:F7" si="1">((B6-C5)-1)*0.5</f>
        <v>0.5</v>
      </c>
      <c r="H5" s="7">
        <v>42</v>
      </c>
      <c r="I5" s="8">
        <v>1</v>
      </c>
      <c r="K5" s="7">
        <v>43</v>
      </c>
      <c r="L5" s="5">
        <v>96</v>
      </c>
      <c r="M5" s="8">
        <f t="shared" ref="M5" si="2">(L5-K5)+1</f>
        <v>54</v>
      </c>
      <c r="O5" s="7"/>
      <c r="Q5" s="8"/>
      <c r="S5" s="7"/>
      <c r="T5" s="8"/>
    </row>
    <row r="6" spans="2:34" x14ac:dyDescent="0.3">
      <c r="B6" s="7">
        <v>11</v>
      </c>
      <c r="C6" s="5">
        <v>11</v>
      </c>
      <c r="D6" s="5">
        <f t="shared" si="0"/>
        <v>1</v>
      </c>
      <c r="E6" s="5">
        <v>1</v>
      </c>
      <c r="F6" s="20">
        <f>((B7-C6-M4)-1)*0.5</f>
        <v>6.5</v>
      </c>
      <c r="H6" s="7"/>
      <c r="I6" s="8"/>
      <c r="K6" s="7"/>
      <c r="M6" s="8"/>
      <c r="O6" s="7"/>
      <c r="Q6" s="8"/>
      <c r="S6" s="7"/>
      <c r="T6" s="8"/>
    </row>
    <row r="7" spans="2:34" x14ac:dyDescent="0.3">
      <c r="B7" s="7">
        <v>27</v>
      </c>
      <c r="C7" s="5">
        <v>27</v>
      </c>
      <c r="D7" s="5">
        <f t="shared" si="0"/>
        <v>1</v>
      </c>
      <c r="E7" s="5">
        <v>1</v>
      </c>
      <c r="F7" s="20">
        <f t="shared" si="1"/>
        <v>3.5</v>
      </c>
      <c r="H7" s="7"/>
      <c r="I7" s="8"/>
      <c r="K7" s="7"/>
      <c r="M7" s="8"/>
      <c r="O7" s="7"/>
      <c r="Q7" s="8"/>
      <c r="S7" s="7"/>
      <c r="T7" s="8"/>
    </row>
    <row r="8" spans="2:34" x14ac:dyDescent="0.3">
      <c r="B8" s="7">
        <v>35</v>
      </c>
      <c r="C8" s="5">
        <v>41</v>
      </c>
      <c r="D8" s="5">
        <f t="shared" si="0"/>
        <v>7</v>
      </c>
      <c r="E8" s="5">
        <v>1</v>
      </c>
      <c r="F8" s="8"/>
      <c r="H8" s="7"/>
      <c r="I8" s="8"/>
      <c r="K8" s="7"/>
      <c r="M8" s="8"/>
      <c r="O8" s="7"/>
      <c r="Q8" s="8"/>
      <c r="S8" s="7"/>
      <c r="T8" s="8"/>
    </row>
    <row r="9" spans="2:34" x14ac:dyDescent="0.3">
      <c r="B9" s="9"/>
      <c r="C9" s="10"/>
      <c r="D9" s="10"/>
      <c r="E9" s="10"/>
      <c r="F9" s="11"/>
      <c r="H9" s="9"/>
      <c r="I9" s="11"/>
      <c r="K9" s="9"/>
      <c r="L9" s="10"/>
      <c r="M9" s="11"/>
      <c r="O9" s="9"/>
      <c r="P9" s="10"/>
      <c r="Q9" s="11"/>
      <c r="S9" s="9"/>
      <c r="T9" s="11"/>
    </row>
    <row r="11" spans="2:34" x14ac:dyDescent="0.3">
      <c r="D11" s="5">
        <f>SUM(D4:D9)</f>
        <v>15</v>
      </c>
      <c r="E11" s="5">
        <f>SUM(E4:E9)</f>
        <v>5</v>
      </c>
      <c r="F11" s="21">
        <f>AVERAGE(F4:F9)</f>
        <v>2.75</v>
      </c>
      <c r="I11" s="5">
        <f>SUM(I4:I9)</f>
        <v>2</v>
      </c>
      <c r="M11" s="5">
        <f>SUM(M4:M9)</f>
        <v>56</v>
      </c>
      <c r="Q11" s="5">
        <f>SUM(Q4:Q9)</f>
        <v>0</v>
      </c>
      <c r="T11" s="5">
        <f>SUM(T4:T9)</f>
        <v>1</v>
      </c>
      <c r="V11" s="5">
        <f>SUM(V4:V9)</f>
        <v>97</v>
      </c>
      <c r="W11" s="5">
        <f>V11-(M11+Q11+T11)</f>
        <v>40</v>
      </c>
      <c r="X11" s="6">
        <f>((D11+I11)/W11)*100</f>
        <v>42.5</v>
      </c>
      <c r="Y11" s="6">
        <f>100-X11</f>
        <v>57.5</v>
      </c>
      <c r="Z11" s="6">
        <f>B4/120</f>
        <v>2.5000000000000001E-2</v>
      </c>
      <c r="AA11" s="6">
        <f>H4/120</f>
        <v>0.16666666666666666</v>
      </c>
      <c r="AB11" s="6">
        <f>(M5+2)/120</f>
        <v>0.46666666666666667</v>
      </c>
      <c r="AC11" s="6">
        <f>((M11+2)/(V11-Q11))*100</f>
        <v>59.793814432989691</v>
      </c>
      <c r="AD11" s="6">
        <f>S4/120</f>
        <v>0.80833333333333335</v>
      </c>
      <c r="AE11" s="6">
        <f>I11</f>
        <v>2</v>
      </c>
      <c r="AF11" s="6">
        <v>1</v>
      </c>
      <c r="AG11" s="6">
        <f>(AF11/AE11)*100</f>
        <v>50</v>
      </c>
      <c r="AH11" s="6">
        <f>AVERAGE((M4+1))/120</f>
        <v>2.5000000000000001E-2</v>
      </c>
    </row>
  </sheetData>
  <mergeCells count="5">
    <mergeCell ref="H2:I2"/>
    <mergeCell ref="K2:M2"/>
    <mergeCell ref="O2:Q2"/>
    <mergeCell ref="S2:T2"/>
    <mergeCell ref="B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7E8E-84DB-914C-88F6-B1CDBA10EBF6}">
  <dimension ref="B2:AH56"/>
  <sheetViews>
    <sheetView topLeftCell="A31" zoomScale="75" workbookViewId="0">
      <selection activeCell="F43" sqref="F4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5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5.1640625" style="5" bestFit="1" customWidth="1"/>
    <col min="35" max="16384" width="8.83203125" style="5"/>
  </cols>
  <sheetData>
    <row r="2" spans="2:34" ht="81" customHeight="1" x14ac:dyDescent="0.3">
      <c r="B2" s="32" t="s">
        <v>0</v>
      </c>
      <c r="C2" s="33"/>
      <c r="D2" s="33"/>
      <c r="E2" s="33"/>
      <c r="F2" s="34"/>
      <c r="G2" s="13"/>
      <c r="H2" s="24" t="s">
        <v>4</v>
      </c>
      <c r="I2" s="25"/>
      <c r="J2" s="13"/>
      <c r="K2" s="26" t="s">
        <v>7</v>
      </c>
      <c r="L2" s="27"/>
      <c r="M2" s="28"/>
      <c r="N2" s="13"/>
      <c r="O2" s="29" t="s">
        <v>20</v>
      </c>
      <c r="P2" s="30"/>
      <c r="Q2" s="31"/>
      <c r="R2" s="13"/>
      <c r="S2" s="22" t="s">
        <v>8</v>
      </c>
      <c r="T2" s="23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28</v>
      </c>
    </row>
    <row r="3" spans="2:34" s="15" customFormat="1" x14ac:dyDescent="0.3">
      <c r="B3" s="12" t="s">
        <v>1</v>
      </c>
      <c r="C3" s="13" t="s">
        <v>2</v>
      </c>
      <c r="D3" s="13" t="s">
        <v>3</v>
      </c>
      <c r="E3" s="18" t="s">
        <v>19</v>
      </c>
      <c r="F3" s="19" t="s">
        <v>31</v>
      </c>
      <c r="G3" s="13"/>
      <c r="H3" s="12" t="s">
        <v>5</v>
      </c>
      <c r="I3" s="14" t="s">
        <v>6</v>
      </c>
      <c r="J3" s="13"/>
      <c r="K3" s="12" t="s">
        <v>1</v>
      </c>
      <c r="L3" s="13" t="s">
        <v>2</v>
      </c>
      <c r="M3" s="14" t="s">
        <v>3</v>
      </c>
      <c r="N3" s="13"/>
      <c r="O3" s="12" t="s">
        <v>1</v>
      </c>
      <c r="P3" s="13" t="s">
        <v>2</v>
      </c>
      <c r="Q3" s="14" t="s">
        <v>3</v>
      </c>
      <c r="R3" s="13"/>
      <c r="S3" s="12" t="s">
        <v>5</v>
      </c>
      <c r="T3" s="14" t="s">
        <v>6</v>
      </c>
      <c r="U3" s="13"/>
      <c r="V3" s="13" t="s">
        <v>9</v>
      </c>
      <c r="X3" s="16"/>
      <c r="Y3" s="16"/>
      <c r="Z3" s="16"/>
      <c r="AA3" s="16"/>
      <c r="AB3" s="16"/>
      <c r="AC3" s="16"/>
      <c r="AD3" s="16"/>
    </row>
    <row r="4" spans="2:34" x14ac:dyDescent="0.3">
      <c r="B4" s="7">
        <v>13</v>
      </c>
      <c r="C4" s="5">
        <v>14</v>
      </c>
      <c r="D4" s="5">
        <f>(C4-B4)+1</f>
        <v>2</v>
      </c>
      <c r="E4" s="5">
        <v>1</v>
      </c>
      <c r="F4" s="20">
        <f>((B5-C4)-1)*0.5</f>
        <v>1.5</v>
      </c>
      <c r="H4" s="7">
        <v>42</v>
      </c>
      <c r="I4" s="8">
        <v>1</v>
      </c>
      <c r="K4" s="7">
        <v>43</v>
      </c>
      <c r="L4" s="5">
        <v>54</v>
      </c>
      <c r="M4" s="8">
        <f t="shared" ref="M4:M10" si="0">(L4-K4)+1</f>
        <v>12</v>
      </c>
      <c r="O4" s="7">
        <v>5</v>
      </c>
      <c r="P4" s="5">
        <v>10</v>
      </c>
      <c r="Q4" s="8">
        <f>(P4-O4)+1</f>
        <v>6</v>
      </c>
      <c r="S4" s="7"/>
      <c r="T4" s="8"/>
      <c r="V4" s="5">
        <v>600</v>
      </c>
    </row>
    <row r="5" spans="2:34" x14ac:dyDescent="0.3">
      <c r="B5" s="7">
        <v>18</v>
      </c>
      <c r="C5" s="5">
        <v>20</v>
      </c>
      <c r="D5" s="5">
        <f t="shared" ref="D5:D14" si="1">(C5-B5)+1</f>
        <v>3</v>
      </c>
      <c r="E5" s="5">
        <v>1</v>
      </c>
      <c r="F5" s="20">
        <f t="shared" ref="F5:F50" si="2">((B6-C5)-1)*0.5</f>
        <v>5</v>
      </c>
      <c r="H5" s="7">
        <v>90</v>
      </c>
      <c r="I5" s="8">
        <v>1</v>
      </c>
      <c r="K5" s="7">
        <v>107</v>
      </c>
      <c r="L5" s="5">
        <v>109</v>
      </c>
      <c r="M5" s="8">
        <f t="shared" si="0"/>
        <v>3</v>
      </c>
      <c r="O5" s="7">
        <v>312</v>
      </c>
      <c r="P5" s="5">
        <v>319</v>
      </c>
      <c r="Q5" s="8">
        <f t="shared" ref="Q5:Q7" si="3">(P5-O5)+1</f>
        <v>8</v>
      </c>
      <c r="S5" s="7"/>
      <c r="T5" s="8"/>
    </row>
    <row r="6" spans="2:34" x14ac:dyDescent="0.3">
      <c r="B6" s="7">
        <v>31</v>
      </c>
      <c r="C6" s="5">
        <v>33</v>
      </c>
      <c r="D6" s="5">
        <f t="shared" si="1"/>
        <v>3</v>
      </c>
      <c r="E6" s="5">
        <v>1</v>
      </c>
      <c r="F6" s="20">
        <f t="shared" si="2"/>
        <v>1</v>
      </c>
      <c r="H6" s="7">
        <v>106</v>
      </c>
      <c r="I6" s="8">
        <v>1</v>
      </c>
      <c r="K6" s="7">
        <v>149</v>
      </c>
      <c r="L6" s="5">
        <v>153</v>
      </c>
      <c r="M6" s="8">
        <f t="shared" si="0"/>
        <v>5</v>
      </c>
      <c r="O6" s="7">
        <v>440</v>
      </c>
      <c r="P6" s="5">
        <v>443</v>
      </c>
      <c r="Q6" s="8">
        <f t="shared" si="3"/>
        <v>4</v>
      </c>
      <c r="S6" s="7"/>
      <c r="T6" s="8"/>
    </row>
    <row r="7" spans="2:34" x14ac:dyDescent="0.3">
      <c r="B7" s="7">
        <v>36</v>
      </c>
      <c r="C7" s="5">
        <v>37</v>
      </c>
      <c r="D7" s="5">
        <f t="shared" si="1"/>
        <v>2</v>
      </c>
      <c r="E7" s="5">
        <v>1</v>
      </c>
      <c r="F7" s="20">
        <f>((B8-C7-M4)-1)*0.5</f>
        <v>4</v>
      </c>
      <c r="H7" s="7">
        <v>148</v>
      </c>
      <c r="I7" s="8">
        <v>1</v>
      </c>
      <c r="K7" s="7">
        <v>256</v>
      </c>
      <c r="L7" s="5">
        <v>260</v>
      </c>
      <c r="M7" s="8">
        <f t="shared" si="0"/>
        <v>5</v>
      </c>
      <c r="O7" s="7">
        <v>534</v>
      </c>
      <c r="P7" s="5">
        <v>537</v>
      </c>
      <c r="Q7" s="8">
        <f t="shared" si="3"/>
        <v>4</v>
      </c>
      <c r="S7" s="7"/>
      <c r="T7" s="8"/>
    </row>
    <row r="8" spans="2:34" x14ac:dyDescent="0.3">
      <c r="B8" s="7">
        <v>58</v>
      </c>
      <c r="C8" s="5">
        <v>59</v>
      </c>
      <c r="D8" s="5">
        <f t="shared" si="1"/>
        <v>2</v>
      </c>
      <c r="E8" s="5">
        <v>1</v>
      </c>
      <c r="F8" s="20">
        <f t="shared" si="2"/>
        <v>1</v>
      </c>
      <c r="H8" s="7">
        <v>255</v>
      </c>
      <c r="I8" s="8">
        <v>1</v>
      </c>
      <c r="K8" s="7">
        <v>334</v>
      </c>
      <c r="L8" s="5">
        <v>337</v>
      </c>
      <c r="M8" s="8">
        <f t="shared" si="0"/>
        <v>4</v>
      </c>
      <c r="O8" s="7"/>
      <c r="Q8" s="8"/>
      <c r="S8" s="7"/>
      <c r="T8" s="8"/>
    </row>
    <row r="9" spans="2:34" x14ac:dyDescent="0.3">
      <c r="B9" s="7">
        <v>62</v>
      </c>
      <c r="C9" s="5">
        <v>63</v>
      </c>
      <c r="D9" s="5">
        <f t="shared" si="1"/>
        <v>2</v>
      </c>
      <c r="E9" s="5">
        <v>1</v>
      </c>
      <c r="F9" s="20">
        <f t="shared" si="2"/>
        <v>4</v>
      </c>
      <c r="H9" s="7">
        <v>333</v>
      </c>
      <c r="I9" s="8">
        <v>1</v>
      </c>
      <c r="K9" s="7">
        <v>478</v>
      </c>
      <c r="L9" s="5">
        <v>481</v>
      </c>
      <c r="M9" s="8">
        <f t="shared" si="0"/>
        <v>4</v>
      </c>
      <c r="O9" s="7"/>
      <c r="Q9" s="8"/>
      <c r="S9" s="7"/>
      <c r="T9" s="8"/>
    </row>
    <row r="10" spans="2:34" x14ac:dyDescent="0.3">
      <c r="B10" s="7">
        <v>72</v>
      </c>
      <c r="C10" s="5">
        <v>72</v>
      </c>
      <c r="D10" s="5">
        <f t="shared" si="1"/>
        <v>1</v>
      </c>
      <c r="E10" s="5">
        <v>1</v>
      </c>
      <c r="F10" s="20">
        <f t="shared" si="2"/>
        <v>4</v>
      </c>
      <c r="H10" s="7">
        <v>477</v>
      </c>
      <c r="I10" s="8">
        <v>1</v>
      </c>
      <c r="K10" s="7">
        <v>487</v>
      </c>
      <c r="L10" s="5">
        <v>497</v>
      </c>
      <c r="M10" s="8">
        <f t="shared" si="0"/>
        <v>11</v>
      </c>
      <c r="O10" s="7"/>
      <c r="Q10" s="8"/>
      <c r="S10" s="7"/>
      <c r="T10" s="8"/>
    </row>
    <row r="11" spans="2:34" x14ac:dyDescent="0.3">
      <c r="B11" s="7">
        <v>81</v>
      </c>
      <c r="C11" s="5">
        <v>82</v>
      </c>
      <c r="D11" s="5">
        <f t="shared" si="1"/>
        <v>2</v>
      </c>
      <c r="E11" s="5">
        <v>1</v>
      </c>
      <c r="F11" s="20">
        <f t="shared" si="2"/>
        <v>1</v>
      </c>
      <c r="H11" s="7">
        <v>486</v>
      </c>
      <c r="I11" s="8">
        <v>1</v>
      </c>
      <c r="K11" s="7"/>
      <c r="M11" s="8"/>
      <c r="O11" s="7"/>
      <c r="Q11" s="8"/>
      <c r="S11" s="7"/>
      <c r="T11" s="8"/>
    </row>
    <row r="12" spans="2:34" x14ac:dyDescent="0.3">
      <c r="B12" s="7">
        <v>85</v>
      </c>
      <c r="C12" s="5">
        <v>89</v>
      </c>
      <c r="D12" s="5">
        <f t="shared" si="1"/>
        <v>5</v>
      </c>
      <c r="E12" s="5">
        <v>1</v>
      </c>
      <c r="F12" s="20">
        <f t="shared" si="2"/>
        <v>6</v>
      </c>
      <c r="H12" s="7"/>
      <c r="I12" s="8"/>
      <c r="K12" s="7"/>
      <c r="M12" s="8"/>
      <c r="O12" s="7"/>
      <c r="Q12" s="8"/>
      <c r="S12" s="7"/>
      <c r="T12" s="8"/>
    </row>
    <row r="13" spans="2:34" x14ac:dyDescent="0.3">
      <c r="B13" s="7">
        <v>102</v>
      </c>
      <c r="C13" s="5">
        <v>105</v>
      </c>
      <c r="D13" s="5">
        <f t="shared" si="1"/>
        <v>4</v>
      </c>
      <c r="E13" s="5">
        <v>1</v>
      </c>
      <c r="F13" s="20">
        <f>((B14-C13-M5)-1)*0.5</f>
        <v>1</v>
      </c>
      <c r="H13" s="7"/>
      <c r="I13" s="8"/>
      <c r="K13" s="7"/>
      <c r="M13" s="8"/>
      <c r="O13" s="7"/>
      <c r="Q13" s="8"/>
      <c r="S13" s="7"/>
      <c r="T13" s="8"/>
    </row>
    <row r="14" spans="2:34" x14ac:dyDescent="0.3">
      <c r="B14" s="7">
        <v>111</v>
      </c>
      <c r="C14" s="5">
        <v>113</v>
      </c>
      <c r="D14" s="5">
        <f t="shared" si="1"/>
        <v>3</v>
      </c>
      <c r="E14" s="5">
        <v>1</v>
      </c>
      <c r="F14" s="20">
        <f t="shared" si="2"/>
        <v>1</v>
      </c>
      <c r="H14" s="7"/>
      <c r="I14" s="8"/>
      <c r="K14" s="7"/>
      <c r="M14" s="8"/>
      <c r="O14" s="7"/>
      <c r="Q14" s="8"/>
      <c r="S14" s="7"/>
      <c r="T14" s="8"/>
    </row>
    <row r="15" spans="2:34" x14ac:dyDescent="0.3">
      <c r="B15" s="7">
        <v>116</v>
      </c>
      <c r="C15" s="5">
        <v>116</v>
      </c>
      <c r="D15" s="5">
        <f t="shared" ref="D15:D46" si="4">(C15-B15)+1</f>
        <v>1</v>
      </c>
      <c r="E15" s="5">
        <v>1</v>
      </c>
      <c r="F15" s="20">
        <f t="shared" si="2"/>
        <v>0.5</v>
      </c>
      <c r="H15" s="7"/>
      <c r="I15" s="8"/>
      <c r="K15" s="7"/>
      <c r="M15" s="8"/>
      <c r="O15" s="7"/>
      <c r="Q15" s="8"/>
      <c r="S15" s="7"/>
      <c r="T15" s="8"/>
    </row>
    <row r="16" spans="2:34" x14ac:dyDescent="0.3">
      <c r="B16" s="7">
        <v>118</v>
      </c>
      <c r="C16" s="5">
        <v>118</v>
      </c>
      <c r="D16" s="5">
        <f t="shared" si="4"/>
        <v>1</v>
      </c>
      <c r="E16" s="5">
        <v>1</v>
      </c>
      <c r="F16" s="20">
        <f t="shared" si="2"/>
        <v>4.5</v>
      </c>
      <c r="H16" s="7"/>
      <c r="I16" s="8"/>
      <c r="K16" s="7"/>
      <c r="M16" s="8"/>
      <c r="O16" s="7"/>
      <c r="Q16" s="8"/>
      <c r="S16" s="7"/>
      <c r="T16" s="8"/>
    </row>
    <row r="17" spans="2:20" x14ac:dyDescent="0.3">
      <c r="B17" s="7">
        <v>128</v>
      </c>
      <c r="C17" s="5">
        <v>129</v>
      </c>
      <c r="D17" s="5">
        <f t="shared" si="4"/>
        <v>2</v>
      </c>
      <c r="E17" s="5">
        <v>1</v>
      </c>
      <c r="F17" s="20">
        <f t="shared" si="2"/>
        <v>3</v>
      </c>
      <c r="H17" s="7"/>
      <c r="I17" s="8"/>
      <c r="K17" s="7"/>
      <c r="M17" s="8"/>
      <c r="O17" s="7"/>
      <c r="Q17" s="8"/>
      <c r="S17" s="7"/>
      <c r="T17" s="8"/>
    </row>
    <row r="18" spans="2:20" x14ac:dyDescent="0.3">
      <c r="B18" s="7">
        <v>136</v>
      </c>
      <c r="C18" s="5">
        <v>138</v>
      </c>
      <c r="D18" s="5">
        <f t="shared" si="4"/>
        <v>3</v>
      </c>
      <c r="E18" s="5">
        <v>1</v>
      </c>
      <c r="F18" s="20">
        <f t="shared" si="2"/>
        <v>4</v>
      </c>
      <c r="H18" s="7"/>
      <c r="I18" s="8"/>
      <c r="K18" s="7"/>
      <c r="M18" s="8"/>
      <c r="O18" s="7"/>
      <c r="Q18" s="8"/>
      <c r="S18" s="7"/>
      <c r="T18" s="8"/>
    </row>
    <row r="19" spans="2:20" x14ac:dyDescent="0.3">
      <c r="B19" s="7">
        <v>147</v>
      </c>
      <c r="C19" s="5">
        <v>147</v>
      </c>
      <c r="D19" s="5">
        <f t="shared" si="4"/>
        <v>1</v>
      </c>
      <c r="E19" s="5">
        <v>1</v>
      </c>
      <c r="F19" s="20">
        <f>((B20-C19-M6)-1)*0.5</f>
        <v>3</v>
      </c>
      <c r="H19" s="7"/>
      <c r="I19" s="8"/>
      <c r="K19" s="7"/>
      <c r="M19" s="8"/>
      <c r="O19" s="7"/>
      <c r="Q19" s="8"/>
      <c r="S19" s="7"/>
      <c r="T19" s="8"/>
    </row>
    <row r="20" spans="2:20" x14ac:dyDescent="0.3">
      <c r="B20" s="7">
        <v>159</v>
      </c>
      <c r="C20" s="5">
        <v>160</v>
      </c>
      <c r="D20" s="5">
        <f t="shared" si="4"/>
        <v>2</v>
      </c>
      <c r="E20" s="5">
        <v>1</v>
      </c>
      <c r="F20" s="20">
        <f t="shared" si="2"/>
        <v>1</v>
      </c>
      <c r="H20" s="7"/>
      <c r="I20" s="8"/>
      <c r="K20" s="7"/>
      <c r="M20" s="8"/>
      <c r="O20" s="7"/>
      <c r="Q20" s="8"/>
      <c r="S20" s="7"/>
      <c r="T20" s="8"/>
    </row>
    <row r="21" spans="2:20" x14ac:dyDescent="0.3">
      <c r="B21" s="7">
        <v>163</v>
      </c>
      <c r="C21" s="5">
        <v>164</v>
      </c>
      <c r="D21" s="5">
        <f t="shared" si="4"/>
        <v>2</v>
      </c>
      <c r="E21" s="5">
        <v>1</v>
      </c>
      <c r="F21" s="20">
        <f t="shared" si="2"/>
        <v>5</v>
      </c>
      <c r="H21" s="7"/>
      <c r="I21" s="8"/>
      <c r="K21" s="7"/>
      <c r="M21" s="8"/>
      <c r="O21" s="7"/>
      <c r="Q21" s="8"/>
      <c r="S21" s="7"/>
      <c r="T21" s="8"/>
    </row>
    <row r="22" spans="2:20" x14ac:dyDescent="0.3">
      <c r="B22" s="7">
        <v>175</v>
      </c>
      <c r="C22" s="5">
        <v>178</v>
      </c>
      <c r="D22" s="5">
        <f t="shared" si="4"/>
        <v>4</v>
      </c>
      <c r="E22" s="5">
        <v>1</v>
      </c>
      <c r="F22" s="20">
        <f t="shared" si="2"/>
        <v>3</v>
      </c>
      <c r="H22" s="7"/>
      <c r="I22" s="8"/>
      <c r="K22" s="7"/>
      <c r="M22" s="8"/>
      <c r="O22" s="7"/>
      <c r="Q22" s="8"/>
      <c r="S22" s="7"/>
      <c r="T22" s="8"/>
    </row>
    <row r="23" spans="2:20" x14ac:dyDescent="0.3">
      <c r="B23" s="7">
        <v>185</v>
      </c>
      <c r="C23" s="5">
        <v>187</v>
      </c>
      <c r="D23" s="5">
        <f t="shared" si="4"/>
        <v>3</v>
      </c>
      <c r="E23" s="5">
        <v>1</v>
      </c>
      <c r="F23" s="20">
        <f t="shared" si="2"/>
        <v>2.5</v>
      </c>
      <c r="H23" s="7"/>
      <c r="I23" s="8"/>
      <c r="K23" s="7"/>
      <c r="M23" s="8"/>
      <c r="O23" s="7"/>
      <c r="Q23" s="8"/>
      <c r="S23" s="7"/>
      <c r="T23" s="8"/>
    </row>
    <row r="24" spans="2:20" x14ac:dyDescent="0.3">
      <c r="B24" s="7">
        <v>193</v>
      </c>
      <c r="C24" s="5">
        <v>195</v>
      </c>
      <c r="D24" s="5">
        <f t="shared" si="4"/>
        <v>3</v>
      </c>
      <c r="E24" s="5">
        <v>1</v>
      </c>
      <c r="F24" s="20">
        <f t="shared" si="2"/>
        <v>1</v>
      </c>
      <c r="H24" s="7"/>
      <c r="I24" s="8"/>
      <c r="K24" s="7"/>
      <c r="M24" s="8"/>
      <c r="O24" s="7"/>
      <c r="Q24" s="8"/>
      <c r="S24" s="7"/>
      <c r="T24" s="8"/>
    </row>
    <row r="25" spans="2:20" x14ac:dyDescent="0.3">
      <c r="B25" s="7">
        <v>198</v>
      </c>
      <c r="C25" s="5">
        <v>202</v>
      </c>
      <c r="D25" s="5">
        <f t="shared" si="4"/>
        <v>5</v>
      </c>
      <c r="E25" s="5">
        <v>1</v>
      </c>
      <c r="F25" s="20">
        <f t="shared" si="2"/>
        <v>8</v>
      </c>
      <c r="H25" s="7"/>
      <c r="I25" s="8"/>
      <c r="K25" s="7"/>
      <c r="M25" s="8"/>
      <c r="O25" s="7"/>
      <c r="Q25" s="8"/>
      <c r="S25" s="7"/>
      <c r="T25" s="8"/>
    </row>
    <row r="26" spans="2:20" x14ac:dyDescent="0.3">
      <c r="B26" s="7">
        <v>219</v>
      </c>
      <c r="C26" s="5">
        <v>219</v>
      </c>
      <c r="D26" s="5">
        <f t="shared" si="4"/>
        <v>1</v>
      </c>
      <c r="E26" s="5">
        <v>1</v>
      </c>
      <c r="F26" s="20">
        <f t="shared" si="2"/>
        <v>2.5</v>
      </c>
      <c r="H26" s="7"/>
      <c r="I26" s="8"/>
      <c r="K26" s="7"/>
      <c r="M26" s="8"/>
      <c r="O26" s="7"/>
      <c r="Q26" s="8"/>
      <c r="S26" s="7"/>
      <c r="T26" s="8"/>
    </row>
    <row r="27" spans="2:20" x14ac:dyDescent="0.3">
      <c r="B27" s="7">
        <v>225</v>
      </c>
      <c r="C27" s="5">
        <v>226</v>
      </c>
      <c r="D27" s="5">
        <f t="shared" si="4"/>
        <v>2</v>
      </c>
      <c r="E27" s="5">
        <v>1</v>
      </c>
      <c r="F27" s="20">
        <f t="shared" si="2"/>
        <v>7.5</v>
      </c>
      <c r="H27" s="7"/>
      <c r="I27" s="8"/>
      <c r="K27" s="7"/>
      <c r="M27" s="8"/>
      <c r="O27" s="7"/>
      <c r="Q27" s="8"/>
      <c r="S27" s="7"/>
      <c r="T27" s="8"/>
    </row>
    <row r="28" spans="2:20" x14ac:dyDescent="0.3">
      <c r="B28" s="7">
        <v>242</v>
      </c>
      <c r="C28" s="5">
        <v>244</v>
      </c>
      <c r="D28" s="5">
        <f t="shared" si="4"/>
        <v>3</v>
      </c>
      <c r="E28" s="5">
        <v>1</v>
      </c>
      <c r="F28" s="20">
        <f>((B29-C28-M7)-1)*0.5</f>
        <v>22.5</v>
      </c>
      <c r="H28" s="7"/>
      <c r="I28" s="8"/>
      <c r="K28" s="7"/>
      <c r="M28" s="8"/>
      <c r="O28" s="7"/>
      <c r="Q28" s="8"/>
      <c r="S28" s="7"/>
      <c r="T28" s="8"/>
    </row>
    <row r="29" spans="2:20" x14ac:dyDescent="0.3">
      <c r="B29" s="7">
        <v>295</v>
      </c>
      <c r="C29" s="5">
        <v>297</v>
      </c>
      <c r="D29" s="5">
        <f t="shared" si="4"/>
        <v>3</v>
      </c>
      <c r="E29" s="5">
        <v>1</v>
      </c>
      <c r="F29" s="20">
        <f t="shared" si="2"/>
        <v>0</v>
      </c>
      <c r="H29" s="7"/>
      <c r="I29" s="8"/>
      <c r="K29" s="7"/>
      <c r="M29" s="8"/>
      <c r="O29" s="7"/>
      <c r="Q29" s="8"/>
      <c r="S29" s="7"/>
      <c r="T29" s="8"/>
    </row>
    <row r="30" spans="2:20" x14ac:dyDescent="0.3">
      <c r="B30" s="7">
        <v>298</v>
      </c>
      <c r="C30" s="5">
        <v>300</v>
      </c>
      <c r="D30" s="5">
        <f t="shared" si="4"/>
        <v>3</v>
      </c>
      <c r="E30" s="5">
        <v>1</v>
      </c>
      <c r="F30" s="20">
        <f t="shared" si="2"/>
        <v>1</v>
      </c>
      <c r="H30" s="7"/>
      <c r="I30" s="8"/>
      <c r="K30" s="7"/>
      <c r="M30" s="8"/>
      <c r="O30" s="7"/>
      <c r="Q30" s="8"/>
      <c r="S30" s="7"/>
      <c r="T30" s="8"/>
    </row>
    <row r="31" spans="2:20" x14ac:dyDescent="0.3">
      <c r="B31" s="7">
        <v>303</v>
      </c>
      <c r="C31" s="5">
        <v>303</v>
      </c>
      <c r="D31" s="5">
        <f t="shared" si="4"/>
        <v>1</v>
      </c>
      <c r="E31" s="5">
        <v>1</v>
      </c>
      <c r="F31" s="20">
        <f t="shared" si="2"/>
        <v>1</v>
      </c>
      <c r="H31" s="7"/>
      <c r="I31" s="8"/>
      <c r="K31" s="7"/>
      <c r="M31" s="8"/>
      <c r="O31" s="7"/>
      <c r="Q31" s="8"/>
      <c r="S31" s="7"/>
      <c r="T31" s="8"/>
    </row>
    <row r="32" spans="2:20" x14ac:dyDescent="0.3">
      <c r="B32" s="7">
        <v>306</v>
      </c>
      <c r="C32" s="5">
        <v>309</v>
      </c>
      <c r="D32" s="5">
        <f t="shared" si="4"/>
        <v>4</v>
      </c>
      <c r="E32" s="5">
        <v>1</v>
      </c>
      <c r="F32" s="20">
        <f>((B33-C32-Q5)-1)*0.5</f>
        <v>2.5</v>
      </c>
      <c r="H32" s="7"/>
      <c r="I32" s="8"/>
      <c r="K32" s="7"/>
      <c r="M32" s="8"/>
      <c r="O32" s="7"/>
      <c r="Q32" s="8"/>
      <c r="S32" s="7"/>
      <c r="T32" s="8"/>
    </row>
    <row r="33" spans="2:20" x14ac:dyDescent="0.3">
      <c r="B33" s="7">
        <v>323</v>
      </c>
      <c r="C33" s="5">
        <v>332</v>
      </c>
      <c r="D33" s="5">
        <f t="shared" si="4"/>
        <v>10</v>
      </c>
      <c r="E33" s="5">
        <v>1</v>
      </c>
      <c r="F33" s="20">
        <f>((B34-C33-M8)-1)*0.5</f>
        <v>2</v>
      </c>
      <c r="H33" s="7"/>
      <c r="I33" s="8"/>
      <c r="K33" s="7"/>
      <c r="M33" s="8"/>
      <c r="O33" s="7"/>
      <c r="Q33" s="8"/>
      <c r="S33" s="7"/>
      <c r="T33" s="8"/>
    </row>
    <row r="34" spans="2:20" x14ac:dyDescent="0.3">
      <c r="B34" s="7">
        <v>341</v>
      </c>
      <c r="C34" s="5">
        <v>342</v>
      </c>
      <c r="D34" s="5">
        <f t="shared" si="4"/>
        <v>2</v>
      </c>
      <c r="E34" s="5">
        <v>1</v>
      </c>
      <c r="F34" s="20">
        <f t="shared" si="2"/>
        <v>1.5</v>
      </c>
      <c r="H34" s="7"/>
      <c r="I34" s="8"/>
      <c r="K34" s="7"/>
      <c r="M34" s="8"/>
      <c r="O34" s="7"/>
      <c r="Q34" s="8"/>
      <c r="S34" s="7"/>
      <c r="T34" s="8"/>
    </row>
    <row r="35" spans="2:20" x14ac:dyDescent="0.3">
      <c r="B35" s="7">
        <v>346</v>
      </c>
      <c r="C35" s="5">
        <v>410</v>
      </c>
      <c r="D35" s="5">
        <f t="shared" si="4"/>
        <v>65</v>
      </c>
      <c r="E35" s="5">
        <v>1</v>
      </c>
      <c r="F35" s="20">
        <f t="shared" si="2"/>
        <v>3</v>
      </c>
      <c r="H35" s="7"/>
      <c r="I35" s="8"/>
      <c r="K35" s="7"/>
      <c r="M35" s="8"/>
      <c r="O35" s="7"/>
      <c r="Q35" s="8"/>
      <c r="S35" s="7"/>
      <c r="T35" s="8"/>
    </row>
    <row r="36" spans="2:20" x14ac:dyDescent="0.3">
      <c r="B36" s="7">
        <v>417</v>
      </c>
      <c r="C36" s="5">
        <v>439</v>
      </c>
      <c r="D36" s="5">
        <f t="shared" si="4"/>
        <v>23</v>
      </c>
      <c r="E36" s="5">
        <v>1</v>
      </c>
      <c r="F36" s="20">
        <f>((B37-C36-Q6)-1)*0.5</f>
        <v>0.5</v>
      </c>
      <c r="H36" s="7"/>
      <c r="I36" s="8"/>
      <c r="K36" s="7"/>
      <c r="M36" s="8"/>
      <c r="O36" s="7"/>
      <c r="Q36" s="8"/>
      <c r="S36" s="7"/>
      <c r="T36" s="8"/>
    </row>
    <row r="37" spans="2:20" x14ac:dyDescent="0.3">
      <c r="B37" s="7">
        <v>445</v>
      </c>
      <c r="C37" s="5">
        <v>447</v>
      </c>
      <c r="D37" s="5">
        <f t="shared" si="4"/>
        <v>3</v>
      </c>
      <c r="E37" s="5">
        <v>1</v>
      </c>
      <c r="F37" s="20">
        <f t="shared" si="2"/>
        <v>2</v>
      </c>
      <c r="H37" s="7"/>
      <c r="I37" s="8"/>
      <c r="K37" s="7"/>
      <c r="M37" s="8"/>
      <c r="O37" s="7"/>
      <c r="Q37" s="8"/>
      <c r="S37" s="7"/>
      <c r="T37" s="8"/>
    </row>
    <row r="38" spans="2:20" x14ac:dyDescent="0.3">
      <c r="B38" s="7">
        <v>452</v>
      </c>
      <c r="C38" s="5">
        <v>454</v>
      </c>
      <c r="D38" s="5">
        <f t="shared" si="4"/>
        <v>3</v>
      </c>
      <c r="E38" s="5">
        <v>1</v>
      </c>
      <c r="F38" s="20">
        <f t="shared" si="2"/>
        <v>7</v>
      </c>
      <c r="H38" s="7"/>
      <c r="I38" s="8"/>
      <c r="K38" s="7"/>
      <c r="M38" s="8"/>
      <c r="O38" s="7"/>
      <c r="Q38" s="8"/>
      <c r="S38" s="7"/>
      <c r="T38" s="8"/>
    </row>
    <row r="39" spans="2:20" x14ac:dyDescent="0.3">
      <c r="B39" s="7">
        <v>469</v>
      </c>
      <c r="C39" s="5">
        <v>470</v>
      </c>
      <c r="D39" s="5">
        <f t="shared" si="4"/>
        <v>2</v>
      </c>
      <c r="E39" s="5">
        <v>1</v>
      </c>
      <c r="F39" s="20">
        <f>((B40-C39-M9)-1)*0.5</f>
        <v>4.5</v>
      </c>
      <c r="H39" s="7"/>
      <c r="I39" s="8"/>
      <c r="K39" s="7"/>
      <c r="M39" s="8"/>
      <c r="O39" s="7"/>
      <c r="Q39" s="8"/>
      <c r="S39" s="7"/>
      <c r="T39" s="8"/>
    </row>
    <row r="40" spans="2:20" x14ac:dyDescent="0.3">
      <c r="B40" s="7">
        <v>484</v>
      </c>
      <c r="C40" s="5">
        <v>485</v>
      </c>
      <c r="D40" s="5">
        <f t="shared" si="4"/>
        <v>2</v>
      </c>
      <c r="E40" s="5">
        <v>1</v>
      </c>
      <c r="F40" s="20">
        <f>((B41-C40-M10)-1)*0.5</f>
        <v>6</v>
      </c>
      <c r="H40" s="7"/>
      <c r="I40" s="8"/>
      <c r="K40" s="7"/>
      <c r="M40" s="8"/>
      <c r="O40" s="7"/>
      <c r="Q40" s="8"/>
      <c r="S40" s="7"/>
      <c r="T40" s="8"/>
    </row>
    <row r="41" spans="2:20" x14ac:dyDescent="0.3">
      <c r="B41" s="7">
        <v>509</v>
      </c>
      <c r="C41" s="5">
        <v>509</v>
      </c>
      <c r="D41" s="5">
        <f t="shared" si="4"/>
        <v>1</v>
      </c>
      <c r="E41" s="5">
        <v>1</v>
      </c>
      <c r="F41" s="20">
        <f t="shared" si="2"/>
        <v>1.5</v>
      </c>
      <c r="H41" s="7"/>
      <c r="I41" s="8"/>
      <c r="K41" s="7"/>
      <c r="M41" s="8"/>
      <c r="O41" s="7"/>
      <c r="Q41" s="8"/>
      <c r="S41" s="7"/>
      <c r="T41" s="8"/>
    </row>
    <row r="42" spans="2:20" x14ac:dyDescent="0.3">
      <c r="B42" s="7">
        <v>513</v>
      </c>
      <c r="C42" s="5">
        <v>513</v>
      </c>
      <c r="D42" s="5">
        <f t="shared" si="4"/>
        <v>1</v>
      </c>
      <c r="E42" s="5">
        <v>1</v>
      </c>
      <c r="F42" s="20">
        <f>((B43-C42-Q7)-1)*0.5</f>
        <v>10</v>
      </c>
      <c r="H42" s="7"/>
      <c r="I42" s="8"/>
      <c r="K42" s="7"/>
      <c r="M42" s="8"/>
      <c r="O42" s="7"/>
      <c r="Q42" s="8"/>
      <c r="S42" s="7"/>
      <c r="T42" s="8"/>
    </row>
    <row r="43" spans="2:20" x14ac:dyDescent="0.3">
      <c r="B43" s="7">
        <v>538</v>
      </c>
      <c r="C43" s="5">
        <v>538</v>
      </c>
      <c r="D43" s="5">
        <f t="shared" si="4"/>
        <v>1</v>
      </c>
      <c r="E43" s="5">
        <v>1</v>
      </c>
      <c r="F43" s="20">
        <f t="shared" si="2"/>
        <v>2</v>
      </c>
      <c r="H43" s="7"/>
      <c r="I43" s="8"/>
      <c r="K43" s="7"/>
      <c r="M43" s="8"/>
      <c r="O43" s="7"/>
      <c r="Q43" s="8"/>
      <c r="S43" s="7"/>
      <c r="T43" s="8"/>
    </row>
    <row r="44" spans="2:20" x14ac:dyDescent="0.3">
      <c r="B44" s="7">
        <v>543</v>
      </c>
      <c r="C44" s="5">
        <v>545</v>
      </c>
      <c r="D44" s="5">
        <f t="shared" si="4"/>
        <v>3</v>
      </c>
      <c r="E44" s="5">
        <v>1</v>
      </c>
      <c r="F44" s="20">
        <f t="shared" si="2"/>
        <v>4</v>
      </c>
      <c r="H44" s="7"/>
      <c r="I44" s="8"/>
      <c r="K44" s="7"/>
      <c r="M44" s="8"/>
      <c r="O44" s="7"/>
      <c r="Q44" s="8"/>
      <c r="S44" s="7"/>
      <c r="T44" s="8"/>
    </row>
    <row r="45" spans="2:20" x14ac:dyDescent="0.3">
      <c r="B45" s="7">
        <v>554</v>
      </c>
      <c r="C45" s="5">
        <v>555</v>
      </c>
      <c r="D45" s="5">
        <f t="shared" si="4"/>
        <v>2</v>
      </c>
      <c r="E45" s="5">
        <v>1</v>
      </c>
      <c r="F45" s="20">
        <f t="shared" si="2"/>
        <v>1.5</v>
      </c>
      <c r="H45" s="7"/>
      <c r="I45" s="8"/>
      <c r="K45" s="7"/>
      <c r="M45" s="8"/>
      <c r="O45" s="7"/>
      <c r="Q45" s="8"/>
      <c r="S45" s="7"/>
      <c r="T45" s="8"/>
    </row>
    <row r="46" spans="2:20" x14ac:dyDescent="0.3">
      <c r="B46" s="7">
        <v>559</v>
      </c>
      <c r="C46" s="5">
        <v>559</v>
      </c>
      <c r="D46" s="5">
        <f t="shared" si="4"/>
        <v>1</v>
      </c>
      <c r="E46" s="5">
        <v>1</v>
      </c>
      <c r="F46" s="20">
        <f t="shared" si="2"/>
        <v>1.5</v>
      </c>
      <c r="H46" s="7"/>
      <c r="I46" s="8"/>
      <c r="K46" s="7"/>
      <c r="M46" s="8"/>
      <c r="O46" s="7"/>
      <c r="Q46" s="8"/>
      <c r="S46" s="7"/>
      <c r="T46" s="8"/>
    </row>
    <row r="47" spans="2:20" x14ac:dyDescent="0.3">
      <c r="B47" s="7">
        <v>563</v>
      </c>
      <c r="C47" s="5">
        <v>563</v>
      </c>
      <c r="D47" s="5">
        <f t="shared" ref="D47:D51" si="5">(C47-B47)+1</f>
        <v>1</v>
      </c>
      <c r="E47" s="5">
        <v>1</v>
      </c>
      <c r="F47" s="20">
        <f t="shared" si="2"/>
        <v>0.5</v>
      </c>
      <c r="H47" s="7"/>
      <c r="I47" s="8"/>
      <c r="K47" s="7"/>
      <c r="M47" s="8"/>
      <c r="O47" s="7"/>
      <c r="Q47" s="8"/>
      <c r="S47" s="7"/>
      <c r="T47" s="8"/>
    </row>
    <row r="48" spans="2:20" x14ac:dyDescent="0.3">
      <c r="B48" s="7">
        <v>565</v>
      </c>
      <c r="C48" s="5">
        <v>565</v>
      </c>
      <c r="D48" s="5">
        <f t="shared" si="5"/>
        <v>1</v>
      </c>
      <c r="E48" s="5">
        <v>1</v>
      </c>
      <c r="F48" s="20">
        <f t="shared" si="2"/>
        <v>0.5</v>
      </c>
      <c r="H48" s="7"/>
      <c r="I48" s="8"/>
      <c r="K48" s="7"/>
      <c r="M48" s="8"/>
      <c r="O48" s="7"/>
      <c r="Q48" s="8"/>
      <c r="S48" s="7"/>
      <c r="T48" s="8"/>
    </row>
    <row r="49" spans="2:34" x14ac:dyDescent="0.3">
      <c r="B49" s="7">
        <v>567</v>
      </c>
      <c r="C49" s="5">
        <v>570</v>
      </c>
      <c r="D49" s="5">
        <f t="shared" si="5"/>
        <v>4</v>
      </c>
      <c r="E49" s="5">
        <v>1</v>
      </c>
      <c r="F49" s="20">
        <f t="shared" si="2"/>
        <v>2</v>
      </c>
      <c r="H49" s="7"/>
      <c r="I49" s="8"/>
      <c r="K49" s="7"/>
      <c r="M49" s="8"/>
      <c r="O49" s="7"/>
      <c r="Q49" s="8"/>
      <c r="S49" s="7"/>
      <c r="T49" s="8"/>
    </row>
    <row r="50" spans="2:34" x14ac:dyDescent="0.3">
      <c r="B50" s="7">
        <v>575</v>
      </c>
      <c r="C50" s="5">
        <v>575</v>
      </c>
      <c r="D50" s="5">
        <f t="shared" si="5"/>
        <v>1</v>
      </c>
      <c r="E50" s="5">
        <v>1</v>
      </c>
      <c r="F50" s="20">
        <f t="shared" si="2"/>
        <v>4.5</v>
      </c>
      <c r="H50" s="7"/>
      <c r="I50" s="8"/>
      <c r="K50" s="7"/>
      <c r="M50" s="8"/>
      <c r="O50" s="7"/>
      <c r="Q50" s="8"/>
      <c r="S50" s="7"/>
      <c r="T50" s="8"/>
    </row>
    <row r="51" spans="2:34" x14ac:dyDescent="0.3">
      <c r="B51" s="7">
        <v>585</v>
      </c>
      <c r="C51" s="5">
        <v>594</v>
      </c>
      <c r="D51" s="5">
        <f t="shared" si="5"/>
        <v>10</v>
      </c>
      <c r="E51" s="5">
        <v>1</v>
      </c>
      <c r="F51" s="8"/>
      <c r="H51" s="7"/>
      <c r="I51" s="8"/>
      <c r="K51" s="7"/>
      <c r="M51" s="8"/>
      <c r="O51" s="7"/>
      <c r="Q51" s="8"/>
      <c r="S51" s="7"/>
      <c r="T51" s="8"/>
    </row>
    <row r="52" spans="2:34" x14ac:dyDescent="0.3">
      <c r="B52" s="9"/>
      <c r="C52" s="10"/>
      <c r="D52" s="10"/>
      <c r="E52" s="10"/>
      <c r="F52" s="11"/>
      <c r="H52" s="9"/>
      <c r="I52" s="11"/>
      <c r="K52" s="9"/>
      <c r="L52" s="10"/>
      <c r="M52" s="11"/>
      <c r="O52" s="9"/>
      <c r="P52" s="10"/>
      <c r="Q52" s="11"/>
      <c r="S52" s="9"/>
      <c r="T52" s="11"/>
    </row>
    <row r="54" spans="2:34" x14ac:dyDescent="0.3">
      <c r="D54" s="5">
        <f>SUM(D4:D52)</f>
        <v>209</v>
      </c>
      <c r="E54" s="5">
        <f>SUM(E4:E52)</f>
        <v>48</v>
      </c>
      <c r="F54" s="21">
        <f>AVERAGE(F4:F52)</f>
        <v>3.3297872340425534</v>
      </c>
      <c r="I54" s="5">
        <f>SUM(I4:I52)</f>
        <v>8</v>
      </c>
      <c r="M54" s="5">
        <f>SUM(M4:M52)</f>
        <v>44</v>
      </c>
      <c r="Q54" s="5">
        <f>SUM(Q4:Q52)</f>
        <v>22</v>
      </c>
      <c r="T54" s="5">
        <f>SUM(T4:T52)</f>
        <v>0</v>
      </c>
      <c r="V54" s="5">
        <f>SUM(V4:V52)</f>
        <v>600</v>
      </c>
      <c r="W54" s="5">
        <f>V54-(M54+Q54+T54)</f>
        <v>534</v>
      </c>
      <c r="X54" s="6">
        <f>((D54+I54)/W54)*100</f>
        <v>40.636704119850187</v>
      </c>
      <c r="Y54" s="6">
        <f>100-X54</f>
        <v>59.363295880149813</v>
      </c>
      <c r="Z54" s="6">
        <f>B4/120</f>
        <v>0.10833333333333334</v>
      </c>
      <c r="AA54" s="6">
        <f>H4/120</f>
        <v>0.35</v>
      </c>
      <c r="AB54" s="6" t="s">
        <v>26</v>
      </c>
      <c r="AC54" s="6">
        <f>((M54+2)/(V54-Q54))*100</f>
        <v>7.9584775086505193</v>
      </c>
      <c r="AD54" s="6">
        <v>6</v>
      </c>
      <c r="AE54" s="6">
        <f>I54</f>
        <v>8</v>
      </c>
      <c r="AF54" s="6">
        <v>8</v>
      </c>
      <c r="AG54" s="6">
        <f>(AF54/AE54)*100</f>
        <v>100</v>
      </c>
      <c r="AH54" s="6">
        <f>AVERAGE((M4+1),(M5+1),(M6+1),(M7+1),(M8+1),(M9+1),(M10+1))/120</f>
        <v>6.0714285714285714E-2</v>
      </c>
    </row>
    <row r="56" spans="2:34" x14ac:dyDescent="0.3">
      <c r="B56" s="5" t="s">
        <v>30</v>
      </c>
    </row>
  </sheetData>
  <mergeCells count="5">
    <mergeCell ref="H2:I2"/>
    <mergeCell ref="K2:M2"/>
    <mergeCell ref="O2:Q2"/>
    <mergeCell ref="S2:T2"/>
    <mergeCell ref="B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D10E-BBF9-5C48-94CD-C44133A9B04F}">
  <dimension ref="B2:AH47"/>
  <sheetViews>
    <sheetView topLeftCell="A26" zoomScale="75" workbookViewId="0">
      <selection activeCell="F28" sqref="F2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4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3.83203125" style="5" bestFit="1" customWidth="1"/>
    <col min="35" max="16384" width="8.83203125" style="5"/>
  </cols>
  <sheetData>
    <row r="2" spans="2:34" ht="81" customHeight="1" x14ac:dyDescent="0.3">
      <c r="B2" s="32" t="s">
        <v>0</v>
      </c>
      <c r="C2" s="33"/>
      <c r="D2" s="33"/>
      <c r="E2" s="33"/>
      <c r="F2" s="34"/>
      <c r="G2" s="13"/>
      <c r="H2" s="24" t="s">
        <v>4</v>
      </c>
      <c r="I2" s="25"/>
      <c r="J2" s="13"/>
      <c r="K2" s="26" t="s">
        <v>7</v>
      </c>
      <c r="L2" s="27"/>
      <c r="M2" s="28"/>
      <c r="N2" s="13"/>
      <c r="O2" s="29" t="s">
        <v>20</v>
      </c>
      <c r="P2" s="30"/>
      <c r="Q2" s="31"/>
      <c r="R2" s="13"/>
      <c r="S2" s="22" t="s">
        <v>8</v>
      </c>
      <c r="T2" s="23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24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28</v>
      </c>
    </row>
    <row r="3" spans="2:34" s="15" customFormat="1" x14ac:dyDescent="0.3">
      <c r="B3" s="12" t="s">
        <v>1</v>
      </c>
      <c r="C3" s="13" t="s">
        <v>2</v>
      </c>
      <c r="D3" s="13" t="s">
        <v>3</v>
      </c>
      <c r="E3" s="18" t="s">
        <v>19</v>
      </c>
      <c r="F3" s="19" t="s">
        <v>31</v>
      </c>
      <c r="G3" s="13"/>
      <c r="H3" s="12" t="s">
        <v>5</v>
      </c>
      <c r="I3" s="14" t="s">
        <v>6</v>
      </c>
      <c r="J3" s="13"/>
      <c r="K3" s="12" t="s">
        <v>1</v>
      </c>
      <c r="L3" s="13" t="s">
        <v>2</v>
      </c>
      <c r="M3" s="14" t="s">
        <v>3</v>
      </c>
      <c r="N3" s="13"/>
      <c r="O3" s="12" t="s">
        <v>1</v>
      </c>
      <c r="P3" s="13" t="s">
        <v>2</v>
      </c>
      <c r="Q3" s="14" t="s">
        <v>3</v>
      </c>
      <c r="R3" s="13"/>
      <c r="S3" s="12" t="s">
        <v>5</v>
      </c>
      <c r="T3" s="14" t="s">
        <v>6</v>
      </c>
      <c r="U3" s="13"/>
      <c r="V3" s="13" t="s">
        <v>9</v>
      </c>
      <c r="X3" s="16"/>
      <c r="Y3" s="16"/>
      <c r="Z3" s="16"/>
      <c r="AA3" s="16"/>
      <c r="AB3" s="16"/>
      <c r="AC3" s="16"/>
      <c r="AD3" s="16"/>
    </row>
    <row r="4" spans="2:34" x14ac:dyDescent="0.3">
      <c r="B4" s="7">
        <v>2</v>
      </c>
      <c r="C4" s="5">
        <v>2</v>
      </c>
      <c r="D4" s="5">
        <f>(C4-B4)+1</f>
        <v>1</v>
      </c>
      <c r="E4" s="5">
        <v>1</v>
      </c>
      <c r="F4" s="20">
        <f>((B5-C4)-1)*0.5</f>
        <v>6.5</v>
      </c>
      <c r="H4" s="7">
        <v>36</v>
      </c>
      <c r="I4" s="8">
        <v>1</v>
      </c>
      <c r="K4" s="7">
        <v>37</v>
      </c>
      <c r="L4" s="5">
        <v>43</v>
      </c>
      <c r="M4" s="8">
        <f>(L4-K4)+1</f>
        <v>7</v>
      </c>
      <c r="O4" s="7">
        <v>27</v>
      </c>
      <c r="P4" s="5">
        <v>35</v>
      </c>
      <c r="Q4" s="8">
        <f>(P4-O4)+1</f>
        <v>9</v>
      </c>
      <c r="S4" s="7">
        <v>456</v>
      </c>
      <c r="T4" s="8">
        <v>1</v>
      </c>
      <c r="V4" s="5">
        <v>456</v>
      </c>
    </row>
    <row r="5" spans="2:34" x14ac:dyDescent="0.3">
      <c r="B5" s="7">
        <v>16</v>
      </c>
      <c r="C5" s="5">
        <v>16</v>
      </c>
      <c r="D5" s="5">
        <f t="shared" ref="D5:D22" si="0">(C5-B5)+1</f>
        <v>1</v>
      </c>
      <c r="E5" s="5">
        <v>1</v>
      </c>
      <c r="F5" s="20">
        <f t="shared" ref="F5:F43" si="1">((B6-C5)-1)*0.5</f>
        <v>1.5</v>
      </c>
      <c r="H5" s="7">
        <v>141</v>
      </c>
      <c r="I5" s="8">
        <v>1</v>
      </c>
      <c r="K5" s="7">
        <v>142</v>
      </c>
      <c r="L5" s="5">
        <v>144</v>
      </c>
      <c r="M5" s="8">
        <f t="shared" ref="M5:M8" si="2">(L5-K5)+1</f>
        <v>3</v>
      </c>
      <c r="O5" s="7"/>
      <c r="Q5" s="8"/>
      <c r="S5" s="7"/>
      <c r="T5" s="8"/>
    </row>
    <row r="6" spans="2:34" x14ac:dyDescent="0.3">
      <c r="B6" s="7">
        <v>20</v>
      </c>
      <c r="C6" s="5">
        <v>20</v>
      </c>
      <c r="D6" s="5">
        <f t="shared" si="0"/>
        <v>1</v>
      </c>
      <c r="E6" s="5">
        <v>1</v>
      </c>
      <c r="F6" s="20">
        <f>((B7-C6-Q4-M4)-1)*0.5</f>
        <v>7</v>
      </c>
      <c r="H6" s="7">
        <v>212</v>
      </c>
      <c r="I6" s="8">
        <v>1</v>
      </c>
      <c r="K6" s="7">
        <v>213</v>
      </c>
      <c r="L6" s="5">
        <v>220</v>
      </c>
      <c r="M6" s="8">
        <f t="shared" si="2"/>
        <v>8</v>
      </c>
      <c r="O6" s="7"/>
      <c r="Q6" s="8"/>
      <c r="S6" s="7"/>
      <c r="T6" s="8"/>
    </row>
    <row r="7" spans="2:34" x14ac:dyDescent="0.3">
      <c r="B7" s="7">
        <v>51</v>
      </c>
      <c r="C7" s="5">
        <v>51</v>
      </c>
      <c r="D7" s="5">
        <f t="shared" si="0"/>
        <v>1</v>
      </c>
      <c r="E7" s="5">
        <v>1</v>
      </c>
      <c r="F7" s="20">
        <f t="shared" si="1"/>
        <v>4</v>
      </c>
      <c r="H7" s="7">
        <v>226</v>
      </c>
      <c r="I7" s="8">
        <v>1</v>
      </c>
      <c r="K7" s="7">
        <v>227</v>
      </c>
      <c r="L7" s="5">
        <v>232</v>
      </c>
      <c r="M7" s="8">
        <f t="shared" si="2"/>
        <v>6</v>
      </c>
      <c r="O7" s="7"/>
      <c r="Q7" s="8"/>
      <c r="S7" s="7"/>
      <c r="T7" s="8"/>
    </row>
    <row r="8" spans="2:34" x14ac:dyDescent="0.3">
      <c r="B8" s="7">
        <v>60</v>
      </c>
      <c r="C8" s="5">
        <v>61</v>
      </c>
      <c r="D8" s="5">
        <f t="shared" si="0"/>
        <v>2</v>
      </c>
      <c r="E8" s="5">
        <v>1</v>
      </c>
      <c r="F8" s="20">
        <f t="shared" si="1"/>
        <v>4.5</v>
      </c>
      <c r="H8" s="7">
        <v>412</v>
      </c>
      <c r="I8" s="8">
        <v>1</v>
      </c>
      <c r="K8" s="7">
        <v>413</v>
      </c>
      <c r="L8" s="5">
        <v>455</v>
      </c>
      <c r="M8" s="8">
        <f t="shared" si="2"/>
        <v>43</v>
      </c>
      <c r="O8" s="7"/>
      <c r="Q8" s="8"/>
      <c r="S8" s="7"/>
      <c r="T8" s="8"/>
    </row>
    <row r="9" spans="2:34" x14ac:dyDescent="0.3">
      <c r="B9" s="7">
        <v>71</v>
      </c>
      <c r="C9" s="5">
        <v>71</v>
      </c>
      <c r="D9" s="5">
        <f t="shared" si="0"/>
        <v>1</v>
      </c>
      <c r="E9" s="5">
        <v>1</v>
      </c>
      <c r="F9" s="20">
        <f t="shared" si="1"/>
        <v>3</v>
      </c>
      <c r="H9" s="7"/>
      <c r="I9" s="8"/>
      <c r="K9" s="7"/>
      <c r="M9" s="8"/>
      <c r="O9" s="7"/>
      <c r="Q9" s="8"/>
      <c r="S9" s="7"/>
      <c r="T9" s="8"/>
    </row>
    <row r="10" spans="2:34" x14ac:dyDescent="0.3">
      <c r="B10" s="7">
        <v>78</v>
      </c>
      <c r="C10" s="5">
        <v>79</v>
      </c>
      <c r="D10" s="5">
        <f t="shared" si="0"/>
        <v>2</v>
      </c>
      <c r="E10" s="5">
        <v>1</v>
      </c>
      <c r="F10" s="20">
        <f t="shared" si="1"/>
        <v>3</v>
      </c>
      <c r="H10" s="7"/>
      <c r="I10" s="8"/>
      <c r="K10" s="7"/>
      <c r="M10" s="8"/>
      <c r="O10" s="7"/>
      <c r="Q10" s="8"/>
      <c r="S10" s="7"/>
      <c r="T10" s="8"/>
    </row>
    <row r="11" spans="2:34" x14ac:dyDescent="0.3">
      <c r="B11" s="7">
        <v>86</v>
      </c>
      <c r="C11" s="5">
        <v>86</v>
      </c>
      <c r="D11" s="5">
        <f t="shared" si="0"/>
        <v>1</v>
      </c>
      <c r="E11" s="5">
        <v>1</v>
      </c>
      <c r="F11" s="20">
        <f t="shared" si="1"/>
        <v>1</v>
      </c>
      <c r="H11" s="7"/>
      <c r="I11" s="8"/>
      <c r="K11" s="7"/>
      <c r="M11" s="8"/>
      <c r="O11" s="7"/>
      <c r="Q11" s="8"/>
      <c r="S11" s="7"/>
      <c r="T11" s="8"/>
    </row>
    <row r="12" spans="2:34" x14ac:dyDescent="0.3">
      <c r="B12" s="7">
        <v>89</v>
      </c>
      <c r="C12" s="5">
        <v>91</v>
      </c>
      <c r="D12" s="5">
        <f t="shared" si="0"/>
        <v>3</v>
      </c>
      <c r="E12" s="5">
        <v>1</v>
      </c>
      <c r="F12" s="20">
        <f t="shared" si="1"/>
        <v>1.5</v>
      </c>
      <c r="H12" s="7"/>
      <c r="I12" s="8"/>
      <c r="K12" s="7"/>
      <c r="M12" s="8"/>
      <c r="O12" s="7"/>
      <c r="Q12" s="8"/>
      <c r="S12" s="7"/>
      <c r="T12" s="8"/>
    </row>
    <row r="13" spans="2:34" x14ac:dyDescent="0.3">
      <c r="B13" s="7">
        <v>95</v>
      </c>
      <c r="C13" s="5">
        <v>96</v>
      </c>
      <c r="D13" s="5">
        <f t="shared" si="0"/>
        <v>2</v>
      </c>
      <c r="E13" s="5">
        <v>1</v>
      </c>
      <c r="F13" s="20">
        <f t="shared" si="1"/>
        <v>3.5</v>
      </c>
      <c r="H13" s="7"/>
      <c r="I13" s="8"/>
      <c r="K13" s="7"/>
      <c r="M13" s="8"/>
      <c r="O13" s="7"/>
      <c r="Q13" s="8"/>
      <c r="S13" s="7"/>
      <c r="T13" s="8"/>
    </row>
    <row r="14" spans="2:34" x14ac:dyDescent="0.3">
      <c r="B14" s="7">
        <v>104</v>
      </c>
      <c r="C14" s="5">
        <v>104</v>
      </c>
      <c r="D14" s="5">
        <f t="shared" si="0"/>
        <v>1</v>
      </c>
      <c r="E14" s="5">
        <v>1</v>
      </c>
      <c r="F14" s="20">
        <f t="shared" si="1"/>
        <v>3.5</v>
      </c>
      <c r="H14" s="7"/>
      <c r="I14" s="8"/>
      <c r="K14" s="7"/>
      <c r="M14" s="8"/>
      <c r="O14" s="7"/>
      <c r="Q14" s="8"/>
      <c r="S14" s="7"/>
      <c r="T14" s="8"/>
    </row>
    <row r="15" spans="2:34" x14ac:dyDescent="0.3">
      <c r="B15" s="7">
        <v>112</v>
      </c>
      <c r="C15" s="5">
        <v>113</v>
      </c>
      <c r="D15" s="5">
        <f t="shared" si="0"/>
        <v>2</v>
      </c>
      <c r="E15" s="5">
        <v>1</v>
      </c>
      <c r="F15" s="20">
        <f t="shared" si="1"/>
        <v>4</v>
      </c>
      <c r="H15" s="7"/>
      <c r="I15" s="8"/>
      <c r="K15" s="7"/>
      <c r="M15" s="8"/>
      <c r="O15" s="7"/>
      <c r="Q15" s="8"/>
      <c r="S15" s="7"/>
      <c r="T15" s="8"/>
    </row>
    <row r="16" spans="2:34" x14ac:dyDescent="0.3">
      <c r="B16" s="7">
        <v>122</v>
      </c>
      <c r="C16" s="5">
        <v>122</v>
      </c>
      <c r="D16" s="5">
        <f t="shared" si="0"/>
        <v>1</v>
      </c>
      <c r="E16" s="5">
        <v>1</v>
      </c>
      <c r="F16" s="20">
        <f t="shared" si="1"/>
        <v>2</v>
      </c>
      <c r="H16" s="7"/>
      <c r="I16" s="8"/>
      <c r="K16" s="7"/>
      <c r="M16" s="8"/>
      <c r="O16" s="7"/>
      <c r="Q16" s="8"/>
      <c r="S16" s="7"/>
      <c r="T16" s="8"/>
    </row>
    <row r="17" spans="2:20" x14ac:dyDescent="0.3">
      <c r="B17" s="7">
        <v>127</v>
      </c>
      <c r="C17" s="5">
        <v>127</v>
      </c>
      <c r="D17" s="5">
        <f t="shared" si="0"/>
        <v>1</v>
      </c>
      <c r="E17" s="5">
        <v>1</v>
      </c>
      <c r="F17" s="20">
        <f t="shared" si="1"/>
        <v>2.5</v>
      </c>
      <c r="H17" s="7"/>
      <c r="I17" s="8"/>
      <c r="K17" s="7"/>
      <c r="M17" s="8"/>
      <c r="O17" s="7"/>
      <c r="Q17" s="8"/>
      <c r="S17" s="7"/>
      <c r="T17" s="8"/>
    </row>
    <row r="18" spans="2:20" x14ac:dyDescent="0.3">
      <c r="B18" s="7">
        <v>133</v>
      </c>
      <c r="C18" s="5">
        <v>133</v>
      </c>
      <c r="D18" s="5">
        <f t="shared" si="0"/>
        <v>1</v>
      </c>
      <c r="E18" s="5">
        <v>1</v>
      </c>
      <c r="F18" s="20">
        <f t="shared" si="1"/>
        <v>2.5</v>
      </c>
      <c r="H18" s="7"/>
      <c r="I18" s="8"/>
      <c r="K18" s="7"/>
      <c r="M18" s="8"/>
      <c r="O18" s="7"/>
      <c r="Q18" s="8"/>
      <c r="S18" s="7"/>
      <c r="T18" s="8"/>
    </row>
    <row r="19" spans="2:20" x14ac:dyDescent="0.3">
      <c r="B19" s="7">
        <v>139</v>
      </c>
      <c r="C19" s="5">
        <v>139</v>
      </c>
      <c r="D19" s="5">
        <f t="shared" si="0"/>
        <v>1</v>
      </c>
      <c r="E19" s="5">
        <v>1</v>
      </c>
      <c r="F19" s="20">
        <f t="shared" si="1"/>
        <v>0</v>
      </c>
      <c r="H19" s="7"/>
      <c r="I19" s="8"/>
      <c r="K19" s="7"/>
      <c r="M19" s="8"/>
      <c r="O19" s="7"/>
      <c r="Q19" s="8"/>
      <c r="S19" s="7"/>
      <c r="T19" s="8"/>
    </row>
    <row r="20" spans="2:20" x14ac:dyDescent="0.3">
      <c r="B20" s="7">
        <v>140</v>
      </c>
      <c r="C20" s="5">
        <v>140</v>
      </c>
      <c r="D20" s="5">
        <f t="shared" si="0"/>
        <v>1</v>
      </c>
      <c r="E20" s="5">
        <v>1</v>
      </c>
      <c r="F20" s="20">
        <f>((B21-C20-M5)-1)*0.5</f>
        <v>0.5</v>
      </c>
      <c r="H20" s="7"/>
      <c r="I20" s="8"/>
      <c r="K20" s="7"/>
      <c r="M20" s="8"/>
      <c r="O20" s="7"/>
      <c r="Q20" s="8"/>
      <c r="S20" s="7"/>
      <c r="T20" s="8"/>
    </row>
    <row r="21" spans="2:20" x14ac:dyDescent="0.3">
      <c r="B21" s="7">
        <v>145</v>
      </c>
      <c r="C21" s="5">
        <v>151</v>
      </c>
      <c r="D21" s="5">
        <f t="shared" si="0"/>
        <v>7</v>
      </c>
      <c r="E21" s="5">
        <v>1</v>
      </c>
      <c r="F21" s="20">
        <f t="shared" si="1"/>
        <v>1.5</v>
      </c>
      <c r="H21" s="7"/>
      <c r="I21" s="8"/>
      <c r="K21" s="7"/>
      <c r="M21" s="8"/>
      <c r="O21" s="7"/>
      <c r="Q21" s="8"/>
      <c r="S21" s="7"/>
      <c r="T21" s="8"/>
    </row>
    <row r="22" spans="2:20" x14ac:dyDescent="0.3">
      <c r="B22" s="7">
        <v>155</v>
      </c>
      <c r="C22" s="5">
        <v>155</v>
      </c>
      <c r="D22" s="5">
        <f t="shared" si="0"/>
        <v>1</v>
      </c>
      <c r="E22" s="5">
        <v>1</v>
      </c>
      <c r="F22" s="20">
        <f t="shared" si="1"/>
        <v>1.5</v>
      </c>
      <c r="H22" s="7"/>
      <c r="I22" s="8"/>
      <c r="K22" s="7"/>
      <c r="M22" s="8"/>
      <c r="O22" s="7"/>
      <c r="Q22" s="8"/>
      <c r="S22" s="7"/>
      <c r="T22" s="8"/>
    </row>
    <row r="23" spans="2:20" x14ac:dyDescent="0.3">
      <c r="B23" s="7">
        <v>159</v>
      </c>
      <c r="C23" s="5">
        <v>159</v>
      </c>
      <c r="D23" s="5">
        <f t="shared" ref="D23:D40" si="3">(C23-B23)+1</f>
        <v>1</v>
      </c>
      <c r="E23" s="5">
        <v>1</v>
      </c>
      <c r="F23" s="20">
        <f t="shared" si="1"/>
        <v>0.5</v>
      </c>
      <c r="H23" s="7"/>
      <c r="I23" s="8"/>
      <c r="K23" s="7"/>
      <c r="M23" s="8"/>
      <c r="O23" s="7"/>
      <c r="Q23" s="8"/>
      <c r="S23" s="7"/>
      <c r="T23" s="8"/>
    </row>
    <row r="24" spans="2:20" x14ac:dyDescent="0.3">
      <c r="B24" s="7">
        <v>161</v>
      </c>
      <c r="C24" s="5">
        <v>161</v>
      </c>
      <c r="D24" s="5">
        <f t="shared" si="3"/>
        <v>1</v>
      </c>
      <c r="E24" s="5">
        <v>1</v>
      </c>
      <c r="F24" s="20">
        <f t="shared" si="1"/>
        <v>4.5</v>
      </c>
      <c r="H24" s="7"/>
      <c r="I24" s="8"/>
      <c r="K24" s="7"/>
      <c r="M24" s="8"/>
      <c r="O24" s="7"/>
      <c r="Q24" s="8"/>
      <c r="S24" s="7"/>
      <c r="T24" s="8"/>
    </row>
    <row r="25" spans="2:20" x14ac:dyDescent="0.3">
      <c r="B25" s="7">
        <v>171</v>
      </c>
      <c r="C25" s="5">
        <v>171</v>
      </c>
      <c r="D25" s="5">
        <f t="shared" si="3"/>
        <v>1</v>
      </c>
      <c r="E25" s="5">
        <v>1</v>
      </c>
      <c r="F25" s="20">
        <f t="shared" si="1"/>
        <v>2</v>
      </c>
      <c r="H25" s="7"/>
      <c r="I25" s="8"/>
      <c r="K25" s="7"/>
      <c r="M25" s="8"/>
      <c r="O25" s="7"/>
      <c r="Q25" s="8"/>
      <c r="S25" s="7"/>
      <c r="T25" s="8"/>
    </row>
    <row r="26" spans="2:20" x14ac:dyDescent="0.3">
      <c r="B26" s="7">
        <v>176</v>
      </c>
      <c r="C26" s="5">
        <v>177</v>
      </c>
      <c r="D26" s="5">
        <f t="shared" si="3"/>
        <v>2</v>
      </c>
      <c r="E26" s="5">
        <v>1</v>
      </c>
      <c r="F26" s="20">
        <f t="shared" si="1"/>
        <v>11</v>
      </c>
      <c r="H26" s="7"/>
      <c r="I26" s="8"/>
      <c r="K26" s="7"/>
      <c r="M26" s="8"/>
      <c r="O26" s="7"/>
      <c r="Q26" s="8"/>
      <c r="S26" s="7"/>
      <c r="T26" s="8"/>
    </row>
    <row r="27" spans="2:20" x14ac:dyDescent="0.3">
      <c r="B27" s="7">
        <v>200</v>
      </c>
      <c r="C27" s="5">
        <v>202</v>
      </c>
      <c r="D27" s="5">
        <f t="shared" si="3"/>
        <v>3</v>
      </c>
      <c r="E27" s="5">
        <v>1</v>
      </c>
      <c r="F27" s="20">
        <f>((B28-C27-M7)-1)*0.5</f>
        <v>15</v>
      </c>
      <c r="H27" s="7"/>
      <c r="I27" s="8"/>
      <c r="K27" s="7"/>
      <c r="M27" s="8"/>
      <c r="O27" s="7"/>
      <c r="Q27" s="8"/>
      <c r="S27" s="7"/>
      <c r="T27" s="8"/>
    </row>
    <row r="28" spans="2:20" x14ac:dyDescent="0.3">
      <c r="B28" s="7">
        <v>239</v>
      </c>
      <c r="C28" s="5">
        <v>243</v>
      </c>
      <c r="D28" s="5">
        <f t="shared" si="3"/>
        <v>5</v>
      </c>
      <c r="E28" s="5">
        <v>1</v>
      </c>
      <c r="F28" s="20">
        <f t="shared" si="1"/>
        <v>1</v>
      </c>
      <c r="H28" s="7"/>
      <c r="I28" s="8"/>
      <c r="K28" s="7"/>
      <c r="M28" s="8"/>
      <c r="O28" s="7"/>
      <c r="Q28" s="8"/>
      <c r="S28" s="7"/>
      <c r="T28" s="8"/>
    </row>
    <row r="29" spans="2:20" x14ac:dyDescent="0.3">
      <c r="B29" s="7">
        <v>246</v>
      </c>
      <c r="C29" s="5">
        <v>247</v>
      </c>
      <c r="D29" s="5">
        <f t="shared" si="3"/>
        <v>2</v>
      </c>
      <c r="E29" s="5">
        <v>1</v>
      </c>
      <c r="F29" s="20">
        <f t="shared" si="1"/>
        <v>5</v>
      </c>
      <c r="H29" s="7"/>
      <c r="I29" s="8"/>
      <c r="K29" s="7"/>
      <c r="M29" s="8"/>
      <c r="O29" s="7"/>
      <c r="Q29" s="8"/>
      <c r="S29" s="7"/>
      <c r="T29" s="8"/>
    </row>
    <row r="30" spans="2:20" x14ac:dyDescent="0.3">
      <c r="B30" s="7">
        <v>258</v>
      </c>
      <c r="C30" s="5">
        <v>261</v>
      </c>
      <c r="D30" s="5">
        <f t="shared" si="3"/>
        <v>4</v>
      </c>
      <c r="E30" s="5">
        <v>1</v>
      </c>
      <c r="F30" s="20">
        <f t="shared" si="1"/>
        <v>3</v>
      </c>
      <c r="H30" s="7"/>
      <c r="I30" s="8"/>
      <c r="K30" s="7"/>
      <c r="M30" s="8"/>
      <c r="O30" s="7"/>
      <c r="Q30" s="8"/>
      <c r="S30" s="7"/>
      <c r="T30" s="8"/>
    </row>
    <row r="31" spans="2:20" x14ac:dyDescent="0.3">
      <c r="B31" s="7">
        <v>268</v>
      </c>
      <c r="C31" s="5">
        <v>268</v>
      </c>
      <c r="D31" s="5">
        <f t="shared" si="3"/>
        <v>1</v>
      </c>
      <c r="E31" s="5">
        <v>1</v>
      </c>
      <c r="F31" s="20">
        <f t="shared" si="1"/>
        <v>4</v>
      </c>
      <c r="H31" s="7"/>
      <c r="I31" s="8"/>
      <c r="K31" s="7"/>
      <c r="M31" s="8"/>
      <c r="O31" s="7"/>
      <c r="Q31" s="8"/>
      <c r="S31" s="7"/>
      <c r="T31" s="8"/>
    </row>
    <row r="32" spans="2:20" x14ac:dyDescent="0.3">
      <c r="B32" s="7">
        <v>277</v>
      </c>
      <c r="C32" s="5">
        <v>278</v>
      </c>
      <c r="D32" s="5">
        <f t="shared" si="3"/>
        <v>2</v>
      </c>
      <c r="E32" s="5">
        <v>1</v>
      </c>
      <c r="F32" s="20">
        <f t="shared" si="1"/>
        <v>5</v>
      </c>
      <c r="H32" s="7"/>
      <c r="I32" s="8"/>
      <c r="K32" s="7"/>
      <c r="M32" s="8"/>
      <c r="O32" s="7"/>
      <c r="Q32" s="8"/>
      <c r="S32" s="7"/>
      <c r="T32" s="8"/>
    </row>
    <row r="33" spans="2:34" x14ac:dyDescent="0.3">
      <c r="B33" s="7">
        <v>289</v>
      </c>
      <c r="C33" s="5">
        <v>290</v>
      </c>
      <c r="D33" s="5">
        <f t="shared" si="3"/>
        <v>2</v>
      </c>
      <c r="E33" s="5">
        <v>1</v>
      </c>
      <c r="F33" s="20">
        <f t="shared" si="1"/>
        <v>8.5</v>
      </c>
      <c r="H33" s="7"/>
      <c r="I33" s="8"/>
      <c r="K33" s="7"/>
      <c r="M33" s="8"/>
      <c r="O33" s="7"/>
      <c r="Q33" s="8"/>
      <c r="S33" s="7"/>
      <c r="T33" s="8"/>
    </row>
    <row r="34" spans="2:34" x14ac:dyDescent="0.3">
      <c r="B34" s="7">
        <v>308</v>
      </c>
      <c r="C34" s="5">
        <v>308</v>
      </c>
      <c r="D34" s="5">
        <f t="shared" si="3"/>
        <v>1</v>
      </c>
      <c r="E34" s="5">
        <v>1</v>
      </c>
      <c r="F34" s="20">
        <f t="shared" si="1"/>
        <v>1.5</v>
      </c>
      <c r="H34" s="7"/>
      <c r="I34" s="8"/>
      <c r="K34" s="7"/>
      <c r="M34" s="8"/>
      <c r="O34" s="7"/>
      <c r="Q34" s="8"/>
      <c r="S34" s="7"/>
      <c r="T34" s="8"/>
    </row>
    <row r="35" spans="2:34" x14ac:dyDescent="0.3">
      <c r="B35" s="7">
        <v>312</v>
      </c>
      <c r="C35" s="5">
        <v>312</v>
      </c>
      <c r="D35" s="5">
        <f t="shared" si="3"/>
        <v>1</v>
      </c>
      <c r="E35" s="5">
        <v>1</v>
      </c>
      <c r="F35" s="20">
        <f t="shared" si="1"/>
        <v>2</v>
      </c>
      <c r="H35" s="7"/>
      <c r="I35" s="8"/>
      <c r="K35" s="7"/>
      <c r="M35" s="8"/>
      <c r="O35" s="7"/>
      <c r="Q35" s="8"/>
      <c r="S35" s="7"/>
      <c r="T35" s="8"/>
    </row>
    <row r="36" spans="2:34" x14ac:dyDescent="0.3">
      <c r="B36" s="7">
        <v>317</v>
      </c>
      <c r="C36" s="5">
        <v>317</v>
      </c>
      <c r="D36" s="5">
        <f t="shared" si="3"/>
        <v>1</v>
      </c>
      <c r="E36" s="5">
        <v>1</v>
      </c>
      <c r="F36" s="20">
        <f t="shared" si="1"/>
        <v>4</v>
      </c>
      <c r="H36" s="7"/>
      <c r="I36" s="8"/>
      <c r="K36" s="7"/>
      <c r="M36" s="8"/>
      <c r="O36" s="7"/>
      <c r="Q36" s="8"/>
      <c r="S36" s="7"/>
      <c r="T36" s="8"/>
    </row>
    <row r="37" spans="2:34" x14ac:dyDescent="0.3">
      <c r="B37" s="7">
        <v>326</v>
      </c>
      <c r="C37" s="5">
        <v>327</v>
      </c>
      <c r="D37" s="5">
        <f t="shared" si="3"/>
        <v>2</v>
      </c>
      <c r="E37" s="5">
        <v>1</v>
      </c>
      <c r="F37" s="20">
        <f t="shared" si="1"/>
        <v>1</v>
      </c>
      <c r="H37" s="7"/>
      <c r="I37" s="8"/>
      <c r="K37" s="7"/>
      <c r="M37" s="8"/>
      <c r="O37" s="7"/>
      <c r="Q37" s="8"/>
      <c r="S37" s="7"/>
      <c r="T37" s="8"/>
    </row>
    <row r="38" spans="2:34" x14ac:dyDescent="0.3">
      <c r="B38" s="7">
        <v>330</v>
      </c>
      <c r="C38" s="5">
        <v>330</v>
      </c>
      <c r="D38" s="5">
        <f t="shared" si="3"/>
        <v>1</v>
      </c>
      <c r="E38" s="5">
        <v>1</v>
      </c>
      <c r="F38" s="20">
        <f t="shared" si="1"/>
        <v>1.5</v>
      </c>
      <c r="H38" s="7"/>
      <c r="I38" s="8"/>
      <c r="K38" s="7"/>
      <c r="M38" s="8"/>
      <c r="O38" s="7"/>
      <c r="Q38" s="8"/>
      <c r="S38" s="7"/>
      <c r="T38" s="8"/>
    </row>
    <row r="39" spans="2:34" x14ac:dyDescent="0.3">
      <c r="B39" s="7">
        <v>334</v>
      </c>
      <c r="C39" s="5">
        <v>336</v>
      </c>
      <c r="D39" s="5">
        <f t="shared" si="3"/>
        <v>3</v>
      </c>
      <c r="E39" s="5">
        <v>1</v>
      </c>
      <c r="F39" s="20">
        <f t="shared" si="1"/>
        <v>4.5</v>
      </c>
      <c r="H39" s="7"/>
      <c r="I39" s="8"/>
      <c r="K39" s="7"/>
      <c r="M39" s="8"/>
      <c r="O39" s="7"/>
      <c r="Q39" s="8"/>
      <c r="S39" s="7"/>
      <c r="T39" s="8"/>
    </row>
    <row r="40" spans="2:34" x14ac:dyDescent="0.3">
      <c r="B40" s="7">
        <v>346</v>
      </c>
      <c r="C40" s="5">
        <v>346</v>
      </c>
      <c r="D40" s="5">
        <f t="shared" si="3"/>
        <v>1</v>
      </c>
      <c r="E40" s="5">
        <v>1</v>
      </c>
      <c r="F40" s="20">
        <f t="shared" si="1"/>
        <v>1</v>
      </c>
      <c r="H40" s="7"/>
      <c r="I40" s="8"/>
      <c r="K40" s="7"/>
      <c r="M40" s="8"/>
      <c r="O40" s="7"/>
      <c r="Q40" s="8"/>
      <c r="S40" s="7"/>
      <c r="T40" s="8"/>
    </row>
    <row r="41" spans="2:34" x14ac:dyDescent="0.3">
      <c r="B41" s="7">
        <v>349</v>
      </c>
      <c r="C41" s="5">
        <v>351</v>
      </c>
      <c r="D41" s="5">
        <f t="shared" ref="D41:D44" si="4">(C41-B41)+1</f>
        <v>3</v>
      </c>
      <c r="E41" s="5">
        <v>1</v>
      </c>
      <c r="F41" s="20">
        <f t="shared" si="1"/>
        <v>5</v>
      </c>
      <c r="H41" s="7"/>
      <c r="I41" s="8"/>
      <c r="K41" s="7"/>
      <c r="M41" s="8"/>
      <c r="O41" s="7"/>
      <c r="Q41" s="8"/>
      <c r="S41" s="7"/>
      <c r="T41" s="8"/>
    </row>
    <row r="42" spans="2:34" x14ac:dyDescent="0.3">
      <c r="B42" s="7">
        <v>362</v>
      </c>
      <c r="C42" s="5">
        <v>362</v>
      </c>
      <c r="D42" s="5">
        <f t="shared" si="4"/>
        <v>1</v>
      </c>
      <c r="E42" s="5">
        <v>1</v>
      </c>
      <c r="F42" s="20">
        <f t="shared" si="1"/>
        <v>12.5</v>
      </c>
      <c r="H42" s="7"/>
      <c r="I42" s="8"/>
      <c r="K42" s="7"/>
      <c r="M42" s="8"/>
      <c r="O42" s="7"/>
      <c r="Q42" s="8"/>
      <c r="S42" s="7"/>
      <c r="T42" s="8"/>
    </row>
    <row r="43" spans="2:34" x14ac:dyDescent="0.3">
      <c r="B43" s="7">
        <v>388</v>
      </c>
      <c r="C43" s="5">
        <v>390</v>
      </c>
      <c r="D43" s="5">
        <f t="shared" si="4"/>
        <v>3</v>
      </c>
      <c r="E43" s="5">
        <v>1</v>
      </c>
      <c r="F43" s="20">
        <f t="shared" si="1"/>
        <v>6.5</v>
      </c>
      <c r="H43" s="7"/>
      <c r="I43" s="8"/>
      <c r="K43" s="7"/>
      <c r="M43" s="8"/>
      <c r="O43" s="7"/>
      <c r="Q43" s="8"/>
      <c r="S43" s="7"/>
      <c r="T43" s="8"/>
    </row>
    <row r="44" spans="2:34" x14ac:dyDescent="0.3">
      <c r="B44" s="7">
        <v>404</v>
      </c>
      <c r="C44" s="5">
        <v>404</v>
      </c>
      <c r="D44" s="5">
        <f t="shared" si="4"/>
        <v>1</v>
      </c>
      <c r="E44" s="5">
        <v>1</v>
      </c>
      <c r="F44" s="8"/>
      <c r="H44" s="7"/>
      <c r="I44" s="8"/>
      <c r="K44" s="7"/>
      <c r="M44" s="8"/>
      <c r="O44" s="7"/>
      <c r="Q44" s="8"/>
      <c r="S44" s="7"/>
      <c r="T44" s="8"/>
    </row>
    <row r="45" spans="2:34" x14ac:dyDescent="0.3">
      <c r="B45" s="9"/>
      <c r="C45" s="10"/>
      <c r="D45" s="10"/>
      <c r="E45" s="10"/>
      <c r="F45" s="11"/>
      <c r="H45" s="9"/>
      <c r="I45" s="11"/>
      <c r="K45" s="9"/>
      <c r="L45" s="10"/>
      <c r="M45" s="11"/>
      <c r="O45" s="9"/>
      <c r="P45" s="10"/>
      <c r="Q45" s="11"/>
      <c r="S45" s="9"/>
      <c r="T45" s="11"/>
    </row>
    <row r="47" spans="2:34" x14ac:dyDescent="0.3">
      <c r="D47" s="5">
        <f>SUM(D4:D45)</f>
        <v>73</v>
      </c>
      <c r="E47" s="5">
        <f>SUM(E4:E45)</f>
        <v>41</v>
      </c>
      <c r="F47" s="21">
        <f>AVERAGE(F4:F45)</f>
        <v>3.8125</v>
      </c>
      <c r="I47" s="5">
        <f>SUM(I4:I45)</f>
        <v>5</v>
      </c>
      <c r="M47" s="5">
        <f>SUM(M4:M45)</f>
        <v>67</v>
      </c>
      <c r="Q47" s="5">
        <f>SUM(Q4:Q45)</f>
        <v>9</v>
      </c>
      <c r="T47" s="5">
        <f>SUM(T4:T45)</f>
        <v>1</v>
      </c>
      <c r="V47" s="5">
        <f>SUM(V4:V45)</f>
        <v>456</v>
      </c>
      <c r="W47" s="5">
        <f>V47-(M47+Q47+T47)</f>
        <v>379</v>
      </c>
      <c r="X47" s="6">
        <f>((D47+I47)/W47)*100</f>
        <v>20.580474934036939</v>
      </c>
      <c r="Y47" s="6">
        <f>100-X47</f>
        <v>79.419525065963057</v>
      </c>
      <c r="Z47" s="6">
        <f>B4/120</f>
        <v>1.6666666666666666E-2</v>
      </c>
      <c r="AA47" s="6">
        <f>H4/120</f>
        <v>0.3</v>
      </c>
      <c r="AB47" s="6">
        <f>(M8+2)/120</f>
        <v>0.375</v>
      </c>
      <c r="AC47" s="6">
        <f>((M47+2)/(V47-Q47))*100</f>
        <v>15.436241610738255</v>
      </c>
      <c r="AD47" s="6">
        <f>S4/120</f>
        <v>3.8</v>
      </c>
      <c r="AE47" s="6">
        <f>I47</f>
        <v>5</v>
      </c>
      <c r="AF47" s="6">
        <v>4</v>
      </c>
      <c r="AG47" s="6">
        <f>(AF47/AE47)*100</f>
        <v>80</v>
      </c>
      <c r="AH47" s="6">
        <f>AVERAGE((M4+1),(M5+1),(M6+1),(M7+1))/120</f>
        <v>5.8333333333333334E-2</v>
      </c>
    </row>
  </sheetData>
  <mergeCells count="5">
    <mergeCell ref="H2:I2"/>
    <mergeCell ref="K2:M2"/>
    <mergeCell ref="O2:Q2"/>
    <mergeCell ref="S2:T2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Worm 9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2025-04-29T01:56:09Z</dcterms:modified>
</cp:coreProperties>
</file>