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McClure, Patel et al, 2025/New figures and outline/Behavior worksheets/2025-02-27 Ex354/"/>
    </mc:Choice>
  </mc:AlternateContent>
  <xr:revisionPtr revIDLastSave="0" documentId="13_ncr:1_{87B4F3EC-4697-1747-B799-7A844A7B8E0C}" xr6:coauthVersionLast="47" xr6:coauthVersionMax="47" xr10:uidLastSave="{00000000-0000-0000-0000-000000000000}"/>
  <bookViews>
    <workbookView xWindow="300" yWindow="580" windowWidth="28100" windowHeight="14620" activeTab="9" xr2:uid="{E8647115-4527-472B-9C5C-A7FAAB6ACF7F}"/>
  </bookViews>
  <sheets>
    <sheet name="Worm 1" sheetId="3" r:id="rId1"/>
    <sheet name="Worm 2" sheetId="19" r:id="rId2"/>
    <sheet name="Worm 3" sheetId="20" r:id="rId3"/>
    <sheet name="Worm 4" sheetId="21" r:id="rId4"/>
    <sheet name="Worm 5" sheetId="22" r:id="rId5"/>
    <sheet name="Worm 6" sheetId="23" r:id="rId6"/>
    <sheet name="Worm 7" sheetId="24" r:id="rId7"/>
    <sheet name="Worm 8" sheetId="25" r:id="rId8"/>
    <sheet name="Worm 9" sheetId="26" r:id="rId9"/>
    <sheet name="Compiled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7" i="20" l="1"/>
  <c r="AA9" i="26"/>
  <c r="AA8" i="25"/>
  <c r="AG8" i="24"/>
  <c r="AA8" i="24"/>
  <c r="AC9" i="26"/>
  <c r="Z9" i="26"/>
  <c r="Y9" i="26"/>
  <c r="U9" i="26"/>
  <c r="S9" i="26"/>
  <c r="H9" i="26"/>
  <c r="AD9" i="26" s="1"/>
  <c r="AF9" i="26" s="1"/>
  <c r="E9" i="26"/>
  <c r="D6" i="26"/>
  <c r="P9" i="26"/>
  <c r="D5" i="26"/>
  <c r="L4" i="26"/>
  <c r="D4" i="26"/>
  <c r="AA14" i="23"/>
  <c r="AG11" i="22"/>
  <c r="AA11" i="22"/>
  <c r="D6" i="22"/>
  <c r="D7" i="22"/>
  <c r="D8" i="22"/>
  <c r="AA7" i="21"/>
  <c r="AA13" i="3"/>
  <c r="L9" i="26" l="1"/>
  <c r="AB9" i="26" s="1"/>
  <c r="D9" i="26"/>
  <c r="AC8" i="25"/>
  <c r="Z8" i="25"/>
  <c r="Y8" i="25"/>
  <c r="U8" i="25"/>
  <c r="S8" i="25"/>
  <c r="H8" i="25"/>
  <c r="AD8" i="25" s="1"/>
  <c r="AF8" i="25" s="1"/>
  <c r="E8" i="25"/>
  <c r="P8" i="25"/>
  <c r="D5" i="25"/>
  <c r="L4" i="25"/>
  <c r="D4" i="25"/>
  <c r="AC8" i="24"/>
  <c r="Z8" i="24"/>
  <c r="Y8" i="24"/>
  <c r="U8" i="24"/>
  <c r="S8" i="24"/>
  <c r="H8" i="24"/>
  <c r="AD8" i="24" s="1"/>
  <c r="AF8" i="24" s="1"/>
  <c r="E8" i="24"/>
  <c r="L5" i="24"/>
  <c r="D5" i="24"/>
  <c r="L4" i="24"/>
  <c r="D4" i="24"/>
  <c r="AC14" i="23"/>
  <c r="Z14" i="23"/>
  <c r="Y14" i="23"/>
  <c r="U14" i="23"/>
  <c r="S14" i="23"/>
  <c r="P14" i="23"/>
  <c r="H14" i="23"/>
  <c r="AD14" i="23" s="1"/>
  <c r="AF14" i="23" s="1"/>
  <c r="E14" i="23"/>
  <c r="D11" i="23"/>
  <c r="D10" i="23"/>
  <c r="D9" i="23"/>
  <c r="D8" i="23"/>
  <c r="D7" i="23"/>
  <c r="D6" i="23"/>
  <c r="D5" i="23"/>
  <c r="L4" i="23"/>
  <c r="D4" i="23"/>
  <c r="AC11" i="22"/>
  <c r="Z11" i="22"/>
  <c r="Y11" i="22"/>
  <c r="U11" i="22"/>
  <c r="S11" i="22"/>
  <c r="H11" i="22"/>
  <c r="AD11" i="22" s="1"/>
  <c r="AF11" i="22" s="1"/>
  <c r="E11" i="22"/>
  <c r="L5" i="22"/>
  <c r="D5" i="22"/>
  <c r="P4" i="22"/>
  <c r="L4" i="22"/>
  <c r="D4" i="22"/>
  <c r="AC7" i="21"/>
  <c r="Z7" i="21"/>
  <c r="Y7" i="21"/>
  <c r="U7" i="21"/>
  <c r="S7" i="21"/>
  <c r="H7" i="21"/>
  <c r="AD7" i="21" s="1"/>
  <c r="AF7" i="21" s="1"/>
  <c r="E7" i="21"/>
  <c r="P7" i="21"/>
  <c r="D7" i="21"/>
  <c r="L4" i="21"/>
  <c r="AC7" i="20"/>
  <c r="Z7" i="20"/>
  <c r="Y7" i="20"/>
  <c r="U7" i="20"/>
  <c r="S7" i="20"/>
  <c r="H7" i="20"/>
  <c r="AD7" i="20" s="1"/>
  <c r="AF7" i="20" s="1"/>
  <c r="E7" i="20"/>
  <c r="P7" i="20"/>
  <c r="L4" i="20"/>
  <c r="D4" i="20"/>
  <c r="P6" i="3"/>
  <c r="P5" i="3"/>
  <c r="P4" i="3"/>
  <c r="L4" i="3"/>
  <c r="AC13" i="3"/>
  <c r="D5" i="3"/>
  <c r="D6" i="3"/>
  <c r="D7" i="3"/>
  <c r="D8" i="3"/>
  <c r="D9" i="3"/>
  <c r="D10" i="3"/>
  <c r="D4" i="3"/>
  <c r="Z13" i="3"/>
  <c r="Y13" i="3"/>
  <c r="U13" i="3"/>
  <c r="S13" i="3"/>
  <c r="H13" i="3"/>
  <c r="AD13" i="3" s="1"/>
  <c r="AF13" i="3" s="1"/>
  <c r="E13" i="3"/>
  <c r="V9" i="26" l="1"/>
  <c r="W9" i="26"/>
  <c r="X9" i="26" s="1"/>
  <c r="L8" i="25"/>
  <c r="AB8" i="25" s="1"/>
  <c r="D8" i="25"/>
  <c r="P8" i="24"/>
  <c r="D8" i="24"/>
  <c r="L8" i="24"/>
  <c r="L14" i="23"/>
  <c r="AB14" i="23" s="1"/>
  <c r="D14" i="23"/>
  <c r="P11" i="22"/>
  <c r="L11" i="22"/>
  <c r="D11" i="22"/>
  <c r="L7" i="21"/>
  <c r="AB7" i="21" s="1"/>
  <c r="L7" i="20"/>
  <c r="AB7" i="20" s="1"/>
  <c r="D7" i="20"/>
  <c r="D13" i="3"/>
  <c r="L13" i="3"/>
  <c r="P13" i="3"/>
  <c r="V8" i="25" l="1"/>
  <c r="W8" i="25"/>
  <c r="X8" i="25" s="1"/>
  <c r="AB8" i="24"/>
  <c r="V8" i="24"/>
  <c r="W8" i="24" s="1"/>
  <c r="X8" i="24" s="1"/>
  <c r="V14" i="23"/>
  <c r="W14" i="23" s="1"/>
  <c r="X14" i="23" s="1"/>
  <c r="AB11" i="22"/>
  <c r="V11" i="22"/>
  <c r="W11" i="22" s="1"/>
  <c r="X11" i="22" s="1"/>
  <c r="V7" i="21"/>
  <c r="W7" i="21" s="1"/>
  <c r="X7" i="21" s="1"/>
  <c r="V7" i="20"/>
  <c r="W7" i="20" s="1"/>
  <c r="X7" i="20" s="1"/>
  <c r="AB13" i="3"/>
  <c r="V13" i="3"/>
  <c r="W13" i="3" s="1"/>
  <c r="X13" i="3" s="1"/>
</calcChain>
</file>

<file path=xl/sharedStrings.xml><?xml version="1.0" encoding="utf-8"?>
<sst xmlns="http://schemas.openxmlformats.org/spreadsheetml/2006/main" count="278" uniqueCount="29">
  <si>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</si>
  <si>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</si>
  <si>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</si>
  <si>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</si>
  <si>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</si>
  <si>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</si>
  <si>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</si>
  <si>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</si>
  <si>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</si>
  <si>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</si>
  <si>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Time to first puncture</t>
  </si>
  <si>
    <t>Total number of attempts</t>
  </si>
  <si>
    <t>Number of aborted attempts</t>
  </si>
  <si>
    <t>Worm ID</t>
  </si>
  <si>
    <t>Total Frames
(placement on skin to penetration or end)</t>
  </si>
  <si>
    <t>% of frames on skin 
spent pushing or puncturing</t>
  </si>
  <si>
    <t>% of frames on skin 
spent crawling</t>
  </si>
  <si>
    <t>% of aborted attempts</t>
  </si>
  <si>
    <t>Visible Frames 
on top of skin</t>
  </si>
  <si>
    <t>Bout count</t>
  </si>
  <si>
    <t>Not visible/Stuck in crevice</t>
  </si>
  <si>
    <t>Time to first push</t>
  </si>
  <si>
    <t>Burrowing time</t>
  </si>
  <si>
    <t>Time to penetration</t>
  </si>
  <si>
    <t>% time spent burrowing</t>
  </si>
  <si>
    <t>%time spent burrowing</t>
  </si>
  <si>
    <t>Time spent burrowing before 
aborted attempt</t>
  </si>
  <si>
    <t>N/A</t>
  </si>
  <si>
    <t>Reversing a lot; 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</si>
</sst>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8E297"/>
        <bgColor indexed="64"/>
      </patternFill>
    </fill>
    <fill>
      <patternFill patternType="solid">
        <fgColor rgb="FFFFD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009193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193"/>
      <color rgb="FFD5FC79"/>
      <color rgb="FFFFD579"/>
      <color rgb="FF9437FF"/>
      <color rgb="FF941651"/>
      <color rgb="FF0096FF"/>
      <color rgb="FF73FEFF"/>
      <color rgb="FF7A81FF"/>
      <color rgb="FFC8E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72F-410A-7F4D-B253-47801CB0567E}">
  <dimension ref="B2:AG13"/>
  <sheetViews>
    <sheetView zoomScale="50" workbookViewId="0">
      <selection activeCell="W13" sqref="W13:AG13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4.16406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12</v>
      </c>
      <c r="C4" s="5">
        <v>13</v>
      </c>
      <c r="D4" s="5">
        <f>(C4-B4)+1</f>
        <v>2</v>
      </c>
      <c r="E4" s="8">
        <v>1</v>
      </c>
      <c r="G4" s="7">
        <v>209</v>
      </c>
      <c r="H4" s="8">
        <v>1</v>
      </c>
      <c r="J4" s="7">
        <v>210</v>
      </c>
      <c r="K4" s="5">
        <v>248</v>
      </c>
      <c r="L4" s="8">
        <f>(K4-J4)+1</f>
        <v>39</v>
      </c>
      <c r="N4" s="7">
        <v>106</v>
      </c>
      <c r="O4" s="5">
        <v>111</v>
      </c>
      <c r="P4" s="8">
        <f>(O4-N4)+1</f>
        <v>6</v>
      </c>
      <c r="R4" s="7">
        <v>249</v>
      </c>
      <c r="S4" s="8">
        <v>1</v>
      </c>
      <c r="U4" s="5">
        <v>249</v>
      </c>
    </row>
    <row r="5" spans="2:33" x14ac:dyDescent="0.3">
      <c r="B5" s="7">
        <v>36</v>
      </c>
      <c r="C5" s="5">
        <v>40</v>
      </c>
      <c r="D5" s="5">
        <f t="shared" ref="D5:D10" si="0">(C5-B5)+1</f>
        <v>5</v>
      </c>
      <c r="E5" s="8">
        <v>1</v>
      </c>
      <c r="G5" s="7"/>
      <c r="H5" s="8"/>
      <c r="J5" s="7"/>
      <c r="L5" s="8"/>
      <c r="N5" s="7">
        <v>148</v>
      </c>
      <c r="O5" s="5">
        <v>150</v>
      </c>
      <c r="P5" s="8">
        <f t="shared" ref="P5:P6" si="1">(O5-N5)+1</f>
        <v>3</v>
      </c>
      <c r="R5" s="7"/>
      <c r="S5" s="8"/>
    </row>
    <row r="6" spans="2:33" x14ac:dyDescent="0.3">
      <c r="B6" s="7">
        <v>88</v>
      </c>
      <c r="C6" s="5">
        <v>90</v>
      </c>
      <c r="D6" s="5">
        <f t="shared" si="0"/>
        <v>3</v>
      </c>
      <c r="E6" s="8">
        <v>1</v>
      </c>
      <c r="G6" s="7"/>
      <c r="H6" s="8"/>
      <c r="J6" s="7"/>
      <c r="L6" s="8"/>
      <c r="N6" s="7">
        <v>195</v>
      </c>
      <c r="O6" s="5">
        <v>196</v>
      </c>
      <c r="P6" s="8">
        <f t="shared" si="1"/>
        <v>2</v>
      </c>
      <c r="R6" s="7"/>
      <c r="S6" s="8"/>
    </row>
    <row r="7" spans="2:33" x14ac:dyDescent="0.3">
      <c r="B7" s="7">
        <v>161</v>
      </c>
      <c r="C7" s="5">
        <v>161</v>
      </c>
      <c r="D7" s="5">
        <f t="shared" si="0"/>
        <v>1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199</v>
      </c>
      <c r="C8" s="5">
        <v>199</v>
      </c>
      <c r="D8" s="5">
        <f t="shared" si="0"/>
        <v>1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205</v>
      </c>
      <c r="C9" s="5">
        <v>205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207</v>
      </c>
      <c r="C10" s="5">
        <v>208</v>
      </c>
      <c r="D10" s="5">
        <f t="shared" si="0"/>
        <v>2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9"/>
      <c r="C11" s="10"/>
      <c r="D11" s="10"/>
      <c r="E11" s="11"/>
      <c r="G11" s="9"/>
      <c r="H11" s="11"/>
      <c r="J11" s="9"/>
      <c r="K11" s="10"/>
      <c r="L11" s="11"/>
      <c r="N11" s="9"/>
      <c r="O11" s="10"/>
      <c r="P11" s="11"/>
      <c r="R11" s="9"/>
      <c r="S11" s="11"/>
    </row>
    <row r="13" spans="2:33" x14ac:dyDescent="0.3">
      <c r="D13" s="5">
        <f>SUM(D4:D11)</f>
        <v>15</v>
      </c>
      <c r="E13" s="5">
        <f>SUM(E4:E11)</f>
        <v>7</v>
      </c>
      <c r="H13" s="5">
        <f>SUM(H4:H11)</f>
        <v>1</v>
      </c>
      <c r="L13" s="5">
        <f>SUM(L4:L11)</f>
        <v>39</v>
      </c>
      <c r="P13" s="5">
        <f>SUM(P4:P11)</f>
        <v>11</v>
      </c>
      <c r="S13" s="5">
        <f>SUM(S4:S11)</f>
        <v>1</v>
      </c>
      <c r="U13" s="5">
        <f>SUM(U4:U11)</f>
        <v>249</v>
      </c>
      <c r="V13" s="5">
        <f>U13-(L13+P13+S13)</f>
        <v>198</v>
      </c>
      <c r="W13" s="6">
        <f>((D13+H13)/V13)*100</f>
        <v>8.0808080808080813</v>
      </c>
      <c r="X13" s="6">
        <f>100-W13</f>
        <v>91.919191919191917</v>
      </c>
      <c r="Y13" s="6">
        <f>B4/120</f>
        <v>0.1</v>
      </c>
      <c r="Z13" s="6">
        <f>G4/120</f>
        <v>1.7416666666666667</v>
      </c>
      <c r="AA13" s="6">
        <f>(L4+2)/120</f>
        <v>0.34166666666666667</v>
      </c>
      <c r="AB13" s="6">
        <f>((L13+2)/(U13-P13))*100</f>
        <v>17.22689075630252</v>
      </c>
      <c r="AC13" s="6">
        <f>R4/120</f>
        <v>2.0750000000000002</v>
      </c>
      <c r="AD13" s="6">
        <f>H13</f>
        <v>1</v>
      </c>
      <c r="AE13" s="6">
        <v>0</v>
      </c>
      <c r="AF13" s="6">
        <f>(AE13/AD13)*100</f>
        <v>0</v>
      </c>
      <c r="AG13" s="6" t="s">
        <v>27</v>
      </c>
    </row>
  </sheetData>
  <mergeCells count="5">
    <mergeCell ref="R2:S2"/>
    <mergeCell ref="B2:E2"/>
    <mergeCell ref="G2:H2"/>
    <mergeCell ref="J2:L2"/>
    <mergeCell ref="N2:P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BF81F-277C-D245-8A7A-261AECD67554}">
  <dimension ref="B1:L10"/>
  <sheetViews>
    <sheetView tabSelected="1" workbookViewId="0">
      <selection activeCell="G15" sqref="G15"/>
    </sheetView>
  </sheetViews>
  <sheetFormatPr baseColWidth="10" defaultRowHeight="15" x14ac:dyDescent="0.2"/>
  <cols>
    <col min="1" max="1" width="3.33203125" customWidth="1"/>
    <col min="10" max="10" width="12.83203125" customWidth="1"/>
  </cols>
  <sheetData>
    <row r="1" spans="2:12" ht="11" customHeight="1" x14ac:dyDescent="0.2"/>
    <row r="2" spans="2:12" ht="80" x14ac:dyDescent="0.2">
      <c r="B2" s="2" t="s">
        <v>13</v>
      </c>
      <c r="C2" s="1" t="s">
        <v>15</v>
      </c>
      <c r="D2" s="1" t="s">
        <v>10</v>
      </c>
      <c r="E2" s="1" t="s">
        <v>22</v>
      </c>
      <c r="F2" s="1" t="s">
        <v>25</v>
      </c>
      <c r="G2" s="1" t="s">
        <v>23</v>
      </c>
      <c r="H2" s="1" t="s">
        <v>12</v>
      </c>
      <c r="I2" s="1"/>
      <c r="J2" s="1"/>
      <c r="K2" s="1"/>
      <c r="L2" s="1"/>
    </row>
    <row r="3" spans="2:12" x14ac:dyDescent="0.2">
      <c r="B3">
        <v>1</v>
      </c>
      <c r="C3" s="18">
        <v>8.0808080808080813</v>
      </c>
      <c r="D3" s="18">
        <v>1.7416666666666667</v>
      </c>
      <c r="E3" s="18">
        <v>0.34166666666666667</v>
      </c>
      <c r="F3" s="18">
        <v>17.22689075630252</v>
      </c>
      <c r="G3" s="18">
        <v>2.0750000000000002</v>
      </c>
      <c r="H3" s="18">
        <v>0</v>
      </c>
    </row>
    <row r="4" spans="2:12" x14ac:dyDescent="0.2">
      <c r="B4">
        <v>3</v>
      </c>
      <c r="C4" s="18">
        <v>98.529411764705884</v>
      </c>
      <c r="D4" s="18">
        <v>0.56666666666666665</v>
      </c>
      <c r="E4" s="18">
        <v>0.40833333333333333</v>
      </c>
      <c r="F4" s="18">
        <v>42.241379310344826</v>
      </c>
      <c r="G4" s="18">
        <v>0.96666666666666667</v>
      </c>
      <c r="H4" s="18">
        <v>0</v>
      </c>
    </row>
    <row r="5" spans="2:12" x14ac:dyDescent="0.2">
      <c r="B5">
        <v>4</v>
      </c>
      <c r="C5" s="18">
        <v>50</v>
      </c>
      <c r="D5" s="18">
        <v>1.6666666666666666E-2</v>
      </c>
      <c r="E5" s="18">
        <v>0.49166666666666664</v>
      </c>
      <c r="F5" s="18">
        <v>98.333333333333329</v>
      </c>
      <c r="G5" s="18">
        <v>0.5</v>
      </c>
      <c r="H5" s="18">
        <v>0</v>
      </c>
    </row>
    <row r="6" spans="2:12" x14ac:dyDescent="0.2">
      <c r="B6">
        <v>5</v>
      </c>
      <c r="C6" s="18">
        <v>53.488372093023251</v>
      </c>
      <c r="D6" s="18">
        <v>0.43333333333333335</v>
      </c>
      <c r="E6" s="18">
        <v>0.6</v>
      </c>
      <c r="F6" s="18">
        <v>46.202531645569621</v>
      </c>
      <c r="G6" s="18">
        <v>1.3416666666666666</v>
      </c>
      <c r="H6" s="18">
        <v>1</v>
      </c>
    </row>
    <row r="7" spans="2:12" x14ac:dyDescent="0.2">
      <c r="B7">
        <v>6</v>
      </c>
      <c r="C7" s="18">
        <v>56.741573033707873</v>
      </c>
      <c r="D7" s="18">
        <v>1.4833333333333334</v>
      </c>
      <c r="E7" s="18">
        <v>0.68333333333333335</v>
      </c>
      <c r="F7" s="18">
        <v>31.660231660231659</v>
      </c>
      <c r="G7" s="18">
        <v>2.1583333333333332</v>
      </c>
      <c r="H7" s="18">
        <v>0</v>
      </c>
    </row>
    <row r="8" spans="2:12" x14ac:dyDescent="0.2">
      <c r="B8">
        <v>7</v>
      </c>
      <c r="C8" s="18">
        <v>93.75</v>
      </c>
      <c r="D8" s="18">
        <v>7.4999999999999997E-2</v>
      </c>
      <c r="E8" s="18">
        <v>0.6</v>
      </c>
      <c r="F8" s="18">
        <v>82.285714285714278</v>
      </c>
      <c r="G8" s="18">
        <v>1.4583333333333333</v>
      </c>
      <c r="H8" s="18">
        <v>1</v>
      </c>
    </row>
    <row r="9" spans="2:12" x14ac:dyDescent="0.2">
      <c r="B9">
        <v>8</v>
      </c>
      <c r="C9" s="18">
        <v>27.27272727272727</v>
      </c>
      <c r="D9" s="18">
        <v>9.166666666666666E-2</v>
      </c>
      <c r="E9" s="18">
        <v>0.69166666666666665</v>
      </c>
      <c r="F9" s="18">
        <v>89.247311827956992</v>
      </c>
      <c r="G9" s="18">
        <v>0.77500000000000002</v>
      </c>
      <c r="H9" s="18">
        <v>0</v>
      </c>
    </row>
    <row r="10" spans="2:12" x14ac:dyDescent="0.2">
      <c r="B10">
        <v>9</v>
      </c>
      <c r="C10" s="18">
        <v>85.714285714285708</v>
      </c>
      <c r="D10" s="18">
        <v>0.17499999999999999</v>
      </c>
      <c r="E10" s="18">
        <v>0.8</v>
      </c>
      <c r="F10" s="18">
        <v>82.758620689655174</v>
      </c>
      <c r="G10" s="18">
        <v>0.96666666666666667</v>
      </c>
      <c r="H10" s="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1278A-4A7C-0543-B9C5-BA9F9DFB7644}">
  <dimension ref="B2:AC2"/>
  <sheetViews>
    <sheetView zoomScale="50" workbookViewId="0">
      <selection activeCell="B3" sqref="B3"/>
    </sheetView>
  </sheetViews>
  <sheetFormatPr baseColWidth="10" defaultColWidth="8.83203125" defaultRowHeight="24" x14ac:dyDescent="0.3"/>
  <cols>
    <col min="1" max="22" width="8.83203125" style="5"/>
    <col min="23" max="29" width="8.83203125" style="6"/>
    <col min="30" max="16384" width="8.83203125" style="5"/>
  </cols>
  <sheetData>
    <row r="2" spans="2:2" x14ac:dyDescent="0.3">
      <c r="B2" s="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F69D6-E9B0-DE4D-8FC5-9C58178E0F6E}">
  <dimension ref="B2:AG7"/>
  <sheetViews>
    <sheetView topLeftCell="K1" zoomScale="56" workbookViewId="0">
      <selection activeCell="AA7" sqref="AA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67</v>
      </c>
      <c r="D4" s="5">
        <f>(C4-B4)+1</f>
        <v>66</v>
      </c>
      <c r="E4" s="8">
        <v>1</v>
      </c>
      <c r="G4" s="7">
        <v>68</v>
      </c>
      <c r="H4" s="8">
        <v>1</v>
      </c>
      <c r="J4" s="7">
        <v>69</v>
      </c>
      <c r="K4" s="5">
        <v>115</v>
      </c>
      <c r="L4" s="8">
        <f>(K4-J4)+1</f>
        <v>47</v>
      </c>
      <c r="N4" s="7"/>
      <c r="P4" s="8"/>
      <c r="R4" s="7">
        <v>116</v>
      </c>
      <c r="S4" s="8">
        <v>1</v>
      </c>
      <c r="U4" s="5">
        <v>116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66</v>
      </c>
      <c r="E7" s="5">
        <f>SUM(E4:E5)</f>
        <v>1</v>
      </c>
      <c r="H7" s="5">
        <f>SUM(H4:H5)</f>
        <v>1</v>
      </c>
      <c r="L7" s="5">
        <f>SUM(L4:L5)</f>
        <v>47</v>
      </c>
      <c r="P7" s="5">
        <f>SUM(P4:P5)</f>
        <v>0</v>
      </c>
      <c r="S7" s="5">
        <f>SUM(S4:S5)</f>
        <v>1</v>
      </c>
      <c r="U7" s="5">
        <f>SUM(U4:U5)</f>
        <v>116</v>
      </c>
      <c r="V7" s="5">
        <f>U7-(L7+P7+S7)</f>
        <v>68</v>
      </c>
      <c r="W7" s="6">
        <f>((D7+H7)/V7)*100</f>
        <v>98.529411764705884</v>
      </c>
      <c r="X7" s="6">
        <f>100-W7</f>
        <v>1.470588235294116</v>
      </c>
      <c r="Y7" s="6">
        <f>B4/120</f>
        <v>1.6666666666666666E-2</v>
      </c>
      <c r="Z7" s="6">
        <f>G4/120</f>
        <v>0.56666666666666665</v>
      </c>
      <c r="AA7" s="6">
        <f>(L4+2)/120</f>
        <v>0.40833333333333333</v>
      </c>
      <c r="AB7" s="6">
        <f>((L7+2)/(U7-P7))*100</f>
        <v>42.241379310344826</v>
      </c>
      <c r="AC7" s="6">
        <f>R4/120</f>
        <v>0.96666666666666667</v>
      </c>
      <c r="AD7" s="6">
        <f>H7</f>
        <v>1</v>
      </c>
      <c r="AE7" s="6">
        <v>0</v>
      </c>
      <c r="AF7" s="6">
        <f>(AE7/AD7)*100</f>
        <v>0</v>
      </c>
      <c r="AG7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8488F-49A8-B64C-91AC-CC11F5AB3394}">
  <dimension ref="B2:AG7"/>
  <sheetViews>
    <sheetView topLeftCell="G1" zoomScale="56" workbookViewId="0">
      <selection activeCell="W7" sqref="W7:AG7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/>
      <c r="E4" s="8"/>
      <c r="G4" s="7">
        <v>2</v>
      </c>
      <c r="H4" s="8">
        <v>1</v>
      </c>
      <c r="J4" s="7">
        <v>3</v>
      </c>
      <c r="K4" s="5">
        <v>59</v>
      </c>
      <c r="L4" s="8">
        <f>(K4-J4)+1</f>
        <v>57</v>
      </c>
      <c r="N4" s="7"/>
      <c r="P4" s="8"/>
      <c r="R4" s="7">
        <v>60</v>
      </c>
      <c r="S4" s="8">
        <v>1</v>
      </c>
      <c r="U4" s="5">
        <v>60</v>
      </c>
    </row>
    <row r="5" spans="2:33" x14ac:dyDescent="0.3">
      <c r="B5" s="9"/>
      <c r="C5" s="10"/>
      <c r="D5" s="10"/>
      <c r="E5" s="11"/>
      <c r="G5" s="9"/>
      <c r="H5" s="11"/>
      <c r="J5" s="9"/>
      <c r="K5" s="10"/>
      <c r="L5" s="11"/>
      <c r="N5" s="9"/>
      <c r="O5" s="10"/>
      <c r="P5" s="11"/>
      <c r="R5" s="9"/>
      <c r="S5" s="11"/>
    </row>
    <row r="7" spans="2:33" x14ac:dyDescent="0.3">
      <c r="D7" s="5">
        <f>SUM(D4:D5)</f>
        <v>0</v>
      </c>
      <c r="E7" s="5">
        <f>SUM(E4:E5)</f>
        <v>0</v>
      </c>
      <c r="H7" s="5">
        <f>SUM(H4:H5)</f>
        <v>1</v>
      </c>
      <c r="L7" s="5">
        <f>SUM(L4:L5)</f>
        <v>57</v>
      </c>
      <c r="P7" s="5">
        <f>SUM(P4:P5)</f>
        <v>0</v>
      </c>
      <c r="S7" s="5">
        <f>SUM(S4:S5)</f>
        <v>1</v>
      </c>
      <c r="U7" s="5">
        <f>SUM(U4:U5)</f>
        <v>60</v>
      </c>
      <c r="V7" s="5">
        <f>U7-(L7+P7+S7)</f>
        <v>2</v>
      </c>
      <c r="W7" s="6">
        <f>((D7+H7)/V7)*100</f>
        <v>50</v>
      </c>
      <c r="X7" s="6">
        <f>100-W7</f>
        <v>50</v>
      </c>
      <c r="Y7" s="6">
        <f>B4/120</f>
        <v>0</v>
      </c>
      <c r="Z7" s="6">
        <f>G4/120</f>
        <v>1.6666666666666666E-2</v>
      </c>
      <c r="AA7" s="6">
        <f>(L4+2)/120</f>
        <v>0.49166666666666664</v>
      </c>
      <c r="AB7" s="6">
        <f>((L7+2)/(U7-P7))*100</f>
        <v>98.333333333333329</v>
      </c>
      <c r="AC7" s="6">
        <f>R4/120</f>
        <v>0.5</v>
      </c>
      <c r="AD7" s="6">
        <f>H7</f>
        <v>1</v>
      </c>
      <c r="AE7" s="6">
        <v>0</v>
      </c>
      <c r="AF7" s="6">
        <f>(AE7/AD7)*100</f>
        <v>0</v>
      </c>
      <c r="AG7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AA07A-A754-7745-BF85-6EB98D09140C}">
  <dimension ref="B2:AG11"/>
  <sheetViews>
    <sheetView topLeftCell="J1" zoomScale="56" workbookViewId="0">
      <selection activeCell="W11" sqref="W11:AG11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25</v>
      </c>
      <c r="C4" s="5">
        <v>26</v>
      </c>
      <c r="D4" s="5">
        <f>(C4-B4)+1</f>
        <v>2</v>
      </c>
      <c r="E4" s="8">
        <v>1</v>
      </c>
      <c r="G4" s="7">
        <v>52</v>
      </c>
      <c r="H4" s="8">
        <v>1</v>
      </c>
      <c r="J4" s="7">
        <v>53</v>
      </c>
      <c r="K4" s="5">
        <v>53</v>
      </c>
      <c r="L4" s="8">
        <f>(K4-J4)+1</f>
        <v>1</v>
      </c>
      <c r="N4" s="7">
        <v>59</v>
      </c>
      <c r="O4" s="5">
        <v>61</v>
      </c>
      <c r="P4" s="8">
        <f>(O4-N4)+1</f>
        <v>3</v>
      </c>
      <c r="R4" s="7">
        <v>161</v>
      </c>
      <c r="S4" s="8">
        <v>1</v>
      </c>
      <c r="U4" s="5">
        <v>161</v>
      </c>
    </row>
    <row r="5" spans="2:33" x14ac:dyDescent="0.3">
      <c r="B5" s="7">
        <v>29</v>
      </c>
      <c r="C5" s="5">
        <v>51</v>
      </c>
      <c r="D5" s="5">
        <f t="shared" ref="D5" si="0">(C5-B5)+1</f>
        <v>23</v>
      </c>
      <c r="E5" s="8">
        <v>1</v>
      </c>
      <c r="G5" s="7">
        <v>90</v>
      </c>
      <c r="H5" s="8">
        <v>1</v>
      </c>
      <c r="J5" s="7">
        <v>91</v>
      </c>
      <c r="K5" s="5">
        <v>160</v>
      </c>
      <c r="L5" s="8">
        <f t="shared" ref="L5" si="1">(K5-J5)+1</f>
        <v>70</v>
      </c>
      <c r="N5" s="7"/>
      <c r="P5" s="8"/>
      <c r="R5" s="7"/>
      <c r="S5" s="8"/>
    </row>
    <row r="6" spans="2:33" x14ac:dyDescent="0.3">
      <c r="B6" s="7">
        <v>66</v>
      </c>
      <c r="C6" s="5">
        <v>70</v>
      </c>
      <c r="D6" s="5">
        <f t="shared" ref="D6:D8" si="2">(C6-B6)+1</f>
        <v>5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75</v>
      </c>
      <c r="C7" s="5">
        <v>78</v>
      </c>
      <c r="D7" s="5">
        <f t="shared" si="2"/>
        <v>4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80</v>
      </c>
      <c r="C8" s="5">
        <v>89</v>
      </c>
      <c r="D8" s="5">
        <f t="shared" si="2"/>
        <v>10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9"/>
      <c r="C9" s="10"/>
      <c r="D9" s="10"/>
      <c r="E9" s="11"/>
      <c r="G9" s="9"/>
      <c r="H9" s="11"/>
      <c r="J9" s="9"/>
      <c r="K9" s="10"/>
      <c r="L9" s="11"/>
      <c r="N9" s="9"/>
      <c r="O9" s="10"/>
      <c r="P9" s="11"/>
      <c r="R9" s="9"/>
      <c r="S9" s="11"/>
    </row>
    <row r="11" spans="2:33" x14ac:dyDescent="0.3">
      <c r="D11" s="5">
        <f>SUM(D4:D9)</f>
        <v>44</v>
      </c>
      <c r="E11" s="5">
        <f>SUM(E4:E9)</f>
        <v>5</v>
      </c>
      <c r="H11" s="5">
        <f>SUM(H4:H9)</f>
        <v>2</v>
      </c>
      <c r="L11" s="5">
        <f>SUM(L4:L9)</f>
        <v>71</v>
      </c>
      <c r="P11" s="5">
        <f>SUM(P4:P9)</f>
        <v>3</v>
      </c>
      <c r="S11" s="5">
        <f>SUM(S4:S9)</f>
        <v>1</v>
      </c>
      <c r="U11" s="5">
        <f>SUM(U4:U9)</f>
        <v>161</v>
      </c>
      <c r="V11" s="5">
        <f>U11-(L11+P11+S11)</f>
        <v>86</v>
      </c>
      <c r="W11" s="6">
        <f>((D11+H11)/V11)*100</f>
        <v>53.488372093023251</v>
      </c>
      <c r="X11" s="6">
        <f>100-W11</f>
        <v>46.511627906976749</v>
      </c>
      <c r="Y11" s="6">
        <f>B4/120</f>
        <v>0.20833333333333334</v>
      </c>
      <c r="Z11" s="6">
        <f>G4/120</f>
        <v>0.43333333333333335</v>
      </c>
      <c r="AA11" s="6">
        <f>(L5+2)/120</f>
        <v>0.6</v>
      </c>
      <c r="AB11" s="6">
        <f>((L11+2)/(U11-P11))*100</f>
        <v>46.202531645569621</v>
      </c>
      <c r="AC11" s="6">
        <f>R4/120</f>
        <v>1.3416666666666666</v>
      </c>
      <c r="AD11" s="6">
        <f>H11</f>
        <v>2</v>
      </c>
      <c r="AE11" s="6">
        <v>1</v>
      </c>
      <c r="AF11" s="6">
        <f>(AE11/AD11)*100</f>
        <v>50</v>
      </c>
      <c r="AG11" s="6">
        <f>AVERAGE((L4+1))/120</f>
        <v>1.6666666666666666E-2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370A5-D60D-074C-A6D8-8402A6B4CE82}">
  <dimension ref="B2:AG14"/>
  <sheetViews>
    <sheetView topLeftCell="C1" zoomScale="50" workbookViewId="0">
      <selection activeCell="W14" sqref="W14:AG14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</v>
      </c>
      <c r="C4" s="5">
        <v>4</v>
      </c>
      <c r="D4" s="5">
        <f>(C4-B4)+1</f>
        <v>1</v>
      </c>
      <c r="E4" s="8">
        <v>1</v>
      </c>
      <c r="G4" s="7">
        <v>178</v>
      </c>
      <c r="H4" s="8">
        <v>1</v>
      </c>
      <c r="J4" s="7">
        <v>179</v>
      </c>
      <c r="K4" s="5">
        <v>258</v>
      </c>
      <c r="L4" s="8">
        <f>(K4-J4)+1</f>
        <v>80</v>
      </c>
      <c r="N4" s="7"/>
      <c r="P4" s="8"/>
      <c r="R4" s="7">
        <v>259</v>
      </c>
      <c r="S4" s="8">
        <v>1</v>
      </c>
      <c r="U4" s="5">
        <v>259</v>
      </c>
    </row>
    <row r="5" spans="2:33" x14ac:dyDescent="0.3">
      <c r="B5" s="7">
        <v>37</v>
      </c>
      <c r="C5" s="5">
        <v>38</v>
      </c>
      <c r="D5" s="5">
        <f t="shared" ref="D5:D11" si="0">(C5-B5)+1</f>
        <v>2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43</v>
      </c>
      <c r="C6" s="5">
        <v>45</v>
      </c>
      <c r="D6" s="5">
        <f t="shared" si="0"/>
        <v>3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7">
        <v>47</v>
      </c>
      <c r="C7" s="5">
        <v>131</v>
      </c>
      <c r="D7" s="5">
        <f t="shared" si="0"/>
        <v>85</v>
      </c>
      <c r="E7" s="8">
        <v>1</v>
      </c>
      <c r="G7" s="7"/>
      <c r="H7" s="8"/>
      <c r="J7" s="7"/>
      <c r="L7" s="8"/>
      <c r="N7" s="7"/>
      <c r="P7" s="8"/>
      <c r="R7" s="7"/>
      <c r="S7" s="8"/>
    </row>
    <row r="8" spans="2:33" x14ac:dyDescent="0.3">
      <c r="B8" s="7">
        <v>134</v>
      </c>
      <c r="C8" s="5">
        <v>138</v>
      </c>
      <c r="D8" s="5">
        <f t="shared" si="0"/>
        <v>5</v>
      </c>
      <c r="E8" s="8">
        <v>1</v>
      </c>
      <c r="G8" s="7"/>
      <c r="H8" s="8"/>
      <c r="J8" s="7"/>
      <c r="L8" s="8"/>
      <c r="N8" s="7"/>
      <c r="P8" s="8"/>
      <c r="R8" s="7"/>
      <c r="S8" s="8"/>
    </row>
    <row r="9" spans="2:33" x14ac:dyDescent="0.3">
      <c r="B9" s="7">
        <v>157</v>
      </c>
      <c r="C9" s="5">
        <v>157</v>
      </c>
      <c r="D9" s="5">
        <f t="shared" si="0"/>
        <v>1</v>
      </c>
      <c r="E9" s="8">
        <v>1</v>
      </c>
      <c r="G9" s="7"/>
      <c r="H9" s="8"/>
      <c r="J9" s="7"/>
      <c r="L9" s="8"/>
      <c r="N9" s="7"/>
      <c r="P9" s="8"/>
      <c r="R9" s="7"/>
      <c r="S9" s="8"/>
    </row>
    <row r="10" spans="2:33" x14ac:dyDescent="0.3">
      <c r="B10" s="7">
        <v>168</v>
      </c>
      <c r="C10" s="5">
        <v>168</v>
      </c>
      <c r="D10" s="5">
        <f t="shared" si="0"/>
        <v>1</v>
      </c>
      <c r="E10" s="8">
        <v>1</v>
      </c>
      <c r="G10" s="7"/>
      <c r="H10" s="8"/>
      <c r="J10" s="7"/>
      <c r="L10" s="8"/>
      <c r="N10" s="7"/>
      <c r="P10" s="8"/>
      <c r="R10" s="7"/>
      <c r="S10" s="8"/>
    </row>
    <row r="11" spans="2:33" x14ac:dyDescent="0.3">
      <c r="B11" s="7">
        <v>176</v>
      </c>
      <c r="C11" s="5">
        <v>177</v>
      </c>
      <c r="D11" s="5">
        <f t="shared" si="0"/>
        <v>2</v>
      </c>
      <c r="E11" s="8">
        <v>1</v>
      </c>
      <c r="G11" s="7"/>
      <c r="H11" s="8"/>
      <c r="J11" s="7"/>
      <c r="L11" s="8"/>
      <c r="N11" s="7"/>
      <c r="P11" s="8"/>
      <c r="R11" s="7"/>
      <c r="S11" s="8"/>
    </row>
    <row r="12" spans="2:33" x14ac:dyDescent="0.3">
      <c r="B12" s="9"/>
      <c r="C12" s="10"/>
      <c r="D12" s="10"/>
      <c r="E12" s="11"/>
      <c r="G12" s="9"/>
      <c r="H12" s="11"/>
      <c r="J12" s="9"/>
      <c r="K12" s="10"/>
      <c r="L12" s="11"/>
      <c r="N12" s="9"/>
      <c r="O12" s="10"/>
      <c r="P12" s="11"/>
      <c r="R12" s="9"/>
      <c r="S12" s="11"/>
    </row>
    <row r="14" spans="2:33" x14ac:dyDescent="0.3">
      <c r="D14" s="5">
        <f>SUM(D4:D12)</f>
        <v>100</v>
      </c>
      <c r="E14" s="5">
        <f>SUM(E4:E12)</f>
        <v>8</v>
      </c>
      <c r="H14" s="5">
        <f>SUM(H4:H12)</f>
        <v>1</v>
      </c>
      <c r="L14" s="5">
        <f>SUM(L4:L12)</f>
        <v>80</v>
      </c>
      <c r="P14" s="5">
        <f>SUM(P4:P12)</f>
        <v>0</v>
      </c>
      <c r="S14" s="5">
        <f>SUM(S4:S12)</f>
        <v>1</v>
      </c>
      <c r="U14" s="5">
        <f>SUM(U4:U12)</f>
        <v>259</v>
      </c>
      <c r="V14" s="5">
        <f>U14-(L14+P14+S14)</f>
        <v>178</v>
      </c>
      <c r="W14" s="6">
        <f>((D14+H14)/V14)*100</f>
        <v>56.741573033707873</v>
      </c>
      <c r="X14" s="6">
        <f>100-W14</f>
        <v>43.258426966292127</v>
      </c>
      <c r="Y14" s="6">
        <f>B4/120</f>
        <v>3.3333333333333333E-2</v>
      </c>
      <c r="Z14" s="6">
        <f>G4/120</f>
        <v>1.4833333333333334</v>
      </c>
      <c r="AA14" s="6">
        <f>(L4+2)/120</f>
        <v>0.68333333333333335</v>
      </c>
      <c r="AB14" s="6">
        <f>((L14+2)/(U14-P14))*100</f>
        <v>31.660231660231659</v>
      </c>
      <c r="AC14" s="6">
        <f>R4/120</f>
        <v>2.1583333333333332</v>
      </c>
      <c r="AD14" s="6">
        <f>H14</f>
        <v>1</v>
      </c>
      <c r="AE14" s="6">
        <v>0</v>
      </c>
      <c r="AF14" s="6">
        <f>(AE14/AD14)*100</f>
        <v>0</v>
      </c>
      <c r="AG14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A7707-A65D-3A4C-B470-32E3186039E4}">
  <dimension ref="B2:AG8"/>
  <sheetViews>
    <sheetView zoomScale="50" workbookViewId="0">
      <selection activeCell="W8" sqref="W8: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2</v>
      </c>
      <c r="C4" s="5">
        <v>8</v>
      </c>
      <c r="D4" s="5">
        <f>(C4-B4)+1</f>
        <v>7</v>
      </c>
      <c r="E4" s="8">
        <v>1</v>
      </c>
      <c r="G4" s="7">
        <v>9</v>
      </c>
      <c r="H4" s="8">
        <v>1</v>
      </c>
      <c r="J4" s="7">
        <v>10</v>
      </c>
      <c r="K4" s="5">
        <v>81</v>
      </c>
      <c r="L4" s="8">
        <f>(K4-J4)+1</f>
        <v>72</v>
      </c>
      <c r="N4" s="7"/>
      <c r="P4" s="8"/>
      <c r="R4" s="7">
        <v>175</v>
      </c>
      <c r="S4" s="8">
        <v>1</v>
      </c>
      <c r="U4" s="5">
        <v>175</v>
      </c>
    </row>
    <row r="5" spans="2:33" x14ac:dyDescent="0.3">
      <c r="B5" s="7">
        <v>83</v>
      </c>
      <c r="C5" s="5">
        <v>103</v>
      </c>
      <c r="D5" s="5">
        <f t="shared" ref="D5" si="0">(C5-B5)+1</f>
        <v>21</v>
      </c>
      <c r="E5" s="8">
        <v>1</v>
      </c>
      <c r="G5" s="7">
        <v>104</v>
      </c>
      <c r="H5" s="8">
        <v>1</v>
      </c>
      <c r="J5" s="7">
        <v>105</v>
      </c>
      <c r="K5" s="5">
        <v>174</v>
      </c>
      <c r="L5" s="8">
        <f t="shared" ref="L5" si="1">(K5-J5)+1</f>
        <v>70</v>
      </c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28</v>
      </c>
      <c r="E8" s="5">
        <f>SUM(E4:E6)</f>
        <v>2</v>
      </c>
      <c r="H8" s="5">
        <f>SUM(H4:H6)</f>
        <v>2</v>
      </c>
      <c r="L8" s="5">
        <f>SUM(L4:L6)</f>
        <v>142</v>
      </c>
      <c r="P8" s="5">
        <f>SUM(P4:P6)</f>
        <v>0</v>
      </c>
      <c r="S8" s="5">
        <f>SUM(S4:S6)</f>
        <v>1</v>
      </c>
      <c r="U8" s="5">
        <f>SUM(U4:U6)</f>
        <v>175</v>
      </c>
      <c r="V8" s="5">
        <f>U8-(L8+P8+S8)</f>
        <v>32</v>
      </c>
      <c r="W8" s="6">
        <f>((D8+H8)/V8)*100</f>
        <v>93.75</v>
      </c>
      <c r="X8" s="6">
        <f>100-W8</f>
        <v>6.25</v>
      </c>
      <c r="Y8" s="6">
        <f>B4/120</f>
        <v>1.6666666666666666E-2</v>
      </c>
      <c r="Z8" s="6">
        <f>G4/120</f>
        <v>7.4999999999999997E-2</v>
      </c>
      <c r="AA8" s="6">
        <f>(L5+2)/120</f>
        <v>0.6</v>
      </c>
      <c r="AB8" s="6">
        <f>((L8+2)/(U8-P8))*100</f>
        <v>82.285714285714278</v>
      </c>
      <c r="AC8" s="6">
        <f>R4/120</f>
        <v>1.4583333333333333</v>
      </c>
      <c r="AD8" s="6">
        <f>H8</f>
        <v>2</v>
      </c>
      <c r="AE8" s="6">
        <v>1</v>
      </c>
      <c r="AF8" s="6">
        <f>(AE8/AD8)*100</f>
        <v>50</v>
      </c>
      <c r="AG8" s="6">
        <f>AVERAGE((L4+1))/120</f>
        <v>0.60833333333333328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61311-1474-8C4E-8A26-DCCAB3D3ADCA}">
  <dimension ref="B2:AG8"/>
  <sheetViews>
    <sheetView zoomScale="50" workbookViewId="0">
      <selection activeCell="W8" sqref="W8:AG8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4</v>
      </c>
      <c r="C4" s="5">
        <v>4</v>
      </c>
      <c r="D4" s="5">
        <f>(C4-B4)+1</f>
        <v>1</v>
      </c>
      <c r="E4" s="8">
        <v>1</v>
      </c>
      <c r="G4" s="7">
        <v>11</v>
      </c>
      <c r="H4" s="8">
        <v>1</v>
      </c>
      <c r="J4" s="7">
        <v>12</v>
      </c>
      <c r="K4" s="5">
        <v>92</v>
      </c>
      <c r="L4" s="8">
        <f>(K4-J4)+1</f>
        <v>81</v>
      </c>
      <c r="N4" s="7"/>
      <c r="P4" s="8"/>
      <c r="R4" s="7">
        <v>93</v>
      </c>
      <c r="S4" s="8">
        <v>1</v>
      </c>
      <c r="U4" s="5">
        <v>93</v>
      </c>
    </row>
    <row r="5" spans="2:33" x14ac:dyDescent="0.3">
      <c r="B5" s="7">
        <v>6</v>
      </c>
      <c r="C5" s="5">
        <v>6</v>
      </c>
      <c r="D5" s="5">
        <f t="shared" ref="D5" si="0">(C5-B5)+1</f>
        <v>1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9"/>
      <c r="C6" s="10"/>
      <c r="D6" s="10"/>
      <c r="E6" s="11"/>
      <c r="G6" s="9"/>
      <c r="H6" s="11"/>
      <c r="J6" s="9"/>
      <c r="K6" s="10"/>
      <c r="L6" s="11"/>
      <c r="N6" s="9"/>
      <c r="O6" s="10"/>
      <c r="P6" s="11"/>
      <c r="R6" s="9"/>
      <c r="S6" s="11"/>
    </row>
    <row r="8" spans="2:33" x14ac:dyDescent="0.3">
      <c r="D8" s="5">
        <f>SUM(D4:D6)</f>
        <v>2</v>
      </c>
      <c r="E8" s="5">
        <f>SUM(E4:E6)</f>
        <v>2</v>
      </c>
      <c r="H8" s="5">
        <f>SUM(H4:H6)</f>
        <v>1</v>
      </c>
      <c r="L8" s="5">
        <f>SUM(L4:L6)</f>
        <v>81</v>
      </c>
      <c r="P8" s="5">
        <f>SUM(P4:P6)</f>
        <v>0</v>
      </c>
      <c r="S8" s="5">
        <f>SUM(S4:S6)</f>
        <v>1</v>
      </c>
      <c r="U8" s="5">
        <f>SUM(U4:U6)</f>
        <v>93</v>
      </c>
      <c r="V8" s="5">
        <f>U8-(L8+P8+S8)</f>
        <v>11</v>
      </c>
      <c r="W8" s="6">
        <f>((D8+H8)/V8)*100</f>
        <v>27.27272727272727</v>
      </c>
      <c r="X8" s="6">
        <f>100-W8</f>
        <v>72.727272727272734</v>
      </c>
      <c r="Y8" s="6">
        <f>B4/120</f>
        <v>3.3333333333333333E-2</v>
      </c>
      <c r="Z8" s="6">
        <f>G4/120</f>
        <v>9.166666666666666E-2</v>
      </c>
      <c r="AA8" s="6">
        <f>(L4+2)/120</f>
        <v>0.69166666666666665</v>
      </c>
      <c r="AB8" s="6">
        <f>((L8+2)/(U8-P8))*100</f>
        <v>89.247311827956992</v>
      </c>
      <c r="AC8" s="6">
        <f>R4/120</f>
        <v>0.77500000000000002</v>
      </c>
      <c r="AD8" s="6">
        <f>H8</f>
        <v>1</v>
      </c>
      <c r="AE8" s="6">
        <v>0</v>
      </c>
      <c r="AF8" s="6">
        <f>(AE8/AD8)*100</f>
        <v>0</v>
      </c>
      <c r="AG8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671A1-1674-C844-95A3-61359F94D7F6}">
  <dimension ref="B2:AG9"/>
  <sheetViews>
    <sheetView topLeftCell="J1" zoomScale="59" workbookViewId="0">
      <selection activeCell="W9" sqref="W9:AG9"/>
    </sheetView>
  </sheetViews>
  <sheetFormatPr baseColWidth="10" defaultColWidth="8.83203125" defaultRowHeight="24" x14ac:dyDescent="0.3"/>
  <cols>
    <col min="1" max="1" width="2.83203125" style="5" customWidth="1"/>
    <col min="2" max="2" width="17.5" style="5" bestFit="1" customWidth="1"/>
    <col min="3" max="3" width="16.1640625" style="5" bestFit="1" customWidth="1"/>
    <col min="4" max="4" width="18.1640625" style="5" bestFit="1" customWidth="1"/>
    <col min="5" max="5" width="16.1640625" style="5" bestFit="1" customWidth="1"/>
    <col min="6" max="6" width="3.6640625" style="5" customWidth="1"/>
    <col min="7" max="7" width="21.1640625" style="5" bestFit="1" customWidth="1"/>
    <col min="8" max="8" width="14.1640625" style="5" bestFit="1" customWidth="1"/>
    <col min="9" max="9" width="4.83203125" style="5" customWidth="1"/>
    <col min="10" max="10" width="17.5" style="5" bestFit="1" customWidth="1"/>
    <col min="11" max="11" width="16.1640625" style="5" bestFit="1" customWidth="1"/>
    <col min="12" max="12" width="18.1640625" style="5" bestFit="1" customWidth="1"/>
    <col min="13" max="13" width="5.83203125" style="5" customWidth="1"/>
    <col min="14" max="14" width="17.5" style="5" bestFit="1" customWidth="1"/>
    <col min="15" max="15" width="16.1640625" style="5" bestFit="1" customWidth="1"/>
    <col min="16" max="16" width="18.1640625" style="5" bestFit="1" customWidth="1"/>
    <col min="17" max="17" width="5" style="5" customWidth="1"/>
    <col min="18" max="18" width="21.1640625" style="5" bestFit="1" customWidth="1"/>
    <col min="19" max="19" width="14.1640625" style="5" bestFit="1" customWidth="1"/>
    <col min="20" max="20" width="5.83203125" style="5" customWidth="1"/>
    <col min="21" max="21" width="40.6640625" style="5" bestFit="1" customWidth="1"/>
    <col min="22" max="22" width="19.6640625" style="5" bestFit="1" customWidth="1"/>
    <col min="23" max="23" width="34.5" style="6" customWidth="1"/>
    <col min="24" max="24" width="20.5" style="6" customWidth="1"/>
    <col min="25" max="25" width="11" style="6" bestFit="1" customWidth="1"/>
    <col min="26" max="26" width="14.1640625" style="6" customWidth="1"/>
    <col min="27" max="28" width="15.5" style="6" customWidth="1"/>
    <col min="29" max="29" width="16.83203125" style="6" bestFit="1" customWidth="1"/>
    <col min="30" max="31" width="14.83203125" style="5" bestFit="1" customWidth="1"/>
    <col min="32" max="32" width="13.5" style="5" bestFit="1" customWidth="1"/>
    <col min="33" max="33" width="23.83203125" style="5" bestFit="1" customWidth="1"/>
    <col min="34" max="16384" width="8.83203125" style="5"/>
  </cols>
  <sheetData>
    <row r="2" spans="2:33" ht="81" customHeight="1" x14ac:dyDescent="0.3">
      <c r="B2" s="21" t="s">
        <v>0</v>
      </c>
      <c r="C2" s="22"/>
      <c r="D2" s="22"/>
      <c r="E2" s="23"/>
      <c r="F2" s="13"/>
      <c r="G2" s="24" t="s">
        <v>4</v>
      </c>
      <c r="H2" s="25"/>
      <c r="I2" s="13"/>
      <c r="J2" s="26" t="s">
        <v>7</v>
      </c>
      <c r="K2" s="27"/>
      <c r="L2" s="28"/>
      <c r="M2" s="13"/>
      <c r="N2" s="29" t="s">
        <v>20</v>
      </c>
      <c r="O2" s="30"/>
      <c r="P2" s="31"/>
      <c r="Q2" s="13"/>
      <c r="R2" s="19" t="s">
        <v>8</v>
      </c>
      <c r="S2" s="20"/>
      <c r="T2" s="13"/>
      <c r="U2" s="3" t="s">
        <v>14</v>
      </c>
      <c r="V2" s="3" t="s">
        <v>18</v>
      </c>
      <c r="W2" s="4" t="s">
        <v>15</v>
      </c>
      <c r="X2" s="4" t="s">
        <v>16</v>
      </c>
      <c r="Y2" s="4" t="s">
        <v>21</v>
      </c>
      <c r="Z2" s="4" t="s">
        <v>10</v>
      </c>
      <c r="AA2" s="4" t="s">
        <v>22</v>
      </c>
      <c r="AB2" s="4" t="s">
        <v>24</v>
      </c>
      <c r="AC2" s="4" t="s">
        <v>23</v>
      </c>
      <c r="AD2" s="4" t="s">
        <v>11</v>
      </c>
      <c r="AE2" s="4" t="s">
        <v>12</v>
      </c>
      <c r="AF2" s="4" t="s">
        <v>17</v>
      </c>
      <c r="AG2" s="3" t="s">
        <v>26</v>
      </c>
    </row>
    <row r="3" spans="2:33" s="16" customFormat="1" x14ac:dyDescent="0.3">
      <c r="B3" s="12" t="s">
        <v>1</v>
      </c>
      <c r="C3" s="13" t="s">
        <v>2</v>
      </c>
      <c r="D3" s="13" t="s">
        <v>3</v>
      </c>
      <c r="E3" s="14" t="s">
        <v>19</v>
      </c>
      <c r="F3" s="13"/>
      <c r="G3" s="12" t="s">
        <v>5</v>
      </c>
      <c r="H3" s="15" t="s">
        <v>6</v>
      </c>
      <c r="I3" s="13"/>
      <c r="J3" s="12" t="s">
        <v>1</v>
      </c>
      <c r="K3" s="13" t="s">
        <v>2</v>
      </c>
      <c r="L3" s="15" t="s">
        <v>3</v>
      </c>
      <c r="M3" s="13"/>
      <c r="N3" s="12" t="s">
        <v>1</v>
      </c>
      <c r="O3" s="13" t="s">
        <v>2</v>
      </c>
      <c r="P3" s="15" t="s">
        <v>3</v>
      </c>
      <c r="Q3" s="13"/>
      <c r="R3" s="12" t="s">
        <v>5</v>
      </c>
      <c r="S3" s="15" t="s">
        <v>6</v>
      </c>
      <c r="T3" s="13"/>
      <c r="U3" s="13" t="s">
        <v>9</v>
      </c>
      <c r="W3" s="17"/>
      <c r="X3" s="17"/>
      <c r="Y3" s="17"/>
      <c r="Z3" s="17"/>
      <c r="AA3" s="17"/>
      <c r="AB3" s="17"/>
      <c r="AC3" s="17"/>
    </row>
    <row r="4" spans="2:33" x14ac:dyDescent="0.3">
      <c r="B4" s="7">
        <v>1</v>
      </c>
      <c r="C4" s="5">
        <v>1</v>
      </c>
      <c r="D4" s="5">
        <f>(C4-B4)+1</f>
        <v>1</v>
      </c>
      <c r="E4" s="8">
        <v>1</v>
      </c>
      <c r="G4" s="7">
        <v>21</v>
      </c>
      <c r="H4" s="8">
        <v>1</v>
      </c>
      <c r="J4" s="7">
        <v>22</v>
      </c>
      <c r="K4" s="5">
        <v>115</v>
      </c>
      <c r="L4" s="8">
        <f>(K4-J4)+1</f>
        <v>94</v>
      </c>
      <c r="N4" s="7"/>
      <c r="P4" s="8"/>
      <c r="R4" s="7">
        <v>116</v>
      </c>
      <c r="S4" s="8">
        <v>1</v>
      </c>
      <c r="U4" s="5">
        <v>116</v>
      </c>
    </row>
    <row r="5" spans="2:33" x14ac:dyDescent="0.3">
      <c r="B5" s="7">
        <v>4</v>
      </c>
      <c r="C5" s="5">
        <v>8</v>
      </c>
      <c r="D5" s="5">
        <f t="shared" ref="D5:D6" si="0">(C5-B5)+1</f>
        <v>5</v>
      </c>
      <c r="E5" s="8">
        <v>1</v>
      </c>
      <c r="G5" s="7"/>
      <c r="H5" s="8"/>
      <c r="J5" s="7"/>
      <c r="L5" s="8"/>
      <c r="N5" s="7"/>
      <c r="P5" s="8"/>
      <c r="R5" s="7"/>
      <c r="S5" s="8"/>
    </row>
    <row r="6" spans="2:33" x14ac:dyDescent="0.3">
      <c r="B6" s="7">
        <v>10</v>
      </c>
      <c r="C6" s="5">
        <v>20</v>
      </c>
      <c r="D6" s="5">
        <f t="shared" si="0"/>
        <v>11</v>
      </c>
      <c r="E6" s="8">
        <v>1</v>
      </c>
      <c r="G6" s="7"/>
      <c r="H6" s="8"/>
      <c r="J6" s="7"/>
      <c r="L6" s="8"/>
      <c r="N6" s="7"/>
      <c r="P6" s="8"/>
      <c r="R6" s="7"/>
      <c r="S6" s="8"/>
    </row>
    <row r="7" spans="2:33" x14ac:dyDescent="0.3">
      <c r="B7" s="9"/>
      <c r="C7" s="10"/>
      <c r="D7" s="10"/>
      <c r="E7" s="11"/>
      <c r="G7" s="9"/>
      <c r="H7" s="11"/>
      <c r="J7" s="9"/>
      <c r="K7" s="10"/>
      <c r="L7" s="11"/>
      <c r="N7" s="9"/>
      <c r="O7" s="10"/>
      <c r="P7" s="11"/>
      <c r="R7" s="9"/>
      <c r="S7" s="11"/>
    </row>
    <row r="9" spans="2:33" x14ac:dyDescent="0.3">
      <c r="D9" s="5">
        <f>SUM(D4:D7)</f>
        <v>17</v>
      </c>
      <c r="E9" s="5">
        <f>SUM(E4:E7)</f>
        <v>3</v>
      </c>
      <c r="H9" s="5">
        <f>SUM(H4:H7)</f>
        <v>1</v>
      </c>
      <c r="L9" s="5">
        <f>SUM(L4:L7)</f>
        <v>94</v>
      </c>
      <c r="P9" s="5">
        <f>SUM(P4:P7)</f>
        <v>0</v>
      </c>
      <c r="S9" s="5">
        <f>SUM(S4:S7)</f>
        <v>1</v>
      </c>
      <c r="U9" s="5">
        <f>SUM(U4:U7)</f>
        <v>116</v>
      </c>
      <c r="V9" s="5">
        <f>U9-(L9+P9+S9)</f>
        <v>21</v>
      </c>
      <c r="W9" s="6">
        <f>((D9+H9)/V9)*100</f>
        <v>85.714285714285708</v>
      </c>
      <c r="X9" s="6">
        <f>100-W9</f>
        <v>14.285714285714292</v>
      </c>
      <c r="Y9" s="6">
        <f>B4/120</f>
        <v>8.3333333333333332E-3</v>
      </c>
      <c r="Z9" s="6">
        <f>G4/120</f>
        <v>0.17499999999999999</v>
      </c>
      <c r="AA9" s="6">
        <f>(L4+2)/120</f>
        <v>0.8</v>
      </c>
      <c r="AB9" s="6">
        <f>((L9+2)/(U9-P9))*100</f>
        <v>82.758620689655174</v>
      </c>
      <c r="AC9" s="6">
        <f>R4/120</f>
        <v>0.96666666666666667</v>
      </c>
      <c r="AD9" s="6">
        <f>H9</f>
        <v>1</v>
      </c>
      <c r="AE9" s="6">
        <v>0</v>
      </c>
      <c r="AF9" s="6">
        <f>(AE9/AD9)*100</f>
        <v>0</v>
      </c>
      <c r="AG9" s="6" t="s">
        <v>27</v>
      </c>
    </row>
  </sheetData>
  <mergeCells count="5">
    <mergeCell ref="B2:E2"/>
    <mergeCell ref="G2:H2"/>
    <mergeCell ref="J2:L2"/>
    <mergeCell ref="N2:P2"/>
    <mergeCell ref="R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Worm 1</vt:lpstr>
      <vt:lpstr>Worm 2</vt:lpstr>
      <vt:lpstr>Worm 3</vt:lpstr>
      <vt:lpstr>Worm 4</vt:lpstr>
      <vt:lpstr>Worm 5</vt:lpstr>
      <vt:lpstr>Worm 6</vt:lpstr>
      <vt:lpstr>Worm 7</vt:lpstr>
      <vt:lpstr>Worm 8</vt:lpstr>
      <vt:lpstr>Worm 9</vt:lpstr>
      <vt:lpstr>Compiled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2025-04-29T01:42:10Z</dcterms:modified>
</cp:coreProperties>
</file>