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Behavior worksheets/2025-02-27 Ex354/"/>
    </mc:Choice>
  </mc:AlternateContent>
  <xr:revisionPtr revIDLastSave="0" documentId="13_ncr:1_{6B7CAFF0-4D5B-624F-BADD-62CC797F0A5D}" xr6:coauthVersionLast="47" xr6:coauthVersionMax="47" xr10:uidLastSave="{00000000-0000-0000-0000-000000000000}"/>
  <bookViews>
    <workbookView xWindow="0" yWindow="500" windowWidth="28800" windowHeight="16380" activeTab="9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Worm 6" sheetId="23" r:id="rId6"/>
    <sheet name="Worm 7" sheetId="24" r:id="rId7"/>
    <sheet name="Worm 8" sheetId="25" r:id="rId8"/>
    <sheet name="Worm 9" sheetId="26" r:id="rId9"/>
    <sheet name="Compiled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4" i="25" l="1"/>
  <c r="AA25" i="24"/>
  <c r="D22" i="24"/>
  <c r="D21" i="24"/>
  <c r="AG24" i="23"/>
  <c r="D21" i="23"/>
  <c r="D20" i="23"/>
  <c r="D19" i="23"/>
  <c r="D18" i="23"/>
  <c r="AG21" i="22"/>
  <c r="AA21" i="22"/>
  <c r="D18" i="22"/>
  <c r="D17" i="22"/>
  <c r="D16" i="22"/>
  <c r="D15" i="22"/>
  <c r="D14" i="22"/>
  <c r="D13" i="22"/>
  <c r="D12" i="22"/>
  <c r="AG20" i="21"/>
  <c r="AA20" i="21"/>
  <c r="AG25" i="20"/>
  <c r="D22" i="20"/>
  <c r="D21" i="20"/>
  <c r="D20" i="20"/>
  <c r="D19" i="20"/>
  <c r="D18" i="20"/>
  <c r="D17" i="20"/>
  <c r="D16" i="20"/>
  <c r="D15" i="20"/>
  <c r="D14" i="20"/>
  <c r="AA13" i="19"/>
  <c r="AA24" i="3"/>
  <c r="D19" i="3"/>
  <c r="D20" i="3"/>
  <c r="D21" i="3"/>
  <c r="AC14" i="25" l="1"/>
  <c r="Z14" i="25"/>
  <c r="Y14" i="25"/>
  <c r="U14" i="25"/>
  <c r="S14" i="25"/>
  <c r="H14" i="25"/>
  <c r="AD14" i="25" s="1"/>
  <c r="AF14" i="25" s="1"/>
  <c r="E14" i="25"/>
  <c r="D11" i="25"/>
  <c r="D10" i="25"/>
  <c r="D9" i="25"/>
  <c r="D8" i="25"/>
  <c r="D7" i="25"/>
  <c r="D6" i="25"/>
  <c r="D5" i="25"/>
  <c r="P4" i="25"/>
  <c r="L4" i="25"/>
  <c r="D4" i="25"/>
  <c r="AC25" i="24"/>
  <c r="Z25" i="24"/>
  <c r="Y25" i="24"/>
  <c r="U25" i="24"/>
  <c r="S25" i="24"/>
  <c r="H25" i="24"/>
  <c r="AD25" i="24" s="1"/>
  <c r="AF25" i="24" s="1"/>
  <c r="E25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P4" i="24"/>
  <c r="L4" i="24"/>
  <c r="D4" i="24"/>
  <c r="Z24" i="23"/>
  <c r="Y24" i="23"/>
  <c r="U24" i="23"/>
  <c r="S24" i="23"/>
  <c r="H24" i="23"/>
  <c r="AD24" i="23" s="1"/>
  <c r="AF24" i="23" s="1"/>
  <c r="E24" i="23"/>
  <c r="D17" i="23"/>
  <c r="D16" i="23"/>
  <c r="D15" i="23"/>
  <c r="D14" i="23"/>
  <c r="D13" i="23"/>
  <c r="D12" i="23"/>
  <c r="D11" i="23"/>
  <c r="D10" i="23"/>
  <c r="D9" i="23"/>
  <c r="D8" i="23"/>
  <c r="D7" i="23"/>
  <c r="D6" i="23"/>
  <c r="P5" i="23"/>
  <c r="D5" i="23"/>
  <c r="P4" i="23"/>
  <c r="L4" i="23"/>
  <c r="D4" i="23"/>
  <c r="AC21" i="22"/>
  <c r="Z21" i="22"/>
  <c r="Y21" i="22"/>
  <c r="U21" i="22"/>
  <c r="S21" i="22"/>
  <c r="H21" i="22"/>
  <c r="AD21" i="22" s="1"/>
  <c r="AF21" i="22" s="1"/>
  <c r="E21" i="22"/>
  <c r="D11" i="22"/>
  <c r="D10" i="22"/>
  <c r="D9" i="22"/>
  <c r="D8" i="22"/>
  <c r="D7" i="22"/>
  <c r="D6" i="22"/>
  <c r="L5" i="22"/>
  <c r="D5" i="22"/>
  <c r="P4" i="22"/>
  <c r="L4" i="22"/>
  <c r="D4" i="22"/>
  <c r="AC20" i="21"/>
  <c r="Z20" i="21"/>
  <c r="Y20" i="21"/>
  <c r="U20" i="21"/>
  <c r="S20" i="21"/>
  <c r="H20" i="21"/>
  <c r="AD20" i="21" s="1"/>
  <c r="AF20" i="21" s="1"/>
  <c r="E20" i="21"/>
  <c r="D17" i="21"/>
  <c r="D16" i="21"/>
  <c r="D15" i="21"/>
  <c r="D14" i="21"/>
  <c r="D13" i="21"/>
  <c r="D12" i="21"/>
  <c r="D11" i="21"/>
  <c r="D10" i="21"/>
  <c r="D9" i="21"/>
  <c r="D8" i="21"/>
  <c r="D7" i="21"/>
  <c r="D6" i="21"/>
  <c r="P20" i="21"/>
  <c r="L5" i="21"/>
  <c r="D5" i="21"/>
  <c r="L4" i="21"/>
  <c r="D4" i="21"/>
  <c r="Z25" i="20"/>
  <c r="Y25" i="20"/>
  <c r="U25" i="20"/>
  <c r="S25" i="20"/>
  <c r="H25" i="20"/>
  <c r="AD25" i="20" s="1"/>
  <c r="AF25" i="20" s="1"/>
  <c r="E25" i="20"/>
  <c r="D13" i="20"/>
  <c r="D12" i="20"/>
  <c r="D11" i="20"/>
  <c r="D10" i="20"/>
  <c r="D9" i="20"/>
  <c r="L8" i="20"/>
  <c r="D8" i="20"/>
  <c r="L7" i="20"/>
  <c r="D7" i="20"/>
  <c r="L6" i="20"/>
  <c r="D6" i="20"/>
  <c r="L5" i="20"/>
  <c r="D5" i="20"/>
  <c r="L4" i="20"/>
  <c r="D4" i="20"/>
  <c r="AC13" i="19"/>
  <c r="Z13" i="19"/>
  <c r="Y13" i="19"/>
  <c r="U13" i="19"/>
  <c r="S13" i="19"/>
  <c r="H13" i="19"/>
  <c r="AD13" i="19" s="1"/>
  <c r="AF13" i="19" s="1"/>
  <c r="E13" i="19"/>
  <c r="D10" i="19"/>
  <c r="D9" i="19"/>
  <c r="D8" i="19"/>
  <c r="D7" i="19"/>
  <c r="D6" i="19"/>
  <c r="D5" i="19"/>
  <c r="P4" i="19"/>
  <c r="L4" i="19"/>
  <c r="D4" i="19"/>
  <c r="L4" i="3"/>
  <c r="AC2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4" i="3"/>
  <c r="Z24" i="3"/>
  <c r="Y24" i="3"/>
  <c r="U24" i="3"/>
  <c r="S24" i="3"/>
  <c r="H24" i="3"/>
  <c r="AD24" i="3" s="1"/>
  <c r="AF24" i="3" s="1"/>
  <c r="E24" i="3"/>
  <c r="D14" i="25" l="1"/>
  <c r="P14" i="25"/>
  <c r="L14" i="25"/>
  <c r="L25" i="24"/>
  <c r="D25" i="24"/>
  <c r="P25" i="24"/>
  <c r="P24" i="23"/>
  <c r="L24" i="23"/>
  <c r="D24" i="23"/>
  <c r="P21" i="22"/>
  <c r="L21" i="22"/>
  <c r="D21" i="22"/>
  <c r="L20" i="21"/>
  <c r="AB20" i="21" s="1"/>
  <c r="D20" i="21"/>
  <c r="P25" i="20"/>
  <c r="L25" i="20"/>
  <c r="D25" i="20"/>
  <c r="P13" i="19"/>
  <c r="L13" i="19"/>
  <c r="D13" i="19"/>
  <c r="D24" i="3"/>
  <c r="L24" i="3"/>
  <c r="P24" i="3"/>
  <c r="AB14" i="25" l="1"/>
  <c r="V14" i="25"/>
  <c r="W14" i="25" s="1"/>
  <c r="X14" i="25" s="1"/>
  <c r="AB25" i="24"/>
  <c r="V25" i="24"/>
  <c r="W25" i="24" s="1"/>
  <c r="X25" i="24" s="1"/>
  <c r="AB24" i="23"/>
  <c r="V24" i="23"/>
  <c r="W24" i="23" s="1"/>
  <c r="X24" i="23" s="1"/>
  <c r="AB21" i="22"/>
  <c r="V21" i="22"/>
  <c r="W21" i="22" s="1"/>
  <c r="X21" i="22" s="1"/>
  <c r="V20" i="21"/>
  <c r="W20" i="21" s="1"/>
  <c r="X20" i="21" s="1"/>
  <c r="AB25" i="20"/>
  <c r="V25" i="20"/>
  <c r="W25" i="20" s="1"/>
  <c r="X25" i="20" s="1"/>
  <c r="AB13" i="19"/>
  <c r="V13" i="19"/>
  <c r="W13" i="19" s="1"/>
  <c r="X13" i="19" s="1"/>
  <c r="V24" i="3"/>
  <c r="AB24" i="3"/>
  <c r="W24" i="3"/>
  <c r="X24" i="3" s="1"/>
</calcChain>
</file>

<file path=xl/sharedStrings.xml><?xml version="1.0" encoding="utf-8"?>
<sst xmlns="http://schemas.openxmlformats.org/spreadsheetml/2006/main" count="281" uniqueCount="29">
  <si>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</si>
  <si>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</si>
  <si>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</si>
  <si>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</si>
  <si>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</si>
  <si>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</si>
  <si>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</si>
  <si>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</si>
  <si>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</si>
  <si>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</si>
  <si>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</si>
  <si>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</si>
  <si>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</si>
  <si>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</si>
  <si>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</si>
  <si>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</si>
  <si>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</si>
  <si>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</si>
  <si>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</si>
  <si>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</si>
  <si>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</si>
  <si>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</si>
  <si>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</si>
  <si>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to penetration</t>
  </si>
  <si>
    <t>% time spent burrowing</t>
  </si>
  <si>
    <t>%time spent burrowing</t>
  </si>
  <si>
    <t>Time spent burrowing before 
aborted attempt</t>
  </si>
  <si>
    <t>N/A</t>
  </si>
  <si>
    <t>Spent a lot of time pushing under a hair; exclude.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</si>
</sst>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G24"/>
  <sheetViews>
    <sheetView zoomScale="50" workbookViewId="0">
      <selection activeCell="B4" sqref="B4:C21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4.16406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4</v>
      </c>
      <c r="C4" s="5">
        <v>5</v>
      </c>
      <c r="D4" s="5">
        <f>(C4-B4)+1</f>
        <v>2</v>
      </c>
      <c r="E4" s="8">
        <v>1</v>
      </c>
      <c r="G4" s="7">
        <v>178</v>
      </c>
      <c r="H4" s="8">
        <v>1</v>
      </c>
      <c r="J4" s="7">
        <v>179</v>
      </c>
      <c r="K4" s="5">
        <v>254</v>
      </c>
      <c r="L4" s="8">
        <f>(K4-J4)+1</f>
        <v>76</v>
      </c>
      <c r="N4" s="7"/>
      <c r="P4" s="8"/>
      <c r="R4" s="7">
        <v>255</v>
      </c>
      <c r="S4" s="8">
        <v>1</v>
      </c>
      <c r="U4" s="5">
        <v>255</v>
      </c>
    </row>
    <row r="5" spans="2:33" x14ac:dyDescent="0.3">
      <c r="B5" s="7">
        <v>12</v>
      </c>
      <c r="C5" s="5">
        <v>12</v>
      </c>
      <c r="D5" s="5">
        <f t="shared" ref="D5:D18" si="0">(C5-B5)+1</f>
        <v>1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7">
        <v>14</v>
      </c>
      <c r="C6" s="5">
        <v>16</v>
      </c>
      <c r="D6" s="5">
        <f t="shared" si="0"/>
        <v>3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25</v>
      </c>
      <c r="C7" s="5">
        <v>25</v>
      </c>
      <c r="D7" s="5">
        <f t="shared" si="0"/>
        <v>1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30</v>
      </c>
      <c r="C8" s="5">
        <v>34</v>
      </c>
      <c r="D8" s="5">
        <f t="shared" si="0"/>
        <v>5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45</v>
      </c>
      <c r="C9" s="5">
        <v>53</v>
      </c>
      <c r="D9" s="5">
        <f t="shared" si="0"/>
        <v>9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61</v>
      </c>
      <c r="C10" s="5">
        <v>61</v>
      </c>
      <c r="D10" s="5">
        <f t="shared" si="0"/>
        <v>1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65</v>
      </c>
      <c r="C11" s="5">
        <v>65</v>
      </c>
      <c r="D11" s="5">
        <f t="shared" si="0"/>
        <v>1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70</v>
      </c>
      <c r="C12" s="5">
        <v>71</v>
      </c>
      <c r="D12" s="5">
        <f t="shared" si="0"/>
        <v>2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76</v>
      </c>
      <c r="C13" s="5">
        <v>76</v>
      </c>
      <c r="D13" s="5">
        <f t="shared" si="0"/>
        <v>1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81</v>
      </c>
      <c r="C14" s="5">
        <v>83</v>
      </c>
      <c r="D14" s="5">
        <f t="shared" si="0"/>
        <v>3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85</v>
      </c>
      <c r="C15" s="5">
        <v>85</v>
      </c>
      <c r="D15" s="5">
        <f t="shared" si="0"/>
        <v>1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89</v>
      </c>
      <c r="C16" s="5">
        <v>91</v>
      </c>
      <c r="D16" s="5">
        <f t="shared" si="0"/>
        <v>3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33" x14ac:dyDescent="0.3">
      <c r="B17" s="7">
        <v>94</v>
      </c>
      <c r="C17" s="5">
        <v>98</v>
      </c>
      <c r="D17" s="5">
        <f t="shared" si="0"/>
        <v>5</v>
      </c>
      <c r="E17" s="8">
        <v>1</v>
      </c>
      <c r="G17" s="7"/>
      <c r="H17" s="8"/>
      <c r="J17" s="7"/>
      <c r="L17" s="8"/>
      <c r="N17" s="7"/>
      <c r="P17" s="8"/>
      <c r="R17" s="7"/>
      <c r="S17" s="8"/>
    </row>
    <row r="18" spans="2:33" x14ac:dyDescent="0.3">
      <c r="B18" s="7">
        <v>104</v>
      </c>
      <c r="C18" s="5">
        <v>108</v>
      </c>
      <c r="D18" s="5">
        <f t="shared" si="0"/>
        <v>5</v>
      </c>
      <c r="E18" s="8">
        <v>1</v>
      </c>
      <c r="G18" s="7"/>
      <c r="H18" s="8"/>
      <c r="J18" s="7"/>
      <c r="L18" s="8"/>
      <c r="N18" s="7"/>
      <c r="P18" s="8"/>
      <c r="R18" s="7"/>
      <c r="S18" s="8"/>
    </row>
    <row r="19" spans="2:33" x14ac:dyDescent="0.3">
      <c r="B19" s="7">
        <v>110</v>
      </c>
      <c r="C19" s="5">
        <v>113</v>
      </c>
      <c r="D19" s="5">
        <f t="shared" ref="D19:D21" si="1">(C19-B19)+1</f>
        <v>4</v>
      </c>
      <c r="E19" s="8">
        <v>1</v>
      </c>
      <c r="G19" s="7"/>
      <c r="H19" s="8"/>
      <c r="J19" s="7"/>
      <c r="L19" s="8"/>
      <c r="N19" s="7"/>
      <c r="P19" s="8"/>
      <c r="R19" s="7"/>
      <c r="S19" s="8"/>
    </row>
    <row r="20" spans="2:33" x14ac:dyDescent="0.3">
      <c r="B20" s="7">
        <v>116</v>
      </c>
      <c r="C20" s="5">
        <v>150</v>
      </c>
      <c r="D20" s="5">
        <f t="shared" si="1"/>
        <v>35</v>
      </c>
      <c r="E20" s="8">
        <v>1</v>
      </c>
      <c r="G20" s="7"/>
      <c r="H20" s="8"/>
      <c r="J20" s="7"/>
      <c r="L20" s="8"/>
      <c r="N20" s="7"/>
      <c r="P20" s="8"/>
      <c r="R20" s="7"/>
      <c r="S20" s="8"/>
    </row>
    <row r="21" spans="2:33" x14ac:dyDescent="0.3">
      <c r="B21" s="7">
        <v>159</v>
      </c>
      <c r="C21" s="5">
        <v>177</v>
      </c>
      <c r="D21" s="5">
        <f t="shared" si="1"/>
        <v>19</v>
      </c>
      <c r="E21" s="8">
        <v>1</v>
      </c>
      <c r="G21" s="7"/>
      <c r="H21" s="8"/>
      <c r="J21" s="7"/>
      <c r="L21" s="8"/>
      <c r="N21" s="7"/>
      <c r="P21" s="8"/>
      <c r="R21" s="7"/>
      <c r="S21" s="8"/>
    </row>
    <row r="22" spans="2:33" x14ac:dyDescent="0.3">
      <c r="B22" s="9"/>
      <c r="C22" s="10"/>
      <c r="D22" s="10"/>
      <c r="E22" s="11"/>
      <c r="G22" s="9"/>
      <c r="H22" s="11"/>
      <c r="J22" s="9"/>
      <c r="K22" s="10"/>
      <c r="L22" s="11"/>
      <c r="N22" s="9"/>
      <c r="O22" s="10"/>
      <c r="P22" s="11"/>
      <c r="R22" s="9"/>
      <c r="S22" s="11"/>
    </row>
    <row r="24" spans="2:33" x14ac:dyDescent="0.3">
      <c r="D24" s="5">
        <f>SUM(D4:D22)</f>
        <v>101</v>
      </c>
      <c r="E24" s="5">
        <f>SUM(E4:E22)</f>
        <v>18</v>
      </c>
      <c r="H24" s="5">
        <f>SUM(H4:H22)</f>
        <v>1</v>
      </c>
      <c r="L24" s="5">
        <f>SUM(L4:L22)</f>
        <v>76</v>
      </c>
      <c r="P24" s="5">
        <f>SUM(P4:P22)</f>
        <v>0</v>
      </c>
      <c r="S24" s="5">
        <f>SUM(S4:S22)</f>
        <v>1</v>
      </c>
      <c r="U24" s="5">
        <f>SUM(U4:U22)</f>
        <v>255</v>
      </c>
      <c r="V24" s="5">
        <f>U24-(L24+P24+S24)</f>
        <v>178</v>
      </c>
      <c r="W24" s="6">
        <f>((D24+H24)/V24)*100</f>
        <v>57.303370786516851</v>
      </c>
      <c r="X24" s="6">
        <f>100-W24</f>
        <v>42.696629213483149</v>
      </c>
      <c r="Y24" s="6">
        <f>B4/120</f>
        <v>3.3333333333333333E-2</v>
      </c>
      <c r="Z24" s="6">
        <f>G4/120</f>
        <v>1.4833333333333334</v>
      </c>
      <c r="AA24" s="6">
        <f>(L4+2)/120</f>
        <v>0.65</v>
      </c>
      <c r="AB24" s="6">
        <f>((L24+2)/(U24-P24))*100</f>
        <v>30.588235294117649</v>
      </c>
      <c r="AC24" s="6">
        <f>R4/120</f>
        <v>2.125</v>
      </c>
      <c r="AD24" s="6">
        <f>H24</f>
        <v>1</v>
      </c>
      <c r="AE24" s="6">
        <v>0</v>
      </c>
      <c r="AF24" s="6">
        <f>(AE24/AD24)*100</f>
        <v>0</v>
      </c>
      <c r="AG24" s="6" t="s">
        <v>27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L10"/>
  <sheetViews>
    <sheetView tabSelected="1" workbookViewId="0">
      <selection activeCell="G9" sqref="G9"/>
    </sheetView>
  </sheetViews>
  <sheetFormatPr baseColWidth="10" defaultRowHeight="15" x14ac:dyDescent="0.2"/>
  <cols>
    <col min="1" max="1" width="3.33203125" customWidth="1"/>
    <col min="10" max="10" width="12.83203125" customWidth="1"/>
  </cols>
  <sheetData>
    <row r="1" spans="2:12" ht="11" customHeight="1" x14ac:dyDescent="0.2"/>
    <row r="2" spans="2:12" ht="80" x14ac:dyDescent="0.2">
      <c r="B2" s="2" t="s">
        <v>13</v>
      </c>
      <c r="C2" s="1" t="s">
        <v>15</v>
      </c>
      <c r="D2" s="1" t="s">
        <v>10</v>
      </c>
      <c r="E2" s="1" t="s">
        <v>22</v>
      </c>
      <c r="F2" s="1" t="s">
        <v>25</v>
      </c>
      <c r="G2" s="1" t="s">
        <v>23</v>
      </c>
      <c r="H2" s="1" t="s">
        <v>12</v>
      </c>
      <c r="I2" s="1"/>
      <c r="J2" s="1"/>
      <c r="K2" s="1"/>
      <c r="L2" s="1"/>
    </row>
    <row r="3" spans="2:12" x14ac:dyDescent="0.2">
      <c r="B3">
        <v>1</v>
      </c>
      <c r="C3" s="18">
        <v>57.303370786516851</v>
      </c>
      <c r="D3" s="18">
        <v>1.4833333333333334</v>
      </c>
      <c r="E3" s="18">
        <v>0.65</v>
      </c>
      <c r="F3" s="18">
        <v>30.588235294117649</v>
      </c>
      <c r="G3" s="18">
        <v>2.125</v>
      </c>
      <c r="H3" s="18">
        <v>0</v>
      </c>
    </row>
    <row r="4" spans="2:12" x14ac:dyDescent="0.2">
      <c r="B4">
        <v>2</v>
      </c>
      <c r="C4" s="18">
        <v>31.481481481481481</v>
      </c>
      <c r="D4" s="18">
        <v>0.51666666666666672</v>
      </c>
      <c r="E4" s="18">
        <v>1.2416666666666667</v>
      </c>
      <c r="F4" s="18">
        <v>73.762376237623755</v>
      </c>
      <c r="G4" s="18">
        <v>1.75</v>
      </c>
      <c r="H4" s="18">
        <v>0</v>
      </c>
    </row>
    <row r="5" spans="2:12" x14ac:dyDescent="0.2">
      <c r="B5">
        <v>3</v>
      </c>
      <c r="C5" s="18">
        <v>65.89861751152074</v>
      </c>
      <c r="D5" s="18">
        <v>2.95</v>
      </c>
      <c r="E5" s="18" t="s">
        <v>27</v>
      </c>
      <c r="F5" s="18">
        <v>27.833333333333332</v>
      </c>
      <c r="G5" s="18">
        <v>5</v>
      </c>
      <c r="H5" s="18">
        <v>5</v>
      </c>
    </row>
    <row r="6" spans="2:12" x14ac:dyDescent="0.2">
      <c r="B6">
        <v>4</v>
      </c>
      <c r="C6" s="18">
        <v>46.745562130177518</v>
      </c>
      <c r="D6" s="18">
        <v>0.40833333333333333</v>
      </c>
      <c r="E6" s="18">
        <v>0.66666666666666663</v>
      </c>
      <c r="F6" s="18">
        <v>37.313432835820898</v>
      </c>
      <c r="G6" s="18">
        <v>2.2333333333333334</v>
      </c>
      <c r="H6" s="18">
        <v>1</v>
      </c>
    </row>
    <row r="7" spans="2:12" x14ac:dyDescent="0.2">
      <c r="B7">
        <v>5</v>
      </c>
      <c r="C7" s="18">
        <v>42.5</v>
      </c>
      <c r="D7" s="18">
        <v>1.1583333333333334</v>
      </c>
      <c r="E7" s="18">
        <v>1.3</v>
      </c>
      <c r="F7" s="18">
        <v>45.927601809954751</v>
      </c>
      <c r="G7" s="18">
        <v>4.0666666666666664</v>
      </c>
      <c r="H7" s="18">
        <v>1</v>
      </c>
    </row>
    <row r="8" spans="2:12" x14ac:dyDescent="0.2">
      <c r="B8">
        <v>6</v>
      </c>
      <c r="C8" s="18">
        <v>88.448275862068968</v>
      </c>
      <c r="D8" s="18">
        <v>0.38333333333333336</v>
      </c>
      <c r="E8" s="18" t="s">
        <v>27</v>
      </c>
      <c r="F8" s="18">
        <v>1.0273972602739725</v>
      </c>
      <c r="G8" s="18">
        <v>5</v>
      </c>
      <c r="H8" s="18">
        <v>1</v>
      </c>
    </row>
    <row r="9" spans="2:12" x14ac:dyDescent="0.2">
      <c r="B9">
        <v>7</v>
      </c>
      <c r="C9" s="18">
        <v>53.061224489795919</v>
      </c>
      <c r="D9" s="18">
        <v>0.82499999999999996</v>
      </c>
      <c r="E9" s="18">
        <v>0.24166666666666667</v>
      </c>
      <c r="F9" s="18">
        <v>23.015873015873016</v>
      </c>
      <c r="G9" s="18">
        <v>1.0583333333333333</v>
      </c>
      <c r="H9" s="18">
        <v>0</v>
      </c>
    </row>
    <row r="10" spans="2:12" x14ac:dyDescent="0.2">
      <c r="B10">
        <v>8</v>
      </c>
      <c r="C10" s="18">
        <v>35.2112676056338</v>
      </c>
      <c r="D10" s="18">
        <v>0.6166666666666667</v>
      </c>
      <c r="E10" s="18">
        <v>1.8333333333333333</v>
      </c>
      <c r="F10" s="18">
        <v>76.124567474048447</v>
      </c>
      <c r="G10" s="18">
        <v>2.44</v>
      </c>
      <c r="H10" s="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G13"/>
  <sheetViews>
    <sheetView zoomScale="50" workbookViewId="0">
      <selection activeCell="B4" sqref="B4:C10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5.16406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10</v>
      </c>
      <c r="C4" s="5">
        <v>12</v>
      </c>
      <c r="D4" s="5">
        <f>(C4-B4)+1</f>
        <v>3</v>
      </c>
      <c r="E4" s="8">
        <v>1</v>
      </c>
      <c r="G4" s="7">
        <v>62</v>
      </c>
      <c r="H4" s="8">
        <v>1</v>
      </c>
      <c r="J4" s="7">
        <v>63</v>
      </c>
      <c r="K4" s="5">
        <v>209</v>
      </c>
      <c r="L4" s="8">
        <f>(K4-J4)+1</f>
        <v>147</v>
      </c>
      <c r="N4" s="7">
        <v>51</v>
      </c>
      <c r="O4" s="5">
        <v>58</v>
      </c>
      <c r="P4" s="8">
        <f>(O4-N4)+1</f>
        <v>8</v>
      </c>
      <c r="R4" s="7">
        <v>210</v>
      </c>
      <c r="S4" s="8">
        <v>1</v>
      </c>
      <c r="U4" s="5">
        <v>210</v>
      </c>
    </row>
    <row r="5" spans="2:33" x14ac:dyDescent="0.3">
      <c r="B5" s="7">
        <v>16</v>
      </c>
      <c r="C5" s="5">
        <v>16</v>
      </c>
      <c r="D5" s="5">
        <f t="shared" ref="D5:D10" si="0">(C5-B5)+1</f>
        <v>1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7">
        <v>20</v>
      </c>
      <c r="C6" s="5">
        <v>21</v>
      </c>
      <c r="D6" s="5">
        <f t="shared" si="0"/>
        <v>2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36</v>
      </c>
      <c r="C7" s="5">
        <v>37</v>
      </c>
      <c r="D7" s="5">
        <f t="shared" si="0"/>
        <v>2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39</v>
      </c>
      <c r="C8" s="5">
        <v>40</v>
      </c>
      <c r="D8" s="5">
        <f t="shared" si="0"/>
        <v>2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43</v>
      </c>
      <c r="C9" s="5">
        <v>46</v>
      </c>
      <c r="D9" s="5">
        <f t="shared" si="0"/>
        <v>4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60</v>
      </c>
      <c r="C10" s="5">
        <v>61</v>
      </c>
      <c r="D10" s="5">
        <f t="shared" si="0"/>
        <v>2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9"/>
      <c r="C11" s="10"/>
      <c r="D11" s="10"/>
      <c r="E11" s="11"/>
      <c r="G11" s="9"/>
      <c r="H11" s="11"/>
      <c r="J11" s="9"/>
      <c r="K11" s="10"/>
      <c r="L11" s="11"/>
      <c r="N11" s="9"/>
      <c r="O11" s="10"/>
      <c r="P11" s="11"/>
      <c r="R11" s="9"/>
      <c r="S11" s="11"/>
    </row>
    <row r="13" spans="2:33" x14ac:dyDescent="0.3">
      <c r="D13" s="5">
        <f>SUM(D4:D11)</f>
        <v>16</v>
      </c>
      <c r="E13" s="5">
        <f>SUM(E4:E11)</f>
        <v>7</v>
      </c>
      <c r="H13" s="5">
        <f>SUM(H4:H11)</f>
        <v>1</v>
      </c>
      <c r="L13" s="5">
        <f>SUM(L4:L11)</f>
        <v>147</v>
      </c>
      <c r="P13" s="5">
        <f>SUM(P4:P11)</f>
        <v>8</v>
      </c>
      <c r="S13" s="5">
        <f>SUM(S4:S11)</f>
        <v>1</v>
      </c>
      <c r="U13" s="5">
        <f>SUM(U4:U11)</f>
        <v>210</v>
      </c>
      <c r="V13" s="5">
        <f>U13-(L13+P13+S13)</f>
        <v>54</v>
      </c>
      <c r="W13" s="6">
        <f>((D13+H13)/V13)*100</f>
        <v>31.481481481481481</v>
      </c>
      <c r="X13" s="6">
        <f>100-W13</f>
        <v>68.518518518518519</v>
      </c>
      <c r="Y13" s="6">
        <f>B4/120</f>
        <v>8.3333333333333329E-2</v>
      </c>
      <c r="Z13" s="6">
        <f>G4/120</f>
        <v>0.51666666666666672</v>
      </c>
      <c r="AA13" s="6">
        <f>(L4+2)/120</f>
        <v>1.2416666666666667</v>
      </c>
      <c r="AB13" s="6">
        <f>((L13+2)/(U13-P13))*100</f>
        <v>73.762376237623755</v>
      </c>
      <c r="AC13" s="6">
        <f>R4/120</f>
        <v>1.75</v>
      </c>
      <c r="AD13" s="6">
        <f>H13</f>
        <v>1</v>
      </c>
      <c r="AE13" s="6">
        <v>0</v>
      </c>
      <c r="AF13" s="6">
        <f>(AE13/AD13)*100</f>
        <v>0</v>
      </c>
      <c r="AG13" s="6" t="s">
        <v>27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G25"/>
  <sheetViews>
    <sheetView topLeftCell="S1" zoomScale="75" workbookViewId="0">
      <selection activeCell="AC26" sqref="AC26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2</v>
      </c>
      <c r="C4" s="5">
        <v>13</v>
      </c>
      <c r="D4" s="5">
        <f>(C4-B4)+1</f>
        <v>12</v>
      </c>
      <c r="E4" s="8">
        <v>1</v>
      </c>
      <c r="G4" s="7">
        <v>354</v>
      </c>
      <c r="H4" s="8">
        <v>1</v>
      </c>
      <c r="J4" s="7">
        <v>355</v>
      </c>
      <c r="K4" s="5">
        <v>369</v>
      </c>
      <c r="L4" s="8">
        <f>(K4-J4)+1</f>
        <v>15</v>
      </c>
      <c r="N4" s="7"/>
      <c r="P4" s="8"/>
      <c r="R4" s="7"/>
      <c r="S4" s="8"/>
      <c r="U4" s="5">
        <v>600</v>
      </c>
    </row>
    <row r="5" spans="2:33" x14ac:dyDescent="0.3">
      <c r="B5" s="7">
        <v>17</v>
      </c>
      <c r="C5" s="5">
        <v>18</v>
      </c>
      <c r="D5" s="5">
        <f t="shared" ref="D5:D13" si="0">(C5-B5)+1</f>
        <v>2</v>
      </c>
      <c r="E5" s="8">
        <v>1</v>
      </c>
      <c r="G5" s="7">
        <v>409</v>
      </c>
      <c r="H5" s="8">
        <v>1</v>
      </c>
      <c r="J5" s="7">
        <v>410</v>
      </c>
      <c r="K5" s="5">
        <v>440</v>
      </c>
      <c r="L5" s="8">
        <f t="shared" ref="L5:L8" si="1">(K5-J5)+1</f>
        <v>31</v>
      </c>
      <c r="N5" s="7"/>
      <c r="P5" s="8"/>
      <c r="R5" s="7"/>
      <c r="S5" s="8"/>
    </row>
    <row r="6" spans="2:33" x14ac:dyDescent="0.3">
      <c r="B6" s="7">
        <v>21</v>
      </c>
      <c r="C6" s="5">
        <v>109</v>
      </c>
      <c r="D6" s="5">
        <f t="shared" si="0"/>
        <v>89</v>
      </c>
      <c r="E6" s="8">
        <v>1</v>
      </c>
      <c r="G6" s="7">
        <v>445</v>
      </c>
      <c r="H6" s="8">
        <v>1</v>
      </c>
      <c r="J6" s="7">
        <v>446</v>
      </c>
      <c r="K6" s="5">
        <v>473</v>
      </c>
      <c r="L6" s="8">
        <f t="shared" si="1"/>
        <v>28</v>
      </c>
      <c r="N6" s="7"/>
      <c r="P6" s="8"/>
      <c r="R6" s="7"/>
      <c r="S6" s="8"/>
    </row>
    <row r="7" spans="2:33" x14ac:dyDescent="0.3">
      <c r="B7" s="7">
        <v>113</v>
      </c>
      <c r="C7" s="5">
        <v>113</v>
      </c>
      <c r="D7" s="5">
        <f t="shared" si="0"/>
        <v>1</v>
      </c>
      <c r="E7" s="8">
        <v>1</v>
      </c>
      <c r="G7" s="7">
        <v>501</v>
      </c>
      <c r="H7" s="8">
        <v>1</v>
      </c>
      <c r="J7" s="7">
        <v>502</v>
      </c>
      <c r="K7" s="5">
        <v>573</v>
      </c>
      <c r="L7" s="8">
        <f t="shared" si="1"/>
        <v>72</v>
      </c>
      <c r="N7" s="7"/>
      <c r="P7" s="8"/>
      <c r="R7" s="7"/>
      <c r="S7" s="8"/>
    </row>
    <row r="8" spans="2:33" x14ac:dyDescent="0.3">
      <c r="B8" s="7">
        <v>116</v>
      </c>
      <c r="C8" s="5">
        <v>120</v>
      </c>
      <c r="D8" s="5">
        <f t="shared" si="0"/>
        <v>5</v>
      </c>
      <c r="E8" s="8">
        <v>1</v>
      </c>
      <c r="G8" s="7">
        <v>577</v>
      </c>
      <c r="H8" s="8">
        <v>1</v>
      </c>
      <c r="J8" s="7">
        <v>578</v>
      </c>
      <c r="K8" s="5">
        <v>596</v>
      </c>
      <c r="L8" s="8">
        <f t="shared" si="1"/>
        <v>19</v>
      </c>
      <c r="N8" s="7"/>
      <c r="P8" s="8"/>
      <c r="R8" s="7"/>
      <c r="S8" s="8"/>
    </row>
    <row r="9" spans="2:33" x14ac:dyDescent="0.3">
      <c r="B9" s="7">
        <v>123</v>
      </c>
      <c r="C9" s="5">
        <v>123</v>
      </c>
      <c r="D9" s="5">
        <f t="shared" si="0"/>
        <v>1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125</v>
      </c>
      <c r="C10" s="5">
        <v>125</v>
      </c>
      <c r="D10" s="5">
        <f t="shared" si="0"/>
        <v>1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139</v>
      </c>
      <c r="C11" s="5">
        <v>142</v>
      </c>
      <c r="D11" s="5">
        <f t="shared" si="0"/>
        <v>4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144</v>
      </c>
      <c r="C12" s="5">
        <v>148</v>
      </c>
      <c r="D12" s="5">
        <f t="shared" si="0"/>
        <v>5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149</v>
      </c>
      <c r="C13" s="5">
        <v>193</v>
      </c>
      <c r="D13" s="5">
        <f t="shared" si="0"/>
        <v>45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201</v>
      </c>
      <c r="C14" s="5">
        <v>262</v>
      </c>
      <c r="D14" s="5">
        <f t="shared" ref="D14:D22" si="2">(C14-B14)+1</f>
        <v>62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292</v>
      </c>
      <c r="C15" s="5">
        <v>292</v>
      </c>
      <c r="D15" s="5">
        <f t="shared" si="2"/>
        <v>1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330</v>
      </c>
      <c r="C16" s="5">
        <v>353</v>
      </c>
      <c r="D16" s="5">
        <f t="shared" si="2"/>
        <v>24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33" x14ac:dyDescent="0.3">
      <c r="B17" s="7">
        <v>390</v>
      </c>
      <c r="C17" s="5">
        <v>390</v>
      </c>
      <c r="D17" s="5">
        <f t="shared" si="2"/>
        <v>1</v>
      </c>
      <c r="E17" s="8">
        <v>1</v>
      </c>
      <c r="G17" s="7"/>
      <c r="H17" s="8"/>
      <c r="J17" s="7"/>
      <c r="L17" s="8"/>
      <c r="N17" s="7"/>
      <c r="P17" s="8"/>
      <c r="R17" s="7"/>
      <c r="S17" s="8"/>
    </row>
    <row r="18" spans="2:33" x14ac:dyDescent="0.3">
      <c r="B18" s="7">
        <v>476</v>
      </c>
      <c r="C18" s="5">
        <v>476</v>
      </c>
      <c r="D18" s="5">
        <f t="shared" si="2"/>
        <v>1</v>
      </c>
      <c r="E18" s="8">
        <v>1</v>
      </c>
      <c r="G18" s="7"/>
      <c r="H18" s="8"/>
      <c r="J18" s="7"/>
      <c r="L18" s="8"/>
      <c r="N18" s="7"/>
      <c r="P18" s="8"/>
      <c r="R18" s="7"/>
      <c r="S18" s="8"/>
    </row>
    <row r="19" spans="2:33" x14ac:dyDescent="0.3">
      <c r="B19" s="7">
        <v>478</v>
      </c>
      <c r="C19" s="5">
        <v>494</v>
      </c>
      <c r="D19" s="5">
        <f t="shared" si="2"/>
        <v>17</v>
      </c>
      <c r="E19" s="8">
        <v>1</v>
      </c>
      <c r="G19" s="7"/>
      <c r="H19" s="8"/>
      <c r="J19" s="7"/>
      <c r="L19" s="8"/>
      <c r="N19" s="7"/>
      <c r="P19" s="8"/>
      <c r="R19" s="7"/>
      <c r="S19" s="8"/>
    </row>
    <row r="20" spans="2:33" x14ac:dyDescent="0.3">
      <c r="B20" s="7">
        <v>496</v>
      </c>
      <c r="C20" s="5">
        <v>500</v>
      </c>
      <c r="D20" s="5">
        <f t="shared" si="2"/>
        <v>5</v>
      </c>
      <c r="E20" s="8">
        <v>1</v>
      </c>
      <c r="G20" s="7"/>
      <c r="H20" s="8"/>
      <c r="J20" s="7"/>
      <c r="L20" s="8"/>
      <c r="N20" s="7"/>
      <c r="P20" s="8"/>
      <c r="R20" s="7"/>
      <c r="S20" s="8"/>
    </row>
    <row r="21" spans="2:33" x14ac:dyDescent="0.3">
      <c r="B21" s="7">
        <v>574</v>
      </c>
      <c r="C21" s="5">
        <v>576</v>
      </c>
      <c r="D21" s="5">
        <f t="shared" si="2"/>
        <v>3</v>
      </c>
      <c r="E21" s="8">
        <v>1</v>
      </c>
      <c r="G21" s="7"/>
      <c r="H21" s="8"/>
      <c r="J21" s="7"/>
      <c r="L21" s="8"/>
      <c r="N21" s="7"/>
      <c r="P21" s="8"/>
      <c r="R21" s="7"/>
      <c r="S21" s="8"/>
    </row>
    <row r="22" spans="2:33" x14ac:dyDescent="0.3">
      <c r="B22" s="7">
        <v>599</v>
      </c>
      <c r="C22" s="5">
        <v>600</v>
      </c>
      <c r="D22" s="5">
        <f t="shared" si="2"/>
        <v>2</v>
      </c>
      <c r="E22" s="8">
        <v>1</v>
      </c>
      <c r="G22" s="7"/>
      <c r="H22" s="8"/>
      <c r="J22" s="7"/>
      <c r="L22" s="8"/>
      <c r="N22" s="7"/>
      <c r="P22" s="8"/>
      <c r="R22" s="7"/>
      <c r="S22" s="8"/>
    </row>
    <row r="23" spans="2:33" x14ac:dyDescent="0.3">
      <c r="B23" s="9"/>
      <c r="C23" s="10"/>
      <c r="D23" s="10"/>
      <c r="E23" s="11"/>
      <c r="G23" s="9"/>
      <c r="H23" s="11"/>
      <c r="J23" s="9"/>
      <c r="K23" s="10"/>
      <c r="L23" s="11"/>
      <c r="N23" s="9"/>
      <c r="O23" s="10"/>
      <c r="P23" s="11"/>
      <c r="R23" s="9"/>
      <c r="S23" s="11"/>
    </row>
    <row r="25" spans="2:33" x14ac:dyDescent="0.3">
      <c r="D25" s="5">
        <f>SUM(D4:D23)</f>
        <v>281</v>
      </c>
      <c r="E25" s="5">
        <f>SUM(E4:E23)</f>
        <v>19</v>
      </c>
      <c r="H25" s="5">
        <f>SUM(H4:H23)</f>
        <v>5</v>
      </c>
      <c r="L25" s="5">
        <f>SUM(L4:L23)</f>
        <v>165</v>
      </c>
      <c r="P25" s="5">
        <f>SUM(P4:P23)</f>
        <v>0</v>
      </c>
      <c r="S25" s="5">
        <f>SUM(S4:S23)</f>
        <v>0</v>
      </c>
      <c r="U25" s="5">
        <f>SUM(U4:U23)</f>
        <v>600</v>
      </c>
      <c r="V25" s="5">
        <f>U25-(L25+P25+S25)</f>
        <v>435</v>
      </c>
      <c r="W25" s="6">
        <f>((D25+H25)/V25)*100</f>
        <v>65.747126436781613</v>
      </c>
      <c r="X25" s="6">
        <f>100-W25</f>
        <v>34.252873563218387</v>
      </c>
      <c r="Y25" s="6">
        <f>B4/120</f>
        <v>1.6666666666666666E-2</v>
      </c>
      <c r="Z25" s="6">
        <f>G4/120</f>
        <v>2.95</v>
      </c>
      <c r="AA25" s="6" t="s">
        <v>27</v>
      </c>
      <c r="AB25" s="6">
        <f>((L25+2)/(U25-P25))*100</f>
        <v>27.833333333333332</v>
      </c>
      <c r="AC25" s="6" t="s">
        <v>27</v>
      </c>
      <c r="AD25" s="6">
        <f>H25</f>
        <v>5</v>
      </c>
      <c r="AE25" s="6">
        <v>5</v>
      </c>
      <c r="AF25" s="6">
        <f>(AE25/AD25)*100</f>
        <v>100</v>
      </c>
      <c r="AG25" s="6">
        <f>AVERAGE((L4+1),(L5+1),(L6+1),(L7+1),(L8+1))/120</f>
        <v>0.28333333333333333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G20"/>
  <sheetViews>
    <sheetView zoomScale="56" workbookViewId="0">
      <selection activeCell="W20" sqref="W20:AG20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6</v>
      </c>
      <c r="C4" s="5">
        <v>6</v>
      </c>
      <c r="D4" s="5">
        <f>(C4-B4)+1</f>
        <v>1</v>
      </c>
      <c r="E4" s="8">
        <v>1</v>
      </c>
      <c r="G4" s="7">
        <v>49</v>
      </c>
      <c r="H4" s="8">
        <v>1</v>
      </c>
      <c r="J4" s="7">
        <v>50</v>
      </c>
      <c r="K4" s="5">
        <v>69</v>
      </c>
      <c r="L4" s="8">
        <f>(K4-J4)+1</f>
        <v>20</v>
      </c>
      <c r="N4" s="7"/>
      <c r="P4" s="8"/>
      <c r="R4" s="7">
        <v>268</v>
      </c>
      <c r="S4" s="8">
        <v>1</v>
      </c>
      <c r="U4" s="5">
        <v>268</v>
      </c>
    </row>
    <row r="5" spans="2:33" x14ac:dyDescent="0.3">
      <c r="B5" s="7">
        <v>8</v>
      </c>
      <c r="C5" s="5">
        <v>10</v>
      </c>
      <c r="D5" s="5">
        <f t="shared" ref="D5:D17" si="0">(C5-B5)+1</f>
        <v>3</v>
      </c>
      <c r="E5" s="8">
        <v>1</v>
      </c>
      <c r="G5" s="7">
        <v>189</v>
      </c>
      <c r="H5" s="8">
        <v>1</v>
      </c>
      <c r="J5" s="7">
        <v>190</v>
      </c>
      <c r="K5" s="5">
        <v>267</v>
      </c>
      <c r="L5" s="8">
        <f t="shared" ref="L5" si="1">(K5-J5)+1</f>
        <v>78</v>
      </c>
      <c r="N5" s="7"/>
      <c r="P5" s="8"/>
      <c r="R5" s="7"/>
      <c r="S5" s="8"/>
    </row>
    <row r="6" spans="2:33" x14ac:dyDescent="0.3">
      <c r="B6" s="7">
        <v>12</v>
      </c>
      <c r="C6" s="5">
        <v>15</v>
      </c>
      <c r="D6" s="5">
        <f t="shared" si="0"/>
        <v>4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17</v>
      </c>
      <c r="C7" s="5">
        <v>23</v>
      </c>
      <c r="D7" s="5">
        <f t="shared" si="0"/>
        <v>7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25</v>
      </c>
      <c r="C8" s="5">
        <v>48</v>
      </c>
      <c r="D8" s="5">
        <f t="shared" si="0"/>
        <v>24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130</v>
      </c>
      <c r="C9" s="5">
        <v>130</v>
      </c>
      <c r="D9" s="5">
        <f t="shared" si="0"/>
        <v>1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132</v>
      </c>
      <c r="C10" s="5">
        <v>132</v>
      </c>
      <c r="D10" s="5">
        <f t="shared" si="0"/>
        <v>1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135</v>
      </c>
      <c r="C11" s="5">
        <v>137</v>
      </c>
      <c r="D11" s="5">
        <f t="shared" si="0"/>
        <v>3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140</v>
      </c>
      <c r="C12" s="5">
        <v>141</v>
      </c>
      <c r="D12" s="5">
        <f t="shared" si="0"/>
        <v>2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150</v>
      </c>
      <c r="C13" s="5">
        <v>150</v>
      </c>
      <c r="D13" s="5">
        <f t="shared" si="0"/>
        <v>1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152</v>
      </c>
      <c r="C14" s="5">
        <v>152</v>
      </c>
      <c r="D14" s="5">
        <f t="shared" si="0"/>
        <v>1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155</v>
      </c>
      <c r="C15" s="5">
        <v>156</v>
      </c>
      <c r="D15" s="5">
        <f t="shared" si="0"/>
        <v>2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159</v>
      </c>
      <c r="C16" s="5">
        <v>159</v>
      </c>
      <c r="D16" s="5">
        <f t="shared" si="0"/>
        <v>1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33" x14ac:dyDescent="0.3">
      <c r="B17" s="7">
        <v>163</v>
      </c>
      <c r="C17" s="5">
        <v>188</v>
      </c>
      <c r="D17" s="5">
        <f t="shared" si="0"/>
        <v>26</v>
      </c>
      <c r="E17" s="8">
        <v>1</v>
      </c>
      <c r="G17" s="7"/>
      <c r="H17" s="8"/>
      <c r="J17" s="7"/>
      <c r="L17" s="8"/>
      <c r="N17" s="7"/>
      <c r="P17" s="8"/>
      <c r="R17" s="7"/>
      <c r="S17" s="8"/>
    </row>
    <row r="18" spans="2:33" x14ac:dyDescent="0.3">
      <c r="B18" s="9"/>
      <c r="C18" s="10"/>
      <c r="D18" s="10"/>
      <c r="E18" s="11"/>
      <c r="G18" s="9"/>
      <c r="H18" s="11"/>
      <c r="J18" s="9"/>
      <c r="K18" s="10"/>
      <c r="L18" s="11"/>
      <c r="N18" s="9"/>
      <c r="O18" s="10"/>
      <c r="P18" s="11"/>
      <c r="R18" s="9"/>
      <c r="S18" s="11"/>
    </row>
    <row r="20" spans="2:33" x14ac:dyDescent="0.3">
      <c r="D20" s="5">
        <f>SUM(D4:D18)</f>
        <v>77</v>
      </c>
      <c r="E20" s="5">
        <f>SUM(E4:E18)</f>
        <v>14</v>
      </c>
      <c r="H20" s="5">
        <f>SUM(H4:H18)</f>
        <v>2</v>
      </c>
      <c r="L20" s="5">
        <f>SUM(L4:L18)</f>
        <v>98</v>
      </c>
      <c r="P20" s="5">
        <f>SUM(P4:P18)</f>
        <v>0</v>
      </c>
      <c r="S20" s="5">
        <f>SUM(S4:S18)</f>
        <v>1</v>
      </c>
      <c r="U20" s="5">
        <f>SUM(U4:U18)</f>
        <v>268</v>
      </c>
      <c r="V20" s="5">
        <f>U20-(L20+P20+S20)</f>
        <v>169</v>
      </c>
      <c r="W20" s="6">
        <f>((D20+H20)/V20)*100</f>
        <v>46.745562130177518</v>
      </c>
      <c r="X20" s="6">
        <f>100-W20</f>
        <v>53.254437869822482</v>
      </c>
      <c r="Y20" s="6">
        <f>B4/120</f>
        <v>0.05</v>
      </c>
      <c r="Z20" s="6">
        <f>G4/120</f>
        <v>0.40833333333333333</v>
      </c>
      <c r="AA20" s="6">
        <f>(L5+2)/120</f>
        <v>0.66666666666666663</v>
      </c>
      <c r="AB20" s="6">
        <f>((L20+2)/(U20-P20))*100</f>
        <v>37.313432835820898</v>
      </c>
      <c r="AC20" s="6">
        <f>R4/120</f>
        <v>2.2333333333333334</v>
      </c>
      <c r="AD20" s="6">
        <f>H20</f>
        <v>2</v>
      </c>
      <c r="AE20" s="6">
        <v>1</v>
      </c>
      <c r="AF20" s="6">
        <f>(AE20/AD20)*100</f>
        <v>50</v>
      </c>
      <c r="AG20" s="6">
        <f>AVERAGE((L4+1))/120</f>
        <v>0.17499999999999999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G21"/>
  <sheetViews>
    <sheetView zoomScale="56" workbookViewId="0">
      <selection activeCell="W21" sqref="W21:AG21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2</v>
      </c>
      <c r="C4" s="5">
        <v>3</v>
      </c>
      <c r="D4" s="5">
        <f>(C4-B4)+1</f>
        <v>2</v>
      </c>
      <c r="E4" s="8">
        <v>1</v>
      </c>
      <c r="G4" s="7">
        <v>139</v>
      </c>
      <c r="H4" s="8">
        <v>1</v>
      </c>
      <c r="J4" s="7">
        <v>140</v>
      </c>
      <c r="K4" s="5">
        <v>186</v>
      </c>
      <c r="L4" s="8">
        <f>(K4-J4)+1</f>
        <v>47</v>
      </c>
      <c r="N4" s="7">
        <v>197</v>
      </c>
      <c r="O4" s="5">
        <v>242</v>
      </c>
      <c r="P4" s="8">
        <f>(O4-N4)+1</f>
        <v>46</v>
      </c>
      <c r="R4" s="7">
        <v>488</v>
      </c>
      <c r="S4" s="8">
        <v>1</v>
      </c>
      <c r="U4" s="5">
        <v>488</v>
      </c>
    </row>
    <row r="5" spans="2:33" x14ac:dyDescent="0.3">
      <c r="B5" s="7">
        <v>5</v>
      </c>
      <c r="C5" s="5">
        <v>7</v>
      </c>
      <c r="D5" s="5">
        <f t="shared" ref="D5:D11" si="0">(C5-B5)+1</f>
        <v>3</v>
      </c>
      <c r="E5" s="8">
        <v>1</v>
      </c>
      <c r="G5" s="7">
        <v>333</v>
      </c>
      <c r="H5" s="8">
        <v>1</v>
      </c>
      <c r="J5" s="7">
        <v>334</v>
      </c>
      <c r="K5" s="5">
        <v>487</v>
      </c>
      <c r="L5" s="8">
        <f t="shared" ref="L5" si="1">(K5-J5)+1</f>
        <v>154</v>
      </c>
      <c r="N5" s="7"/>
      <c r="P5" s="8"/>
      <c r="R5" s="7"/>
      <c r="S5" s="8"/>
    </row>
    <row r="6" spans="2:33" x14ac:dyDescent="0.3">
      <c r="B6" s="7">
        <v>42</v>
      </c>
      <c r="C6" s="5">
        <v>42</v>
      </c>
      <c r="D6" s="5">
        <f t="shared" si="0"/>
        <v>1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55</v>
      </c>
      <c r="C7" s="5">
        <v>55</v>
      </c>
      <c r="D7" s="5">
        <f t="shared" si="0"/>
        <v>1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77</v>
      </c>
      <c r="C8" s="5">
        <v>82</v>
      </c>
      <c r="D8" s="5">
        <f t="shared" si="0"/>
        <v>6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96</v>
      </c>
      <c r="C9" s="5">
        <v>96</v>
      </c>
      <c r="D9" s="5">
        <f t="shared" si="0"/>
        <v>1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100</v>
      </c>
      <c r="C10" s="5">
        <v>100</v>
      </c>
      <c r="D10" s="5">
        <f t="shared" si="0"/>
        <v>1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103</v>
      </c>
      <c r="C11" s="5">
        <v>108</v>
      </c>
      <c r="D11" s="5">
        <f t="shared" si="0"/>
        <v>6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110</v>
      </c>
      <c r="C12" s="5">
        <v>138</v>
      </c>
      <c r="D12" s="5">
        <f t="shared" ref="D12:D18" si="2">(C12-B12)+1</f>
        <v>29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252</v>
      </c>
      <c r="C13" s="5">
        <v>259</v>
      </c>
      <c r="D13" s="5">
        <f t="shared" si="2"/>
        <v>8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268</v>
      </c>
      <c r="C14" s="5">
        <v>271</v>
      </c>
      <c r="D14" s="5">
        <f t="shared" si="2"/>
        <v>4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274</v>
      </c>
      <c r="C15" s="5">
        <v>277</v>
      </c>
      <c r="D15" s="5">
        <f t="shared" si="2"/>
        <v>4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293</v>
      </c>
      <c r="C16" s="5">
        <v>294</v>
      </c>
      <c r="D16" s="5">
        <f t="shared" si="2"/>
        <v>2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33" x14ac:dyDescent="0.3">
      <c r="B17" s="7">
        <v>300</v>
      </c>
      <c r="C17" s="5">
        <v>300</v>
      </c>
      <c r="D17" s="5">
        <f t="shared" si="2"/>
        <v>1</v>
      </c>
      <c r="E17" s="8">
        <v>1</v>
      </c>
      <c r="G17" s="7"/>
      <c r="H17" s="8"/>
      <c r="J17" s="7"/>
      <c r="L17" s="8"/>
      <c r="N17" s="7"/>
      <c r="P17" s="8"/>
      <c r="R17" s="7"/>
      <c r="S17" s="8"/>
    </row>
    <row r="18" spans="2:33" x14ac:dyDescent="0.3">
      <c r="B18" s="7">
        <v>302</v>
      </c>
      <c r="C18" s="5">
        <v>332</v>
      </c>
      <c r="D18" s="5">
        <f t="shared" si="2"/>
        <v>31</v>
      </c>
      <c r="E18" s="8">
        <v>1</v>
      </c>
      <c r="G18" s="7"/>
      <c r="H18" s="8"/>
      <c r="J18" s="7"/>
      <c r="L18" s="8"/>
      <c r="N18" s="7"/>
      <c r="P18" s="8"/>
      <c r="R18" s="7"/>
      <c r="S18" s="8"/>
    </row>
    <row r="19" spans="2:33" x14ac:dyDescent="0.3">
      <c r="B19" s="9"/>
      <c r="C19" s="10"/>
      <c r="D19" s="10"/>
      <c r="E19" s="11"/>
      <c r="G19" s="9"/>
      <c r="H19" s="11"/>
      <c r="J19" s="9"/>
      <c r="K19" s="10"/>
      <c r="L19" s="11"/>
      <c r="N19" s="9"/>
      <c r="O19" s="10"/>
      <c r="P19" s="11"/>
      <c r="R19" s="9"/>
      <c r="S19" s="11"/>
    </row>
    <row r="21" spans="2:33" x14ac:dyDescent="0.3">
      <c r="D21" s="5">
        <f>SUM(D4:D19)</f>
        <v>100</v>
      </c>
      <c r="E21" s="5">
        <f>SUM(E4:E19)</f>
        <v>15</v>
      </c>
      <c r="H21" s="5">
        <f>SUM(H4:H19)</f>
        <v>2</v>
      </c>
      <c r="L21" s="5">
        <f>SUM(L4:L19)</f>
        <v>201</v>
      </c>
      <c r="P21" s="5">
        <f>SUM(P4:P19)</f>
        <v>46</v>
      </c>
      <c r="S21" s="5">
        <f>SUM(S4:S19)</f>
        <v>1</v>
      </c>
      <c r="U21" s="5">
        <f>SUM(U4:U19)</f>
        <v>488</v>
      </c>
      <c r="V21" s="5">
        <f>U21-(L21+P21+S21)</f>
        <v>240</v>
      </c>
      <c r="W21" s="6">
        <f>((D21+H21)/V21)*100</f>
        <v>42.5</v>
      </c>
      <c r="X21" s="6">
        <f>100-W21</f>
        <v>57.5</v>
      </c>
      <c r="Y21" s="6">
        <f>B4/120</f>
        <v>1.6666666666666666E-2</v>
      </c>
      <c r="Z21" s="6">
        <f>G4/120</f>
        <v>1.1583333333333334</v>
      </c>
      <c r="AA21" s="6">
        <f>(L5+2)/120</f>
        <v>1.3</v>
      </c>
      <c r="AB21" s="6">
        <f>((L21+2)/(U21-P21))*100</f>
        <v>45.927601809954751</v>
      </c>
      <c r="AC21" s="6">
        <f>R4/120</f>
        <v>4.0666666666666664</v>
      </c>
      <c r="AD21" s="6">
        <f>H21</f>
        <v>2</v>
      </c>
      <c r="AE21" s="6">
        <v>1</v>
      </c>
      <c r="AF21" s="6">
        <f>(AE21/AD21)*100</f>
        <v>50</v>
      </c>
      <c r="AG21" s="6">
        <f>AVERAGE((L4+1))/120</f>
        <v>0.4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70A5-D60D-074C-A6D8-8402A6B4CE82}">
  <dimension ref="B2:AG24"/>
  <sheetViews>
    <sheetView topLeftCell="L1" zoomScale="50" workbookViewId="0">
      <selection activeCell="W24" sqref="W24:AG24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5</v>
      </c>
      <c r="C4" s="5">
        <v>10</v>
      </c>
      <c r="D4" s="5">
        <f>(C4-B4)+1</f>
        <v>6</v>
      </c>
      <c r="E4" s="8">
        <v>1</v>
      </c>
      <c r="G4" s="7">
        <v>46</v>
      </c>
      <c r="H4" s="8">
        <v>1</v>
      </c>
      <c r="J4" s="7">
        <v>47</v>
      </c>
      <c r="K4" s="5">
        <v>50</v>
      </c>
      <c r="L4" s="8">
        <f>(K4-J4)+1</f>
        <v>4</v>
      </c>
      <c r="N4" s="7">
        <v>381</v>
      </c>
      <c r="O4" s="5">
        <v>388</v>
      </c>
      <c r="P4" s="8">
        <f>(O4-N4)+1</f>
        <v>8</v>
      </c>
      <c r="R4" s="7"/>
      <c r="S4" s="8"/>
      <c r="U4" s="5">
        <v>600</v>
      </c>
    </row>
    <row r="5" spans="2:33" x14ac:dyDescent="0.3">
      <c r="B5" s="7">
        <v>14</v>
      </c>
      <c r="C5" s="5">
        <v>15</v>
      </c>
      <c r="D5" s="5">
        <f t="shared" ref="D5:D21" si="0">(C5-B5)+1</f>
        <v>2</v>
      </c>
      <c r="E5" s="8">
        <v>1</v>
      </c>
      <c r="G5" s="7"/>
      <c r="H5" s="8"/>
      <c r="J5" s="7"/>
      <c r="L5" s="8"/>
      <c r="N5" s="7">
        <v>493</v>
      </c>
      <c r="O5" s="5">
        <v>500</v>
      </c>
      <c r="P5" s="8">
        <f t="shared" ref="P5" si="1">(O5-N5)+1</f>
        <v>8</v>
      </c>
      <c r="R5" s="7"/>
      <c r="S5" s="8"/>
    </row>
    <row r="6" spans="2:33" x14ac:dyDescent="0.3">
      <c r="B6" s="7">
        <v>18</v>
      </c>
      <c r="C6" s="5">
        <v>18</v>
      </c>
      <c r="D6" s="5">
        <f t="shared" si="0"/>
        <v>1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20</v>
      </c>
      <c r="C7" s="5">
        <v>20</v>
      </c>
      <c r="D7" s="5">
        <f t="shared" si="0"/>
        <v>1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22</v>
      </c>
      <c r="C8" s="5">
        <v>22</v>
      </c>
      <c r="D8" s="5">
        <f t="shared" si="0"/>
        <v>1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24</v>
      </c>
      <c r="C9" s="5">
        <v>24</v>
      </c>
      <c r="D9" s="5">
        <f t="shared" si="0"/>
        <v>1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32</v>
      </c>
      <c r="C10" s="5">
        <v>45</v>
      </c>
      <c r="D10" s="5">
        <f t="shared" si="0"/>
        <v>14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58</v>
      </c>
      <c r="C11" s="5">
        <v>58</v>
      </c>
      <c r="D11" s="5">
        <f t="shared" si="0"/>
        <v>1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59</v>
      </c>
      <c r="C12" s="5">
        <v>61</v>
      </c>
      <c r="D12" s="5">
        <f t="shared" si="0"/>
        <v>3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63</v>
      </c>
      <c r="C13" s="5">
        <v>63</v>
      </c>
      <c r="D13" s="5">
        <f t="shared" si="0"/>
        <v>1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65</v>
      </c>
      <c r="C14" s="5">
        <v>69</v>
      </c>
      <c r="D14" s="5">
        <f t="shared" si="0"/>
        <v>5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71</v>
      </c>
      <c r="C15" s="5">
        <v>75</v>
      </c>
      <c r="D15" s="5">
        <f t="shared" si="0"/>
        <v>5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77</v>
      </c>
      <c r="C16" s="5">
        <v>78</v>
      </c>
      <c r="D16" s="5">
        <f t="shared" si="0"/>
        <v>2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33" x14ac:dyDescent="0.3">
      <c r="B17" s="7">
        <v>81</v>
      </c>
      <c r="C17" s="5">
        <v>81</v>
      </c>
      <c r="D17" s="5">
        <f t="shared" si="0"/>
        <v>1</v>
      </c>
      <c r="E17" s="8">
        <v>1</v>
      </c>
      <c r="G17" s="7"/>
      <c r="H17" s="8"/>
      <c r="J17" s="7"/>
      <c r="L17" s="8"/>
      <c r="N17" s="7"/>
      <c r="P17" s="8"/>
      <c r="R17" s="7"/>
      <c r="S17" s="8"/>
    </row>
    <row r="18" spans="2:33" x14ac:dyDescent="0.3">
      <c r="B18" s="7">
        <v>100</v>
      </c>
      <c r="C18" s="5">
        <v>101</v>
      </c>
      <c r="D18" s="5">
        <f t="shared" si="0"/>
        <v>2</v>
      </c>
      <c r="E18" s="8">
        <v>1</v>
      </c>
      <c r="G18" s="7"/>
      <c r="H18" s="8"/>
      <c r="J18" s="7"/>
      <c r="L18" s="8"/>
      <c r="N18" s="7"/>
      <c r="P18" s="8"/>
      <c r="R18" s="7"/>
      <c r="S18" s="8"/>
    </row>
    <row r="19" spans="2:33" x14ac:dyDescent="0.3">
      <c r="B19" s="7">
        <v>119</v>
      </c>
      <c r="C19" s="5">
        <v>380</v>
      </c>
      <c r="D19" s="5">
        <f t="shared" si="0"/>
        <v>262</v>
      </c>
      <c r="E19" s="8">
        <v>1</v>
      </c>
      <c r="G19" s="7"/>
      <c r="H19" s="8"/>
      <c r="J19" s="7"/>
      <c r="L19" s="8"/>
      <c r="N19" s="7"/>
      <c r="P19" s="8"/>
      <c r="R19" s="7"/>
      <c r="S19" s="8"/>
    </row>
    <row r="20" spans="2:33" x14ac:dyDescent="0.3">
      <c r="B20" s="7">
        <v>389</v>
      </c>
      <c r="C20" s="5">
        <v>492</v>
      </c>
      <c r="D20" s="5">
        <f t="shared" si="0"/>
        <v>104</v>
      </c>
      <c r="E20" s="8">
        <v>1</v>
      </c>
      <c r="G20" s="7"/>
      <c r="H20" s="8"/>
      <c r="J20" s="7"/>
      <c r="L20" s="8"/>
      <c r="N20" s="7"/>
      <c r="P20" s="8"/>
      <c r="R20" s="7"/>
      <c r="S20" s="8"/>
    </row>
    <row r="21" spans="2:33" x14ac:dyDescent="0.3">
      <c r="B21" s="7">
        <v>501</v>
      </c>
      <c r="C21" s="5">
        <v>600</v>
      </c>
      <c r="D21" s="5">
        <f t="shared" si="0"/>
        <v>100</v>
      </c>
      <c r="E21" s="8">
        <v>1</v>
      </c>
      <c r="G21" s="7"/>
      <c r="H21" s="8"/>
      <c r="J21" s="7"/>
      <c r="L21" s="8"/>
      <c r="N21" s="7"/>
      <c r="P21" s="8"/>
      <c r="R21" s="7"/>
      <c r="S21" s="8"/>
    </row>
    <row r="22" spans="2:33" x14ac:dyDescent="0.3">
      <c r="B22" s="9"/>
      <c r="C22" s="10"/>
      <c r="D22" s="10"/>
      <c r="E22" s="11"/>
      <c r="G22" s="9"/>
      <c r="H22" s="11"/>
      <c r="J22" s="9"/>
      <c r="K22" s="10"/>
      <c r="L22" s="11"/>
      <c r="N22" s="9"/>
      <c r="O22" s="10"/>
      <c r="P22" s="11"/>
      <c r="R22" s="9"/>
      <c r="S22" s="11"/>
    </row>
    <row r="24" spans="2:33" x14ac:dyDescent="0.3">
      <c r="D24" s="5">
        <f>SUM(D4:D22)</f>
        <v>512</v>
      </c>
      <c r="E24" s="5">
        <f>SUM(E4:E22)</f>
        <v>18</v>
      </c>
      <c r="H24" s="5">
        <f>SUM(H4:H22)</f>
        <v>1</v>
      </c>
      <c r="L24" s="5">
        <f>SUM(L4:L22)</f>
        <v>4</v>
      </c>
      <c r="P24" s="5">
        <f>SUM(P4:P22)</f>
        <v>16</v>
      </c>
      <c r="S24" s="5">
        <f>SUM(S4:S22)</f>
        <v>0</v>
      </c>
      <c r="U24" s="5">
        <f>SUM(U4:U22)</f>
        <v>600</v>
      </c>
      <c r="V24" s="5">
        <f>U24-(L24+P24+S24)</f>
        <v>580</v>
      </c>
      <c r="W24" s="6">
        <f>((D24+H24)/V24)*100</f>
        <v>88.448275862068968</v>
      </c>
      <c r="X24" s="6">
        <f>100-W24</f>
        <v>11.551724137931032</v>
      </c>
      <c r="Y24" s="6">
        <f>B4/120</f>
        <v>4.1666666666666664E-2</v>
      </c>
      <c r="Z24" s="6">
        <f>G4/120</f>
        <v>0.38333333333333336</v>
      </c>
      <c r="AA24" s="6" t="s">
        <v>27</v>
      </c>
      <c r="AB24" s="6">
        <f>((L24+2)/(U24-P24))*100</f>
        <v>1.0273972602739725</v>
      </c>
      <c r="AC24" s="6">
        <v>6</v>
      </c>
      <c r="AD24" s="6">
        <f>H24</f>
        <v>1</v>
      </c>
      <c r="AE24" s="6">
        <v>1</v>
      </c>
      <c r="AF24" s="6">
        <f>(AE24/AD24)*100</f>
        <v>100</v>
      </c>
      <c r="AG24" s="6">
        <f>AVERAGE((L4+1))/120</f>
        <v>4.1666666666666664E-2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7707-A65D-3A4C-B470-32E3186039E4}">
  <dimension ref="B2:AG25"/>
  <sheetViews>
    <sheetView topLeftCell="L1" zoomScale="62" workbookViewId="0">
      <selection activeCell="W25" sqref="W25:AG25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6</v>
      </c>
      <c r="C4" s="5">
        <v>7</v>
      </c>
      <c r="D4" s="5">
        <f>(C4-B4)+1</f>
        <v>2</v>
      </c>
      <c r="E4" s="8">
        <v>1</v>
      </c>
      <c r="G4" s="7">
        <v>99</v>
      </c>
      <c r="H4" s="8">
        <v>1</v>
      </c>
      <c r="J4" s="7">
        <v>100</v>
      </c>
      <c r="K4" s="5">
        <v>126</v>
      </c>
      <c r="L4" s="8">
        <f>(K4-J4)+1</f>
        <v>27</v>
      </c>
      <c r="N4" s="7">
        <v>14</v>
      </c>
      <c r="O4" s="5">
        <v>14</v>
      </c>
      <c r="P4" s="8">
        <f>(O4-N4)+1</f>
        <v>1</v>
      </c>
      <c r="R4" s="7">
        <v>127</v>
      </c>
      <c r="S4" s="8">
        <v>1</v>
      </c>
      <c r="U4" s="5">
        <v>127</v>
      </c>
    </row>
    <row r="5" spans="2:33" x14ac:dyDescent="0.3">
      <c r="B5" s="7">
        <v>17</v>
      </c>
      <c r="C5" s="5">
        <v>17</v>
      </c>
      <c r="D5" s="5">
        <f t="shared" ref="D5:D22" si="0">(C5-B5)+1</f>
        <v>1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7">
        <v>19</v>
      </c>
      <c r="C6" s="5">
        <v>21</v>
      </c>
      <c r="D6" s="5">
        <f t="shared" si="0"/>
        <v>3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24</v>
      </c>
      <c r="C7" s="5">
        <v>34</v>
      </c>
      <c r="D7" s="5">
        <f t="shared" si="0"/>
        <v>11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36</v>
      </c>
      <c r="C8" s="5">
        <v>38</v>
      </c>
      <c r="D8" s="5">
        <f t="shared" si="0"/>
        <v>3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41</v>
      </c>
      <c r="C9" s="5">
        <v>41</v>
      </c>
      <c r="D9" s="5">
        <f t="shared" si="0"/>
        <v>1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47</v>
      </c>
      <c r="C10" s="5">
        <v>53</v>
      </c>
      <c r="D10" s="5">
        <f t="shared" si="0"/>
        <v>7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56</v>
      </c>
      <c r="C11" s="5">
        <v>56</v>
      </c>
      <c r="D11" s="5">
        <f t="shared" si="0"/>
        <v>1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57</v>
      </c>
      <c r="C12" s="5">
        <v>57</v>
      </c>
      <c r="D12" s="5">
        <f t="shared" si="0"/>
        <v>1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59</v>
      </c>
      <c r="C13" s="5">
        <v>61</v>
      </c>
      <c r="D13" s="5">
        <f t="shared" si="0"/>
        <v>3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63</v>
      </c>
      <c r="C14" s="5">
        <v>63</v>
      </c>
      <c r="D14" s="5">
        <f t="shared" si="0"/>
        <v>1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66</v>
      </c>
      <c r="C15" s="5">
        <v>72</v>
      </c>
      <c r="D15" s="5">
        <f t="shared" si="0"/>
        <v>7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73</v>
      </c>
      <c r="C16" s="5">
        <v>73</v>
      </c>
      <c r="D16" s="5">
        <f t="shared" si="0"/>
        <v>1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33" x14ac:dyDescent="0.3">
      <c r="B17" s="7">
        <v>75</v>
      </c>
      <c r="C17" s="5">
        <v>75</v>
      </c>
      <c r="D17" s="5">
        <f t="shared" si="0"/>
        <v>1</v>
      </c>
      <c r="E17" s="8">
        <v>1</v>
      </c>
      <c r="G17" s="7"/>
      <c r="H17" s="8"/>
      <c r="J17" s="7"/>
      <c r="L17" s="8"/>
      <c r="N17" s="7"/>
      <c r="P17" s="8"/>
      <c r="R17" s="7"/>
      <c r="S17" s="8"/>
    </row>
    <row r="18" spans="2:33" x14ac:dyDescent="0.3">
      <c r="B18" s="7">
        <v>78</v>
      </c>
      <c r="C18" s="5">
        <v>80</v>
      </c>
      <c r="D18" s="5">
        <f t="shared" si="0"/>
        <v>3</v>
      </c>
      <c r="E18" s="8">
        <v>1</v>
      </c>
      <c r="G18" s="7"/>
      <c r="H18" s="8"/>
      <c r="J18" s="7"/>
      <c r="L18" s="8"/>
      <c r="N18" s="7"/>
      <c r="P18" s="8"/>
      <c r="R18" s="7"/>
      <c r="S18" s="8"/>
    </row>
    <row r="19" spans="2:33" x14ac:dyDescent="0.3">
      <c r="B19" s="7">
        <v>81</v>
      </c>
      <c r="C19" s="5">
        <v>81</v>
      </c>
      <c r="D19" s="5">
        <f t="shared" si="0"/>
        <v>1</v>
      </c>
      <c r="E19" s="8">
        <v>1</v>
      </c>
      <c r="G19" s="7"/>
      <c r="H19" s="8"/>
      <c r="J19" s="7"/>
      <c r="L19" s="8"/>
      <c r="N19" s="7"/>
      <c r="P19" s="8"/>
      <c r="R19" s="7"/>
      <c r="S19" s="8"/>
    </row>
    <row r="20" spans="2:33" x14ac:dyDescent="0.3">
      <c r="B20" s="7">
        <v>84</v>
      </c>
      <c r="C20" s="5">
        <v>84</v>
      </c>
      <c r="D20" s="5">
        <f t="shared" si="0"/>
        <v>1</v>
      </c>
      <c r="E20" s="8">
        <v>1</v>
      </c>
      <c r="G20" s="7"/>
      <c r="H20" s="8"/>
      <c r="J20" s="7"/>
      <c r="L20" s="8"/>
      <c r="N20" s="7"/>
      <c r="P20" s="8"/>
      <c r="R20" s="7"/>
      <c r="S20" s="8"/>
    </row>
    <row r="21" spans="2:33" x14ac:dyDescent="0.3">
      <c r="B21" s="7">
        <v>88</v>
      </c>
      <c r="C21" s="5">
        <v>88</v>
      </c>
      <c r="D21" s="5">
        <f t="shared" si="0"/>
        <v>1</v>
      </c>
      <c r="E21" s="8">
        <v>1</v>
      </c>
      <c r="G21" s="7"/>
      <c r="H21" s="8"/>
      <c r="J21" s="7"/>
      <c r="L21" s="8"/>
      <c r="N21" s="7"/>
      <c r="P21" s="8"/>
      <c r="R21" s="7"/>
      <c r="S21" s="8"/>
    </row>
    <row r="22" spans="2:33" x14ac:dyDescent="0.3">
      <c r="B22" s="7">
        <v>92</v>
      </c>
      <c r="C22" s="5">
        <v>93</v>
      </c>
      <c r="D22" s="5">
        <f t="shared" si="0"/>
        <v>2</v>
      </c>
      <c r="E22" s="8">
        <v>1</v>
      </c>
      <c r="G22" s="7"/>
      <c r="H22" s="8"/>
      <c r="J22" s="7"/>
      <c r="L22" s="8"/>
      <c r="N22" s="7"/>
      <c r="P22" s="8"/>
      <c r="R22" s="7"/>
      <c r="S22" s="8"/>
    </row>
    <row r="23" spans="2:33" x14ac:dyDescent="0.3">
      <c r="B23" s="9"/>
      <c r="C23" s="10"/>
      <c r="D23" s="10"/>
      <c r="E23" s="11"/>
      <c r="G23" s="9"/>
      <c r="H23" s="11"/>
      <c r="J23" s="9"/>
      <c r="K23" s="10"/>
      <c r="L23" s="11"/>
      <c r="N23" s="9"/>
      <c r="O23" s="10"/>
      <c r="P23" s="11"/>
      <c r="R23" s="9"/>
      <c r="S23" s="11"/>
    </row>
    <row r="25" spans="2:33" x14ac:dyDescent="0.3">
      <c r="D25" s="5">
        <f>SUM(D4:D23)</f>
        <v>51</v>
      </c>
      <c r="E25" s="5">
        <f>SUM(E4:E23)</f>
        <v>19</v>
      </c>
      <c r="H25" s="5">
        <f>SUM(H4:H23)</f>
        <v>1</v>
      </c>
      <c r="L25" s="5">
        <f>SUM(L4:L23)</f>
        <v>27</v>
      </c>
      <c r="P25" s="5">
        <f>SUM(P4:P23)</f>
        <v>1</v>
      </c>
      <c r="S25" s="5">
        <f>SUM(S4:S23)</f>
        <v>1</v>
      </c>
      <c r="U25" s="5">
        <f>SUM(U4:U23)</f>
        <v>127</v>
      </c>
      <c r="V25" s="5">
        <f>U25-(L25+P25+S25)</f>
        <v>98</v>
      </c>
      <c r="W25" s="6">
        <f>((D25+H25)/V25)*100</f>
        <v>53.061224489795919</v>
      </c>
      <c r="X25" s="6">
        <f>100-W25</f>
        <v>46.938775510204081</v>
      </c>
      <c r="Y25" s="6">
        <f>B4/120</f>
        <v>0.05</v>
      </c>
      <c r="Z25" s="6">
        <f>G4/120</f>
        <v>0.82499999999999996</v>
      </c>
      <c r="AA25" s="6">
        <f>(L4+2)/120</f>
        <v>0.24166666666666667</v>
      </c>
      <c r="AB25" s="6">
        <f>((L25+2)/(U25-P25))*100</f>
        <v>23.015873015873016</v>
      </c>
      <c r="AC25" s="6">
        <f>R4/120</f>
        <v>1.0583333333333333</v>
      </c>
      <c r="AD25" s="6">
        <f>H25</f>
        <v>1</v>
      </c>
      <c r="AE25" s="6">
        <v>0</v>
      </c>
      <c r="AF25" s="6">
        <f>(AE25/AD25)*100</f>
        <v>0</v>
      </c>
      <c r="AG25" s="6" t="s">
        <v>27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1311-1474-8C4E-8A26-DCCAB3D3ADCA}">
  <dimension ref="B2:AG14"/>
  <sheetViews>
    <sheetView topLeftCell="G1" zoomScale="50" workbookViewId="0">
      <selection activeCell="V38" sqref="V3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22</v>
      </c>
      <c r="C4" s="5">
        <v>23</v>
      </c>
      <c r="D4" s="5">
        <f>(C4-B4)+1</f>
        <v>2</v>
      </c>
      <c r="E4" s="8">
        <v>1</v>
      </c>
      <c r="G4" s="7">
        <v>74</v>
      </c>
      <c r="H4" s="8">
        <v>1</v>
      </c>
      <c r="J4" s="7">
        <v>75</v>
      </c>
      <c r="K4" s="5">
        <v>292</v>
      </c>
      <c r="L4" s="8">
        <f>(K4-J4)+1</f>
        <v>218</v>
      </c>
      <c r="N4" s="7">
        <v>6</v>
      </c>
      <c r="O4" s="5">
        <v>9</v>
      </c>
      <c r="P4" s="8">
        <f>(O4-N4)+1</f>
        <v>4</v>
      </c>
      <c r="R4" s="7">
        <v>293</v>
      </c>
      <c r="S4" s="8">
        <v>1</v>
      </c>
      <c r="U4" s="5">
        <v>293</v>
      </c>
    </row>
    <row r="5" spans="2:33" x14ac:dyDescent="0.3">
      <c r="B5" s="7">
        <v>25</v>
      </c>
      <c r="C5" s="5">
        <v>25</v>
      </c>
      <c r="D5" s="5">
        <f t="shared" ref="D5:D11" si="0">(C5-B5)+1</f>
        <v>1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7">
        <v>32</v>
      </c>
      <c r="C6" s="5">
        <v>33</v>
      </c>
      <c r="D6" s="5">
        <f t="shared" si="0"/>
        <v>2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39</v>
      </c>
      <c r="C7" s="5">
        <v>39</v>
      </c>
      <c r="D7" s="5">
        <f t="shared" si="0"/>
        <v>1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48</v>
      </c>
      <c r="C8" s="5">
        <v>49</v>
      </c>
      <c r="D8" s="5">
        <f t="shared" si="0"/>
        <v>2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51</v>
      </c>
      <c r="C9" s="5">
        <v>58</v>
      </c>
      <c r="D9" s="5">
        <f t="shared" si="0"/>
        <v>8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60</v>
      </c>
      <c r="C10" s="5">
        <v>62</v>
      </c>
      <c r="D10" s="5">
        <f t="shared" si="0"/>
        <v>3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69</v>
      </c>
      <c r="C11" s="5">
        <v>73</v>
      </c>
      <c r="D11" s="5">
        <f t="shared" si="0"/>
        <v>5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9"/>
      <c r="C12" s="10"/>
      <c r="D12" s="10"/>
      <c r="E12" s="11"/>
      <c r="G12" s="9"/>
      <c r="H12" s="11"/>
      <c r="J12" s="9"/>
      <c r="K12" s="10"/>
      <c r="L12" s="11"/>
      <c r="N12" s="9"/>
      <c r="O12" s="10"/>
      <c r="P12" s="11"/>
      <c r="R12" s="9"/>
      <c r="S12" s="11"/>
    </row>
    <row r="14" spans="2:33" x14ac:dyDescent="0.3">
      <c r="D14" s="5">
        <f>SUM(D4:D12)</f>
        <v>24</v>
      </c>
      <c r="E14" s="5">
        <f>SUM(E4:E12)</f>
        <v>8</v>
      </c>
      <c r="H14" s="5">
        <f>SUM(H4:H12)</f>
        <v>1</v>
      </c>
      <c r="L14" s="5">
        <f>SUM(L4:L12)</f>
        <v>218</v>
      </c>
      <c r="P14" s="5">
        <f>SUM(P4:P12)</f>
        <v>4</v>
      </c>
      <c r="S14" s="5">
        <f>SUM(S4:S12)</f>
        <v>1</v>
      </c>
      <c r="U14" s="5">
        <f>SUM(U4:U12)</f>
        <v>293</v>
      </c>
      <c r="V14" s="5">
        <f>U14-(L14+P14+S14)</f>
        <v>70</v>
      </c>
      <c r="W14" s="6">
        <f>((D14+H14)/V14)*100</f>
        <v>35.714285714285715</v>
      </c>
      <c r="X14" s="6">
        <f>100-W14</f>
        <v>64.285714285714278</v>
      </c>
      <c r="Y14" s="6">
        <f>B4/120</f>
        <v>0.18333333333333332</v>
      </c>
      <c r="Z14" s="6">
        <f>G4/120</f>
        <v>0.6166666666666667</v>
      </c>
      <c r="AA14" s="6">
        <f>(L4+2)/120</f>
        <v>1.8333333333333333</v>
      </c>
      <c r="AB14" s="6">
        <f>((L14+2)/(U14-P14))*100</f>
        <v>76.124567474048447</v>
      </c>
      <c r="AC14" s="6">
        <f>R4/120</f>
        <v>2.4416666666666669</v>
      </c>
      <c r="AD14" s="6">
        <f>H14</f>
        <v>1</v>
      </c>
      <c r="AE14" s="6">
        <v>0</v>
      </c>
      <c r="AF14" s="6">
        <f>(AE14/AD14)*100</f>
        <v>0</v>
      </c>
      <c r="AG14" s="6" t="s">
        <v>27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9EA0-C1ED-884B-967A-297BDAB02770}">
  <dimension ref="B2:AC2"/>
  <sheetViews>
    <sheetView zoomScale="44" workbookViewId="0">
      <selection activeCell="B3" sqref="B3"/>
    </sheetView>
  </sheetViews>
  <sheetFormatPr baseColWidth="10" defaultColWidth="8.83203125" defaultRowHeight="24" x14ac:dyDescent="0.3"/>
  <cols>
    <col min="1" max="22" width="8.83203125" style="5"/>
    <col min="23" max="29" width="8.83203125" style="6"/>
    <col min="30" max="16384" width="8.83203125" style="5"/>
  </cols>
  <sheetData>
    <row r="2" spans="2:2" x14ac:dyDescent="0.3">
      <c r="B2" s="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Worm 1</vt:lpstr>
      <vt:lpstr>Worm 2</vt:lpstr>
      <vt:lpstr>Worm 3</vt:lpstr>
      <vt:lpstr>Worm 4</vt:lpstr>
      <vt:lpstr>Worm 5</vt:lpstr>
      <vt:lpstr>Worm 6</vt:lpstr>
      <vt:lpstr>Worm 7</vt:lpstr>
      <vt:lpstr>Worm 8</vt:lpstr>
      <vt:lpstr>Worm 9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2025-04-29T01:56:36Z</dcterms:modified>
</cp:coreProperties>
</file>