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27 Ex354/"/>
    </mc:Choice>
  </mc:AlternateContent>
  <xr:revisionPtr revIDLastSave="0" documentId="13_ncr:1_{6DF8CA50-D678-BC47-AA6C-3B9F535DBC4A}" xr6:coauthVersionLast="47" xr6:coauthVersionMax="47" xr10:uidLastSave="{00000000-0000-0000-0000-000000000000}"/>
  <bookViews>
    <workbookView xWindow="0" yWindow="500" windowWidth="28800" windowHeight="16380" activeTab="9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Worm 6" sheetId="23" r:id="rId6"/>
    <sheet name="Worm 7" sheetId="26" r:id="rId7"/>
    <sheet name="Worm 8" sheetId="24" r:id="rId8"/>
    <sheet name="Worm 9" sheetId="25" r:id="rId9"/>
    <sheet name="Compiled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E9" i="24"/>
  <c r="E5" i="24"/>
  <c r="E4" i="24"/>
  <c r="E36" i="26"/>
  <c r="E28" i="26"/>
  <c r="E16" i="26"/>
  <c r="E15" i="26"/>
  <c r="E10" i="26"/>
  <c r="E9" i="26"/>
  <c r="E7" i="26"/>
  <c r="E5" i="26"/>
  <c r="E6" i="26"/>
  <c r="E8" i="26"/>
  <c r="E11" i="26"/>
  <c r="E12" i="26"/>
  <c r="E13" i="26"/>
  <c r="E14" i="26"/>
  <c r="E17" i="26"/>
  <c r="E18" i="26"/>
  <c r="E19" i="26"/>
  <c r="E20" i="26"/>
  <c r="E21" i="26"/>
  <c r="E22" i="26"/>
  <c r="E23" i="26"/>
  <c r="E24" i="26"/>
  <c r="E25" i="26"/>
  <c r="E26" i="26"/>
  <c r="E27" i="26"/>
  <c r="E29" i="26"/>
  <c r="E30" i="26"/>
  <c r="E31" i="26"/>
  <c r="E32" i="26"/>
  <c r="E4" i="26"/>
  <c r="E16" i="23"/>
  <c r="E5" i="23"/>
  <c r="E6" i="23"/>
  <c r="E7" i="23"/>
  <c r="E8" i="23"/>
  <c r="E9" i="23"/>
  <c r="E10" i="23"/>
  <c r="E11" i="23"/>
  <c r="E12" i="23"/>
  <c r="E4" i="23"/>
  <c r="E21" i="22"/>
  <c r="E15" i="22"/>
  <c r="E14" i="22"/>
  <c r="E5" i="22"/>
  <c r="E6" i="22"/>
  <c r="E7" i="22"/>
  <c r="E8" i="22"/>
  <c r="E9" i="22"/>
  <c r="E10" i="22"/>
  <c r="E11" i="22"/>
  <c r="E12" i="22"/>
  <c r="E13" i="22"/>
  <c r="E16" i="22"/>
  <c r="E17" i="22"/>
  <c r="E4" i="22"/>
  <c r="E23" i="21"/>
  <c r="E14" i="21"/>
  <c r="E12" i="21"/>
  <c r="E5" i="21"/>
  <c r="E6" i="21"/>
  <c r="E7" i="21"/>
  <c r="E8" i="21"/>
  <c r="E9" i="21"/>
  <c r="E10" i="21"/>
  <c r="E11" i="21"/>
  <c r="E13" i="21"/>
  <c r="E15" i="21"/>
  <c r="E16" i="21"/>
  <c r="E17" i="21"/>
  <c r="E18" i="21"/>
  <c r="E19" i="21"/>
  <c r="E4" i="21"/>
  <c r="E42" i="20"/>
  <c r="E20" i="20"/>
  <c r="E21" i="20"/>
  <c r="E12" i="20"/>
  <c r="E11" i="20"/>
  <c r="E5" i="20"/>
  <c r="E6" i="20"/>
  <c r="E7" i="20"/>
  <c r="E8" i="20"/>
  <c r="E9" i="20"/>
  <c r="E10" i="20"/>
  <c r="E13" i="20"/>
  <c r="E14" i="20"/>
  <c r="E15" i="20"/>
  <c r="E16" i="20"/>
  <c r="E17" i="20"/>
  <c r="E18" i="20"/>
  <c r="E19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4" i="20"/>
  <c r="E23" i="19"/>
  <c r="E14" i="19"/>
  <c r="E5" i="19"/>
  <c r="E6" i="19"/>
  <c r="E7" i="19"/>
  <c r="E8" i="19"/>
  <c r="E9" i="19"/>
  <c r="E10" i="19"/>
  <c r="E11" i="19"/>
  <c r="E12" i="19"/>
  <c r="E13" i="19"/>
  <c r="E15" i="19"/>
  <c r="E16" i="19"/>
  <c r="E17" i="19"/>
  <c r="E18" i="19"/>
  <c r="E19" i="19"/>
  <c r="E4" i="19"/>
  <c r="E5" i="3"/>
  <c r="E4" i="3"/>
  <c r="D22" i="26" l="1"/>
  <c r="D21" i="26"/>
  <c r="D20" i="26"/>
  <c r="D19" i="26"/>
  <c r="D18" i="26"/>
  <c r="D17" i="26"/>
  <c r="D16" i="26"/>
  <c r="D15" i="26"/>
  <c r="D30" i="26"/>
  <c r="D29" i="26"/>
  <c r="D28" i="26"/>
  <c r="D27" i="26"/>
  <c r="D26" i="26"/>
  <c r="D25" i="26"/>
  <c r="D24" i="26"/>
  <c r="D23" i="26"/>
  <c r="AD36" i="26"/>
  <c r="AA36" i="26"/>
  <c r="Z36" i="26"/>
  <c r="V36" i="26"/>
  <c r="T36" i="26"/>
  <c r="I36" i="26"/>
  <c r="AE36" i="26" s="1"/>
  <c r="AG36" i="26" s="1"/>
  <c r="F36" i="26"/>
  <c r="D33" i="26"/>
  <c r="D32" i="26"/>
  <c r="D31" i="26"/>
  <c r="D14" i="26"/>
  <c r="D13" i="26"/>
  <c r="D12" i="26"/>
  <c r="D11" i="26"/>
  <c r="D10" i="26"/>
  <c r="Q9" i="26"/>
  <c r="M9" i="26"/>
  <c r="D9" i="26"/>
  <c r="Q8" i="26"/>
  <c r="M8" i="26"/>
  <c r="D8" i="26"/>
  <c r="Q7" i="26"/>
  <c r="M7" i="26"/>
  <c r="D7" i="26"/>
  <c r="Q6" i="26"/>
  <c r="M6" i="26"/>
  <c r="D6" i="26"/>
  <c r="Q5" i="26"/>
  <c r="M5" i="26"/>
  <c r="D5" i="26"/>
  <c r="Q4" i="26"/>
  <c r="M4" i="26"/>
  <c r="AH36" i="26" s="1"/>
  <c r="D4" i="26"/>
  <c r="M36" i="26" l="1"/>
  <c r="D36" i="26"/>
  <c r="Q36" i="26"/>
  <c r="AC36" i="26" l="1"/>
  <c r="W36" i="26"/>
  <c r="X36" i="26" s="1"/>
  <c r="Y36" i="26" s="1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2" i="20"/>
  <c r="D21" i="20"/>
  <c r="D20" i="20"/>
  <c r="D19" i="20"/>
  <c r="D18" i="20"/>
  <c r="D17" i="20"/>
  <c r="D16" i="20"/>
  <c r="D15" i="20"/>
  <c r="D14" i="20"/>
  <c r="D13" i="20"/>
  <c r="D12" i="20"/>
  <c r="AA7" i="25"/>
  <c r="D18" i="22"/>
  <c r="D17" i="22"/>
  <c r="D16" i="22"/>
  <c r="D15" i="22"/>
  <c r="D14" i="22"/>
  <c r="D20" i="19"/>
  <c r="D19" i="19"/>
  <c r="AC7" i="25" l="1"/>
  <c r="Z7" i="25"/>
  <c r="Y7" i="25"/>
  <c r="U7" i="25"/>
  <c r="S7" i="25"/>
  <c r="H7" i="25"/>
  <c r="AD7" i="25" s="1"/>
  <c r="AF7" i="25" s="1"/>
  <c r="E7" i="25"/>
  <c r="P7" i="25"/>
  <c r="L4" i="25"/>
  <c r="D4" i="25"/>
  <c r="D7" i="25" s="1"/>
  <c r="AD9" i="24"/>
  <c r="AA9" i="24"/>
  <c r="Z9" i="24"/>
  <c r="V9" i="24"/>
  <c r="T9" i="24"/>
  <c r="I9" i="24"/>
  <c r="AE9" i="24" s="1"/>
  <c r="AG9" i="24" s="1"/>
  <c r="F9" i="24"/>
  <c r="D6" i="24"/>
  <c r="D5" i="24"/>
  <c r="M4" i="24"/>
  <c r="AB9" i="24" s="1"/>
  <c r="D4" i="24"/>
  <c r="AD16" i="23"/>
  <c r="AA16" i="23"/>
  <c r="Z16" i="23"/>
  <c r="V16" i="23"/>
  <c r="T16" i="23"/>
  <c r="I16" i="23"/>
  <c r="AE16" i="23" s="1"/>
  <c r="AG16" i="23" s="1"/>
  <c r="F16" i="23"/>
  <c r="D13" i="23"/>
  <c r="D12" i="23"/>
  <c r="D11" i="23"/>
  <c r="D10" i="23"/>
  <c r="D9" i="23"/>
  <c r="D8" i="23"/>
  <c r="D7" i="23"/>
  <c r="D6" i="23"/>
  <c r="D5" i="23"/>
  <c r="Q16" i="23"/>
  <c r="M4" i="23"/>
  <c r="AB16" i="23" s="1"/>
  <c r="D4" i="23"/>
  <c r="AD21" i="22"/>
  <c r="AA21" i="22"/>
  <c r="Z21" i="22"/>
  <c r="V21" i="22"/>
  <c r="T21" i="22"/>
  <c r="I21" i="22"/>
  <c r="AE21" i="22" s="1"/>
  <c r="AG21" i="22" s="1"/>
  <c r="F21" i="22"/>
  <c r="D13" i="22"/>
  <c r="D12" i="22"/>
  <c r="D11" i="22"/>
  <c r="D10" i="22"/>
  <c r="D9" i="22"/>
  <c r="D8" i="22"/>
  <c r="M7" i="22"/>
  <c r="AB21" i="22" s="1"/>
  <c r="D7" i="22"/>
  <c r="M6" i="22"/>
  <c r="D6" i="22"/>
  <c r="M5" i="22"/>
  <c r="D5" i="22"/>
  <c r="M4" i="22"/>
  <c r="AH21" i="22" s="1"/>
  <c r="D4" i="22"/>
  <c r="AD23" i="21"/>
  <c r="AA23" i="21"/>
  <c r="Z23" i="21"/>
  <c r="V23" i="21"/>
  <c r="T23" i="21"/>
  <c r="I23" i="21"/>
  <c r="AE23" i="21" s="1"/>
  <c r="AG23" i="21" s="1"/>
  <c r="F23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M6" i="21"/>
  <c r="AB23" i="21" s="1"/>
  <c r="D6" i="21"/>
  <c r="M5" i="21"/>
  <c r="D5" i="21"/>
  <c r="Q4" i="21"/>
  <c r="M4" i="21"/>
  <c r="D4" i="21"/>
  <c r="AA42" i="20"/>
  <c r="Z42" i="20"/>
  <c r="V42" i="20"/>
  <c r="T42" i="20"/>
  <c r="I42" i="20"/>
  <c r="AE42" i="20" s="1"/>
  <c r="AG42" i="20" s="1"/>
  <c r="F42" i="20"/>
  <c r="D24" i="20"/>
  <c r="D23" i="20"/>
  <c r="D11" i="20"/>
  <c r="D10" i="20"/>
  <c r="M9" i="20"/>
  <c r="D9" i="20"/>
  <c r="M8" i="20"/>
  <c r="D8" i="20"/>
  <c r="M7" i="20"/>
  <c r="D7" i="20"/>
  <c r="M6" i="20"/>
  <c r="D6" i="20"/>
  <c r="Q5" i="20"/>
  <c r="M5" i="20"/>
  <c r="D5" i="20"/>
  <c r="Q4" i="20"/>
  <c r="M4" i="20"/>
  <c r="D4" i="20"/>
  <c r="AD23" i="19"/>
  <c r="AA23" i="19"/>
  <c r="Z23" i="19"/>
  <c r="V23" i="19"/>
  <c r="T23" i="19"/>
  <c r="I23" i="19"/>
  <c r="AE23" i="19" s="1"/>
  <c r="AG23" i="19" s="1"/>
  <c r="F23" i="19"/>
  <c r="D18" i="19"/>
  <c r="D17" i="19"/>
  <c r="D16" i="19"/>
  <c r="D15" i="19"/>
  <c r="D14" i="19"/>
  <c r="D13" i="19"/>
  <c r="D12" i="19"/>
  <c r="D11" i="19"/>
  <c r="D10" i="19"/>
  <c r="D9" i="19"/>
  <c r="D8" i="19"/>
  <c r="M7" i="19"/>
  <c r="AB23" i="19" s="1"/>
  <c r="D7" i="19"/>
  <c r="M6" i="19"/>
  <c r="D6" i="19"/>
  <c r="M5" i="19"/>
  <c r="D5" i="19"/>
  <c r="M4" i="19"/>
  <c r="D4" i="19"/>
  <c r="M4" i="3"/>
  <c r="AB9" i="3" s="1"/>
  <c r="AD9" i="3"/>
  <c r="D5" i="3"/>
  <c r="D6" i="3"/>
  <c r="D4" i="3"/>
  <c r="AA9" i="3"/>
  <c r="Z9" i="3"/>
  <c r="V9" i="3"/>
  <c r="T9" i="3"/>
  <c r="I9" i="3"/>
  <c r="AE9" i="3" s="1"/>
  <c r="AG9" i="3" s="1"/>
  <c r="F9" i="3"/>
  <c r="M9" i="24" l="1"/>
  <c r="AH23" i="21"/>
  <c r="AH42" i="20"/>
  <c r="AH23" i="19"/>
  <c r="Q42" i="20"/>
  <c r="M42" i="20"/>
  <c r="D42" i="20"/>
  <c r="L7" i="25"/>
  <c r="AB7" i="25" s="1"/>
  <c r="Q9" i="24"/>
  <c r="AC9" i="24"/>
  <c r="D9" i="24"/>
  <c r="M16" i="23"/>
  <c r="AC16" i="23" s="1"/>
  <c r="D16" i="23"/>
  <c r="M21" i="22"/>
  <c r="Q21" i="22"/>
  <c r="D21" i="22"/>
  <c r="Q23" i="21"/>
  <c r="M23" i="21"/>
  <c r="D23" i="21"/>
  <c r="Q23" i="19"/>
  <c r="M23" i="19"/>
  <c r="D23" i="19"/>
  <c r="V7" i="25"/>
  <c r="W7" i="25" s="1"/>
  <c r="X7" i="25" s="1"/>
  <c r="W9" i="24"/>
  <c r="D9" i="3"/>
  <c r="M9" i="3"/>
  <c r="Q9" i="3"/>
  <c r="AC42" i="20" l="1"/>
  <c r="W42" i="20"/>
  <c r="X42" i="20" s="1"/>
  <c r="Y42" i="20" s="1"/>
  <c r="X9" i="24"/>
  <c r="Y9" i="24" s="1"/>
  <c r="W16" i="23"/>
  <c r="X16" i="23" s="1"/>
  <c r="Y16" i="23" s="1"/>
  <c r="AC21" i="22"/>
  <c r="W21" i="22"/>
  <c r="X21" i="22" s="1"/>
  <c r="Y21" i="22" s="1"/>
  <c r="AC23" i="21"/>
  <c r="W23" i="21"/>
  <c r="X23" i="21" s="1"/>
  <c r="Y23" i="21" s="1"/>
  <c r="AC23" i="19"/>
  <c r="W23" i="19"/>
  <c r="X23" i="19" s="1"/>
  <c r="Y23" i="19" s="1"/>
  <c r="AC9" i="3"/>
  <c r="W9" i="3"/>
  <c r="X9" i="3"/>
  <c r="Y9" i="3" s="1"/>
</calcChain>
</file>

<file path=xl/sharedStrings.xml><?xml version="1.0" encoding="utf-8"?>
<sst xmlns="http://schemas.openxmlformats.org/spreadsheetml/2006/main" count="320" uniqueCount="29">
  <si>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</si>
  <si>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</si>
  <si>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</si>
  <si>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</si>
  <si>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</si>
  <si>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</si>
  <si>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</si>
  <si>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</si>
  <si>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</si>
  <si>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</si>
  <si>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</si>
  <si>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</si>
  <si>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</si>
  <si>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</si>
  <si>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</si>
  <si>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</si>
  <si>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</si>
  <si>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</si>
  <si>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</si>
  <si>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</si>
  <si>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</si>
  <si>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</si>
  <si>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</si>
  <si>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</si>
  <si>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% time spent burrowing</t>
  </si>
  <si>
    <t>%time spent burrowing</t>
  </si>
  <si>
    <t>Time spent burrowing before 
aborted attempt</t>
  </si>
  <si>
    <t>N/A</t>
  </si>
  <si>
    <t>Interpush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</si>
</sst>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3" fillId="0" borderId="0" xfId="0" applyNumberFormat="1" applyFont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H9"/>
  <sheetViews>
    <sheetView zoomScale="75" workbookViewId="0">
      <selection activeCell="E9" sqref="E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4.16406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4</v>
      </c>
      <c r="C4" s="5">
        <v>5</v>
      </c>
      <c r="D4" s="5">
        <f>(C4-B4)+1</f>
        <v>2</v>
      </c>
      <c r="E4" s="19">
        <f>((B5-C4)-1)*0.5</f>
        <v>3</v>
      </c>
      <c r="F4" s="8">
        <v>1</v>
      </c>
      <c r="H4" s="7">
        <v>23</v>
      </c>
      <c r="I4" s="8">
        <v>1</v>
      </c>
      <c r="K4" s="7">
        <v>24</v>
      </c>
      <c r="L4" s="5">
        <v>93</v>
      </c>
      <c r="M4" s="8">
        <f>(L4-K4)+1</f>
        <v>70</v>
      </c>
      <c r="O4" s="7"/>
      <c r="Q4" s="8"/>
      <c r="S4" s="7">
        <v>94</v>
      </c>
      <c r="T4" s="8">
        <v>1</v>
      </c>
      <c r="V4" s="5">
        <v>94</v>
      </c>
    </row>
    <row r="5" spans="2:34" x14ac:dyDescent="0.3">
      <c r="B5" s="7">
        <v>12</v>
      </c>
      <c r="C5" s="5">
        <v>15</v>
      </c>
      <c r="D5" s="5">
        <f t="shared" ref="D5:D6" si="0">(C5-B5)+1</f>
        <v>4</v>
      </c>
      <c r="E5" s="19">
        <f>((B6-C5)-1)*0.5</f>
        <v>1</v>
      </c>
      <c r="F5" s="8">
        <v>1</v>
      </c>
      <c r="H5" s="7"/>
      <c r="I5" s="8"/>
      <c r="K5" s="7"/>
      <c r="M5" s="8"/>
      <c r="O5" s="7"/>
      <c r="Q5" s="8"/>
      <c r="S5" s="7"/>
      <c r="T5" s="8"/>
    </row>
    <row r="6" spans="2:34" x14ac:dyDescent="0.3">
      <c r="B6" s="7">
        <v>18</v>
      </c>
      <c r="C6" s="5">
        <v>22</v>
      </c>
      <c r="D6" s="5">
        <f t="shared" si="0"/>
        <v>5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9"/>
      <c r="C7" s="10"/>
      <c r="D7" s="10"/>
      <c r="E7" s="10"/>
      <c r="F7" s="11"/>
      <c r="H7" s="9"/>
      <c r="I7" s="11"/>
      <c r="K7" s="9"/>
      <c r="L7" s="10"/>
      <c r="M7" s="11"/>
      <c r="O7" s="9"/>
      <c r="P7" s="10"/>
      <c r="Q7" s="11"/>
      <c r="S7" s="9"/>
      <c r="T7" s="11"/>
    </row>
    <row r="9" spans="2:34" x14ac:dyDescent="0.3">
      <c r="D9" s="5">
        <f>SUM(D4:D7)</f>
        <v>11</v>
      </c>
      <c r="E9" s="19">
        <f>AVERAGE(E4:E6)</f>
        <v>2</v>
      </c>
      <c r="F9" s="5">
        <f>SUM(F4:F7)</f>
        <v>3</v>
      </c>
      <c r="I9" s="5">
        <f>SUM(I4:I7)</f>
        <v>1</v>
      </c>
      <c r="M9" s="5">
        <f>SUM(M4:M7)</f>
        <v>70</v>
      </c>
      <c r="Q9" s="5">
        <f>SUM(Q4:Q7)</f>
        <v>0</v>
      </c>
      <c r="T9" s="5">
        <f>SUM(T4:T7)</f>
        <v>1</v>
      </c>
      <c r="V9" s="5">
        <f>SUM(V4:V7)</f>
        <v>94</v>
      </c>
      <c r="W9" s="5">
        <f>V9-(M9+Q9+T9)</f>
        <v>23</v>
      </c>
      <c r="X9" s="6">
        <f>((D9+I9)/W9)*100</f>
        <v>52.173913043478258</v>
      </c>
      <c r="Y9" s="6">
        <f>100-X9</f>
        <v>47.826086956521742</v>
      </c>
      <c r="Z9" s="6">
        <f>B4/120</f>
        <v>3.3333333333333333E-2</v>
      </c>
      <c r="AA9" s="6">
        <f>H4/120</f>
        <v>0.19166666666666668</v>
      </c>
      <c r="AB9" s="6">
        <f>(M4+2)/120</f>
        <v>0.6</v>
      </c>
      <c r="AC9" s="6">
        <f>((M9+2)/(V9-Q9))*100</f>
        <v>76.59574468085107</v>
      </c>
      <c r="AD9" s="6">
        <f>S4/120</f>
        <v>0.78333333333333333</v>
      </c>
      <c r="AE9" s="6">
        <f>I9</f>
        <v>1</v>
      </c>
      <c r="AF9" s="6">
        <v>0</v>
      </c>
      <c r="AG9" s="6">
        <f>(AF9/AE9)*100</f>
        <v>0</v>
      </c>
      <c r="AH9" s="6" t="s">
        <v>27</v>
      </c>
    </row>
  </sheetData>
  <mergeCells count="5">
    <mergeCell ref="S2:T2"/>
    <mergeCell ref="B2:F2"/>
    <mergeCell ref="H2:I2"/>
    <mergeCell ref="K2:M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H23"/>
  <sheetViews>
    <sheetView zoomScale="75" workbookViewId="0">
      <selection activeCell="E24" sqref="E2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6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5.16406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2</v>
      </c>
      <c r="C4" s="5">
        <v>7</v>
      </c>
      <c r="D4" s="5">
        <f>(C4-B4)+1</f>
        <v>6</v>
      </c>
      <c r="E4" s="19">
        <f>((B5-C4)-1)*0.5</f>
        <v>5</v>
      </c>
      <c r="F4" s="8">
        <v>1</v>
      </c>
      <c r="H4" s="7">
        <v>23</v>
      </c>
      <c r="I4" s="8">
        <v>1</v>
      </c>
      <c r="K4" s="7">
        <v>24</v>
      </c>
      <c r="L4" s="5">
        <v>28</v>
      </c>
      <c r="M4" s="8">
        <f>(L4-K4)+1</f>
        <v>5</v>
      </c>
      <c r="O4" s="7"/>
      <c r="Q4" s="8"/>
      <c r="S4" s="7">
        <v>299</v>
      </c>
      <c r="T4" s="8">
        <v>1</v>
      </c>
      <c r="V4" s="5">
        <v>299</v>
      </c>
    </row>
    <row r="5" spans="2:34" x14ac:dyDescent="0.3">
      <c r="B5" s="7">
        <v>18</v>
      </c>
      <c r="C5" s="5">
        <v>18</v>
      </c>
      <c r="D5" s="5">
        <f t="shared" ref="D5:D20" si="0">(C5-B5)+1</f>
        <v>1</v>
      </c>
      <c r="E5" s="19">
        <f>((B6-C5-M4-M5)-1)*0.5</f>
        <v>3.5</v>
      </c>
      <c r="F5" s="8">
        <v>1</v>
      </c>
      <c r="H5" s="7">
        <v>29</v>
      </c>
      <c r="I5" s="8">
        <v>1</v>
      </c>
      <c r="K5" s="7">
        <v>30</v>
      </c>
      <c r="L5" s="5">
        <v>31</v>
      </c>
      <c r="M5" s="8">
        <f t="shared" ref="M5:M7" si="1">(L5-K5)+1</f>
        <v>2</v>
      </c>
      <c r="O5" s="7"/>
      <c r="Q5" s="8"/>
      <c r="S5" s="7"/>
      <c r="T5" s="8"/>
    </row>
    <row r="6" spans="2:34" x14ac:dyDescent="0.3">
      <c r="B6" s="7">
        <v>33</v>
      </c>
      <c r="C6" s="5">
        <v>35</v>
      </c>
      <c r="D6" s="5">
        <f t="shared" si="0"/>
        <v>3</v>
      </c>
      <c r="E6" s="19">
        <f t="shared" ref="E6:E19" si="2">((B7-C6)-1)*0.5</f>
        <v>1</v>
      </c>
      <c r="F6" s="8">
        <v>1</v>
      </c>
      <c r="H6" s="7">
        <v>81</v>
      </c>
      <c r="I6" s="8">
        <v>1</v>
      </c>
      <c r="K6" s="7">
        <v>82</v>
      </c>
      <c r="L6" s="5">
        <v>86</v>
      </c>
      <c r="M6" s="8">
        <f t="shared" si="1"/>
        <v>5</v>
      </c>
      <c r="O6" s="7"/>
      <c r="Q6" s="8"/>
      <c r="S6" s="7"/>
      <c r="T6" s="8"/>
    </row>
    <row r="7" spans="2:34" x14ac:dyDescent="0.3">
      <c r="B7" s="7">
        <v>38</v>
      </c>
      <c r="C7" s="5">
        <v>38</v>
      </c>
      <c r="D7" s="5">
        <f t="shared" si="0"/>
        <v>1</v>
      </c>
      <c r="E7" s="19">
        <f t="shared" si="2"/>
        <v>0.5</v>
      </c>
      <c r="F7" s="8">
        <v>1</v>
      </c>
      <c r="H7" s="7">
        <v>158</v>
      </c>
      <c r="I7" s="8">
        <v>1</v>
      </c>
      <c r="K7" s="7">
        <v>159</v>
      </c>
      <c r="L7" s="5">
        <v>298</v>
      </c>
      <c r="M7" s="8">
        <f t="shared" si="1"/>
        <v>140</v>
      </c>
      <c r="O7" s="7"/>
      <c r="Q7" s="8"/>
      <c r="S7" s="7"/>
      <c r="T7" s="8"/>
    </row>
    <row r="8" spans="2:34" x14ac:dyDescent="0.3">
      <c r="B8" s="7">
        <v>40</v>
      </c>
      <c r="C8" s="5">
        <v>40</v>
      </c>
      <c r="D8" s="5">
        <f t="shared" si="0"/>
        <v>1</v>
      </c>
      <c r="E8" s="19">
        <f t="shared" si="2"/>
        <v>5.5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52</v>
      </c>
      <c r="C9" s="5">
        <v>52</v>
      </c>
      <c r="D9" s="5">
        <f t="shared" si="0"/>
        <v>1</v>
      </c>
      <c r="E9" s="19">
        <f t="shared" si="2"/>
        <v>1.5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56</v>
      </c>
      <c r="C10" s="5">
        <v>56</v>
      </c>
      <c r="D10" s="5">
        <f t="shared" si="0"/>
        <v>1</v>
      </c>
      <c r="E10" s="19">
        <f t="shared" si="2"/>
        <v>1.5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60</v>
      </c>
      <c r="C11" s="5">
        <v>60</v>
      </c>
      <c r="D11" s="5">
        <f t="shared" si="0"/>
        <v>1</v>
      </c>
      <c r="E11" s="19">
        <f t="shared" si="2"/>
        <v>1.5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64</v>
      </c>
      <c r="C12" s="5">
        <v>64</v>
      </c>
      <c r="D12" s="5">
        <f t="shared" si="0"/>
        <v>1</v>
      </c>
      <c r="E12" s="19">
        <f t="shared" si="2"/>
        <v>0.5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66</v>
      </c>
      <c r="C13" s="5">
        <v>75</v>
      </c>
      <c r="D13" s="5">
        <f t="shared" si="0"/>
        <v>10</v>
      </c>
      <c r="E13" s="19">
        <f t="shared" si="2"/>
        <v>0.5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77</v>
      </c>
      <c r="C14" s="5">
        <v>80</v>
      </c>
      <c r="D14" s="5">
        <f t="shared" si="0"/>
        <v>4</v>
      </c>
      <c r="E14" s="19">
        <f>((B15-C14-M6)-1)*0.5</f>
        <v>1.5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89</v>
      </c>
      <c r="C15" s="5">
        <v>89</v>
      </c>
      <c r="D15" s="5">
        <f t="shared" si="0"/>
        <v>1</v>
      </c>
      <c r="E15" s="19">
        <f t="shared" si="2"/>
        <v>14.5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119</v>
      </c>
      <c r="C16" s="5">
        <v>128</v>
      </c>
      <c r="D16" s="5">
        <f t="shared" si="0"/>
        <v>10</v>
      </c>
      <c r="E16" s="19">
        <f t="shared" si="2"/>
        <v>2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133</v>
      </c>
      <c r="C17" s="5">
        <v>133</v>
      </c>
      <c r="D17" s="5">
        <f t="shared" si="0"/>
        <v>1</v>
      </c>
      <c r="E17" s="19">
        <f t="shared" si="2"/>
        <v>4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142</v>
      </c>
      <c r="C18" s="5">
        <v>142</v>
      </c>
      <c r="D18" s="5">
        <f t="shared" si="0"/>
        <v>1</v>
      </c>
      <c r="E18" s="19">
        <f t="shared" si="2"/>
        <v>2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7">
        <v>147</v>
      </c>
      <c r="C19" s="5">
        <v>150</v>
      </c>
      <c r="D19" s="5">
        <f t="shared" si="0"/>
        <v>4</v>
      </c>
      <c r="E19" s="19">
        <f t="shared" si="2"/>
        <v>2.5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34" x14ac:dyDescent="0.3">
      <c r="B20" s="7">
        <v>156</v>
      </c>
      <c r="C20" s="5">
        <v>157</v>
      </c>
      <c r="D20" s="5">
        <f t="shared" si="0"/>
        <v>2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34" x14ac:dyDescent="0.3">
      <c r="B21" s="9"/>
      <c r="C21" s="10"/>
      <c r="D21" s="10"/>
      <c r="E21" s="10"/>
      <c r="F21" s="11"/>
      <c r="H21" s="9"/>
      <c r="I21" s="11"/>
      <c r="K21" s="9"/>
      <c r="L21" s="10"/>
      <c r="M21" s="11"/>
      <c r="O21" s="9"/>
      <c r="P21" s="10"/>
      <c r="Q21" s="11"/>
      <c r="S21" s="9"/>
      <c r="T21" s="11"/>
    </row>
    <row r="23" spans="2:34" x14ac:dyDescent="0.3">
      <c r="D23" s="5">
        <f>SUM(D4:D21)</f>
        <v>49</v>
      </c>
      <c r="E23" s="19">
        <f>AVERAGE(E4:E20)</f>
        <v>2.96875</v>
      </c>
      <c r="F23" s="5">
        <f>SUM(F4:F21)</f>
        <v>17</v>
      </c>
      <c r="I23" s="5">
        <f>SUM(I4:I21)</f>
        <v>4</v>
      </c>
      <c r="M23" s="5">
        <f>SUM(M4:M21)</f>
        <v>152</v>
      </c>
      <c r="Q23" s="5">
        <f>SUM(Q4:Q21)</f>
        <v>0</v>
      </c>
      <c r="T23" s="5">
        <f>SUM(T4:T21)</f>
        <v>1</v>
      </c>
      <c r="V23" s="5">
        <f>SUM(V4:V21)</f>
        <v>299</v>
      </c>
      <c r="W23" s="5">
        <f>V23-(M23+Q23+T23)</f>
        <v>146</v>
      </c>
      <c r="X23" s="6">
        <f>((D23+I23)/W23)*100</f>
        <v>36.301369863013697</v>
      </c>
      <c r="Y23" s="6">
        <f>100-X23</f>
        <v>63.698630136986303</v>
      </c>
      <c r="Z23" s="6">
        <f>B4/120</f>
        <v>1.6666666666666666E-2</v>
      </c>
      <c r="AA23" s="6">
        <f>H4/120</f>
        <v>0.19166666666666668</v>
      </c>
      <c r="AB23" s="6">
        <f>(M7+2)/120</f>
        <v>1.1833333333333333</v>
      </c>
      <c r="AC23" s="6">
        <f>((M23+2)/(V23-Q23))*100</f>
        <v>51.505016722408023</v>
      </c>
      <c r="AD23" s="6">
        <f>S4/120</f>
        <v>2.4916666666666667</v>
      </c>
      <c r="AE23" s="6">
        <f>I23</f>
        <v>4</v>
      </c>
      <c r="AF23" s="6">
        <v>3</v>
      </c>
      <c r="AG23" s="6">
        <f>(AF23/AE23)*100</f>
        <v>75</v>
      </c>
      <c r="AH23" s="6">
        <f>AVERAGE((M4+1),(M5+1),(M6+1))/120</f>
        <v>4.1666666666666664E-2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H42"/>
  <sheetViews>
    <sheetView zoomScale="75" workbookViewId="0">
      <selection activeCell="E4" sqref="E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3</v>
      </c>
      <c r="C4" s="5">
        <v>4</v>
      </c>
      <c r="D4" s="5">
        <f>(C4-B4)+1</f>
        <v>2</v>
      </c>
      <c r="E4" s="19">
        <f>((B5-C4)-1)*0.5</f>
        <v>2</v>
      </c>
      <c r="F4" s="8">
        <v>1</v>
      </c>
      <c r="H4" s="7">
        <v>11</v>
      </c>
      <c r="I4" s="8">
        <v>1</v>
      </c>
      <c r="K4" s="7">
        <v>12</v>
      </c>
      <c r="L4" s="5">
        <v>27</v>
      </c>
      <c r="M4" s="8">
        <f>(L4-K4)+1</f>
        <v>16</v>
      </c>
      <c r="O4" s="7">
        <v>402</v>
      </c>
      <c r="P4" s="5">
        <v>460</v>
      </c>
      <c r="Q4" s="8">
        <f>(P4-O4)+1</f>
        <v>59</v>
      </c>
      <c r="S4" s="7"/>
      <c r="T4" s="8"/>
      <c r="V4" s="5">
        <v>600</v>
      </c>
    </row>
    <row r="5" spans="2:34" x14ac:dyDescent="0.3">
      <c r="B5" s="7">
        <v>9</v>
      </c>
      <c r="C5" s="5">
        <v>9</v>
      </c>
      <c r="D5" s="5">
        <f t="shared" ref="D5:D24" si="0">(C5-B5)+1</f>
        <v>1</v>
      </c>
      <c r="E5" s="19">
        <f>((B6-C5-M4)-1)*0.5</f>
        <v>14.5</v>
      </c>
      <c r="F5" s="8">
        <v>1</v>
      </c>
      <c r="H5" s="7">
        <v>95</v>
      </c>
      <c r="I5" s="8">
        <v>1</v>
      </c>
      <c r="K5" s="7">
        <v>96</v>
      </c>
      <c r="L5" s="5">
        <v>97</v>
      </c>
      <c r="M5" s="8">
        <f t="shared" ref="M5:M9" si="1">(L5-K5)+1</f>
        <v>2</v>
      </c>
      <c r="O5" s="7">
        <v>536</v>
      </c>
      <c r="P5" s="5">
        <v>567</v>
      </c>
      <c r="Q5" s="8">
        <f t="shared" ref="Q5" si="2">(P5-O5)+1</f>
        <v>32</v>
      </c>
      <c r="S5" s="7"/>
      <c r="T5" s="8"/>
    </row>
    <row r="6" spans="2:34" x14ac:dyDescent="0.3">
      <c r="B6" s="7">
        <v>55</v>
      </c>
      <c r="C6" s="5">
        <v>56</v>
      </c>
      <c r="D6" s="5">
        <f t="shared" si="0"/>
        <v>2</v>
      </c>
      <c r="E6" s="19">
        <f t="shared" ref="E6:E38" si="3">((B7-C6)-1)*0.5</f>
        <v>2.5</v>
      </c>
      <c r="F6" s="8">
        <v>1</v>
      </c>
      <c r="H6" s="7">
        <v>114</v>
      </c>
      <c r="I6" s="8">
        <v>1</v>
      </c>
      <c r="K6" s="7">
        <v>115</v>
      </c>
      <c r="L6" s="5">
        <v>116</v>
      </c>
      <c r="M6" s="8">
        <f t="shared" si="1"/>
        <v>2</v>
      </c>
      <c r="O6" s="7"/>
      <c r="Q6" s="8"/>
      <c r="S6" s="7"/>
      <c r="T6" s="8"/>
    </row>
    <row r="7" spans="2:34" x14ac:dyDescent="0.3">
      <c r="B7" s="7">
        <v>62</v>
      </c>
      <c r="C7" s="5">
        <v>62</v>
      </c>
      <c r="D7" s="5">
        <f t="shared" si="0"/>
        <v>1</v>
      </c>
      <c r="E7" s="19">
        <f t="shared" si="3"/>
        <v>3.5</v>
      </c>
      <c r="F7" s="8">
        <v>1</v>
      </c>
      <c r="H7" s="7">
        <v>122</v>
      </c>
      <c r="I7" s="8">
        <v>1</v>
      </c>
      <c r="K7" s="7">
        <v>174</v>
      </c>
      <c r="L7" s="5">
        <v>184</v>
      </c>
      <c r="M7" s="8">
        <f t="shared" si="1"/>
        <v>11</v>
      </c>
      <c r="O7" s="7"/>
      <c r="Q7" s="8"/>
      <c r="S7" s="7"/>
      <c r="T7" s="8"/>
    </row>
    <row r="8" spans="2:34" x14ac:dyDescent="0.3">
      <c r="B8" s="7">
        <v>70</v>
      </c>
      <c r="C8" s="5">
        <v>70</v>
      </c>
      <c r="D8" s="5">
        <f t="shared" si="0"/>
        <v>1</v>
      </c>
      <c r="E8" s="19">
        <f t="shared" si="3"/>
        <v>1</v>
      </c>
      <c r="F8" s="8">
        <v>1</v>
      </c>
      <c r="H8" s="7">
        <v>151</v>
      </c>
      <c r="I8" s="8">
        <v>1</v>
      </c>
      <c r="K8" s="7">
        <v>193</v>
      </c>
      <c r="L8" s="5">
        <v>209</v>
      </c>
      <c r="M8" s="8">
        <f t="shared" si="1"/>
        <v>17</v>
      </c>
      <c r="O8" s="7"/>
      <c r="Q8" s="8"/>
      <c r="S8" s="7"/>
      <c r="T8" s="8"/>
    </row>
    <row r="9" spans="2:34" x14ac:dyDescent="0.3">
      <c r="B9" s="7">
        <v>73</v>
      </c>
      <c r="C9" s="5">
        <v>73</v>
      </c>
      <c r="D9" s="5">
        <f t="shared" si="0"/>
        <v>1</v>
      </c>
      <c r="E9" s="19">
        <f t="shared" si="3"/>
        <v>0.5</v>
      </c>
      <c r="F9" s="8">
        <v>1</v>
      </c>
      <c r="H9" s="7">
        <v>173</v>
      </c>
      <c r="I9" s="8">
        <v>1</v>
      </c>
      <c r="K9" s="7">
        <v>595</v>
      </c>
      <c r="L9" s="5">
        <v>600</v>
      </c>
      <c r="M9" s="8">
        <f t="shared" si="1"/>
        <v>6</v>
      </c>
      <c r="O9" s="7"/>
      <c r="Q9" s="8"/>
      <c r="S9" s="7"/>
      <c r="T9" s="8"/>
    </row>
    <row r="10" spans="2:34" x14ac:dyDescent="0.3">
      <c r="B10" s="7">
        <v>75</v>
      </c>
      <c r="C10" s="5">
        <v>83</v>
      </c>
      <c r="D10" s="5">
        <f t="shared" si="0"/>
        <v>9</v>
      </c>
      <c r="E10" s="19">
        <f t="shared" si="3"/>
        <v>2</v>
      </c>
      <c r="F10" s="8">
        <v>1</v>
      </c>
      <c r="H10" s="7">
        <v>192</v>
      </c>
      <c r="I10" s="8">
        <v>1</v>
      </c>
      <c r="K10" s="7"/>
      <c r="M10" s="8"/>
      <c r="O10" s="7"/>
      <c r="Q10" s="8"/>
      <c r="S10" s="7"/>
      <c r="T10" s="8"/>
    </row>
    <row r="11" spans="2:34" x14ac:dyDescent="0.3">
      <c r="B11" s="7">
        <v>88</v>
      </c>
      <c r="C11" s="5">
        <v>89</v>
      </c>
      <c r="D11" s="5">
        <f t="shared" si="0"/>
        <v>2</v>
      </c>
      <c r="E11" s="19">
        <f>((B12-C11-M5)-1)*0.5</f>
        <v>6</v>
      </c>
      <c r="F11" s="8">
        <v>1</v>
      </c>
      <c r="H11" s="7">
        <v>594</v>
      </c>
      <c r="I11" s="8">
        <v>1</v>
      </c>
      <c r="K11" s="7"/>
      <c r="M11" s="8"/>
      <c r="O11" s="7"/>
      <c r="Q11" s="8"/>
      <c r="S11" s="7"/>
      <c r="T11" s="8"/>
    </row>
    <row r="12" spans="2:34" x14ac:dyDescent="0.3">
      <c r="B12" s="7">
        <v>104</v>
      </c>
      <c r="C12" s="5">
        <v>104</v>
      </c>
      <c r="D12" s="5">
        <f t="shared" ref="D12:D22" si="4">(C12-B12)+1</f>
        <v>1</v>
      </c>
      <c r="E12" s="19">
        <f>((B13-C12-M6)-1)*0.5</f>
        <v>5.5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118</v>
      </c>
      <c r="C13" s="5">
        <v>119</v>
      </c>
      <c r="D13" s="5">
        <f t="shared" si="4"/>
        <v>2</v>
      </c>
      <c r="E13" s="19">
        <f t="shared" si="3"/>
        <v>0.5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121</v>
      </c>
      <c r="C14" s="5">
        <v>121</v>
      </c>
      <c r="D14" s="5">
        <f t="shared" si="4"/>
        <v>1</v>
      </c>
      <c r="E14" s="19">
        <f t="shared" si="3"/>
        <v>1.5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125</v>
      </c>
      <c r="C15" s="5">
        <v>125</v>
      </c>
      <c r="D15" s="5">
        <f t="shared" si="4"/>
        <v>1</v>
      </c>
      <c r="E15" s="19">
        <f t="shared" si="3"/>
        <v>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136</v>
      </c>
      <c r="C16" s="5">
        <v>138</v>
      </c>
      <c r="D16" s="5">
        <f t="shared" si="4"/>
        <v>3</v>
      </c>
      <c r="E16" s="19">
        <f t="shared" si="3"/>
        <v>1.5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142</v>
      </c>
      <c r="C17" s="5">
        <v>144</v>
      </c>
      <c r="D17" s="5">
        <f t="shared" si="4"/>
        <v>3</v>
      </c>
      <c r="E17" s="19">
        <f t="shared" si="3"/>
        <v>0.5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146</v>
      </c>
      <c r="C18" s="5">
        <v>150</v>
      </c>
      <c r="D18" s="5">
        <f t="shared" si="4"/>
        <v>5</v>
      </c>
      <c r="E18" s="19">
        <f t="shared" si="3"/>
        <v>8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167</v>
      </c>
      <c r="C19" s="5">
        <v>168</v>
      </c>
      <c r="D19" s="5">
        <f t="shared" si="4"/>
        <v>2</v>
      </c>
      <c r="E19" s="19">
        <f t="shared" si="3"/>
        <v>1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171</v>
      </c>
      <c r="C20" s="5">
        <v>172</v>
      </c>
      <c r="D20" s="5">
        <f t="shared" si="4"/>
        <v>2</v>
      </c>
      <c r="E20" s="19">
        <f>((B21-C20-M7)-1)*0.5</f>
        <v>2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188</v>
      </c>
      <c r="C21" s="5">
        <v>191</v>
      </c>
      <c r="D21" s="5">
        <f t="shared" si="4"/>
        <v>4</v>
      </c>
      <c r="E21" s="19">
        <f>((B22-C21-M8)-1)*0.5</f>
        <v>1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211</v>
      </c>
      <c r="C22" s="5">
        <v>230</v>
      </c>
      <c r="D22" s="5">
        <f t="shared" si="4"/>
        <v>20</v>
      </c>
      <c r="E22" s="19">
        <f t="shared" si="3"/>
        <v>0.5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232</v>
      </c>
      <c r="C23" s="5">
        <v>232</v>
      </c>
      <c r="D23" s="5">
        <f t="shared" si="0"/>
        <v>1</v>
      </c>
      <c r="E23" s="19">
        <f t="shared" si="3"/>
        <v>0.5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234</v>
      </c>
      <c r="C24" s="5">
        <v>237</v>
      </c>
      <c r="D24" s="5">
        <f t="shared" si="0"/>
        <v>4</v>
      </c>
      <c r="E24" s="19">
        <f t="shared" si="3"/>
        <v>0.5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239</v>
      </c>
      <c r="C25" s="5">
        <v>239</v>
      </c>
      <c r="D25" s="5">
        <f t="shared" ref="D25:D32" si="5">(C25-B25)+1</f>
        <v>1</v>
      </c>
      <c r="E25" s="19">
        <f t="shared" si="3"/>
        <v>1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242</v>
      </c>
      <c r="C26" s="5">
        <v>242</v>
      </c>
      <c r="D26" s="5">
        <f t="shared" si="5"/>
        <v>1</v>
      </c>
      <c r="E26" s="19">
        <f t="shared" si="3"/>
        <v>0.5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244</v>
      </c>
      <c r="C27" s="5">
        <v>244</v>
      </c>
      <c r="D27" s="5">
        <f t="shared" si="5"/>
        <v>1</v>
      </c>
      <c r="E27" s="19">
        <f t="shared" si="3"/>
        <v>0.5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246</v>
      </c>
      <c r="C28" s="5">
        <v>246</v>
      </c>
      <c r="D28" s="5">
        <f t="shared" si="5"/>
        <v>1</v>
      </c>
      <c r="E28" s="19">
        <f t="shared" si="3"/>
        <v>1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249</v>
      </c>
      <c r="C29" s="5">
        <v>249</v>
      </c>
      <c r="D29" s="5">
        <f t="shared" si="5"/>
        <v>1</v>
      </c>
      <c r="E29" s="19">
        <f t="shared" si="3"/>
        <v>0.5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251</v>
      </c>
      <c r="C30" s="5">
        <v>251</v>
      </c>
      <c r="D30" s="5">
        <f t="shared" si="5"/>
        <v>1</v>
      </c>
      <c r="E30" s="19">
        <f t="shared" si="3"/>
        <v>107.5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467</v>
      </c>
      <c r="C31" s="5">
        <v>469</v>
      </c>
      <c r="D31" s="5">
        <f t="shared" si="5"/>
        <v>3</v>
      </c>
      <c r="E31" s="19">
        <f t="shared" si="3"/>
        <v>2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474</v>
      </c>
      <c r="C32" s="5">
        <v>474</v>
      </c>
      <c r="D32" s="5">
        <f t="shared" si="5"/>
        <v>1</v>
      </c>
      <c r="E32" s="19">
        <f t="shared" si="3"/>
        <v>1.5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34" x14ac:dyDescent="0.3">
      <c r="B33" s="7">
        <v>478</v>
      </c>
      <c r="C33" s="5">
        <v>478</v>
      </c>
      <c r="D33" s="5">
        <f t="shared" ref="D33:D39" si="6">(C33-B33)+1</f>
        <v>1</v>
      </c>
      <c r="E33" s="19">
        <f t="shared" si="3"/>
        <v>1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34" x14ac:dyDescent="0.3">
      <c r="B34" s="7">
        <v>481</v>
      </c>
      <c r="C34" s="5">
        <v>481</v>
      </c>
      <c r="D34" s="5">
        <f t="shared" si="6"/>
        <v>1</v>
      </c>
      <c r="E34" s="19">
        <f t="shared" si="3"/>
        <v>3</v>
      </c>
      <c r="F34" s="8">
        <v>1</v>
      </c>
      <c r="H34" s="7"/>
      <c r="I34" s="8"/>
      <c r="K34" s="7"/>
      <c r="M34" s="8"/>
      <c r="O34" s="7"/>
      <c r="Q34" s="8"/>
      <c r="S34" s="7"/>
      <c r="T34" s="8"/>
    </row>
    <row r="35" spans="2:34" x14ac:dyDescent="0.3">
      <c r="B35" s="7">
        <v>488</v>
      </c>
      <c r="C35" s="5">
        <v>488</v>
      </c>
      <c r="D35" s="5">
        <f t="shared" si="6"/>
        <v>1</v>
      </c>
      <c r="E35" s="19">
        <f t="shared" si="3"/>
        <v>2.5</v>
      </c>
      <c r="F35" s="8">
        <v>1</v>
      </c>
      <c r="H35" s="7"/>
      <c r="I35" s="8"/>
      <c r="K35" s="7"/>
      <c r="M35" s="8"/>
      <c r="O35" s="7"/>
      <c r="Q35" s="8"/>
      <c r="S35" s="7"/>
      <c r="T35" s="8"/>
    </row>
    <row r="36" spans="2:34" x14ac:dyDescent="0.3">
      <c r="B36" s="7">
        <v>494</v>
      </c>
      <c r="C36" s="5">
        <v>495</v>
      </c>
      <c r="D36" s="5">
        <f t="shared" si="6"/>
        <v>2</v>
      </c>
      <c r="E36" s="19">
        <f t="shared" si="3"/>
        <v>40</v>
      </c>
      <c r="F36" s="8">
        <v>1</v>
      </c>
      <c r="H36" s="7"/>
      <c r="I36" s="8"/>
      <c r="K36" s="7"/>
      <c r="M36" s="8"/>
      <c r="O36" s="7"/>
      <c r="Q36" s="8"/>
      <c r="S36" s="7"/>
      <c r="T36" s="8"/>
    </row>
    <row r="37" spans="2:34" x14ac:dyDescent="0.3">
      <c r="B37" s="7">
        <v>576</v>
      </c>
      <c r="C37" s="5">
        <v>577</v>
      </c>
      <c r="D37" s="5">
        <f t="shared" si="6"/>
        <v>2</v>
      </c>
      <c r="E37" s="19">
        <f t="shared" si="3"/>
        <v>3</v>
      </c>
      <c r="F37" s="8">
        <v>1</v>
      </c>
      <c r="H37" s="7"/>
      <c r="I37" s="8"/>
      <c r="K37" s="7"/>
      <c r="M37" s="8"/>
      <c r="O37" s="7"/>
      <c r="Q37" s="8"/>
      <c r="S37" s="7"/>
      <c r="T37" s="8"/>
    </row>
    <row r="38" spans="2:34" x14ac:dyDescent="0.3">
      <c r="B38" s="7">
        <v>584</v>
      </c>
      <c r="C38" s="5">
        <v>586</v>
      </c>
      <c r="D38" s="5">
        <f t="shared" si="6"/>
        <v>3</v>
      </c>
      <c r="E38" s="19">
        <f t="shared" si="3"/>
        <v>1.5</v>
      </c>
      <c r="F38" s="8">
        <v>1</v>
      </c>
      <c r="H38" s="7"/>
      <c r="I38" s="8"/>
      <c r="K38" s="7"/>
      <c r="M38" s="8"/>
      <c r="O38" s="7"/>
      <c r="Q38" s="8"/>
      <c r="S38" s="7"/>
      <c r="T38" s="8"/>
    </row>
    <row r="39" spans="2:34" x14ac:dyDescent="0.3">
      <c r="B39" s="7">
        <v>590</v>
      </c>
      <c r="C39" s="5">
        <v>593</v>
      </c>
      <c r="D39" s="5">
        <f t="shared" si="6"/>
        <v>4</v>
      </c>
      <c r="F39" s="8">
        <v>1</v>
      </c>
      <c r="H39" s="7"/>
      <c r="I39" s="8"/>
      <c r="K39" s="7"/>
      <c r="M39" s="8"/>
      <c r="O39" s="7"/>
      <c r="Q39" s="8"/>
      <c r="S39" s="7"/>
      <c r="T39" s="8"/>
    </row>
    <row r="40" spans="2:34" x14ac:dyDescent="0.3">
      <c r="B40" s="9"/>
      <c r="C40" s="10"/>
      <c r="D40" s="10"/>
      <c r="E40" s="10"/>
      <c r="F40" s="11"/>
      <c r="H40" s="9"/>
      <c r="I40" s="11"/>
      <c r="K40" s="9"/>
      <c r="L40" s="10"/>
      <c r="M40" s="11"/>
      <c r="O40" s="9"/>
      <c r="P40" s="10"/>
      <c r="Q40" s="11"/>
      <c r="S40" s="9"/>
      <c r="T40" s="11"/>
    </row>
    <row r="42" spans="2:34" x14ac:dyDescent="0.3">
      <c r="D42" s="5">
        <f>SUM(D4:D40)</f>
        <v>92</v>
      </c>
      <c r="E42" s="19">
        <f>AVERAGE(E4:E38)</f>
        <v>6.4428571428571431</v>
      </c>
      <c r="F42" s="5">
        <f>SUM(F4:F40)</f>
        <v>36</v>
      </c>
      <c r="I42" s="5">
        <f>SUM(I4:I40)</f>
        <v>8</v>
      </c>
      <c r="M42" s="5">
        <f>SUM(M4:M40)</f>
        <v>54</v>
      </c>
      <c r="Q42" s="5">
        <f>SUM(Q4:Q40)</f>
        <v>91</v>
      </c>
      <c r="T42" s="5">
        <f>SUM(T4:T40)</f>
        <v>0</v>
      </c>
      <c r="V42" s="5">
        <f>SUM(V4:V40)</f>
        <v>600</v>
      </c>
      <c r="W42" s="5">
        <f>V42-(M42+Q42+T42)</f>
        <v>455</v>
      </c>
      <c r="X42" s="6">
        <f>((D42+I42)/W42)*100</f>
        <v>21.978021978021978</v>
      </c>
      <c r="Y42" s="6">
        <f>100-X42</f>
        <v>78.021978021978015</v>
      </c>
      <c r="Z42" s="6">
        <f>B4/120</f>
        <v>2.5000000000000001E-2</v>
      </c>
      <c r="AA42" s="6">
        <f>H4/120</f>
        <v>9.166666666666666E-2</v>
      </c>
      <c r="AB42" s="6" t="s">
        <v>27</v>
      </c>
      <c r="AC42" s="6">
        <f>((M42+2)/(V42-Q42))*100</f>
        <v>11.00196463654224</v>
      </c>
      <c r="AD42" s="6">
        <v>6</v>
      </c>
      <c r="AE42" s="6">
        <f>I42</f>
        <v>8</v>
      </c>
      <c r="AF42" s="6">
        <v>7</v>
      </c>
      <c r="AG42" s="6">
        <f>(AF42/AE42)*100</f>
        <v>87.5</v>
      </c>
      <c r="AH42" s="6">
        <f>AVERAGE((M4+1),(M5+1),(M6+1),(M7+1),(M8+1))/120</f>
        <v>8.8333333333333333E-2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H23"/>
  <sheetViews>
    <sheetView topLeftCell="A2" zoomScale="119" workbookViewId="0">
      <selection activeCell="E4" sqref="E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4</v>
      </c>
      <c r="C4" s="5">
        <v>4</v>
      </c>
      <c r="D4" s="5">
        <f>(C4-B4)+1</f>
        <v>1</v>
      </c>
      <c r="E4" s="19">
        <f>((B5-C4)-1)*0.5</f>
        <v>1.5</v>
      </c>
      <c r="F4" s="8">
        <v>1</v>
      </c>
      <c r="H4" s="7">
        <v>76</v>
      </c>
      <c r="I4" s="8">
        <v>1</v>
      </c>
      <c r="K4" s="7">
        <v>77</v>
      </c>
      <c r="L4" s="5">
        <v>83</v>
      </c>
      <c r="M4" s="8">
        <f>(L4-K4)+1</f>
        <v>7</v>
      </c>
      <c r="O4" s="7">
        <v>127</v>
      </c>
      <c r="P4" s="5">
        <v>129</v>
      </c>
      <c r="Q4" s="8">
        <f>(P4-O4)+1</f>
        <v>3</v>
      </c>
      <c r="S4" s="7">
        <v>236</v>
      </c>
      <c r="T4" s="8">
        <v>1</v>
      </c>
      <c r="V4" s="5">
        <v>236</v>
      </c>
    </row>
    <row r="5" spans="2:34" x14ac:dyDescent="0.3">
      <c r="B5" s="7">
        <v>8</v>
      </c>
      <c r="C5" s="5">
        <v>9</v>
      </c>
      <c r="D5" s="5">
        <f t="shared" ref="D5:D20" si="0">(C5-B5)+1</f>
        <v>2</v>
      </c>
      <c r="E5" s="19">
        <f t="shared" ref="E5:E19" si="1">((B6-C5)-1)*0.5</f>
        <v>1</v>
      </c>
      <c r="F5" s="8">
        <v>1</v>
      </c>
      <c r="H5" s="7">
        <v>101</v>
      </c>
      <c r="I5" s="8">
        <v>1</v>
      </c>
      <c r="K5" s="7">
        <v>102</v>
      </c>
      <c r="L5" s="5">
        <v>103</v>
      </c>
      <c r="M5" s="8">
        <f t="shared" ref="M5:M6" si="2">(L5-K5)+1</f>
        <v>2</v>
      </c>
      <c r="O5" s="7"/>
      <c r="Q5" s="8"/>
      <c r="S5" s="7"/>
      <c r="T5" s="8"/>
    </row>
    <row r="6" spans="2:34" x14ac:dyDescent="0.3">
      <c r="B6" s="7">
        <v>12</v>
      </c>
      <c r="C6" s="5">
        <v>12</v>
      </c>
      <c r="D6" s="5">
        <f t="shared" si="0"/>
        <v>1</v>
      </c>
      <c r="E6" s="19">
        <f t="shared" si="1"/>
        <v>2.5</v>
      </c>
      <c r="F6" s="8">
        <v>1</v>
      </c>
      <c r="H6" s="7">
        <v>165</v>
      </c>
      <c r="I6" s="8">
        <v>1</v>
      </c>
      <c r="K6" s="7">
        <v>166</v>
      </c>
      <c r="L6" s="5">
        <v>235</v>
      </c>
      <c r="M6" s="8">
        <f t="shared" si="2"/>
        <v>70</v>
      </c>
      <c r="O6" s="7"/>
      <c r="Q6" s="8"/>
      <c r="S6" s="7"/>
      <c r="T6" s="8"/>
    </row>
    <row r="7" spans="2:34" x14ac:dyDescent="0.3">
      <c r="B7" s="7">
        <v>18</v>
      </c>
      <c r="C7" s="5">
        <v>20</v>
      </c>
      <c r="D7" s="5">
        <f t="shared" si="0"/>
        <v>3</v>
      </c>
      <c r="E7" s="19">
        <f t="shared" si="1"/>
        <v>5.5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32</v>
      </c>
      <c r="C8" s="5">
        <v>33</v>
      </c>
      <c r="D8" s="5">
        <f t="shared" si="0"/>
        <v>2</v>
      </c>
      <c r="E8" s="19">
        <f t="shared" si="1"/>
        <v>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44</v>
      </c>
      <c r="C9" s="5">
        <v>47</v>
      </c>
      <c r="D9" s="5">
        <f t="shared" si="0"/>
        <v>4</v>
      </c>
      <c r="E9" s="19">
        <f t="shared" si="1"/>
        <v>2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52</v>
      </c>
      <c r="C10" s="5">
        <v>52</v>
      </c>
      <c r="D10" s="5">
        <f t="shared" si="0"/>
        <v>1</v>
      </c>
      <c r="E10" s="19">
        <f t="shared" si="1"/>
        <v>1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55</v>
      </c>
      <c r="C11" s="5">
        <v>56</v>
      </c>
      <c r="D11" s="5">
        <f t="shared" si="0"/>
        <v>2</v>
      </c>
      <c r="E11" s="19">
        <f t="shared" si="1"/>
        <v>4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65</v>
      </c>
      <c r="C12" s="5">
        <v>65</v>
      </c>
      <c r="D12" s="5">
        <f t="shared" si="0"/>
        <v>1</v>
      </c>
      <c r="E12" s="19">
        <f>((B13-C12-M4)-1)*0.5</f>
        <v>7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87</v>
      </c>
      <c r="C13" s="5">
        <v>88</v>
      </c>
      <c r="D13" s="5">
        <f t="shared" si="0"/>
        <v>2</v>
      </c>
      <c r="E13" s="19">
        <f t="shared" si="1"/>
        <v>1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91</v>
      </c>
      <c r="C14" s="5">
        <v>92</v>
      </c>
      <c r="D14" s="5">
        <f t="shared" si="0"/>
        <v>2</v>
      </c>
      <c r="E14" s="19">
        <f>((B15-C14-M5)-1)*0.5</f>
        <v>7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109</v>
      </c>
      <c r="C15" s="5">
        <v>111</v>
      </c>
      <c r="D15" s="5">
        <f t="shared" si="0"/>
        <v>3</v>
      </c>
      <c r="E15" s="19">
        <f t="shared" si="1"/>
        <v>4.5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121</v>
      </c>
      <c r="C16" s="5">
        <v>121</v>
      </c>
      <c r="D16" s="5">
        <f t="shared" si="0"/>
        <v>1</v>
      </c>
      <c r="E16" s="19">
        <f t="shared" si="1"/>
        <v>5.5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133</v>
      </c>
      <c r="C17" s="5">
        <v>133</v>
      </c>
      <c r="D17" s="5">
        <f t="shared" si="0"/>
        <v>1</v>
      </c>
      <c r="E17" s="19">
        <f t="shared" si="1"/>
        <v>2.5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139</v>
      </c>
      <c r="C18" s="5">
        <v>139</v>
      </c>
      <c r="D18" s="5">
        <f t="shared" si="0"/>
        <v>1</v>
      </c>
      <c r="E18" s="19">
        <f t="shared" si="1"/>
        <v>8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7">
        <v>156</v>
      </c>
      <c r="C19" s="5">
        <v>156</v>
      </c>
      <c r="D19" s="5">
        <f t="shared" si="0"/>
        <v>1</v>
      </c>
      <c r="E19" s="19">
        <f t="shared" si="1"/>
        <v>1.5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34" x14ac:dyDescent="0.3">
      <c r="B20" s="7">
        <v>160</v>
      </c>
      <c r="C20" s="5">
        <v>160</v>
      </c>
      <c r="D20" s="5">
        <f t="shared" si="0"/>
        <v>1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34" x14ac:dyDescent="0.3">
      <c r="B21" s="9"/>
      <c r="C21" s="10"/>
      <c r="D21" s="10"/>
      <c r="E21" s="10"/>
      <c r="F21" s="11"/>
      <c r="H21" s="9"/>
      <c r="I21" s="11"/>
      <c r="K21" s="9"/>
      <c r="L21" s="10"/>
      <c r="M21" s="11"/>
      <c r="O21" s="9"/>
      <c r="P21" s="10"/>
      <c r="Q21" s="11"/>
      <c r="S21" s="9"/>
      <c r="T21" s="11"/>
    </row>
    <row r="23" spans="2:34" x14ac:dyDescent="0.3">
      <c r="D23" s="5">
        <f>SUM(D4:D21)</f>
        <v>29</v>
      </c>
      <c r="E23" s="19">
        <f>AVERAGE(E4:E20)</f>
        <v>3.71875</v>
      </c>
      <c r="F23" s="5">
        <f>SUM(F4:F21)</f>
        <v>17</v>
      </c>
      <c r="I23" s="5">
        <f>SUM(I4:I21)</f>
        <v>3</v>
      </c>
      <c r="M23" s="5">
        <f>SUM(M4:M21)</f>
        <v>79</v>
      </c>
      <c r="Q23" s="5">
        <f>SUM(Q4:Q21)</f>
        <v>3</v>
      </c>
      <c r="T23" s="5">
        <f>SUM(T4:T21)</f>
        <v>1</v>
      </c>
      <c r="V23" s="5">
        <f>SUM(V4:V21)</f>
        <v>236</v>
      </c>
      <c r="W23" s="5">
        <f>V23-(M23+Q23+T23)</f>
        <v>153</v>
      </c>
      <c r="X23" s="6">
        <f>((D23+I23)/W23)*100</f>
        <v>20.915032679738562</v>
      </c>
      <c r="Y23" s="6">
        <f>100-X23</f>
        <v>79.084967320261441</v>
      </c>
      <c r="Z23" s="6">
        <f>B4/120</f>
        <v>3.3333333333333333E-2</v>
      </c>
      <c r="AA23" s="6">
        <f>H4/120</f>
        <v>0.6333333333333333</v>
      </c>
      <c r="AB23" s="6">
        <f>(M6+2)/120</f>
        <v>0.6</v>
      </c>
      <c r="AC23" s="6">
        <f>((M23+2)/(V23-Q23))*100</f>
        <v>34.763948497854074</v>
      </c>
      <c r="AD23" s="6">
        <f>S4/120</f>
        <v>1.9666666666666666</v>
      </c>
      <c r="AE23" s="6">
        <f>I23</f>
        <v>3</v>
      </c>
      <c r="AF23" s="6">
        <v>2</v>
      </c>
      <c r="AG23" s="6">
        <f>(AF23/AE23)*100</f>
        <v>66.666666666666657</v>
      </c>
      <c r="AH23" s="6">
        <f>AVERAGE((M4+1),(M5+1))/120</f>
        <v>4.583333333333333E-2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H21"/>
  <sheetViews>
    <sheetView workbookViewId="0">
      <selection activeCell="E21" sqref="E2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9</v>
      </c>
      <c r="C4" s="5">
        <v>11</v>
      </c>
      <c r="D4" s="5">
        <f>(C4-B4)+1</f>
        <v>3</v>
      </c>
      <c r="E4" s="19">
        <f>((B5-C4)-1)*0.5</f>
        <v>1</v>
      </c>
      <c r="F4" s="8">
        <v>1</v>
      </c>
      <c r="H4" s="7">
        <v>58</v>
      </c>
      <c r="I4" s="8">
        <v>1</v>
      </c>
      <c r="K4" s="7">
        <v>59</v>
      </c>
      <c r="L4" s="5">
        <v>81</v>
      </c>
      <c r="M4" s="8">
        <f>(L4-K4)+1</f>
        <v>23</v>
      </c>
      <c r="O4" s="7"/>
      <c r="Q4" s="8"/>
      <c r="S4" s="7">
        <v>190</v>
      </c>
      <c r="T4" s="8">
        <v>1</v>
      </c>
      <c r="V4" s="5">
        <v>190</v>
      </c>
    </row>
    <row r="5" spans="2:34" x14ac:dyDescent="0.3">
      <c r="B5" s="7">
        <v>14</v>
      </c>
      <c r="C5" s="5">
        <v>14</v>
      </c>
      <c r="D5" s="5">
        <f t="shared" ref="D5:D13" si="0">(C5-B5)+1</f>
        <v>1</v>
      </c>
      <c r="E5" s="19">
        <f t="shared" ref="E5:E17" si="1">((B6-C5)-1)*0.5</f>
        <v>0.5</v>
      </c>
      <c r="F5" s="8">
        <v>1</v>
      </c>
      <c r="H5" s="7">
        <v>91</v>
      </c>
      <c r="I5" s="8">
        <v>1</v>
      </c>
      <c r="K5" s="7">
        <v>93</v>
      </c>
      <c r="L5" s="5">
        <v>124</v>
      </c>
      <c r="M5" s="8">
        <f t="shared" ref="M5:M7" si="2">(L5-K5)+1</f>
        <v>32</v>
      </c>
      <c r="O5" s="7"/>
      <c r="Q5" s="8"/>
      <c r="S5" s="7"/>
      <c r="T5" s="8"/>
    </row>
    <row r="6" spans="2:34" x14ac:dyDescent="0.3">
      <c r="B6" s="7">
        <v>16</v>
      </c>
      <c r="C6" s="5">
        <v>16</v>
      </c>
      <c r="D6" s="5">
        <f t="shared" si="0"/>
        <v>1</v>
      </c>
      <c r="E6" s="19">
        <f t="shared" si="1"/>
        <v>2</v>
      </c>
      <c r="F6" s="8">
        <v>1</v>
      </c>
      <c r="H6" s="7">
        <v>132</v>
      </c>
      <c r="I6" s="8">
        <v>1</v>
      </c>
      <c r="K6" s="7">
        <v>133</v>
      </c>
      <c r="L6" s="5">
        <v>143</v>
      </c>
      <c r="M6" s="8">
        <f t="shared" si="2"/>
        <v>11</v>
      </c>
      <c r="O6" s="7"/>
      <c r="Q6" s="8"/>
      <c r="S6" s="7"/>
      <c r="T6" s="8"/>
    </row>
    <row r="7" spans="2:34" x14ac:dyDescent="0.3">
      <c r="B7" s="7">
        <v>21</v>
      </c>
      <c r="C7" s="5">
        <v>21</v>
      </c>
      <c r="D7" s="5">
        <f t="shared" si="0"/>
        <v>1</v>
      </c>
      <c r="E7" s="19">
        <f t="shared" si="1"/>
        <v>5</v>
      </c>
      <c r="F7" s="8">
        <v>1</v>
      </c>
      <c r="H7" s="7">
        <v>169</v>
      </c>
      <c r="I7" s="8">
        <v>1</v>
      </c>
      <c r="K7" s="7">
        <v>170</v>
      </c>
      <c r="L7" s="5">
        <v>189</v>
      </c>
      <c r="M7" s="8">
        <f t="shared" si="2"/>
        <v>20</v>
      </c>
      <c r="O7" s="7"/>
      <c r="Q7" s="8"/>
      <c r="S7" s="7"/>
      <c r="T7" s="8"/>
    </row>
    <row r="8" spans="2:34" x14ac:dyDescent="0.3">
      <c r="B8" s="7">
        <v>32</v>
      </c>
      <c r="C8" s="5">
        <v>33</v>
      </c>
      <c r="D8" s="5">
        <f t="shared" si="0"/>
        <v>2</v>
      </c>
      <c r="E8" s="19">
        <f t="shared" si="1"/>
        <v>1.5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37</v>
      </c>
      <c r="C9" s="5">
        <v>37</v>
      </c>
      <c r="D9" s="5">
        <f t="shared" si="0"/>
        <v>1</v>
      </c>
      <c r="E9" s="19">
        <f t="shared" si="1"/>
        <v>1.5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41</v>
      </c>
      <c r="C10" s="5">
        <v>41</v>
      </c>
      <c r="D10" s="5">
        <f t="shared" si="0"/>
        <v>1</v>
      </c>
      <c r="E10" s="19">
        <f t="shared" si="1"/>
        <v>0.5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43</v>
      </c>
      <c r="C11" s="5">
        <v>43</v>
      </c>
      <c r="D11" s="5">
        <f t="shared" si="0"/>
        <v>1</v>
      </c>
      <c r="E11" s="19">
        <f t="shared" si="1"/>
        <v>1.5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47</v>
      </c>
      <c r="C12" s="5">
        <v>47</v>
      </c>
      <c r="D12" s="5">
        <f t="shared" si="0"/>
        <v>1</v>
      </c>
      <c r="E12" s="19">
        <f t="shared" si="1"/>
        <v>0.5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49</v>
      </c>
      <c r="C13" s="5">
        <v>49</v>
      </c>
      <c r="D13" s="5">
        <f t="shared" si="0"/>
        <v>1</v>
      </c>
      <c r="E13" s="19">
        <f t="shared" si="1"/>
        <v>3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56</v>
      </c>
      <c r="C14" s="5">
        <v>57</v>
      </c>
      <c r="D14" s="5">
        <f t="shared" ref="D14:D18" si="3">(C14-B14)+1</f>
        <v>2</v>
      </c>
      <c r="E14" s="19">
        <f>((B15-C14-M4)-1)*0.5</f>
        <v>3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87</v>
      </c>
      <c r="C15" s="5">
        <v>88</v>
      </c>
      <c r="D15" s="5">
        <f t="shared" si="3"/>
        <v>2</v>
      </c>
      <c r="E15" s="19">
        <f>((B16-C15-M5-M6)-1)*0.5</f>
        <v>9.5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151</v>
      </c>
      <c r="C16" s="5">
        <v>152</v>
      </c>
      <c r="D16" s="5">
        <f t="shared" si="3"/>
        <v>2</v>
      </c>
      <c r="E16" s="19">
        <f t="shared" si="1"/>
        <v>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163</v>
      </c>
      <c r="C17" s="5">
        <v>163</v>
      </c>
      <c r="D17" s="5">
        <f t="shared" si="3"/>
        <v>1</v>
      </c>
      <c r="E17" s="19">
        <f t="shared" si="1"/>
        <v>1.5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167</v>
      </c>
      <c r="C18" s="5">
        <v>168</v>
      </c>
      <c r="D18" s="5">
        <f t="shared" si="3"/>
        <v>2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9"/>
      <c r="C19" s="10"/>
      <c r="D19" s="10"/>
      <c r="E19" s="10"/>
      <c r="F19" s="11"/>
      <c r="H19" s="9"/>
      <c r="I19" s="11"/>
      <c r="K19" s="9"/>
      <c r="L19" s="10"/>
      <c r="M19" s="11"/>
      <c r="O19" s="9"/>
      <c r="P19" s="10"/>
      <c r="Q19" s="11"/>
      <c r="S19" s="9"/>
      <c r="T19" s="11"/>
    </row>
    <row r="21" spans="2:34" x14ac:dyDescent="0.3">
      <c r="D21" s="5">
        <f>SUM(D4:D19)</f>
        <v>22</v>
      </c>
      <c r="E21" s="19">
        <f>AVERAGE(E4:E18)</f>
        <v>2.5714285714285716</v>
      </c>
      <c r="F21" s="5">
        <f>SUM(F4:F19)</f>
        <v>15</v>
      </c>
      <c r="I21" s="5">
        <f>SUM(I4:I19)</f>
        <v>4</v>
      </c>
      <c r="M21" s="5">
        <f>SUM(M4:M19)</f>
        <v>86</v>
      </c>
      <c r="Q21" s="5">
        <f>SUM(Q4:Q19)</f>
        <v>0</v>
      </c>
      <c r="T21" s="5">
        <f>SUM(T4:T19)</f>
        <v>1</v>
      </c>
      <c r="V21" s="5">
        <f>SUM(V4:V19)</f>
        <v>190</v>
      </c>
      <c r="W21" s="5">
        <f>V21-(M21+Q21+T21)</f>
        <v>103</v>
      </c>
      <c r="X21" s="6">
        <f>((D21+I21)/W21)*100</f>
        <v>25.242718446601941</v>
      </c>
      <c r="Y21" s="6">
        <f>100-X21</f>
        <v>74.757281553398059</v>
      </c>
      <c r="Z21" s="6">
        <f>B4/120</f>
        <v>7.4999999999999997E-2</v>
      </c>
      <c r="AA21" s="6">
        <f>H4/120</f>
        <v>0.48333333333333334</v>
      </c>
      <c r="AB21" s="6">
        <f>(M7+2)/120</f>
        <v>0.18333333333333332</v>
      </c>
      <c r="AC21" s="6">
        <f>((M21+2)/(V21-Q21))*100</f>
        <v>46.315789473684212</v>
      </c>
      <c r="AD21" s="6">
        <f>S4/120</f>
        <v>1.5833333333333333</v>
      </c>
      <c r="AE21" s="6">
        <f>I21</f>
        <v>4</v>
      </c>
      <c r="AF21" s="6">
        <v>3</v>
      </c>
      <c r="AG21" s="6">
        <f>(AF21/AE21)*100</f>
        <v>75</v>
      </c>
      <c r="AH21" s="6">
        <f>AVERAGE((M4+1),(M5+1),(M6+1))/120</f>
        <v>0.19166666666666668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70A5-D60D-074C-A6D8-8402A6B4CE82}">
  <dimension ref="B2:AH16"/>
  <sheetViews>
    <sheetView zoomScale="125" workbookViewId="0">
      <selection activeCell="E16" sqref="E16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2</v>
      </c>
      <c r="C4" s="5">
        <v>4</v>
      </c>
      <c r="D4" s="5">
        <f>(C4-B4)+1</f>
        <v>3</v>
      </c>
      <c r="E4" s="19">
        <f>((B5-C4)-1)*0.5</f>
        <v>1.5</v>
      </c>
      <c r="F4" s="8">
        <v>1</v>
      </c>
      <c r="H4" s="7">
        <v>94</v>
      </c>
      <c r="I4" s="8">
        <v>1</v>
      </c>
      <c r="K4" s="7">
        <v>95</v>
      </c>
      <c r="L4" s="5">
        <v>192</v>
      </c>
      <c r="M4" s="8">
        <f>(L4-K4)+1</f>
        <v>98</v>
      </c>
      <c r="O4" s="7"/>
      <c r="Q4" s="8"/>
      <c r="S4" s="7">
        <v>193</v>
      </c>
      <c r="T4" s="8">
        <v>1</v>
      </c>
      <c r="V4" s="5">
        <v>193</v>
      </c>
    </row>
    <row r="5" spans="2:34" x14ac:dyDescent="0.3">
      <c r="B5" s="7">
        <v>8</v>
      </c>
      <c r="C5" s="5">
        <v>9</v>
      </c>
      <c r="D5" s="5">
        <f t="shared" ref="D5:D13" si="0">(C5-B5)+1</f>
        <v>2</v>
      </c>
      <c r="E5" s="19">
        <f t="shared" ref="E5:E12" si="1">((B6-C5)-1)*0.5</f>
        <v>3</v>
      </c>
      <c r="F5" s="8">
        <v>1</v>
      </c>
      <c r="H5" s="7"/>
      <c r="I5" s="8"/>
      <c r="K5" s="7"/>
      <c r="M5" s="8"/>
      <c r="O5" s="7"/>
      <c r="Q5" s="8"/>
      <c r="S5" s="7"/>
      <c r="T5" s="8"/>
    </row>
    <row r="6" spans="2:34" x14ac:dyDescent="0.3">
      <c r="B6" s="7">
        <v>16</v>
      </c>
      <c r="C6" s="5">
        <v>16</v>
      </c>
      <c r="D6" s="5">
        <f t="shared" si="0"/>
        <v>1</v>
      </c>
      <c r="E6" s="19">
        <f t="shared" si="1"/>
        <v>1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19</v>
      </c>
      <c r="C7" s="5">
        <v>19</v>
      </c>
      <c r="D7" s="5">
        <f t="shared" si="0"/>
        <v>1</v>
      </c>
      <c r="E7" s="19">
        <f t="shared" si="1"/>
        <v>6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32</v>
      </c>
      <c r="C8" s="5">
        <v>36</v>
      </c>
      <c r="D8" s="5">
        <f t="shared" si="0"/>
        <v>5</v>
      </c>
      <c r="E8" s="19">
        <f t="shared" si="1"/>
        <v>1.5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40</v>
      </c>
      <c r="C9" s="5">
        <v>40</v>
      </c>
      <c r="D9" s="5">
        <f t="shared" si="0"/>
        <v>1</v>
      </c>
      <c r="E9" s="19">
        <f t="shared" si="1"/>
        <v>2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45</v>
      </c>
      <c r="C10" s="5">
        <v>49</v>
      </c>
      <c r="D10" s="5">
        <f t="shared" si="0"/>
        <v>5</v>
      </c>
      <c r="E10" s="19">
        <f t="shared" si="1"/>
        <v>0.5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51</v>
      </c>
      <c r="C11" s="5">
        <v>54</v>
      </c>
      <c r="D11" s="5">
        <f t="shared" si="0"/>
        <v>4</v>
      </c>
      <c r="E11" s="19">
        <f t="shared" si="1"/>
        <v>7.5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70</v>
      </c>
      <c r="C12" s="5">
        <v>70</v>
      </c>
      <c r="D12" s="5">
        <f t="shared" si="0"/>
        <v>1</v>
      </c>
      <c r="E12" s="19">
        <f t="shared" si="1"/>
        <v>8.5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88</v>
      </c>
      <c r="C13" s="5">
        <v>93</v>
      </c>
      <c r="D13" s="5">
        <f t="shared" si="0"/>
        <v>6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9"/>
      <c r="C14" s="10"/>
      <c r="D14" s="10"/>
      <c r="E14" s="10"/>
      <c r="F14" s="11"/>
      <c r="H14" s="9"/>
      <c r="I14" s="11"/>
      <c r="K14" s="9"/>
      <c r="L14" s="10"/>
      <c r="M14" s="11"/>
      <c r="O14" s="9"/>
      <c r="P14" s="10"/>
      <c r="Q14" s="11"/>
      <c r="S14" s="9"/>
      <c r="T14" s="11"/>
    </row>
    <row r="16" spans="2:34" x14ac:dyDescent="0.3">
      <c r="D16" s="5">
        <f>SUM(D4:D14)</f>
        <v>29</v>
      </c>
      <c r="E16" s="19">
        <f>AVERAGE(E4:E13)</f>
        <v>3.5</v>
      </c>
      <c r="F16" s="5">
        <f>SUM(F4:F14)</f>
        <v>10</v>
      </c>
      <c r="I16" s="5">
        <f>SUM(I4:I14)</f>
        <v>1</v>
      </c>
      <c r="M16" s="5">
        <f>SUM(M4:M14)</f>
        <v>98</v>
      </c>
      <c r="Q16" s="5">
        <f>SUM(Q4:Q14)</f>
        <v>0</v>
      </c>
      <c r="T16" s="5">
        <f>SUM(T4:T14)</f>
        <v>1</v>
      </c>
      <c r="V16" s="5">
        <f>SUM(V4:V14)</f>
        <v>193</v>
      </c>
      <c r="W16" s="5">
        <f>V16-(M16+Q16+T16)</f>
        <v>94</v>
      </c>
      <c r="X16" s="6">
        <f>((D16+I16)/W16)*100</f>
        <v>31.914893617021278</v>
      </c>
      <c r="Y16" s="6">
        <f>100-X16</f>
        <v>68.085106382978722</v>
      </c>
      <c r="Z16" s="6">
        <f>B4/120</f>
        <v>1.6666666666666666E-2</v>
      </c>
      <c r="AA16" s="6">
        <f>H4/120</f>
        <v>0.78333333333333333</v>
      </c>
      <c r="AB16" s="6">
        <f>(M4+2)/120</f>
        <v>0.83333333333333337</v>
      </c>
      <c r="AC16" s="6">
        <f>((M16+2)/(V16-Q16))*100</f>
        <v>51.813471502590666</v>
      </c>
      <c r="AD16" s="6">
        <f>S4/120</f>
        <v>1.6083333333333334</v>
      </c>
      <c r="AE16" s="6">
        <f>I16</f>
        <v>1</v>
      </c>
      <c r="AF16" s="6">
        <v>0</v>
      </c>
      <c r="AG16" s="6">
        <f>(AF16/AE16)*100</f>
        <v>0</v>
      </c>
      <c r="AH16" s="6" t="s">
        <v>27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7055-DBE8-1648-9455-9F23CD3CA0D8}">
  <dimension ref="B2:AH36"/>
  <sheetViews>
    <sheetView topLeftCell="A3" zoomScale="75" workbookViewId="0">
      <selection activeCell="E36" sqref="E36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100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31</v>
      </c>
      <c r="C4" s="5">
        <v>31</v>
      </c>
      <c r="D4" s="5">
        <f>(C4-B4)+1</f>
        <v>1</v>
      </c>
      <c r="E4" s="19">
        <f>((B5-C4)-1)*0.5</f>
        <v>7</v>
      </c>
      <c r="F4" s="8">
        <v>1</v>
      </c>
      <c r="H4" s="7">
        <v>101</v>
      </c>
      <c r="I4" s="8">
        <v>1</v>
      </c>
      <c r="K4" s="7">
        <v>102</v>
      </c>
      <c r="L4" s="5">
        <v>104</v>
      </c>
      <c r="M4" s="8">
        <f>(L4-K4)+1</f>
        <v>3</v>
      </c>
      <c r="O4" s="7">
        <v>40</v>
      </c>
      <c r="P4" s="5">
        <v>42</v>
      </c>
      <c r="Q4" s="8">
        <f>(P4-O4)+1</f>
        <v>3</v>
      </c>
      <c r="S4" s="7"/>
      <c r="T4" s="8"/>
      <c r="V4" s="5">
        <v>600</v>
      </c>
    </row>
    <row r="5" spans="2:34" x14ac:dyDescent="0.3">
      <c r="B5" s="7">
        <v>46</v>
      </c>
      <c r="C5" s="5">
        <v>46</v>
      </c>
      <c r="D5" s="5">
        <f t="shared" ref="D5:D33" si="0">(C5-B5)+1</f>
        <v>1</v>
      </c>
      <c r="E5" s="19">
        <f t="shared" ref="E5:E32" si="1">((B6-C5)-1)*0.5</f>
        <v>7</v>
      </c>
      <c r="F5" s="8">
        <v>1</v>
      </c>
      <c r="H5" s="7">
        <v>171</v>
      </c>
      <c r="I5" s="8">
        <v>1</v>
      </c>
      <c r="K5" s="7">
        <v>172</v>
      </c>
      <c r="L5" s="5">
        <v>182</v>
      </c>
      <c r="M5" s="8">
        <f t="shared" ref="M5:M9" si="2">(L5-K5)+1</f>
        <v>11</v>
      </c>
      <c r="O5" s="7">
        <v>187</v>
      </c>
      <c r="P5" s="5">
        <v>188</v>
      </c>
      <c r="Q5" s="8">
        <f t="shared" ref="Q5:Q9" si="3">(P5-O5)+1</f>
        <v>2</v>
      </c>
      <c r="S5" s="7"/>
      <c r="T5" s="8"/>
    </row>
    <row r="6" spans="2:34" x14ac:dyDescent="0.3">
      <c r="B6" s="7">
        <v>61</v>
      </c>
      <c r="C6" s="5">
        <v>62</v>
      </c>
      <c r="D6" s="5">
        <f t="shared" si="0"/>
        <v>2</v>
      </c>
      <c r="E6" s="19">
        <f t="shared" si="1"/>
        <v>9</v>
      </c>
      <c r="F6" s="8">
        <v>1</v>
      </c>
      <c r="H6" s="7">
        <v>197</v>
      </c>
      <c r="I6" s="8">
        <v>1</v>
      </c>
      <c r="K6" s="7">
        <v>198</v>
      </c>
      <c r="L6" s="5">
        <v>198</v>
      </c>
      <c r="M6" s="8">
        <f t="shared" si="2"/>
        <v>1</v>
      </c>
      <c r="O6" s="7">
        <v>356</v>
      </c>
      <c r="P6" s="5">
        <v>359</v>
      </c>
      <c r="Q6" s="8">
        <f t="shared" si="3"/>
        <v>4</v>
      </c>
      <c r="S6" s="7"/>
      <c r="T6" s="8"/>
    </row>
    <row r="7" spans="2:34" x14ac:dyDescent="0.3">
      <c r="B7" s="7">
        <v>81</v>
      </c>
      <c r="C7" s="5">
        <v>81</v>
      </c>
      <c r="D7" s="5">
        <f t="shared" si="0"/>
        <v>1</v>
      </c>
      <c r="E7" s="19">
        <f>((B8-C7-M4)-1)*0.5</f>
        <v>20.5</v>
      </c>
      <c r="F7" s="8">
        <v>1</v>
      </c>
      <c r="H7" s="7">
        <v>230</v>
      </c>
      <c r="I7" s="8">
        <v>1</v>
      </c>
      <c r="K7" s="7">
        <v>231</v>
      </c>
      <c r="L7" s="5">
        <v>231</v>
      </c>
      <c r="M7" s="8">
        <f t="shared" si="2"/>
        <v>1</v>
      </c>
      <c r="O7" s="7">
        <v>361</v>
      </c>
      <c r="P7" s="5">
        <v>361</v>
      </c>
      <c r="Q7" s="8">
        <f t="shared" si="3"/>
        <v>1</v>
      </c>
      <c r="S7" s="7"/>
      <c r="T7" s="8"/>
    </row>
    <row r="8" spans="2:34" x14ac:dyDescent="0.3">
      <c r="B8" s="7">
        <v>126</v>
      </c>
      <c r="C8" s="5">
        <v>127</v>
      </c>
      <c r="D8" s="5">
        <f t="shared" si="0"/>
        <v>2</v>
      </c>
      <c r="E8" s="19">
        <f t="shared" si="1"/>
        <v>19</v>
      </c>
      <c r="F8" s="8">
        <v>1</v>
      </c>
      <c r="H8" s="7">
        <v>247</v>
      </c>
      <c r="I8" s="8">
        <v>1</v>
      </c>
      <c r="K8" s="7">
        <v>248</v>
      </c>
      <c r="L8" s="5">
        <v>248</v>
      </c>
      <c r="M8" s="8">
        <f t="shared" si="2"/>
        <v>1</v>
      </c>
      <c r="O8" s="7">
        <v>422</v>
      </c>
      <c r="P8" s="5">
        <v>447</v>
      </c>
      <c r="Q8" s="8">
        <f t="shared" si="3"/>
        <v>26</v>
      </c>
      <c r="S8" s="7"/>
      <c r="T8" s="8"/>
    </row>
    <row r="9" spans="2:34" x14ac:dyDescent="0.3">
      <c r="B9" s="7">
        <v>166</v>
      </c>
      <c r="C9" s="5">
        <v>167</v>
      </c>
      <c r="D9" s="5">
        <f t="shared" si="0"/>
        <v>2</v>
      </c>
      <c r="E9" s="19">
        <f>((B10-C9-M5)-1)*0.5</f>
        <v>6</v>
      </c>
      <c r="F9" s="8">
        <v>1</v>
      </c>
      <c r="H9" s="7">
        <v>467</v>
      </c>
      <c r="I9" s="8">
        <v>1</v>
      </c>
      <c r="K9" s="7">
        <v>468</v>
      </c>
      <c r="L9" s="5">
        <v>482</v>
      </c>
      <c r="M9" s="8">
        <f t="shared" si="2"/>
        <v>15</v>
      </c>
      <c r="O9" s="7">
        <v>547</v>
      </c>
      <c r="P9" s="5">
        <v>547</v>
      </c>
      <c r="Q9" s="8">
        <f t="shared" si="3"/>
        <v>1</v>
      </c>
      <c r="S9" s="7"/>
      <c r="T9" s="8"/>
    </row>
    <row r="10" spans="2:34" x14ac:dyDescent="0.3">
      <c r="B10" s="7">
        <v>191</v>
      </c>
      <c r="C10" s="5">
        <v>192</v>
      </c>
      <c r="D10" s="5">
        <f t="shared" si="0"/>
        <v>2</v>
      </c>
      <c r="E10" s="19">
        <f>((B11-C10-M6)-1)*0.5</f>
        <v>3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200</v>
      </c>
      <c r="C11" s="5">
        <v>201</v>
      </c>
      <c r="D11" s="5">
        <f t="shared" si="0"/>
        <v>2</v>
      </c>
      <c r="E11" s="19">
        <f t="shared" si="1"/>
        <v>2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206</v>
      </c>
      <c r="C12" s="5">
        <v>207</v>
      </c>
      <c r="D12" s="5">
        <f t="shared" si="0"/>
        <v>2</v>
      </c>
      <c r="E12" s="19">
        <f t="shared" si="1"/>
        <v>3.5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215</v>
      </c>
      <c r="C13" s="5">
        <v>215</v>
      </c>
      <c r="D13" s="5">
        <f t="shared" si="0"/>
        <v>1</v>
      </c>
      <c r="E13" s="19">
        <f t="shared" si="1"/>
        <v>4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224</v>
      </c>
      <c r="C14" s="5">
        <v>225</v>
      </c>
      <c r="D14" s="5">
        <f t="shared" si="0"/>
        <v>2</v>
      </c>
      <c r="E14" s="19">
        <f t="shared" si="1"/>
        <v>1.5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229</v>
      </c>
      <c r="C15" s="5">
        <v>229</v>
      </c>
      <c r="D15" s="5">
        <f t="shared" si="0"/>
        <v>1</v>
      </c>
      <c r="E15" s="19">
        <f>((B16-C15-M7)-1)*0.5</f>
        <v>7.5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246</v>
      </c>
      <c r="C16" s="5">
        <v>246</v>
      </c>
      <c r="D16" s="5">
        <f t="shared" si="0"/>
        <v>1</v>
      </c>
      <c r="E16" s="19">
        <f>((B17-C16-M8)-1)*0.5</f>
        <v>3.5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255</v>
      </c>
      <c r="C17" s="5">
        <v>262</v>
      </c>
      <c r="D17" s="5">
        <f t="shared" si="0"/>
        <v>8</v>
      </c>
      <c r="E17" s="19">
        <f t="shared" si="1"/>
        <v>3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269</v>
      </c>
      <c r="C18" s="5">
        <v>269</v>
      </c>
      <c r="D18" s="5">
        <f t="shared" si="0"/>
        <v>1</v>
      </c>
      <c r="E18" s="19">
        <f t="shared" si="1"/>
        <v>1.5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273</v>
      </c>
      <c r="C19" s="5">
        <v>276</v>
      </c>
      <c r="D19" s="5">
        <f t="shared" si="0"/>
        <v>4</v>
      </c>
      <c r="E19" s="19">
        <f t="shared" si="1"/>
        <v>6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289</v>
      </c>
      <c r="C20" s="5">
        <v>291</v>
      </c>
      <c r="D20" s="5">
        <f t="shared" si="0"/>
        <v>3</v>
      </c>
      <c r="E20" s="19">
        <f t="shared" si="1"/>
        <v>9.5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311</v>
      </c>
      <c r="C21" s="5">
        <v>312</v>
      </c>
      <c r="D21" s="5">
        <f t="shared" si="0"/>
        <v>2</v>
      </c>
      <c r="E21" s="19">
        <f t="shared" si="1"/>
        <v>5.5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324</v>
      </c>
      <c r="C22" s="5">
        <v>324</v>
      </c>
      <c r="D22" s="5">
        <f t="shared" si="0"/>
        <v>1</v>
      </c>
      <c r="E22" s="19">
        <f t="shared" si="1"/>
        <v>2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329</v>
      </c>
      <c r="C23" s="5">
        <v>329</v>
      </c>
      <c r="D23" s="5">
        <f t="shared" ref="D23:D30" si="4">(C23-B23)+1</f>
        <v>1</v>
      </c>
      <c r="E23" s="19">
        <f t="shared" si="1"/>
        <v>2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334</v>
      </c>
      <c r="C24" s="5">
        <v>335</v>
      </c>
      <c r="D24" s="5">
        <f t="shared" si="4"/>
        <v>2</v>
      </c>
      <c r="E24" s="19">
        <f t="shared" si="1"/>
        <v>3.5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343</v>
      </c>
      <c r="C25" s="5">
        <v>345</v>
      </c>
      <c r="D25" s="5">
        <f t="shared" si="4"/>
        <v>3</v>
      </c>
      <c r="E25" s="19">
        <f t="shared" si="1"/>
        <v>1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348</v>
      </c>
      <c r="C26" s="5">
        <v>349</v>
      </c>
      <c r="D26" s="5">
        <f t="shared" si="4"/>
        <v>2</v>
      </c>
      <c r="E26" s="19">
        <f t="shared" si="1"/>
        <v>31.5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413</v>
      </c>
      <c r="C27" s="5">
        <v>414</v>
      </c>
      <c r="D27" s="5">
        <f t="shared" si="4"/>
        <v>2</v>
      </c>
      <c r="E27" s="19">
        <f t="shared" si="1"/>
        <v>20.5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456</v>
      </c>
      <c r="C28" s="5">
        <v>460</v>
      </c>
      <c r="D28" s="5">
        <f t="shared" si="4"/>
        <v>5</v>
      </c>
      <c r="E28" s="19">
        <f>((B29-C28-M9)-1)*0.5</f>
        <v>19.5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515</v>
      </c>
      <c r="C29" s="5">
        <v>517</v>
      </c>
      <c r="D29" s="5">
        <f t="shared" si="4"/>
        <v>3</v>
      </c>
      <c r="E29" s="19">
        <f t="shared" si="1"/>
        <v>3.5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525</v>
      </c>
      <c r="C30" s="5">
        <v>526</v>
      </c>
      <c r="D30" s="5">
        <f t="shared" si="4"/>
        <v>2</v>
      </c>
      <c r="E30" s="19">
        <f t="shared" si="1"/>
        <v>7.5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542</v>
      </c>
      <c r="C31" s="5">
        <v>543</v>
      </c>
      <c r="D31" s="5">
        <f t="shared" si="0"/>
        <v>2</v>
      </c>
      <c r="E31" s="19">
        <f t="shared" si="1"/>
        <v>5.5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555</v>
      </c>
      <c r="C32" s="5">
        <v>557</v>
      </c>
      <c r="D32" s="5">
        <f t="shared" si="0"/>
        <v>3</v>
      </c>
      <c r="E32" s="19">
        <f t="shared" si="1"/>
        <v>12.5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34" x14ac:dyDescent="0.3">
      <c r="B33" s="7">
        <v>583</v>
      </c>
      <c r="C33" s="5">
        <v>583</v>
      </c>
      <c r="D33" s="5">
        <f t="shared" si="0"/>
        <v>1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34" x14ac:dyDescent="0.3">
      <c r="B34" s="9"/>
      <c r="C34" s="10"/>
      <c r="D34" s="10"/>
      <c r="E34" s="10"/>
      <c r="F34" s="11"/>
      <c r="H34" s="9"/>
      <c r="I34" s="11"/>
      <c r="K34" s="9"/>
      <c r="L34" s="10"/>
      <c r="M34" s="11"/>
      <c r="O34" s="9"/>
      <c r="P34" s="10"/>
      <c r="Q34" s="11"/>
      <c r="S34" s="9"/>
      <c r="T34" s="11"/>
    </row>
    <row r="36" spans="2:34" x14ac:dyDescent="0.3">
      <c r="D36" s="5">
        <f>SUM(D4:D34)</f>
        <v>65</v>
      </c>
      <c r="E36" s="19">
        <f>AVERAGE(E4:E33)</f>
        <v>7.8620689655172411</v>
      </c>
      <c r="F36" s="5">
        <f>SUM(F4:F34)</f>
        <v>30</v>
      </c>
      <c r="I36" s="5">
        <f>SUM(I4:I34)</f>
        <v>6</v>
      </c>
      <c r="M36" s="5">
        <f>SUM(M4:M34)</f>
        <v>32</v>
      </c>
      <c r="Q36" s="5">
        <f>SUM(Q4:Q34)</f>
        <v>37</v>
      </c>
      <c r="T36" s="5">
        <f>SUM(T4:T34)</f>
        <v>0</v>
      </c>
      <c r="V36" s="5">
        <f>SUM(V4:V34)</f>
        <v>600</v>
      </c>
      <c r="W36" s="5">
        <f>V36-(M36+Q36+T36)</f>
        <v>531</v>
      </c>
      <c r="X36" s="6">
        <f>((D36+I36)/W36)*100</f>
        <v>13.370998116760829</v>
      </c>
      <c r="Y36" s="6">
        <f>100-X36</f>
        <v>86.62900188323917</v>
      </c>
      <c r="Z36" s="6">
        <f>B4/120</f>
        <v>0.25833333333333336</v>
      </c>
      <c r="AA36" s="6">
        <f>H4/120</f>
        <v>0.84166666666666667</v>
      </c>
      <c r="AB36" s="6" t="s">
        <v>27</v>
      </c>
      <c r="AC36" s="6">
        <f>((M36+2)/(V36-Q36))*100</f>
        <v>6.0390763765541742</v>
      </c>
      <c r="AD36" s="6">
        <f>S4/120</f>
        <v>0</v>
      </c>
      <c r="AE36" s="6">
        <f>I36</f>
        <v>6</v>
      </c>
      <c r="AF36" s="6">
        <v>6</v>
      </c>
      <c r="AG36" s="6">
        <f>(AF36/AE36)*100</f>
        <v>100</v>
      </c>
      <c r="AH36" s="6">
        <f>AVERAGE((M4+1),(M5+1),(M6+1),(M7+1),(M8+1),(M9+1))/120</f>
        <v>5.2777777777777778E-2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7707-A65D-3A4C-B470-32E3186039E4}">
  <dimension ref="B2:AH9"/>
  <sheetViews>
    <sheetView topLeftCell="B1" zoomScale="91" workbookViewId="0">
      <selection activeCell="E9" sqref="E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3"/>
      <c r="F2" s="24"/>
      <c r="G2" s="13"/>
      <c r="H2" s="25" t="s">
        <v>4</v>
      </c>
      <c r="I2" s="26"/>
      <c r="J2" s="13"/>
      <c r="K2" s="27" t="s">
        <v>7</v>
      </c>
      <c r="L2" s="28"/>
      <c r="M2" s="29"/>
      <c r="N2" s="13"/>
      <c r="O2" s="30" t="s">
        <v>20</v>
      </c>
      <c r="P2" s="31"/>
      <c r="Q2" s="32"/>
      <c r="R2" s="13"/>
      <c r="S2" s="20" t="s">
        <v>8</v>
      </c>
      <c r="T2" s="21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4</v>
      </c>
      <c r="C4" s="5">
        <v>4</v>
      </c>
      <c r="D4" s="5">
        <f>(C4-B4)+1</f>
        <v>1</v>
      </c>
      <c r="E4" s="19">
        <f>((B5-C4)-1)*0.5</f>
        <v>1.5</v>
      </c>
      <c r="F4" s="8">
        <v>1</v>
      </c>
      <c r="H4" s="7">
        <v>17</v>
      </c>
      <c r="I4" s="8">
        <v>1</v>
      </c>
      <c r="K4" s="7">
        <v>18</v>
      </c>
      <c r="L4" s="5">
        <v>89</v>
      </c>
      <c r="M4" s="8">
        <f>(L4-K4)+1</f>
        <v>72</v>
      </c>
      <c r="O4" s="7"/>
      <c r="Q4" s="8"/>
      <c r="S4" s="7">
        <v>90</v>
      </c>
      <c r="T4" s="8">
        <v>1</v>
      </c>
      <c r="V4" s="5">
        <v>90</v>
      </c>
    </row>
    <row r="5" spans="2:34" x14ac:dyDescent="0.3">
      <c r="B5" s="7">
        <v>8</v>
      </c>
      <c r="C5" s="5">
        <v>8</v>
      </c>
      <c r="D5" s="5">
        <f t="shared" ref="D5:D6" si="0">(C5-B5)+1</f>
        <v>1</v>
      </c>
      <c r="E5" s="19">
        <f>((B6-C5)-1)*0.5</f>
        <v>1.5</v>
      </c>
      <c r="F5" s="8">
        <v>1</v>
      </c>
      <c r="H5" s="7"/>
      <c r="I5" s="8"/>
      <c r="K5" s="7"/>
      <c r="M5" s="8"/>
      <c r="O5" s="7"/>
      <c r="Q5" s="8"/>
      <c r="S5" s="7"/>
      <c r="T5" s="8"/>
    </row>
    <row r="6" spans="2:34" x14ac:dyDescent="0.3">
      <c r="B6" s="7">
        <v>12</v>
      </c>
      <c r="C6" s="5">
        <v>14</v>
      </c>
      <c r="D6" s="5">
        <f t="shared" si="0"/>
        <v>3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9"/>
      <c r="C7" s="10"/>
      <c r="D7" s="10"/>
      <c r="E7" s="10"/>
      <c r="F7" s="11"/>
      <c r="H7" s="9"/>
      <c r="I7" s="11"/>
      <c r="K7" s="9"/>
      <c r="L7" s="10"/>
      <c r="M7" s="11"/>
      <c r="O7" s="9"/>
      <c r="P7" s="10"/>
      <c r="Q7" s="11"/>
      <c r="S7" s="9"/>
      <c r="T7" s="11"/>
    </row>
    <row r="9" spans="2:34" x14ac:dyDescent="0.3">
      <c r="D9" s="5">
        <f>SUM(D4:D7)</f>
        <v>5</v>
      </c>
      <c r="E9" s="19">
        <f>AVERAGE(E4:E6)</f>
        <v>1.5</v>
      </c>
      <c r="F9" s="5">
        <f>SUM(F4:F7)</f>
        <v>3</v>
      </c>
      <c r="I9" s="5">
        <f>SUM(I4:I7)</f>
        <v>1</v>
      </c>
      <c r="M9" s="5">
        <f>SUM(M4:M7)</f>
        <v>72</v>
      </c>
      <c r="Q9" s="5">
        <f>SUM(Q4:Q7)</f>
        <v>0</v>
      </c>
      <c r="T9" s="5">
        <f>SUM(T4:T7)</f>
        <v>1</v>
      </c>
      <c r="V9" s="5">
        <f>SUM(V4:V7)</f>
        <v>90</v>
      </c>
      <c r="W9" s="5">
        <f>V9-(M9+Q9+T9)</f>
        <v>17</v>
      </c>
      <c r="X9" s="6">
        <f>((D9+I9)/W9)*100</f>
        <v>35.294117647058826</v>
      </c>
      <c r="Y9" s="6">
        <f>100-X9</f>
        <v>64.705882352941174</v>
      </c>
      <c r="Z9" s="6">
        <f>B4/120</f>
        <v>3.3333333333333333E-2</v>
      </c>
      <c r="AA9" s="6">
        <f>H4/120</f>
        <v>0.14166666666666666</v>
      </c>
      <c r="AB9" s="6">
        <f>(M4+2)/120</f>
        <v>0.6166666666666667</v>
      </c>
      <c r="AC9" s="6">
        <f>((M9+2)/(V9-Q9))*100</f>
        <v>82.222222222222214</v>
      </c>
      <c r="AD9" s="6">
        <f>S4/120</f>
        <v>0.75</v>
      </c>
      <c r="AE9" s="6">
        <f>I9</f>
        <v>1</v>
      </c>
      <c r="AF9" s="6">
        <v>0</v>
      </c>
      <c r="AG9" s="6">
        <f>(AF9/AE9)*100</f>
        <v>0</v>
      </c>
      <c r="AH9" s="6" t="s">
        <v>27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1-1474-8C4E-8A26-DCCAB3D3ADCA}">
  <dimension ref="B2:AG7"/>
  <sheetViews>
    <sheetView zoomScale="62" workbookViewId="0">
      <selection activeCell="W7" sqref="W7: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83203125" style="5" bestFit="1" customWidth="1"/>
    <col min="34" max="16384" width="8.83203125" style="5"/>
  </cols>
  <sheetData>
    <row r="2" spans="2:33" ht="81" customHeight="1" x14ac:dyDescent="0.3">
      <c r="B2" s="22" t="s">
        <v>0</v>
      </c>
      <c r="C2" s="23"/>
      <c r="D2" s="23"/>
      <c r="E2" s="24"/>
      <c r="F2" s="13"/>
      <c r="G2" s="25" t="s">
        <v>4</v>
      </c>
      <c r="H2" s="26"/>
      <c r="I2" s="13"/>
      <c r="J2" s="27" t="s">
        <v>7</v>
      </c>
      <c r="K2" s="28"/>
      <c r="L2" s="29"/>
      <c r="M2" s="13"/>
      <c r="N2" s="30" t="s">
        <v>20</v>
      </c>
      <c r="O2" s="31"/>
      <c r="P2" s="32"/>
      <c r="Q2" s="13"/>
      <c r="R2" s="20" t="s">
        <v>8</v>
      </c>
      <c r="S2" s="2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4</v>
      </c>
      <c r="C4" s="5">
        <v>9</v>
      </c>
      <c r="D4" s="5">
        <f>(C4-B4)+1</f>
        <v>6</v>
      </c>
      <c r="E4" s="8">
        <v>1</v>
      </c>
      <c r="G4" s="7">
        <v>10</v>
      </c>
      <c r="H4" s="8">
        <v>1</v>
      </c>
      <c r="J4" s="7">
        <v>11</v>
      </c>
      <c r="K4" s="5">
        <v>219</v>
      </c>
      <c r="L4" s="8">
        <f>(K4-J4)+1</f>
        <v>209</v>
      </c>
      <c r="N4" s="7"/>
      <c r="P4" s="8"/>
      <c r="R4" s="7">
        <v>220</v>
      </c>
      <c r="S4" s="8"/>
      <c r="U4" s="5">
        <v>220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6</v>
      </c>
      <c r="E7" s="5">
        <f>SUM(E4:E5)</f>
        <v>1</v>
      </c>
      <c r="H7" s="5">
        <f>SUM(H4:H5)</f>
        <v>1</v>
      </c>
      <c r="L7" s="5">
        <f>SUM(L4:L5)</f>
        <v>209</v>
      </c>
      <c r="P7" s="5">
        <f>SUM(P4:P5)</f>
        <v>0</v>
      </c>
      <c r="S7" s="5">
        <f>SUM(S4:S5)</f>
        <v>0</v>
      </c>
      <c r="U7" s="5">
        <f>SUM(U4:U5)</f>
        <v>220</v>
      </c>
      <c r="V7" s="5">
        <f>U7-(L7+P7+S7)</f>
        <v>11</v>
      </c>
      <c r="W7" s="6">
        <f>((D7+H7)/V7)*100</f>
        <v>63.636363636363633</v>
      </c>
      <c r="X7" s="6">
        <f>100-W7</f>
        <v>36.363636363636367</v>
      </c>
      <c r="Y7" s="6">
        <f>B4/120</f>
        <v>3.3333333333333333E-2</v>
      </c>
      <c r="Z7" s="6">
        <f>G4/120</f>
        <v>8.3333333333333329E-2</v>
      </c>
      <c r="AA7" s="6">
        <f>(L4+2)/120</f>
        <v>1.7583333333333333</v>
      </c>
      <c r="AB7" s="6">
        <f>((L7+2)/(U7-P7))*100</f>
        <v>95.909090909090907</v>
      </c>
      <c r="AC7" s="6">
        <f>R4/120</f>
        <v>1.8333333333333333</v>
      </c>
      <c r="AD7" s="6">
        <f>H7</f>
        <v>1</v>
      </c>
      <c r="AE7" s="6">
        <v>0</v>
      </c>
      <c r="AF7" s="6">
        <f>(AE7/AD7)*100</f>
        <v>0</v>
      </c>
      <c r="AG7" s="6" t="s">
        <v>27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K11"/>
  <sheetViews>
    <sheetView tabSelected="1" workbookViewId="0">
      <selection activeCell="G10" sqref="G10"/>
    </sheetView>
  </sheetViews>
  <sheetFormatPr baseColWidth="10" defaultRowHeight="15" x14ac:dyDescent="0.2"/>
  <cols>
    <col min="1" max="1" width="3.33203125" customWidth="1"/>
    <col min="9" max="9" width="12.83203125" customWidth="1"/>
  </cols>
  <sheetData>
    <row r="1" spans="2:11" ht="11" customHeight="1" x14ac:dyDescent="0.2"/>
    <row r="2" spans="2:11" ht="80" x14ac:dyDescent="0.2">
      <c r="B2" s="2" t="s">
        <v>13</v>
      </c>
      <c r="C2" s="1" t="s">
        <v>15</v>
      </c>
      <c r="D2" s="1" t="s">
        <v>10</v>
      </c>
      <c r="E2" s="1" t="s">
        <v>22</v>
      </c>
      <c r="F2" s="1" t="s">
        <v>25</v>
      </c>
      <c r="G2" s="1" t="s">
        <v>23</v>
      </c>
      <c r="H2" s="1" t="s">
        <v>12</v>
      </c>
      <c r="I2" s="1"/>
      <c r="J2" s="1"/>
      <c r="K2" s="1"/>
    </row>
    <row r="3" spans="2:11" x14ac:dyDescent="0.2">
      <c r="B3">
        <v>1</v>
      </c>
      <c r="C3" s="18">
        <v>52.173913043478258</v>
      </c>
      <c r="D3" s="18">
        <v>0.19166666666666668</v>
      </c>
      <c r="E3" s="18">
        <v>0.6</v>
      </c>
      <c r="F3" s="18">
        <v>76.59574468085107</v>
      </c>
      <c r="G3" s="18">
        <v>0.78333333333333333</v>
      </c>
      <c r="H3" s="18">
        <v>0</v>
      </c>
    </row>
    <row r="4" spans="2:11" x14ac:dyDescent="0.2">
      <c r="B4">
        <v>2</v>
      </c>
      <c r="C4" s="18">
        <v>36.301369863013697</v>
      </c>
      <c r="D4" s="18">
        <v>0.19166666666666668</v>
      </c>
      <c r="E4" s="18">
        <v>1.1833333333333333</v>
      </c>
      <c r="F4" s="18">
        <v>51.505016722408023</v>
      </c>
      <c r="G4" s="18">
        <v>2.4916666666666667</v>
      </c>
      <c r="H4" s="18">
        <v>3</v>
      </c>
    </row>
    <row r="5" spans="2:11" x14ac:dyDescent="0.2">
      <c r="B5">
        <v>3</v>
      </c>
      <c r="C5" s="18">
        <v>21.978021978021978</v>
      </c>
      <c r="D5" s="18">
        <v>9.166666666666666E-2</v>
      </c>
      <c r="E5" s="18" t="s">
        <v>27</v>
      </c>
      <c r="F5" s="18">
        <v>11.00196463654224</v>
      </c>
      <c r="G5" s="18">
        <v>5</v>
      </c>
      <c r="H5" s="18">
        <v>7</v>
      </c>
    </row>
    <row r="6" spans="2:11" x14ac:dyDescent="0.2">
      <c r="B6">
        <v>4</v>
      </c>
      <c r="C6" s="18">
        <v>20.915032679738562</v>
      </c>
      <c r="D6" s="18">
        <v>0.6333333333333333</v>
      </c>
      <c r="E6" s="18">
        <v>0.6</v>
      </c>
      <c r="F6" s="18">
        <v>34.763948497854074</v>
      </c>
      <c r="G6" s="18">
        <v>1.9666666666666666</v>
      </c>
      <c r="H6" s="18">
        <v>2</v>
      </c>
    </row>
    <row r="7" spans="2:11" x14ac:dyDescent="0.2">
      <c r="B7">
        <v>5</v>
      </c>
      <c r="C7" s="18">
        <v>25.242718446601941</v>
      </c>
      <c r="D7" s="18">
        <v>0.48333333333333334</v>
      </c>
      <c r="E7" s="18">
        <v>0.18333333333333332</v>
      </c>
      <c r="F7" s="18">
        <v>46.315789473684212</v>
      </c>
      <c r="G7" s="18">
        <v>1.5833333333333333</v>
      </c>
      <c r="H7" s="18">
        <v>3</v>
      </c>
    </row>
    <row r="8" spans="2:11" x14ac:dyDescent="0.2">
      <c r="B8">
        <v>6</v>
      </c>
      <c r="C8" s="18">
        <v>31.914893617021278</v>
      </c>
      <c r="D8" s="18">
        <v>0.78333333333333333</v>
      </c>
      <c r="E8" s="18">
        <v>0.83333333333333337</v>
      </c>
      <c r="F8" s="18">
        <v>51.813471502590666</v>
      </c>
      <c r="G8" s="18">
        <v>1.6083333333333334</v>
      </c>
      <c r="H8" s="18">
        <v>0</v>
      </c>
    </row>
    <row r="9" spans="2:11" x14ac:dyDescent="0.2">
      <c r="B9">
        <v>7</v>
      </c>
      <c r="C9" s="18">
        <v>13.370998116760829</v>
      </c>
      <c r="D9" s="18">
        <v>0.84166666666666667</v>
      </c>
      <c r="E9" s="18" t="s">
        <v>27</v>
      </c>
      <c r="F9" s="18">
        <v>6.0390763765541742</v>
      </c>
      <c r="G9" s="18">
        <v>5</v>
      </c>
      <c r="H9" s="18">
        <v>6</v>
      </c>
    </row>
    <row r="10" spans="2:11" x14ac:dyDescent="0.2">
      <c r="B10">
        <v>8</v>
      </c>
      <c r="C10" s="18">
        <v>35.294117647058826</v>
      </c>
      <c r="D10" s="18">
        <v>0.14166666666666666</v>
      </c>
      <c r="E10" s="18">
        <v>0.6166666666666667</v>
      </c>
      <c r="F10" s="18">
        <v>82.222222222222214</v>
      </c>
      <c r="G10" s="18">
        <v>0.75</v>
      </c>
      <c r="H10" s="18">
        <v>0</v>
      </c>
    </row>
    <row r="11" spans="2:11" x14ac:dyDescent="0.2">
      <c r="B11">
        <v>9</v>
      </c>
      <c r="C11" s="18">
        <v>63.636363636363633</v>
      </c>
      <c r="D11" s="18">
        <v>8.3333333333333329E-2</v>
      </c>
      <c r="E11" s="18">
        <v>1.7583333333333333</v>
      </c>
      <c r="F11" s="18">
        <v>95.909090909090907</v>
      </c>
      <c r="G11" s="18">
        <v>1.8333333333333333</v>
      </c>
      <c r="H11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Worm 1</vt:lpstr>
      <vt:lpstr>Worm 2</vt:lpstr>
      <vt:lpstr>Worm 3</vt:lpstr>
      <vt:lpstr>Worm 4</vt:lpstr>
      <vt:lpstr>Worm 5</vt:lpstr>
      <vt:lpstr>Worm 6</vt:lpstr>
      <vt:lpstr>Worm 7</vt:lpstr>
      <vt:lpstr>Worm 8</vt:lpstr>
      <vt:lpstr>Worm 9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2025-04-29T01:56:42Z</dcterms:modified>
</cp:coreProperties>
</file>