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3-05 Ex355/2025-03-05 Ex355 Strongyloides ratti/"/>
    </mc:Choice>
  </mc:AlternateContent>
  <xr:revisionPtr revIDLastSave="0" documentId="13_ncr:1_{09DA9447-CC73-CA48-8F78-48644FAFA418}" xr6:coauthVersionLast="47" xr6:coauthVersionMax="47" xr10:uidLastSave="{00000000-0000-0000-0000-000000000000}"/>
  <bookViews>
    <workbookView xWindow="0" yWindow="500" windowWidth="28800" windowHeight="16380" activeTab="2" xr2:uid="{E8647115-4527-472B-9C5C-A7FAAB6ACF7F}"/>
  </bookViews>
  <sheets>
    <sheet name="Worm 1" sheetId="3" r:id="rId1"/>
    <sheet name="Worm 2" sheetId="19" r:id="rId2"/>
    <sheet name="Compil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19" l="1"/>
  <c r="AC11" i="19" l="1"/>
  <c r="Z11" i="19"/>
  <c r="Y11" i="19"/>
  <c r="U11" i="19"/>
  <c r="S11" i="19"/>
  <c r="H11" i="19"/>
  <c r="AD11" i="19" s="1"/>
  <c r="AF11" i="19" s="1"/>
  <c r="E11" i="19"/>
  <c r="D8" i="19"/>
  <c r="D7" i="19"/>
  <c r="D6" i="19"/>
  <c r="D5" i="19"/>
  <c r="L4" i="19"/>
  <c r="D4" i="19"/>
  <c r="L11" i="19" l="1"/>
  <c r="P11" i="19"/>
  <c r="D11" i="19"/>
  <c r="V11" i="19" l="1"/>
  <c r="AB11" i="19"/>
  <c r="W11" i="19"/>
  <c r="X11" i="19" s="1"/>
</calcChain>
</file>

<file path=xl/sharedStrings.xml><?xml version="1.0" encoding="utf-8"?>
<sst xmlns="http://schemas.openxmlformats.org/spreadsheetml/2006/main" count="42" uniqueCount="29">
  <si>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</si>
  <si>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</si>
  <si>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</si>
  <si>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</si>
  <si>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</si>
  <si>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</si>
  <si>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</si>
  <si>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</si>
  <si>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</si>
  <si>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</si>
  <si>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</si>
  <si>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</si>
  <si>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</si>
  <si>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</si>
  <si>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</si>
  <si>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</si>
  <si>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</si>
  <si>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</si>
  <si>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</si>
  <si>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</si>
  <si>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</si>
  <si>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</si>
  <si>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</si>
  <si>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</si>
  <si>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</si>
  <si>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%time spent burrowing</t>
  </si>
  <si>
    <t>Time spent burrowing before 
aborted attempt</t>
  </si>
  <si>
    <t>N/A</t>
  </si>
  <si>
    <t>Excluded. Lots of time under fur.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</si>
</sst>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C2"/>
  <sheetViews>
    <sheetView zoomScale="75" workbookViewId="0">
      <selection activeCell="B3" sqref="B3"/>
    </sheetView>
  </sheetViews>
  <sheetFormatPr baseColWidth="10" defaultColWidth="8.83203125" defaultRowHeight="24" x14ac:dyDescent="0.3"/>
  <cols>
    <col min="1" max="22" width="8.83203125" style="5"/>
    <col min="23" max="29" width="8.83203125" style="6"/>
    <col min="30" max="16384" width="8.83203125" style="5"/>
  </cols>
  <sheetData>
    <row r="2" spans="2:2" x14ac:dyDescent="0.3">
      <c r="B2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G11"/>
  <sheetViews>
    <sheetView topLeftCell="I1" zoomScale="50" workbookViewId="0">
      <selection activeCell="W11" sqref="W11:AG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5.1640625" style="5" bestFit="1" customWidth="1"/>
    <col min="34" max="16384" width="8.83203125" style="5"/>
  </cols>
  <sheetData>
    <row r="2" spans="2:33" ht="81" customHeight="1" x14ac:dyDescent="0.3">
      <c r="B2" s="19" t="s">
        <v>0</v>
      </c>
      <c r="C2" s="20"/>
      <c r="D2" s="20"/>
      <c r="E2" s="21"/>
      <c r="F2" s="13"/>
      <c r="G2" s="22" t="s">
        <v>4</v>
      </c>
      <c r="H2" s="23"/>
      <c r="I2" s="13"/>
      <c r="J2" s="24" t="s">
        <v>7</v>
      </c>
      <c r="K2" s="25"/>
      <c r="L2" s="26"/>
      <c r="M2" s="13"/>
      <c r="N2" s="27" t="s">
        <v>20</v>
      </c>
      <c r="O2" s="28"/>
      <c r="P2" s="29"/>
      <c r="Q2" s="13"/>
      <c r="R2" s="30" t="s">
        <v>8</v>
      </c>
      <c r="S2" s="31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2</v>
      </c>
      <c r="C4" s="5">
        <v>3</v>
      </c>
      <c r="D4" s="5">
        <f>(C4-B4)+1</f>
        <v>2</v>
      </c>
      <c r="E4" s="8">
        <v>1</v>
      </c>
      <c r="G4" s="7">
        <v>24</v>
      </c>
      <c r="H4" s="8">
        <v>1</v>
      </c>
      <c r="J4" s="7">
        <v>25</v>
      </c>
      <c r="K4" s="5">
        <v>54</v>
      </c>
      <c r="L4" s="8">
        <f>(K4-J4)+1</f>
        <v>30</v>
      </c>
      <c r="N4" s="7"/>
      <c r="P4" s="8"/>
      <c r="R4" s="7">
        <v>55</v>
      </c>
      <c r="S4" s="8">
        <v>1</v>
      </c>
      <c r="U4" s="5">
        <v>57</v>
      </c>
    </row>
    <row r="5" spans="2:33" x14ac:dyDescent="0.3">
      <c r="B5" s="7">
        <v>5</v>
      </c>
      <c r="C5" s="5">
        <v>8</v>
      </c>
      <c r="D5" s="5">
        <f t="shared" ref="D5:D8" si="0">(C5-B5)+1</f>
        <v>4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10</v>
      </c>
      <c r="C6" s="5">
        <v>14</v>
      </c>
      <c r="D6" s="5">
        <f t="shared" si="0"/>
        <v>5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18</v>
      </c>
      <c r="C7" s="5">
        <v>18</v>
      </c>
      <c r="D7" s="5">
        <f t="shared" si="0"/>
        <v>1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21</v>
      </c>
      <c r="C8" s="5">
        <v>23</v>
      </c>
      <c r="D8" s="5">
        <f t="shared" si="0"/>
        <v>3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9"/>
      <c r="C9" s="10"/>
      <c r="D9" s="10"/>
      <c r="E9" s="11"/>
      <c r="G9" s="9"/>
      <c r="H9" s="11"/>
      <c r="J9" s="9"/>
      <c r="K9" s="10"/>
      <c r="L9" s="11"/>
      <c r="N9" s="9"/>
      <c r="O9" s="10"/>
      <c r="P9" s="11"/>
      <c r="R9" s="9"/>
      <c r="S9" s="11"/>
    </row>
    <row r="11" spans="2:33" x14ac:dyDescent="0.3">
      <c r="D11" s="5">
        <f>SUM(D4:D9)</f>
        <v>15</v>
      </c>
      <c r="E11" s="5">
        <f>SUM(E4:E9)</f>
        <v>5</v>
      </c>
      <c r="H11" s="5">
        <f>SUM(H4:H9)</f>
        <v>1</v>
      </c>
      <c r="L11" s="5">
        <f>SUM(L4:L9)</f>
        <v>30</v>
      </c>
      <c r="P11" s="5">
        <f>SUM(P4:P9)</f>
        <v>0</v>
      </c>
      <c r="S11" s="5">
        <f>SUM(S4:S9)</f>
        <v>1</v>
      </c>
      <c r="U11" s="5">
        <f>SUM(U4:U9)</f>
        <v>57</v>
      </c>
      <c r="V11" s="5">
        <f>U11-(L11+P11+S11)</f>
        <v>26</v>
      </c>
      <c r="W11" s="6">
        <f>((D11+H11)/V11)*100</f>
        <v>61.53846153846154</v>
      </c>
      <c r="X11" s="6">
        <f>100-W11</f>
        <v>38.46153846153846</v>
      </c>
      <c r="Y11" s="6">
        <f>B4/120</f>
        <v>1.6666666666666666E-2</v>
      </c>
      <c r="Z11" s="6">
        <f>G4/120</f>
        <v>0.2</v>
      </c>
      <c r="AA11" s="6">
        <f>(L4+2)/120</f>
        <v>0.26666666666666666</v>
      </c>
      <c r="AB11" s="6">
        <f>((L11+2)/(U11-P11))*100</f>
        <v>56.140350877192979</v>
      </c>
      <c r="AC11" s="6">
        <f>R4/120</f>
        <v>0.45833333333333331</v>
      </c>
      <c r="AD11" s="6">
        <f>H11</f>
        <v>1</v>
      </c>
      <c r="AE11" s="6">
        <v>0</v>
      </c>
      <c r="AF11" s="6">
        <f>(AE11/AD11)*100</f>
        <v>0</v>
      </c>
      <c r="AG11" s="6" t="s">
        <v>27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L3"/>
  <sheetViews>
    <sheetView tabSelected="1" workbookViewId="0">
      <selection activeCell="N11" sqref="N11"/>
    </sheetView>
  </sheetViews>
  <sheetFormatPr baseColWidth="10" defaultRowHeight="15" x14ac:dyDescent="0.2"/>
  <cols>
    <col min="1" max="1" width="3.33203125" customWidth="1"/>
    <col min="10" max="10" width="12.83203125" customWidth="1"/>
  </cols>
  <sheetData>
    <row r="1" spans="2:12" ht="11" customHeight="1" x14ac:dyDescent="0.2"/>
    <row r="2" spans="2:12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25</v>
      </c>
      <c r="G2" s="1" t="s">
        <v>23</v>
      </c>
      <c r="H2" s="1" t="s">
        <v>12</v>
      </c>
      <c r="I2" s="1"/>
      <c r="J2" s="1"/>
      <c r="K2" s="1"/>
      <c r="L2" s="1"/>
    </row>
    <row r="3" spans="2:12" x14ac:dyDescent="0.2">
      <c r="B3">
        <v>2</v>
      </c>
      <c r="C3" s="18">
        <v>61.53846153846154</v>
      </c>
      <c r="D3" s="18">
        <v>0.2</v>
      </c>
      <c r="E3" s="18">
        <v>0.26666666666666666</v>
      </c>
      <c r="F3" s="18">
        <v>56.140350877192979</v>
      </c>
      <c r="G3" s="18">
        <v>0.45833333333333331</v>
      </c>
      <c r="H3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Worm 1</vt:lpstr>
      <vt:lpstr>Worm 2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2025-04-29T01:51:17Z</dcterms:modified>
</cp:coreProperties>
</file>