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5/Manuscripts/McClure, Patel et al, 2025/New figures and outline/Behavior worksheets/2025-03-05 Ex355/2025-03-05 Ex355 Strongyloides ratti/"/>
    </mc:Choice>
  </mc:AlternateContent>
  <xr:revisionPtr revIDLastSave="0" documentId="13_ncr:1_{2E1CA53E-3DBA-E242-BA32-F8C27D7EE739}" xr6:coauthVersionLast="47" xr6:coauthVersionMax="47" xr10:uidLastSave="{00000000-0000-0000-0000-000000000000}"/>
  <bookViews>
    <workbookView xWindow="0" yWindow="500" windowWidth="28800" windowHeight="16380" activeTab="2" xr2:uid="{E8647115-4527-472B-9C5C-A7FAAB6ACF7F}"/>
  </bookViews>
  <sheets>
    <sheet name="Worm 1" sheetId="3" r:id="rId1"/>
    <sheet name="Worm 2" sheetId="19" r:id="rId2"/>
    <sheet name="Compile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1" i="3" l="1"/>
  <c r="AA11" i="3"/>
  <c r="D4" i="3" l="1"/>
  <c r="L4" i="3"/>
  <c r="D5" i="3"/>
  <c r="D11" i="3" s="1"/>
  <c r="L5" i="3"/>
  <c r="D6" i="3"/>
  <c r="L6" i="3"/>
  <c r="L11" i="3" s="1"/>
  <c r="D7" i="3"/>
  <c r="D8" i="3"/>
  <c r="E11" i="3"/>
  <c r="H11" i="3"/>
  <c r="P11" i="3"/>
  <c r="S11" i="3"/>
  <c r="U11" i="3"/>
  <c r="Y11" i="3"/>
  <c r="Z11" i="3"/>
  <c r="AC11" i="3"/>
  <c r="AD11" i="3"/>
  <c r="AF11" i="3"/>
  <c r="AB11" i="3" l="1"/>
  <c r="V11" i="3"/>
  <c r="W11" i="3"/>
  <c r="X11" i="3" s="1"/>
</calcChain>
</file>

<file path=xl/sharedStrings.xml><?xml version="1.0" encoding="utf-8"?>
<sst xmlns="http://schemas.openxmlformats.org/spreadsheetml/2006/main" count="41" uniqueCount="28">
  <si>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</si>
  <si>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</si>
  <si>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</si>
  <si>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</si>
  <si>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</si>
  <si>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</si>
  <si>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</si>
  <si>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</si>
  <si>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</si>
  <si>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</si>
  <si>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</si>
  <si>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Total number of attempts</t>
  </si>
  <si>
    <t>Number of aborted attempts</t>
  </si>
  <si>
    <t>Worm ID</t>
  </si>
  <si>
    <t>Total Frames
(placement on skin to penetration or end)</t>
  </si>
  <si>
    <t>% of frames on skin 
spent pushing or puncturing</t>
  </si>
  <si>
    <t>% of frames on skin 
spent crawling</t>
  </si>
  <si>
    <t>% of aborted attempts</t>
  </si>
  <si>
    <t>Visible Frames 
on top of skin</t>
  </si>
  <si>
    <t>Bout count</t>
  </si>
  <si>
    <t>Not visible/Stuck in crevice</t>
  </si>
  <si>
    <t>Time to first push</t>
  </si>
  <si>
    <t>Burrowing time</t>
  </si>
  <si>
    <t>Time to penetration</t>
  </si>
  <si>
    <t>% time spent burrowing</t>
  </si>
  <si>
    <t>%time spent burrowing</t>
  </si>
  <si>
    <t>Time spent burrowing before 
aborted attempt</t>
  </si>
  <si>
    <t>Lots of time under fur; 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</si>
</sst>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G11"/>
  <sheetViews>
    <sheetView topLeftCell="H1" zoomScale="50" workbookViewId="0">
      <selection activeCell="W11" sqref="W11:AG11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4.16406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2</v>
      </c>
      <c r="C4" s="5">
        <v>3</v>
      </c>
      <c r="D4" s="5">
        <f>(C4-B4)+1</f>
        <v>2</v>
      </c>
      <c r="E4" s="8">
        <v>1</v>
      </c>
      <c r="G4" s="7">
        <v>16</v>
      </c>
      <c r="H4" s="8">
        <v>1</v>
      </c>
      <c r="J4" s="7">
        <v>17</v>
      </c>
      <c r="K4" s="5">
        <v>38</v>
      </c>
      <c r="L4" s="8">
        <f>(K4-J4)+1</f>
        <v>22</v>
      </c>
      <c r="N4" s="7"/>
      <c r="P4" s="8"/>
      <c r="R4" s="7">
        <v>179</v>
      </c>
      <c r="S4" s="8">
        <v>1</v>
      </c>
      <c r="U4" s="5">
        <v>179</v>
      </c>
    </row>
    <row r="5" spans="2:33" x14ac:dyDescent="0.3">
      <c r="B5" s="7">
        <v>5</v>
      </c>
      <c r="C5" s="5">
        <v>5</v>
      </c>
      <c r="D5" s="5">
        <f t="shared" ref="D5:D8" si="0">(C5-B5)+1</f>
        <v>1</v>
      </c>
      <c r="E5" s="8">
        <v>1</v>
      </c>
      <c r="G5" s="7">
        <v>44</v>
      </c>
      <c r="H5" s="8">
        <v>1</v>
      </c>
      <c r="J5" s="7">
        <v>45</v>
      </c>
      <c r="K5" s="5">
        <v>48</v>
      </c>
      <c r="L5" s="8">
        <f t="shared" ref="L5:L6" si="1">(K5-J5)+1</f>
        <v>4</v>
      </c>
      <c r="N5" s="7"/>
      <c r="P5" s="8"/>
      <c r="R5" s="7"/>
      <c r="S5" s="8"/>
    </row>
    <row r="6" spans="2:33" x14ac:dyDescent="0.3">
      <c r="B6" s="7">
        <v>7</v>
      </c>
      <c r="C6" s="5">
        <v>8</v>
      </c>
      <c r="D6" s="5">
        <f t="shared" si="0"/>
        <v>2</v>
      </c>
      <c r="E6" s="8">
        <v>1</v>
      </c>
      <c r="G6" s="7">
        <v>54</v>
      </c>
      <c r="H6" s="8">
        <v>1</v>
      </c>
      <c r="J6" s="7">
        <v>55</v>
      </c>
      <c r="K6" s="5">
        <v>178</v>
      </c>
      <c r="L6" s="8">
        <f t="shared" si="1"/>
        <v>124</v>
      </c>
      <c r="N6" s="7"/>
      <c r="P6" s="8"/>
      <c r="R6" s="7"/>
      <c r="S6" s="8"/>
    </row>
    <row r="7" spans="2:33" x14ac:dyDescent="0.3">
      <c r="B7" s="7">
        <v>11</v>
      </c>
      <c r="C7" s="5">
        <v>13</v>
      </c>
      <c r="D7" s="5">
        <f t="shared" si="0"/>
        <v>3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53</v>
      </c>
      <c r="C8" s="5">
        <v>53</v>
      </c>
      <c r="D8" s="5">
        <f t="shared" si="0"/>
        <v>1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9"/>
      <c r="C9" s="10"/>
      <c r="D9" s="10"/>
      <c r="E9" s="11"/>
      <c r="G9" s="9"/>
      <c r="H9" s="11"/>
      <c r="J9" s="9"/>
      <c r="K9" s="10"/>
      <c r="L9" s="11"/>
      <c r="N9" s="9"/>
      <c r="O9" s="10"/>
      <c r="P9" s="11"/>
      <c r="R9" s="9"/>
      <c r="S9" s="11"/>
    </row>
    <row r="11" spans="2:33" x14ac:dyDescent="0.3">
      <c r="D11" s="5">
        <f>SUM(D4:D9)</f>
        <v>9</v>
      </c>
      <c r="E11" s="5">
        <f>SUM(E4:E9)</f>
        <v>5</v>
      </c>
      <c r="H11" s="5">
        <f>SUM(H4:H9)</f>
        <v>3</v>
      </c>
      <c r="L11" s="5">
        <f>SUM(L4:L9)</f>
        <v>150</v>
      </c>
      <c r="P11" s="5">
        <f>SUM(P4:P9)</f>
        <v>0</v>
      </c>
      <c r="S11" s="5">
        <f>SUM(S4:S9)</f>
        <v>1</v>
      </c>
      <c r="U11" s="5">
        <f>SUM(U4:U9)</f>
        <v>179</v>
      </c>
      <c r="V11" s="5">
        <f>U11-(L11+P11+S11)</f>
        <v>28</v>
      </c>
      <c r="W11" s="6">
        <f>((D11+H11)/V11)*100</f>
        <v>42.857142857142854</v>
      </c>
      <c r="X11" s="6">
        <f>100-W11</f>
        <v>57.142857142857146</v>
      </c>
      <c r="Y11" s="6">
        <f>B4/120</f>
        <v>1.6666666666666666E-2</v>
      </c>
      <c r="Z11" s="6">
        <f>G4/120</f>
        <v>0.13333333333333333</v>
      </c>
      <c r="AA11" s="6">
        <f>(L6+2)/120</f>
        <v>1.05</v>
      </c>
      <c r="AB11" s="6">
        <f>((L11+2)/(U11-P11))*100</f>
        <v>84.916201117318437</v>
      </c>
      <c r="AC11" s="6">
        <f>R4/120</f>
        <v>1.4916666666666667</v>
      </c>
      <c r="AD11" s="6">
        <f>H11</f>
        <v>3</v>
      </c>
      <c r="AE11" s="6">
        <v>2</v>
      </c>
      <c r="AF11" s="6">
        <f>(AE11/AD11)*100</f>
        <v>66.666666666666657</v>
      </c>
      <c r="AG11" s="6">
        <f>AVERAGE((L4+1),(L5+1))/120</f>
        <v>0.11666666666666667</v>
      </c>
    </row>
  </sheetData>
  <mergeCells count="5">
    <mergeCell ref="R2:S2"/>
    <mergeCell ref="B2:E2"/>
    <mergeCell ref="G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C2"/>
  <sheetViews>
    <sheetView zoomScale="50" workbookViewId="0">
      <selection activeCell="B2" sqref="B2"/>
    </sheetView>
  </sheetViews>
  <sheetFormatPr baseColWidth="10" defaultColWidth="8.83203125" defaultRowHeight="24" x14ac:dyDescent="0.3"/>
  <cols>
    <col min="1" max="22" width="8.83203125" style="5"/>
    <col min="23" max="29" width="8.83203125" style="6"/>
    <col min="30" max="16384" width="8.83203125" style="5"/>
  </cols>
  <sheetData>
    <row r="2" spans="2:2" x14ac:dyDescent="0.3">
      <c r="B2" s="5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L3"/>
  <sheetViews>
    <sheetView tabSelected="1" workbookViewId="0">
      <selection activeCell="L18" sqref="L18"/>
    </sheetView>
  </sheetViews>
  <sheetFormatPr baseColWidth="10" defaultRowHeight="15" x14ac:dyDescent="0.2"/>
  <cols>
    <col min="1" max="1" width="3.33203125" customWidth="1"/>
    <col min="10" max="10" width="12.83203125" customWidth="1"/>
  </cols>
  <sheetData>
    <row r="1" spans="2:12" ht="11" customHeight="1" x14ac:dyDescent="0.2"/>
    <row r="2" spans="2:12" ht="80" x14ac:dyDescent="0.2">
      <c r="B2" s="2" t="s">
        <v>13</v>
      </c>
      <c r="C2" s="1" t="s">
        <v>15</v>
      </c>
      <c r="D2" s="1" t="s">
        <v>10</v>
      </c>
      <c r="E2" s="1" t="s">
        <v>22</v>
      </c>
      <c r="F2" s="1" t="s">
        <v>25</v>
      </c>
      <c r="G2" s="1" t="s">
        <v>23</v>
      </c>
      <c r="H2" s="1" t="s">
        <v>12</v>
      </c>
      <c r="I2" s="1"/>
      <c r="J2" s="1"/>
      <c r="K2" s="1"/>
      <c r="L2" s="1"/>
    </row>
    <row r="3" spans="2:12" x14ac:dyDescent="0.2">
      <c r="B3">
        <v>1</v>
      </c>
      <c r="C3" s="18">
        <v>42.857142857142854</v>
      </c>
      <c r="D3" s="18">
        <v>0.13333333333333333</v>
      </c>
      <c r="E3" s="18">
        <v>1.05</v>
      </c>
      <c r="F3" s="18">
        <v>84.916201117318437</v>
      </c>
      <c r="G3" s="18">
        <v>1.4916666666666667</v>
      </c>
      <c r="H3" s="1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Worm 1</vt:lpstr>
      <vt:lpstr>Worm 2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2025-04-29T01:51:50Z</dcterms:modified>
</cp:coreProperties>
</file>