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10-10 Ex326/"/>
    </mc:Choice>
  </mc:AlternateContent>
  <xr:revisionPtr revIDLastSave="0" documentId="13_ncr:1_{1D235E27-33B7-7C48-A00C-9FCEB1539DBF}" xr6:coauthVersionLast="47" xr6:coauthVersionMax="47" xr10:uidLastSave="{00000000-0000-0000-0000-000000000000}"/>
  <bookViews>
    <workbookView xWindow="0" yWindow="500" windowWidth="28800" windowHeight="1630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0" i="23" l="1"/>
  <c r="Q12" i="23"/>
  <c r="D31" i="23"/>
  <c r="D30" i="23"/>
  <c r="Q11" i="23"/>
  <c r="D29" i="23"/>
  <c r="D28" i="23"/>
  <c r="D27" i="23"/>
  <c r="Q10" i="23"/>
  <c r="D26" i="23"/>
  <c r="D25" i="23"/>
  <c r="D24" i="23"/>
  <c r="Q9" i="23"/>
  <c r="Q8" i="23"/>
  <c r="D23" i="23"/>
  <c r="D22" i="23"/>
  <c r="L4" i="23"/>
  <c r="Q7" i="23"/>
  <c r="D21" i="23"/>
  <c r="D20" i="23"/>
  <c r="D19" i="23"/>
  <c r="Q6" i="23"/>
  <c r="D18" i="23"/>
  <c r="D17" i="23"/>
  <c r="D16" i="23"/>
  <c r="Q5" i="23"/>
  <c r="D15" i="23"/>
  <c r="D14" i="23"/>
  <c r="D13" i="23"/>
  <c r="Q4" i="23"/>
  <c r="D12" i="23"/>
  <c r="D11" i="23"/>
  <c r="D10" i="23"/>
  <c r="D9" i="23"/>
  <c r="D8" i="23"/>
  <c r="D7" i="23"/>
  <c r="D6" i="23"/>
  <c r="D5" i="23"/>
  <c r="D4" i="23"/>
  <c r="AG37" i="22"/>
  <c r="Q4" i="22"/>
  <c r="U7" i="22"/>
  <c r="U8" i="22"/>
  <c r="D34" i="22"/>
  <c r="D33" i="22"/>
  <c r="D32" i="22"/>
  <c r="D31" i="22"/>
  <c r="L10" i="22"/>
  <c r="L9" i="22"/>
  <c r="D30" i="22"/>
  <c r="L8" i="22"/>
  <c r="D29" i="22"/>
  <c r="D28" i="22"/>
  <c r="D27" i="22"/>
  <c r="L7" i="22"/>
  <c r="D26" i="22"/>
  <c r="L6" i="22"/>
  <c r="D25" i="22"/>
  <c r="L5" i="22"/>
  <c r="D24" i="22"/>
  <c r="D23" i="22"/>
  <c r="D22" i="22"/>
  <c r="D21" i="22"/>
  <c r="D20" i="22"/>
  <c r="D19" i="22"/>
  <c r="U6" i="22"/>
  <c r="D18" i="22"/>
  <c r="D17" i="22"/>
  <c r="D16" i="22"/>
  <c r="D15" i="22"/>
  <c r="D14" i="22"/>
  <c r="D13" i="22"/>
  <c r="D12" i="22"/>
  <c r="D11" i="22"/>
  <c r="U5" i="22"/>
  <c r="D10" i="22"/>
  <c r="D9" i="22"/>
  <c r="U4" i="22"/>
  <c r="D8" i="22"/>
  <c r="L4" i="22"/>
  <c r="D7" i="22"/>
  <c r="D6" i="22"/>
  <c r="D5" i="22"/>
  <c r="D4" i="22"/>
  <c r="AG35" i="21"/>
  <c r="Q4" i="21"/>
  <c r="D32" i="21"/>
  <c r="D31" i="21"/>
  <c r="D30" i="21"/>
  <c r="U7" i="21"/>
  <c r="D29" i="21"/>
  <c r="D28" i="21"/>
  <c r="D27" i="21"/>
  <c r="D26" i="21"/>
  <c r="D25" i="21"/>
  <c r="D24" i="21"/>
  <c r="D23" i="21"/>
  <c r="D22" i="21"/>
  <c r="D21" i="21"/>
  <c r="U6" i="21"/>
  <c r="D20" i="21"/>
  <c r="D19" i="21"/>
  <c r="D18" i="21"/>
  <c r="U5" i="21"/>
  <c r="L5" i="21"/>
  <c r="D17" i="21"/>
  <c r="L4" i="21"/>
  <c r="D16" i="21"/>
  <c r="D15" i="21"/>
  <c r="D14" i="21"/>
  <c r="D13" i="21"/>
  <c r="D12" i="21"/>
  <c r="U4" i="21"/>
  <c r="D11" i="21"/>
  <c r="D10" i="21"/>
  <c r="D9" i="21"/>
  <c r="D8" i="21"/>
  <c r="D7" i="21"/>
  <c r="D6" i="21"/>
  <c r="D5" i="21"/>
  <c r="D4" i="21"/>
  <c r="AG26" i="20"/>
  <c r="Q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AO20" i="19"/>
  <c r="AN20" i="19"/>
  <c r="AG20" i="19"/>
  <c r="AF20" i="19"/>
  <c r="AE20" i="19"/>
  <c r="Z20" i="19"/>
  <c r="X20" i="19"/>
  <c r="U20" i="19"/>
  <c r="Q20" i="19"/>
  <c r="M20" i="19"/>
  <c r="L20" i="19"/>
  <c r="L4" i="19"/>
  <c r="H20" i="19"/>
  <c r="E20" i="19"/>
  <c r="D20" i="19"/>
  <c r="Q4" i="19"/>
  <c r="D17" i="19"/>
  <c r="D16" i="19"/>
  <c r="D15" i="19"/>
  <c r="D14" i="19"/>
  <c r="D13" i="19"/>
  <c r="D12" i="19"/>
  <c r="D11" i="19"/>
  <c r="U4" i="19"/>
  <c r="D10" i="19"/>
  <c r="D9" i="19"/>
  <c r="D8" i="19"/>
  <c r="D7" i="19"/>
  <c r="D6" i="19"/>
  <c r="D5" i="19"/>
  <c r="D4" i="19"/>
  <c r="AM20" i="19"/>
  <c r="AH20" i="19"/>
  <c r="AJ20" i="19" s="1"/>
  <c r="AK20" i="19"/>
  <c r="AL20" i="19" s="1"/>
  <c r="AF26" i="20"/>
  <c r="AE26" i="20"/>
  <c r="Z26" i="20"/>
  <c r="X26" i="20"/>
  <c r="U26" i="20"/>
  <c r="Q26" i="20"/>
  <c r="M26" i="20"/>
  <c r="L26" i="20"/>
  <c r="H26" i="20"/>
  <c r="AH26" i="20" s="1"/>
  <c r="AJ26" i="20" s="1"/>
  <c r="E26" i="20"/>
  <c r="AN40" i="23"/>
  <c r="AF40" i="23"/>
  <c r="AE40" i="23"/>
  <c r="Z40" i="23"/>
  <c r="X40" i="23"/>
  <c r="U40" i="23"/>
  <c r="M40" i="23"/>
  <c r="AM40" i="23" s="1"/>
  <c r="L40" i="23"/>
  <c r="H40" i="23"/>
  <c r="AH40" i="23" s="1"/>
  <c r="AJ40" i="23" s="1"/>
  <c r="E40" i="23"/>
  <c r="AE37" i="22"/>
  <c r="AE35" i="21"/>
  <c r="AN37" i="22"/>
  <c r="AN35" i="21"/>
  <c r="Q40" i="23" l="1"/>
  <c r="AA40" i="23" s="1"/>
  <c r="AD40" i="23" s="1"/>
  <c r="D40" i="23"/>
  <c r="AO40" i="23"/>
  <c r="AK40" i="23"/>
  <c r="AL40" i="23" s="1"/>
  <c r="AO37" i="22"/>
  <c r="AO35" i="21"/>
  <c r="AK26" i="20"/>
  <c r="AL26" i="20" s="1"/>
  <c r="AO26" i="20"/>
  <c r="D26" i="20"/>
  <c r="AA26" i="20"/>
  <c r="AD26" i="20" s="1"/>
  <c r="AA20" i="19"/>
  <c r="AD20" i="19" s="1"/>
  <c r="AB20" i="19"/>
  <c r="AC20" i="19" s="1"/>
  <c r="AB40" i="23" l="1"/>
  <c r="AC40" i="23" s="1"/>
  <c r="AB26" i="20"/>
  <c r="AC26" i="20" s="1"/>
  <c r="AF37" i="22"/>
  <c r="Z37" i="22"/>
  <c r="X37" i="22"/>
  <c r="U37" i="22"/>
  <c r="Q37" i="22"/>
  <c r="M37" i="22"/>
  <c r="AM37" i="22" s="1"/>
  <c r="L37" i="22"/>
  <c r="H37" i="22"/>
  <c r="AH37" i="22" s="1"/>
  <c r="AJ37" i="22" s="1"/>
  <c r="E37" i="22"/>
  <c r="D37" i="22"/>
  <c r="AF35" i="21"/>
  <c r="Z35" i="21"/>
  <c r="X35" i="21"/>
  <c r="U35" i="21"/>
  <c r="Q35" i="21"/>
  <c r="M35" i="21"/>
  <c r="AM35" i="21" s="1"/>
  <c r="L35" i="21"/>
  <c r="H35" i="21"/>
  <c r="AH35" i="21" s="1"/>
  <c r="AJ35" i="21" s="1"/>
  <c r="E35" i="21"/>
  <c r="D35" i="21"/>
  <c r="AK37" i="22" l="1"/>
  <c r="AL37" i="22" s="1"/>
  <c r="AA37" i="22"/>
  <c r="AB37" i="22" s="1"/>
  <c r="AC37" i="22" s="1"/>
  <c r="AK35" i="21"/>
  <c r="AL35" i="21" s="1"/>
  <c r="AA35" i="21"/>
  <c r="AB35" i="21" s="1"/>
  <c r="AC35" i="21" s="1"/>
  <c r="AD37" i="22" l="1"/>
  <c r="AD35" i="21"/>
</calcChain>
</file>

<file path=xl/sharedStrings.xml><?xml version="1.0" encoding="utf-8"?>
<sst xmlns="http://schemas.openxmlformats.org/spreadsheetml/2006/main" count="233" uniqueCount="36">
  <si>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</si>
  <si>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</si>
  <si>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</si>
  <si>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</si>
  <si>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</si>
  <si>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</si>
  <si>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</si>
  <si>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</si>
  <si>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</si>
  <si>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</si>
  <si>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</si>
  <si>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</si>
  <si>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</si>
  <si>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</si>
  <si>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</si>
  <si>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</si>
  <si>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</si>
  <si>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</si>
  <si>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</si>
  <si>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</si>
  <si>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</si>
  <si>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</si>
  <si>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</si>
  <si>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</si>
  <si>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</si>
  <si>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</si>
  <si>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</si>
  <si>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</si>
  <si>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</si>
  <si>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Not visible/Stuck in crevice</t>
  </si>
  <si>
    <t>Average push bout duration</t>
  </si>
  <si>
    <t>Time to first push</t>
  </si>
  <si>
    <t>Excluded this worm because I put it on skin that I exfoliated too much</t>
  </si>
  <si>
    <t>Average reversal time</t>
  </si>
  <si>
    <t xml:space="preserve">Average reversal time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</si>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</sst>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5" borderId="4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64" fontId="3" fillId="5" borderId="5" xfId="0" applyNumberFormat="1" applyFont="1" applyFill="1" applyBorder="1" applyAlignment="1">
      <alignment horizontal="right" vertical="center"/>
    </xf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B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6.1640625" bestFit="1" customWidth="1"/>
    <col min="6" max="6" width="3.6640625" customWidth="1"/>
    <col min="7" max="7" width="21.1640625" bestFit="1" customWidth="1"/>
    <col min="8" max="8" width="14.1640625" bestFit="1" customWidth="1"/>
    <col min="9" max="9" width="4.83203125" customWidth="1"/>
    <col min="10" max="10" width="17.5" bestFit="1" customWidth="1"/>
    <col min="11" max="11" width="16.1640625" bestFit="1" customWidth="1"/>
    <col min="12" max="12" width="18.1640625" bestFit="1" customWidth="1"/>
    <col min="13" max="13" width="12.83203125" bestFit="1" customWidth="1"/>
    <col min="14" max="14" width="4.6640625" customWidth="1"/>
    <col min="15" max="15" width="17.5" bestFit="1" customWidth="1"/>
    <col min="16" max="16" width="16.1640625" bestFit="1" customWidth="1"/>
    <col min="17" max="17" width="18.1640625" bestFit="1" customWidth="1"/>
    <col min="18" max="18" width="5.83203125" customWidth="1"/>
    <col min="19" max="19" width="17.5" bestFit="1" customWidth="1"/>
    <col min="20" max="20" width="16.1640625" bestFit="1" customWidth="1"/>
    <col min="21" max="21" width="18.1640625" bestFit="1" customWidth="1"/>
    <col min="22" max="22" width="5" customWidth="1"/>
    <col min="23" max="23" width="21.1640625" bestFit="1" customWidth="1"/>
    <col min="24" max="24" width="14.1640625" bestFit="1" customWidth="1"/>
    <col min="25" max="25" width="5.83203125" customWidth="1"/>
    <col min="26" max="26" width="40.6640625" bestFit="1" customWidth="1"/>
    <col min="27" max="27" width="19.6640625" bestFit="1" customWidth="1"/>
    <col min="28" max="28" width="34.5" customWidth="1"/>
    <col min="29" max="29" width="20.5" customWidth="1"/>
    <col min="30" max="30" width="22" bestFit="1" customWidth="1"/>
    <col min="31" max="31" width="11" bestFit="1" customWidth="1"/>
    <col min="32" max="32" width="14.1640625" customWidth="1"/>
    <col min="33" max="33" width="16.83203125" bestFit="1" customWidth="1"/>
    <col min="34" max="35" width="14.83203125" bestFit="1" customWidth="1"/>
    <col min="36" max="36" width="13.5" bestFit="1" customWidth="1"/>
    <col min="37" max="37" width="20.83203125" bestFit="1" customWidth="1"/>
    <col min="38" max="38" width="29" bestFit="1" customWidth="1"/>
    <col min="39" max="39" width="27.5" bestFit="1" customWidth="1"/>
    <col min="40" max="40" width="26.33203125" bestFit="1" customWidth="1"/>
    <col min="41" max="41" width="14.33203125" bestFit="1" customWidth="1"/>
  </cols>
  <sheetData>
    <row r="2" spans="2:2" ht="81" customHeight="1" x14ac:dyDescent="0.2"/>
    <row r="4" spans="2:2" x14ac:dyDescent="0.2">
      <c r="B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23"/>
  <sheetViews>
    <sheetView topLeftCell="S1" zoomScale="50" workbookViewId="0">
      <selection activeCell="AB20" sqref="AB20:AO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43" t="s">
        <v>0</v>
      </c>
      <c r="C2" s="44"/>
      <c r="D2" s="44"/>
      <c r="E2" s="45"/>
      <c r="F2" s="13"/>
      <c r="G2" s="46" t="s">
        <v>4</v>
      </c>
      <c r="H2" s="47"/>
      <c r="I2" s="13"/>
      <c r="J2" s="48" t="s">
        <v>15</v>
      </c>
      <c r="K2" s="49"/>
      <c r="L2" s="49"/>
      <c r="M2" s="50"/>
      <c r="N2" s="13"/>
      <c r="O2" s="51" t="s">
        <v>7</v>
      </c>
      <c r="P2" s="52"/>
      <c r="Q2" s="53"/>
      <c r="R2" s="13"/>
      <c r="S2" s="54" t="s">
        <v>29</v>
      </c>
      <c r="T2" s="55"/>
      <c r="U2" s="56"/>
      <c r="V2" s="13"/>
      <c r="W2" s="41" t="s">
        <v>8</v>
      </c>
      <c r="X2" s="42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s="29" customFormat="1" x14ac:dyDescent="0.3">
      <c r="B4" s="23">
        <v>8</v>
      </c>
      <c r="C4" s="24">
        <v>14</v>
      </c>
      <c r="D4" s="24">
        <f t="shared" ref="D4:D17" si="0">(C4-B4)+1</f>
        <v>7</v>
      </c>
      <c r="E4" s="25">
        <v>1</v>
      </c>
      <c r="F4" s="24"/>
      <c r="G4" s="23">
        <v>222</v>
      </c>
      <c r="H4" s="26">
        <v>1</v>
      </c>
      <c r="I4" s="24"/>
      <c r="J4" s="31">
        <v>30</v>
      </c>
      <c r="K4" s="32">
        <v>31</v>
      </c>
      <c r="L4" s="32">
        <f>(K4-J4)+1</f>
        <v>2</v>
      </c>
      <c r="M4" s="33">
        <v>1</v>
      </c>
      <c r="N4" s="28"/>
      <c r="O4" s="23">
        <v>223</v>
      </c>
      <c r="P4" s="24">
        <v>251</v>
      </c>
      <c r="Q4" s="26">
        <f>(P4-O4)+1</f>
        <v>29</v>
      </c>
      <c r="R4" s="24"/>
      <c r="S4" s="23">
        <v>139</v>
      </c>
      <c r="T4" s="24">
        <v>163</v>
      </c>
      <c r="U4" s="26">
        <f>(T4-S4)+1</f>
        <v>25</v>
      </c>
      <c r="V4" s="24"/>
      <c r="W4" s="23">
        <v>252</v>
      </c>
      <c r="X4" s="26">
        <v>1</v>
      </c>
      <c r="Y4" s="24"/>
      <c r="Z4" s="24">
        <v>252</v>
      </c>
      <c r="AB4" s="30"/>
      <c r="AC4" s="30"/>
      <c r="AD4" s="30"/>
      <c r="AE4" s="30"/>
      <c r="AF4" s="30"/>
      <c r="AG4" s="30"/>
      <c r="AL4" s="30"/>
      <c r="AO4" s="30"/>
    </row>
    <row r="5" spans="2:41" s="29" customFormat="1" x14ac:dyDescent="0.3">
      <c r="B5" s="23">
        <v>45</v>
      </c>
      <c r="C5" s="24">
        <v>45</v>
      </c>
      <c r="D5" s="24">
        <f t="shared" si="0"/>
        <v>1</v>
      </c>
      <c r="E5" s="25">
        <v>1</v>
      </c>
      <c r="F5" s="24"/>
      <c r="G5" s="23"/>
      <c r="H5" s="26"/>
      <c r="I5" s="24"/>
      <c r="J5" s="23"/>
      <c r="K5" s="24"/>
      <c r="L5" s="24"/>
      <c r="M5" s="27"/>
      <c r="N5" s="28"/>
      <c r="O5" s="23"/>
      <c r="P5" s="24"/>
      <c r="Q5" s="26"/>
      <c r="R5" s="24"/>
      <c r="S5" s="23"/>
      <c r="T5" s="24"/>
      <c r="U5" s="26"/>
      <c r="V5" s="24"/>
      <c r="W5" s="23"/>
      <c r="X5" s="26"/>
      <c r="Y5" s="24"/>
      <c r="Z5" s="24"/>
      <c r="AB5" s="30"/>
      <c r="AC5" s="30"/>
      <c r="AD5" s="30"/>
      <c r="AE5" s="30"/>
      <c r="AF5" s="30"/>
      <c r="AG5" s="30"/>
      <c r="AL5" s="30"/>
      <c r="AO5" s="30"/>
    </row>
    <row r="6" spans="2:41" s="29" customFormat="1" x14ac:dyDescent="0.3">
      <c r="B6" s="23">
        <v>47</v>
      </c>
      <c r="C6" s="24">
        <v>47</v>
      </c>
      <c r="D6" s="24">
        <f t="shared" si="0"/>
        <v>1</v>
      </c>
      <c r="E6" s="25">
        <v>1</v>
      </c>
      <c r="F6" s="24"/>
      <c r="G6" s="23"/>
      <c r="H6" s="26"/>
      <c r="I6" s="24"/>
      <c r="J6" s="23"/>
      <c r="K6" s="24"/>
      <c r="L6" s="24"/>
      <c r="M6" s="27"/>
      <c r="N6" s="28"/>
      <c r="O6" s="23"/>
      <c r="P6" s="24"/>
      <c r="Q6" s="26"/>
      <c r="R6" s="24"/>
      <c r="S6" s="23"/>
      <c r="T6" s="24"/>
      <c r="U6" s="26"/>
      <c r="V6" s="24"/>
      <c r="W6" s="23"/>
      <c r="X6" s="26"/>
      <c r="Y6" s="24"/>
      <c r="Z6" s="24"/>
      <c r="AB6" s="30"/>
      <c r="AC6" s="30"/>
      <c r="AD6" s="30"/>
      <c r="AE6" s="30"/>
      <c r="AF6" s="30"/>
      <c r="AG6" s="30"/>
      <c r="AL6" s="30"/>
      <c r="AO6" s="30"/>
    </row>
    <row r="7" spans="2:41" s="29" customFormat="1" x14ac:dyDescent="0.3">
      <c r="B7" s="23">
        <v>53</v>
      </c>
      <c r="C7" s="24">
        <v>53</v>
      </c>
      <c r="D7" s="24">
        <f t="shared" si="0"/>
        <v>1</v>
      </c>
      <c r="E7" s="25">
        <v>1</v>
      </c>
      <c r="F7" s="24"/>
      <c r="G7" s="23"/>
      <c r="H7" s="26"/>
      <c r="I7" s="24"/>
      <c r="J7" s="23"/>
      <c r="K7" s="24"/>
      <c r="L7" s="24"/>
      <c r="M7" s="27"/>
      <c r="N7" s="28"/>
      <c r="O7" s="23"/>
      <c r="P7" s="24"/>
      <c r="Q7" s="26"/>
      <c r="R7" s="24"/>
      <c r="S7" s="23"/>
      <c r="T7" s="24"/>
      <c r="U7" s="26"/>
      <c r="V7" s="24"/>
      <c r="W7" s="23"/>
      <c r="X7" s="26"/>
      <c r="Y7" s="24"/>
      <c r="Z7" s="24"/>
      <c r="AB7" s="30"/>
      <c r="AC7" s="30"/>
      <c r="AD7" s="30"/>
      <c r="AE7" s="30"/>
      <c r="AF7" s="30"/>
      <c r="AG7" s="30"/>
      <c r="AL7" s="30"/>
      <c r="AO7" s="30"/>
    </row>
    <row r="8" spans="2:41" s="29" customFormat="1" x14ac:dyDescent="0.3">
      <c r="B8" s="23">
        <v>73</v>
      </c>
      <c r="C8" s="24">
        <v>76</v>
      </c>
      <c r="D8" s="24">
        <f t="shared" si="0"/>
        <v>4</v>
      </c>
      <c r="E8" s="25">
        <v>1</v>
      </c>
      <c r="F8" s="24"/>
      <c r="G8" s="23"/>
      <c r="H8" s="26"/>
      <c r="I8" s="24"/>
      <c r="J8" s="23"/>
      <c r="K8" s="24"/>
      <c r="L8" s="24"/>
      <c r="M8" s="27"/>
      <c r="N8" s="28"/>
      <c r="O8" s="23"/>
      <c r="P8" s="24"/>
      <c r="Q8" s="26"/>
      <c r="R8" s="24"/>
      <c r="S8" s="23"/>
      <c r="T8" s="24"/>
      <c r="U8" s="26"/>
      <c r="V8" s="24"/>
      <c r="W8" s="23"/>
      <c r="X8" s="26"/>
      <c r="Y8" s="24"/>
      <c r="Z8" s="24"/>
      <c r="AB8" s="30"/>
      <c r="AC8" s="30"/>
      <c r="AD8" s="30"/>
      <c r="AE8" s="30"/>
      <c r="AF8" s="30"/>
      <c r="AG8" s="30"/>
      <c r="AL8" s="30"/>
      <c r="AO8" s="30"/>
    </row>
    <row r="9" spans="2:41" s="29" customFormat="1" x14ac:dyDescent="0.3">
      <c r="B9" s="23">
        <v>83</v>
      </c>
      <c r="C9" s="24">
        <v>120</v>
      </c>
      <c r="D9" s="24">
        <f t="shared" si="0"/>
        <v>38</v>
      </c>
      <c r="E9" s="25">
        <v>1</v>
      </c>
      <c r="F9" s="24"/>
      <c r="G9" s="23"/>
      <c r="H9" s="26"/>
      <c r="I9" s="24"/>
      <c r="J9" s="23"/>
      <c r="K9" s="24"/>
      <c r="L9" s="24"/>
      <c r="M9" s="27"/>
      <c r="N9" s="28"/>
      <c r="O9" s="23"/>
      <c r="P9" s="24"/>
      <c r="Q9" s="26"/>
      <c r="R9" s="24"/>
      <c r="S9" s="23"/>
      <c r="T9" s="24"/>
      <c r="U9" s="26"/>
      <c r="V9" s="24"/>
      <c r="W9" s="23"/>
      <c r="X9" s="26"/>
      <c r="Y9" s="24"/>
      <c r="Z9" s="24"/>
      <c r="AB9" s="30"/>
      <c r="AC9" s="30"/>
      <c r="AD9" s="30"/>
      <c r="AE9" s="30"/>
      <c r="AF9" s="30"/>
      <c r="AG9" s="30"/>
      <c r="AL9" s="30"/>
      <c r="AO9" s="30"/>
    </row>
    <row r="10" spans="2:41" s="29" customFormat="1" x14ac:dyDescent="0.3">
      <c r="B10" s="23">
        <v>122</v>
      </c>
      <c r="C10" s="24">
        <v>138</v>
      </c>
      <c r="D10" s="24">
        <f t="shared" si="0"/>
        <v>17</v>
      </c>
      <c r="E10" s="25">
        <v>1</v>
      </c>
      <c r="F10" s="24"/>
      <c r="G10" s="23"/>
      <c r="H10" s="26"/>
      <c r="I10" s="24"/>
      <c r="J10" s="23"/>
      <c r="K10" s="24"/>
      <c r="L10" s="24"/>
      <c r="M10" s="27"/>
      <c r="N10" s="28"/>
      <c r="O10" s="23"/>
      <c r="P10" s="24"/>
      <c r="Q10" s="26"/>
      <c r="R10" s="24"/>
      <c r="S10" s="23"/>
      <c r="T10" s="24"/>
      <c r="U10" s="26"/>
      <c r="V10" s="24"/>
      <c r="W10" s="23"/>
      <c r="X10" s="26"/>
      <c r="Y10" s="24"/>
      <c r="Z10" s="24"/>
      <c r="AB10" s="30"/>
      <c r="AC10" s="30"/>
      <c r="AD10" s="30"/>
      <c r="AE10" s="30"/>
      <c r="AF10" s="30"/>
      <c r="AG10" s="30"/>
      <c r="AL10" s="30"/>
      <c r="AO10" s="30"/>
    </row>
    <row r="11" spans="2:41" s="29" customFormat="1" x14ac:dyDescent="0.3">
      <c r="B11" s="23">
        <v>166</v>
      </c>
      <c r="C11" s="24">
        <v>166</v>
      </c>
      <c r="D11" s="24">
        <f t="shared" si="0"/>
        <v>1</v>
      </c>
      <c r="E11" s="25">
        <v>1</v>
      </c>
      <c r="F11" s="24"/>
      <c r="G11" s="23"/>
      <c r="H11" s="26"/>
      <c r="I11" s="24"/>
      <c r="J11" s="23"/>
      <c r="K11" s="24"/>
      <c r="L11" s="24"/>
      <c r="M11" s="27"/>
      <c r="N11" s="28"/>
      <c r="O11" s="23"/>
      <c r="P11" s="24"/>
      <c r="Q11" s="26"/>
      <c r="R11" s="24"/>
      <c r="S11" s="23"/>
      <c r="T11" s="24"/>
      <c r="U11" s="26"/>
      <c r="V11" s="24"/>
      <c r="W11" s="23"/>
      <c r="X11" s="26"/>
      <c r="Y11" s="24"/>
      <c r="Z11" s="24"/>
      <c r="AB11" s="30"/>
      <c r="AC11" s="30"/>
      <c r="AD11" s="30"/>
      <c r="AE11" s="30"/>
      <c r="AF11" s="30"/>
      <c r="AG11" s="30"/>
      <c r="AL11" s="30"/>
      <c r="AO11" s="30"/>
    </row>
    <row r="12" spans="2:41" s="29" customFormat="1" x14ac:dyDescent="0.3">
      <c r="B12" s="23">
        <v>170</v>
      </c>
      <c r="C12" s="24">
        <v>172</v>
      </c>
      <c r="D12" s="24">
        <f t="shared" si="0"/>
        <v>3</v>
      </c>
      <c r="E12" s="25">
        <v>1</v>
      </c>
      <c r="F12" s="24"/>
      <c r="G12" s="23"/>
      <c r="H12" s="26"/>
      <c r="I12" s="24"/>
      <c r="J12" s="23"/>
      <c r="K12" s="24"/>
      <c r="L12" s="24"/>
      <c r="M12" s="27"/>
      <c r="N12" s="28"/>
      <c r="O12" s="23"/>
      <c r="P12" s="24"/>
      <c r="Q12" s="26"/>
      <c r="R12" s="24"/>
      <c r="S12" s="23"/>
      <c r="T12" s="24"/>
      <c r="U12" s="26"/>
      <c r="V12" s="24"/>
      <c r="W12" s="23"/>
      <c r="X12" s="26"/>
      <c r="Y12" s="24"/>
      <c r="Z12" s="24"/>
      <c r="AB12" s="30"/>
      <c r="AC12" s="30"/>
      <c r="AD12" s="30"/>
      <c r="AE12" s="30"/>
      <c r="AF12" s="30"/>
      <c r="AG12" s="30"/>
      <c r="AL12" s="30"/>
      <c r="AO12" s="30"/>
    </row>
    <row r="13" spans="2:41" s="29" customFormat="1" x14ac:dyDescent="0.3">
      <c r="B13" s="23">
        <v>176</v>
      </c>
      <c r="C13" s="24">
        <v>178</v>
      </c>
      <c r="D13" s="24">
        <f t="shared" si="0"/>
        <v>3</v>
      </c>
      <c r="E13" s="25">
        <v>1</v>
      </c>
      <c r="F13" s="24"/>
      <c r="G13" s="23"/>
      <c r="H13" s="26"/>
      <c r="I13" s="24"/>
      <c r="J13" s="23"/>
      <c r="K13" s="24"/>
      <c r="L13" s="24"/>
      <c r="M13" s="27"/>
      <c r="N13" s="28"/>
      <c r="O13" s="23"/>
      <c r="P13" s="24"/>
      <c r="Q13" s="26"/>
      <c r="R13" s="24"/>
      <c r="S13" s="23"/>
      <c r="T13" s="24"/>
      <c r="U13" s="26"/>
      <c r="V13" s="24"/>
      <c r="W13" s="23"/>
      <c r="X13" s="26"/>
      <c r="Y13" s="24"/>
      <c r="Z13" s="24"/>
      <c r="AB13" s="30"/>
      <c r="AC13" s="30"/>
      <c r="AD13" s="30"/>
      <c r="AE13" s="30"/>
      <c r="AF13" s="30"/>
      <c r="AG13" s="30"/>
      <c r="AL13" s="30"/>
      <c r="AO13" s="30"/>
    </row>
    <row r="14" spans="2:41" s="29" customFormat="1" x14ac:dyDescent="0.3">
      <c r="B14" s="23">
        <v>183</v>
      </c>
      <c r="C14" s="24">
        <v>183</v>
      </c>
      <c r="D14" s="24">
        <f t="shared" si="0"/>
        <v>1</v>
      </c>
      <c r="E14" s="25">
        <v>1</v>
      </c>
      <c r="F14" s="24"/>
      <c r="G14" s="23"/>
      <c r="H14" s="26"/>
      <c r="I14" s="24"/>
      <c r="J14" s="23"/>
      <c r="K14" s="24"/>
      <c r="L14" s="24"/>
      <c r="M14" s="27"/>
      <c r="N14" s="28"/>
      <c r="O14" s="23"/>
      <c r="P14" s="24"/>
      <c r="Q14" s="26"/>
      <c r="R14" s="24"/>
      <c r="S14" s="23"/>
      <c r="T14" s="24"/>
      <c r="U14" s="26"/>
      <c r="V14" s="24"/>
      <c r="W14" s="23"/>
      <c r="X14" s="26"/>
      <c r="Y14" s="24"/>
      <c r="Z14" s="24"/>
      <c r="AB14" s="30"/>
      <c r="AC14" s="30"/>
      <c r="AD14" s="30"/>
      <c r="AE14" s="30"/>
      <c r="AF14" s="30"/>
      <c r="AG14" s="30"/>
      <c r="AL14" s="30"/>
      <c r="AO14" s="30"/>
    </row>
    <row r="15" spans="2:41" s="29" customFormat="1" x14ac:dyDescent="0.3">
      <c r="B15" s="23">
        <v>186</v>
      </c>
      <c r="C15" s="24">
        <v>188</v>
      </c>
      <c r="D15" s="24">
        <f t="shared" si="0"/>
        <v>3</v>
      </c>
      <c r="E15" s="25">
        <v>1</v>
      </c>
      <c r="F15" s="24"/>
      <c r="G15" s="23"/>
      <c r="H15" s="26"/>
      <c r="I15" s="24"/>
      <c r="J15" s="23"/>
      <c r="K15" s="24"/>
      <c r="L15" s="24"/>
      <c r="M15" s="27"/>
      <c r="N15" s="28"/>
      <c r="O15" s="23"/>
      <c r="P15" s="24"/>
      <c r="Q15" s="26"/>
      <c r="R15" s="24"/>
      <c r="S15" s="23"/>
      <c r="T15" s="24"/>
      <c r="U15" s="26"/>
      <c r="V15" s="24"/>
      <c r="W15" s="23"/>
      <c r="X15" s="26"/>
      <c r="Y15" s="24"/>
      <c r="Z15" s="24"/>
      <c r="AB15" s="30"/>
      <c r="AC15" s="30"/>
      <c r="AD15" s="30"/>
      <c r="AE15" s="30"/>
      <c r="AF15" s="30"/>
      <c r="AG15" s="30"/>
      <c r="AL15" s="30"/>
      <c r="AO15" s="30"/>
    </row>
    <row r="16" spans="2:41" s="29" customFormat="1" x14ac:dyDescent="0.3">
      <c r="B16" s="23">
        <v>190</v>
      </c>
      <c r="C16" s="24">
        <v>200</v>
      </c>
      <c r="D16" s="24">
        <f t="shared" si="0"/>
        <v>11</v>
      </c>
      <c r="E16" s="25">
        <v>1</v>
      </c>
      <c r="F16" s="24"/>
      <c r="G16" s="23"/>
      <c r="H16" s="26"/>
      <c r="I16" s="24"/>
      <c r="J16" s="23"/>
      <c r="K16" s="24"/>
      <c r="L16" s="24"/>
      <c r="M16" s="27"/>
      <c r="N16" s="28"/>
      <c r="O16" s="23"/>
      <c r="P16" s="24"/>
      <c r="Q16" s="26"/>
      <c r="R16" s="24"/>
      <c r="S16" s="23"/>
      <c r="T16" s="24"/>
      <c r="U16" s="26"/>
      <c r="V16" s="24"/>
      <c r="W16" s="23"/>
      <c r="X16" s="26"/>
      <c r="Y16" s="24"/>
      <c r="Z16" s="24"/>
      <c r="AB16" s="30"/>
      <c r="AC16" s="30"/>
      <c r="AD16" s="30"/>
      <c r="AE16" s="30"/>
      <c r="AF16" s="30"/>
      <c r="AG16" s="30"/>
      <c r="AL16" s="30"/>
      <c r="AO16" s="30"/>
    </row>
    <row r="17" spans="2:41" s="29" customFormat="1" x14ac:dyDescent="0.3">
      <c r="B17" s="23">
        <v>206</v>
      </c>
      <c r="C17" s="24">
        <v>221</v>
      </c>
      <c r="D17" s="24">
        <f t="shared" si="0"/>
        <v>16</v>
      </c>
      <c r="E17" s="25">
        <v>1</v>
      </c>
      <c r="F17" s="24"/>
      <c r="G17" s="23"/>
      <c r="H17" s="26"/>
      <c r="I17" s="24"/>
      <c r="J17" s="23"/>
      <c r="K17" s="24"/>
      <c r="L17" s="24"/>
      <c r="M17" s="27"/>
      <c r="N17" s="28"/>
      <c r="O17" s="23"/>
      <c r="P17" s="24"/>
      <c r="Q17" s="26"/>
      <c r="R17" s="24"/>
      <c r="S17" s="23"/>
      <c r="T17" s="24"/>
      <c r="U17" s="26"/>
      <c r="V17" s="24"/>
      <c r="W17" s="23"/>
      <c r="X17" s="26"/>
      <c r="Y17" s="24"/>
      <c r="Z17" s="24"/>
      <c r="AB17" s="30"/>
      <c r="AC17" s="30"/>
      <c r="AD17" s="30"/>
      <c r="AE17" s="30"/>
      <c r="AF17" s="30"/>
      <c r="AG17" s="30"/>
      <c r="AL17" s="30"/>
      <c r="AO17" s="30"/>
    </row>
    <row r="18" spans="2:41" x14ac:dyDescent="0.3">
      <c r="B18" s="9"/>
      <c r="C18" s="10"/>
      <c r="D18" s="10"/>
      <c r="E18" s="11"/>
      <c r="G18" s="9"/>
      <c r="H18" s="11"/>
      <c r="J18" s="9"/>
      <c r="K18" s="10"/>
      <c r="L18" s="10"/>
      <c r="M18" s="11"/>
      <c r="O18" s="9"/>
      <c r="P18" s="10"/>
      <c r="Q18" s="11"/>
      <c r="S18" s="9"/>
      <c r="T18" s="10"/>
      <c r="U18" s="11"/>
      <c r="W18" s="9"/>
      <c r="X18" s="11"/>
    </row>
    <row r="20" spans="2:41" x14ac:dyDescent="0.3">
      <c r="D20" s="5">
        <f>SUM(D4:D17)</f>
        <v>107</v>
      </c>
      <c r="E20" s="5">
        <f>SUM(E4:E17)</f>
        <v>14</v>
      </c>
      <c r="H20" s="5">
        <f>SUM(H4:H17)</f>
        <v>1</v>
      </c>
      <c r="L20" s="5">
        <f>SUM(L4:L17)</f>
        <v>2</v>
      </c>
      <c r="M20" s="5">
        <f>SUM(M4:M17)</f>
        <v>1</v>
      </c>
      <c r="Q20" s="5">
        <f>SUM(Q4:Q17)</f>
        <v>29</v>
      </c>
      <c r="U20" s="5">
        <f>SUM(U4:U17)</f>
        <v>25</v>
      </c>
      <c r="X20" s="5">
        <f>SUM(X4:X17)</f>
        <v>1</v>
      </c>
      <c r="Z20" s="5">
        <f>SUM(Z4:Z17)</f>
        <v>252</v>
      </c>
      <c r="AA20" s="5">
        <f>Z20-(Q20+U20+X20)</f>
        <v>197</v>
      </c>
      <c r="AB20" s="6">
        <f>((D20+H20)/AA20)*100</f>
        <v>54.82233502538071</v>
      </c>
      <c r="AC20" s="6">
        <f>100-AB20</f>
        <v>45.17766497461929</v>
      </c>
      <c r="AD20" s="6">
        <f>(L20/AA20)*100</f>
        <v>1.015228426395939</v>
      </c>
      <c r="AE20" s="6">
        <f>B4/120</f>
        <v>6.6666666666666666E-2</v>
      </c>
      <c r="AF20" s="6">
        <f>G4/120</f>
        <v>1.85</v>
      </c>
      <c r="AG20" s="6">
        <f>Q4/120</f>
        <v>0.24166666666666667</v>
      </c>
      <c r="AH20" s="6">
        <f>H20</f>
        <v>1</v>
      </c>
      <c r="AI20" s="6">
        <v>0</v>
      </c>
      <c r="AJ20" s="6">
        <f>(AI20/AH20)*100</f>
        <v>0</v>
      </c>
      <c r="AK20" s="6">
        <f>E20+H20</f>
        <v>15</v>
      </c>
      <c r="AL20" s="6">
        <f>(SUM(E22:E23)/AK20)*100</f>
        <v>0</v>
      </c>
      <c r="AM20" s="6">
        <f>(SUM(E22:E23)/M20)*100</f>
        <v>0</v>
      </c>
      <c r="AN20" s="6">
        <f>(AVERAGE(L4))*0.5</f>
        <v>1</v>
      </c>
      <c r="AO20" s="6">
        <f>(AVERAGE(D4:D17))*0.5</f>
        <v>3.8214285714285716</v>
      </c>
    </row>
    <row r="22" spans="2:41" x14ac:dyDescent="0.3">
      <c r="B22" s="21" t="s">
        <v>25</v>
      </c>
      <c r="E22" s="5">
        <v>0</v>
      </c>
    </row>
    <row r="23" spans="2:41" x14ac:dyDescent="0.3">
      <c r="B23" s="22" t="s">
        <v>26</v>
      </c>
      <c r="E23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29"/>
  <sheetViews>
    <sheetView topLeftCell="U1" zoomScale="56" workbookViewId="0">
      <selection activeCell="AB26" sqref="AB26:AO2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43" t="s">
        <v>0</v>
      </c>
      <c r="C2" s="44"/>
      <c r="D2" s="44"/>
      <c r="E2" s="45"/>
      <c r="F2" s="13"/>
      <c r="G2" s="46" t="s">
        <v>4</v>
      </c>
      <c r="H2" s="47"/>
      <c r="I2" s="13"/>
      <c r="J2" s="48" t="s">
        <v>15</v>
      </c>
      <c r="K2" s="49"/>
      <c r="L2" s="49"/>
      <c r="M2" s="50"/>
      <c r="N2" s="13"/>
      <c r="O2" s="51" t="s">
        <v>7</v>
      </c>
      <c r="P2" s="52"/>
      <c r="Q2" s="53"/>
      <c r="R2" s="13"/>
      <c r="S2" s="54" t="s">
        <v>29</v>
      </c>
      <c r="T2" s="55"/>
      <c r="U2" s="56"/>
      <c r="V2" s="13"/>
      <c r="W2" s="41" t="s">
        <v>8</v>
      </c>
      <c r="X2" s="42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5</v>
      </c>
      <c r="C4" s="5">
        <v>8</v>
      </c>
      <c r="D4" s="5">
        <f t="shared" ref="D4:D23" si="0">(C4-B4)+1</f>
        <v>4</v>
      </c>
      <c r="E4" s="8">
        <v>1</v>
      </c>
      <c r="G4" s="7">
        <v>213</v>
      </c>
      <c r="H4" s="8">
        <v>1</v>
      </c>
      <c r="J4" s="7"/>
      <c r="M4" s="8"/>
      <c r="O4" s="7">
        <v>214</v>
      </c>
      <c r="P4" s="5">
        <v>248</v>
      </c>
      <c r="Q4" s="8">
        <f>(P4-O4)+1</f>
        <v>35</v>
      </c>
      <c r="S4" s="7"/>
      <c r="U4" s="8"/>
      <c r="W4" s="7">
        <v>249</v>
      </c>
      <c r="X4" s="8">
        <v>1</v>
      </c>
      <c r="Z4" s="5">
        <v>249</v>
      </c>
    </row>
    <row r="5" spans="2:41" x14ac:dyDescent="0.3">
      <c r="B5" s="7">
        <v>39</v>
      </c>
      <c r="C5" s="5">
        <v>56</v>
      </c>
      <c r="D5" s="5">
        <f t="shared" si="0"/>
        <v>18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 x14ac:dyDescent="0.3">
      <c r="B6" s="7">
        <v>58</v>
      </c>
      <c r="C6" s="5">
        <v>68</v>
      </c>
      <c r="D6" s="5">
        <f t="shared" si="0"/>
        <v>11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76</v>
      </c>
      <c r="C7" s="5">
        <v>80</v>
      </c>
      <c r="D7" s="5">
        <f t="shared" si="0"/>
        <v>5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93</v>
      </c>
      <c r="C8" s="5">
        <v>94</v>
      </c>
      <c r="D8" s="5">
        <f t="shared" si="0"/>
        <v>2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100</v>
      </c>
      <c r="C9" s="5">
        <v>103</v>
      </c>
      <c r="D9" s="5">
        <f t="shared" si="0"/>
        <v>4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114</v>
      </c>
      <c r="C10" s="5">
        <v>115</v>
      </c>
      <c r="D10" s="5">
        <f t="shared" si="0"/>
        <v>2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123</v>
      </c>
      <c r="C11" s="5">
        <v>124</v>
      </c>
      <c r="D11" s="5">
        <f t="shared" si="0"/>
        <v>2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135</v>
      </c>
      <c r="C12" s="5">
        <v>135</v>
      </c>
      <c r="D12" s="5">
        <f t="shared" si="0"/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139</v>
      </c>
      <c r="C13" s="5">
        <v>139</v>
      </c>
      <c r="D13" s="5">
        <f t="shared" si="0"/>
        <v>1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141</v>
      </c>
      <c r="C14" s="5">
        <v>142</v>
      </c>
      <c r="D14" s="5">
        <f t="shared" si="0"/>
        <v>2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147</v>
      </c>
      <c r="C15" s="5">
        <v>152</v>
      </c>
      <c r="D15" s="5">
        <f t="shared" si="0"/>
        <v>6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154</v>
      </c>
      <c r="C16" s="5">
        <v>154</v>
      </c>
      <c r="D16" s="5">
        <f t="shared" si="0"/>
        <v>1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7">
        <v>158</v>
      </c>
      <c r="C17" s="5">
        <v>158</v>
      </c>
      <c r="D17" s="5">
        <f t="shared" si="0"/>
        <v>1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41" x14ac:dyDescent="0.3">
      <c r="B18" s="7">
        <v>161</v>
      </c>
      <c r="C18" s="5">
        <v>170</v>
      </c>
      <c r="D18" s="5">
        <f t="shared" si="0"/>
        <v>10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41" x14ac:dyDescent="0.3">
      <c r="B19" s="7">
        <v>173</v>
      </c>
      <c r="C19" s="5">
        <v>176</v>
      </c>
      <c r="D19" s="5">
        <f t="shared" si="0"/>
        <v>4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41" x14ac:dyDescent="0.3">
      <c r="B20" s="7">
        <v>179</v>
      </c>
      <c r="C20" s="5">
        <v>179</v>
      </c>
      <c r="D20" s="5">
        <f t="shared" si="0"/>
        <v>1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41" x14ac:dyDescent="0.3">
      <c r="B21" s="7">
        <v>186</v>
      </c>
      <c r="C21" s="5">
        <v>189</v>
      </c>
      <c r="D21" s="5">
        <f t="shared" si="0"/>
        <v>4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41" x14ac:dyDescent="0.3">
      <c r="B22" s="7">
        <v>195</v>
      </c>
      <c r="C22" s="5">
        <v>199</v>
      </c>
      <c r="D22" s="5">
        <f t="shared" si="0"/>
        <v>5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41" x14ac:dyDescent="0.3">
      <c r="B23" s="7">
        <v>204</v>
      </c>
      <c r="C23" s="5">
        <v>212</v>
      </c>
      <c r="D23" s="5">
        <f t="shared" si="0"/>
        <v>9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41" x14ac:dyDescent="0.3">
      <c r="B24" s="9"/>
      <c r="C24" s="10"/>
      <c r="D24" s="10"/>
      <c r="E24" s="11"/>
      <c r="G24" s="9"/>
      <c r="H24" s="11"/>
      <c r="J24" s="9"/>
      <c r="K24" s="10"/>
      <c r="L24" s="10"/>
      <c r="M24" s="11"/>
      <c r="O24" s="9"/>
      <c r="P24" s="10"/>
      <c r="Q24" s="11"/>
      <c r="S24" s="9"/>
      <c r="T24" s="10"/>
      <c r="U24" s="11"/>
      <c r="W24" s="9"/>
      <c r="X24" s="11"/>
    </row>
    <row r="26" spans="2:41" x14ac:dyDescent="0.3">
      <c r="D26" s="5">
        <f>SUM(D4:D24)</f>
        <v>93</v>
      </c>
      <c r="E26" s="5">
        <f>SUM(E4:E24)</f>
        <v>20</v>
      </c>
      <c r="H26" s="5">
        <f>SUM(H4:H24)</f>
        <v>1</v>
      </c>
      <c r="L26" s="5">
        <f>SUM(L4:L24)</f>
        <v>0</v>
      </c>
      <c r="M26" s="5">
        <f>SUM(M4:M24)</f>
        <v>0</v>
      </c>
      <c r="Q26" s="5">
        <f>SUM(Q4:Q24)</f>
        <v>35</v>
      </c>
      <c r="U26" s="5">
        <f>SUM(U4:U24)</f>
        <v>0</v>
      </c>
      <c r="X26" s="5">
        <f>SUM(X4:X24)</f>
        <v>1</v>
      </c>
      <c r="Z26" s="5">
        <f>SUM(Z4:Z24)</f>
        <v>249</v>
      </c>
      <c r="AA26" s="5">
        <f>Z26-(Q26+U26+X26)</f>
        <v>213</v>
      </c>
      <c r="AB26" s="6">
        <f>((D26+H26)/AA26)*100</f>
        <v>44.131455399061032</v>
      </c>
      <c r="AC26" s="6">
        <f>100-AB26</f>
        <v>55.868544600938968</v>
      </c>
      <c r="AD26" s="6">
        <f>(L26/AA26)*100</f>
        <v>0</v>
      </c>
      <c r="AE26" s="6">
        <f>B4/120</f>
        <v>4.1666666666666664E-2</v>
      </c>
      <c r="AF26" s="6">
        <f>G4/120</f>
        <v>1.7749999999999999</v>
      </c>
      <c r="AG26" s="6">
        <f>Q4/120</f>
        <v>0.29166666666666669</v>
      </c>
      <c r="AH26" s="6">
        <f>H26</f>
        <v>1</v>
      </c>
      <c r="AI26" s="6">
        <v>0</v>
      </c>
      <c r="AJ26" s="6">
        <f>(AI26/AH26)*100</f>
        <v>0</v>
      </c>
      <c r="AK26" s="6">
        <f>E26+H26</f>
        <v>21</v>
      </c>
      <c r="AL26" s="6">
        <f>(SUM(E28:E29)/AK26)*100</f>
        <v>0</v>
      </c>
      <c r="AM26" s="6">
        <v>0</v>
      </c>
      <c r="AN26" s="6" t="s">
        <v>35</v>
      </c>
      <c r="AO26" s="6">
        <f>(AVERAGE(D4:D24))*0.5</f>
        <v>2.3250000000000002</v>
      </c>
    </row>
    <row r="28" spans="2:41" x14ac:dyDescent="0.3">
      <c r="B28" s="21" t="s">
        <v>25</v>
      </c>
      <c r="E28" s="5">
        <v>0</v>
      </c>
    </row>
    <row r="29" spans="2:41" x14ac:dyDescent="0.3">
      <c r="B29" s="22" t="s">
        <v>26</v>
      </c>
      <c r="E29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38"/>
  <sheetViews>
    <sheetView topLeftCell="T1" zoomScale="50" workbookViewId="0">
      <selection activeCell="AB35" sqref="AB35:AO3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43" t="s">
        <v>0</v>
      </c>
      <c r="C2" s="44"/>
      <c r="D2" s="44"/>
      <c r="E2" s="45"/>
      <c r="F2" s="13"/>
      <c r="G2" s="46" t="s">
        <v>4</v>
      </c>
      <c r="H2" s="47"/>
      <c r="I2" s="13"/>
      <c r="J2" s="48" t="s">
        <v>15</v>
      </c>
      <c r="K2" s="49"/>
      <c r="L2" s="49"/>
      <c r="M2" s="50"/>
      <c r="N2" s="13"/>
      <c r="O2" s="51" t="s">
        <v>7</v>
      </c>
      <c r="P2" s="52"/>
      <c r="Q2" s="53"/>
      <c r="R2" s="13"/>
      <c r="S2" s="54" t="s">
        <v>29</v>
      </c>
      <c r="T2" s="55"/>
      <c r="U2" s="56"/>
      <c r="V2" s="13"/>
      <c r="W2" s="41" t="s">
        <v>8</v>
      </c>
      <c r="X2" s="42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49</v>
      </c>
      <c r="C4" s="5">
        <v>50</v>
      </c>
      <c r="D4" s="5">
        <f t="shared" ref="D4:D32" si="0">(C4-B4)+1</f>
        <v>2</v>
      </c>
      <c r="E4" s="8">
        <v>1</v>
      </c>
      <c r="G4" s="7">
        <v>826</v>
      </c>
      <c r="H4" s="8">
        <v>1</v>
      </c>
      <c r="J4" s="34">
        <v>387</v>
      </c>
      <c r="K4" s="35">
        <v>388</v>
      </c>
      <c r="L4" s="35">
        <f>(K4-J4)+1</f>
        <v>2</v>
      </c>
      <c r="M4" s="36">
        <v>1</v>
      </c>
      <c r="O4" s="7">
        <v>827</v>
      </c>
      <c r="P4" s="5">
        <v>842</v>
      </c>
      <c r="Q4" s="8">
        <f>(P4-O4)+1</f>
        <v>16</v>
      </c>
      <c r="S4" s="7">
        <v>201</v>
      </c>
      <c r="T4" s="5">
        <v>206</v>
      </c>
      <c r="U4" s="8">
        <f>(T4-S4)+1</f>
        <v>6</v>
      </c>
      <c r="W4" s="7">
        <v>843</v>
      </c>
      <c r="X4" s="8">
        <v>1</v>
      </c>
      <c r="Z4" s="5">
        <v>843</v>
      </c>
    </row>
    <row r="5" spans="2:41" x14ac:dyDescent="0.3">
      <c r="B5" s="7">
        <v>58</v>
      </c>
      <c r="C5" s="5">
        <v>61</v>
      </c>
      <c r="D5" s="5">
        <f t="shared" si="0"/>
        <v>4</v>
      </c>
      <c r="E5" s="8">
        <v>1</v>
      </c>
      <c r="G5" s="7"/>
      <c r="H5" s="8"/>
      <c r="J5" s="7">
        <v>412</v>
      </c>
      <c r="K5" s="5">
        <v>413</v>
      </c>
      <c r="L5" s="5">
        <f>(K5-J5)+1</f>
        <v>2</v>
      </c>
      <c r="M5" s="8">
        <v>1</v>
      </c>
      <c r="O5" s="7"/>
      <c r="Q5" s="8"/>
      <c r="S5" s="7">
        <v>463</v>
      </c>
      <c r="T5" s="5">
        <v>469</v>
      </c>
      <c r="U5" s="8">
        <f>(T5-S5)+1</f>
        <v>7</v>
      </c>
      <c r="W5" s="7"/>
      <c r="X5" s="8"/>
    </row>
    <row r="6" spans="2:41" x14ac:dyDescent="0.3">
      <c r="B6" s="7">
        <v>77</v>
      </c>
      <c r="C6" s="5">
        <v>77</v>
      </c>
      <c r="D6" s="5">
        <f t="shared" si="0"/>
        <v>1</v>
      </c>
      <c r="E6" s="8">
        <v>1</v>
      </c>
      <c r="G6" s="7"/>
      <c r="H6" s="8"/>
      <c r="J6" s="7"/>
      <c r="M6" s="8"/>
      <c r="O6" s="7"/>
      <c r="Q6" s="8"/>
      <c r="S6" s="7">
        <v>546</v>
      </c>
      <c r="T6" s="5">
        <v>573</v>
      </c>
      <c r="U6" s="8">
        <f>(T6-S6)+1</f>
        <v>28</v>
      </c>
      <c r="W6" s="7"/>
      <c r="X6" s="8"/>
    </row>
    <row r="7" spans="2:41" x14ac:dyDescent="0.3">
      <c r="B7" s="7">
        <v>90</v>
      </c>
      <c r="C7" s="5">
        <v>91</v>
      </c>
      <c r="D7" s="5">
        <f t="shared" si="0"/>
        <v>2</v>
      </c>
      <c r="E7" s="8">
        <v>1</v>
      </c>
      <c r="G7" s="7"/>
      <c r="H7" s="8"/>
      <c r="J7" s="7"/>
      <c r="M7" s="8"/>
      <c r="O7" s="7"/>
      <c r="Q7" s="8"/>
      <c r="S7" s="7">
        <v>756</v>
      </c>
      <c r="T7" s="5">
        <v>789</v>
      </c>
      <c r="U7" s="8">
        <f>(T7-S7)+1</f>
        <v>34</v>
      </c>
      <c r="W7" s="7"/>
      <c r="X7" s="8"/>
    </row>
    <row r="8" spans="2:41" x14ac:dyDescent="0.3">
      <c r="B8" s="7">
        <v>97</v>
      </c>
      <c r="C8" s="5">
        <v>104</v>
      </c>
      <c r="D8" s="5">
        <f t="shared" si="0"/>
        <v>8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148</v>
      </c>
      <c r="C9" s="5">
        <v>148</v>
      </c>
      <c r="D9" s="5">
        <f t="shared" si="0"/>
        <v>1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150</v>
      </c>
      <c r="C10" s="5">
        <v>154</v>
      </c>
      <c r="D10" s="5">
        <f t="shared" si="0"/>
        <v>5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156</v>
      </c>
      <c r="C11" s="5">
        <v>160</v>
      </c>
      <c r="D11" s="5">
        <f t="shared" si="0"/>
        <v>5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260</v>
      </c>
      <c r="C12" s="5">
        <v>261</v>
      </c>
      <c r="D12" s="5">
        <f t="shared" si="0"/>
        <v>2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301</v>
      </c>
      <c r="C13" s="5">
        <v>304</v>
      </c>
      <c r="D13" s="5">
        <f t="shared" si="0"/>
        <v>4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319</v>
      </c>
      <c r="C14" s="5">
        <v>319</v>
      </c>
      <c r="D14" s="5">
        <f t="shared" si="0"/>
        <v>1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328</v>
      </c>
      <c r="C15" s="5">
        <v>329</v>
      </c>
      <c r="D15" s="5">
        <f t="shared" si="0"/>
        <v>2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386</v>
      </c>
      <c r="C16" s="5">
        <v>386</v>
      </c>
      <c r="D16" s="5">
        <f t="shared" si="0"/>
        <v>1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24" x14ac:dyDescent="0.3">
      <c r="B17" s="7">
        <v>401</v>
      </c>
      <c r="C17" s="5">
        <v>402</v>
      </c>
      <c r="D17" s="5">
        <f t="shared" si="0"/>
        <v>2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24" x14ac:dyDescent="0.3">
      <c r="B18" s="7">
        <v>473</v>
      </c>
      <c r="C18" s="5">
        <v>507</v>
      </c>
      <c r="D18" s="5">
        <f t="shared" si="0"/>
        <v>35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24" x14ac:dyDescent="0.3">
      <c r="B19" s="7">
        <v>521</v>
      </c>
      <c r="C19" s="5">
        <v>521</v>
      </c>
      <c r="D19" s="5">
        <f t="shared" si="0"/>
        <v>1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537</v>
      </c>
      <c r="C20" s="5">
        <v>537</v>
      </c>
      <c r="D20" s="5">
        <f t="shared" si="0"/>
        <v>1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587</v>
      </c>
      <c r="C21" s="5">
        <v>589</v>
      </c>
      <c r="D21" s="5">
        <f t="shared" si="0"/>
        <v>3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592</v>
      </c>
      <c r="C22" s="5">
        <v>593</v>
      </c>
      <c r="D22" s="5">
        <f t="shared" si="0"/>
        <v>2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604</v>
      </c>
      <c r="C23" s="5">
        <v>607</v>
      </c>
      <c r="D23" s="5">
        <f t="shared" si="0"/>
        <v>4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625</v>
      </c>
      <c r="C24" s="5">
        <v>626</v>
      </c>
      <c r="D24" s="5">
        <f t="shared" si="0"/>
        <v>2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635</v>
      </c>
      <c r="C25" s="5">
        <v>637</v>
      </c>
      <c r="D25" s="5">
        <f t="shared" si="0"/>
        <v>3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642</v>
      </c>
      <c r="C26" s="5">
        <v>646</v>
      </c>
      <c r="D26" s="5">
        <f t="shared" si="0"/>
        <v>5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703</v>
      </c>
      <c r="C27" s="5">
        <v>703</v>
      </c>
      <c r="D27" s="5">
        <f t="shared" si="0"/>
        <v>1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712</v>
      </c>
      <c r="C28" s="5">
        <v>712</v>
      </c>
      <c r="D28" s="5">
        <f t="shared" si="0"/>
        <v>1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725</v>
      </c>
      <c r="C29" s="5">
        <v>725</v>
      </c>
      <c r="D29" s="5">
        <f t="shared" si="0"/>
        <v>1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792</v>
      </c>
      <c r="C30" s="5">
        <v>792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796</v>
      </c>
      <c r="C31" s="5">
        <v>807</v>
      </c>
      <c r="D31" s="5">
        <f t="shared" si="0"/>
        <v>12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816</v>
      </c>
      <c r="C32" s="5">
        <v>825</v>
      </c>
      <c r="D32" s="5">
        <f t="shared" si="0"/>
        <v>10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41" x14ac:dyDescent="0.3">
      <c r="B33" s="9"/>
      <c r="C33" s="10"/>
      <c r="D33" s="10"/>
      <c r="E33" s="11"/>
      <c r="G33" s="9"/>
      <c r="H33" s="11"/>
      <c r="J33" s="9"/>
      <c r="K33" s="10"/>
      <c r="L33" s="10"/>
      <c r="M33" s="11"/>
      <c r="O33" s="9"/>
      <c r="P33" s="10"/>
      <c r="Q33" s="11"/>
      <c r="S33" s="9"/>
      <c r="T33" s="10"/>
      <c r="U33" s="11"/>
      <c r="W33" s="9"/>
      <c r="X33" s="11"/>
    </row>
    <row r="35" spans="2:41" x14ac:dyDescent="0.3">
      <c r="D35" s="5">
        <f>SUM(D4:D33)</f>
        <v>122</v>
      </c>
      <c r="E35" s="5">
        <f>SUM(E4:E33)</f>
        <v>29</v>
      </c>
      <c r="H35" s="5">
        <f>SUM(H4:H33)</f>
        <v>1</v>
      </c>
      <c r="L35" s="5">
        <f>SUM(L4:L33)</f>
        <v>4</v>
      </c>
      <c r="M35" s="5">
        <f>SUM(M4:M33)</f>
        <v>2</v>
      </c>
      <c r="Q35" s="5">
        <f>SUM(Q4:Q33)</f>
        <v>16</v>
      </c>
      <c r="U35" s="5">
        <f>SUM(U4:U33)</f>
        <v>75</v>
      </c>
      <c r="X35" s="5">
        <f>SUM(X4:X33)</f>
        <v>1</v>
      </c>
      <c r="Z35" s="5">
        <f>SUM(Z4:Z33)</f>
        <v>843</v>
      </c>
      <c r="AA35" s="5">
        <f>Z35-(Q35+U35+X35)</f>
        <v>751</v>
      </c>
      <c r="AB35" s="6">
        <f>((D35+H35)/AA35)*100</f>
        <v>16.378162450066576</v>
      </c>
      <c r="AC35" s="6">
        <f>100-AB35</f>
        <v>83.621837549933417</v>
      </c>
      <c r="AD35" s="6">
        <f>(L35/AA35)*100</f>
        <v>0.53262316910785623</v>
      </c>
      <c r="AE35" s="6">
        <f>B4/120</f>
        <v>0.40833333333333333</v>
      </c>
      <c r="AF35" s="6">
        <f>G4/120</f>
        <v>6.8833333333333337</v>
      </c>
      <c r="AG35" s="6">
        <f>Q4/120</f>
        <v>0.13333333333333333</v>
      </c>
      <c r="AH35" s="6">
        <f>H35</f>
        <v>1</v>
      </c>
      <c r="AI35" s="6">
        <v>0</v>
      </c>
      <c r="AJ35" s="6">
        <f>(AI35/AH35)*100</f>
        <v>0</v>
      </c>
      <c r="AK35" s="6">
        <f>E35+H35</f>
        <v>30</v>
      </c>
      <c r="AL35" s="6">
        <f>(SUM(E37:E38)/AK35)*100</f>
        <v>3.3333333333333335</v>
      </c>
      <c r="AM35" s="6">
        <f>(SUM(E37:E38)/M35)*100</f>
        <v>50</v>
      </c>
      <c r="AN35" s="6">
        <f>(AVERAGE(L4:L33))*0.5</f>
        <v>1</v>
      </c>
      <c r="AO35" s="6">
        <f>(AVERAGE(D4:D33))*0.5</f>
        <v>2.103448275862069</v>
      </c>
    </row>
    <row r="37" spans="2:41" x14ac:dyDescent="0.3">
      <c r="B37" s="21" t="s">
        <v>25</v>
      </c>
      <c r="E37" s="5">
        <v>1</v>
      </c>
    </row>
    <row r="38" spans="2:41" x14ac:dyDescent="0.3">
      <c r="B38" s="22" t="s">
        <v>26</v>
      </c>
      <c r="E38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O40"/>
  <sheetViews>
    <sheetView topLeftCell="U1" zoomScale="56" workbookViewId="0">
      <selection activeCell="AB37" sqref="AB37:AO3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43" t="s">
        <v>0</v>
      </c>
      <c r="C2" s="44"/>
      <c r="D2" s="44"/>
      <c r="E2" s="45"/>
      <c r="F2" s="13"/>
      <c r="G2" s="46" t="s">
        <v>4</v>
      </c>
      <c r="H2" s="47"/>
      <c r="I2" s="13"/>
      <c r="J2" s="48" t="s">
        <v>15</v>
      </c>
      <c r="K2" s="49"/>
      <c r="L2" s="49"/>
      <c r="M2" s="50"/>
      <c r="N2" s="13"/>
      <c r="O2" s="51" t="s">
        <v>7</v>
      </c>
      <c r="P2" s="52"/>
      <c r="Q2" s="53"/>
      <c r="R2" s="13"/>
      <c r="S2" s="54" t="s">
        <v>29</v>
      </c>
      <c r="T2" s="55"/>
      <c r="U2" s="56"/>
      <c r="V2" s="13"/>
      <c r="W2" s="41" t="s">
        <v>8</v>
      </c>
      <c r="X2" s="42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</v>
      </c>
      <c r="C4" s="5">
        <v>56</v>
      </c>
      <c r="D4" s="5">
        <f t="shared" ref="D4:D34" si="0">(C4-B4)+1</f>
        <v>56</v>
      </c>
      <c r="E4" s="8">
        <v>1</v>
      </c>
      <c r="G4" s="7">
        <v>604</v>
      </c>
      <c r="H4" s="8">
        <v>1</v>
      </c>
      <c r="J4" s="34">
        <v>80</v>
      </c>
      <c r="K4" s="35">
        <v>82</v>
      </c>
      <c r="L4" s="35">
        <f t="shared" ref="L4:L10" si="1">(K4-J4)+1</f>
        <v>3</v>
      </c>
      <c r="M4" s="36">
        <v>1</v>
      </c>
      <c r="O4" s="7">
        <v>605</v>
      </c>
      <c r="P4" s="5">
        <v>612</v>
      </c>
      <c r="Q4" s="8">
        <f>(P4-O4)+1</f>
        <v>8</v>
      </c>
      <c r="S4" s="7">
        <v>97</v>
      </c>
      <c r="T4" s="5">
        <v>102</v>
      </c>
      <c r="U4" s="8">
        <f>(T4-S4)+1</f>
        <v>6</v>
      </c>
      <c r="W4" s="7">
        <v>613</v>
      </c>
      <c r="X4" s="8">
        <v>1</v>
      </c>
      <c r="Z4" s="5">
        <v>613</v>
      </c>
    </row>
    <row r="5" spans="2:41" x14ac:dyDescent="0.3">
      <c r="B5" s="7">
        <v>60</v>
      </c>
      <c r="C5" s="5">
        <v>69</v>
      </c>
      <c r="D5" s="5">
        <f t="shared" si="0"/>
        <v>10</v>
      </c>
      <c r="E5" s="8">
        <v>1</v>
      </c>
      <c r="G5" s="7"/>
      <c r="H5" s="8"/>
      <c r="J5" s="37">
        <v>303</v>
      </c>
      <c r="K5" s="38">
        <v>304</v>
      </c>
      <c r="L5" s="38">
        <f t="shared" si="1"/>
        <v>2</v>
      </c>
      <c r="M5" s="39">
        <v>1</v>
      </c>
      <c r="O5" s="7"/>
      <c r="Q5" s="8"/>
      <c r="S5" s="7">
        <v>112</v>
      </c>
      <c r="T5" s="5">
        <v>142</v>
      </c>
      <c r="U5" s="8">
        <f>(T5-S5)+1</f>
        <v>31</v>
      </c>
      <c r="W5" s="7"/>
      <c r="X5" s="8"/>
    </row>
    <row r="6" spans="2:41" x14ac:dyDescent="0.3">
      <c r="B6" s="7">
        <v>72</v>
      </c>
      <c r="C6" s="5">
        <v>73</v>
      </c>
      <c r="D6" s="5">
        <f t="shared" si="0"/>
        <v>2</v>
      </c>
      <c r="E6" s="8">
        <v>1</v>
      </c>
      <c r="G6" s="7"/>
      <c r="H6" s="8"/>
      <c r="J6" s="34">
        <v>307</v>
      </c>
      <c r="K6" s="35">
        <v>308</v>
      </c>
      <c r="L6" s="35">
        <f t="shared" si="1"/>
        <v>2</v>
      </c>
      <c r="M6" s="36">
        <v>1</v>
      </c>
      <c r="O6" s="7"/>
      <c r="Q6" s="8"/>
      <c r="S6" s="7">
        <v>214</v>
      </c>
      <c r="T6" s="5">
        <v>219</v>
      </c>
      <c r="U6" s="8">
        <f>(T6-S6)+1</f>
        <v>6</v>
      </c>
      <c r="W6" s="7"/>
      <c r="X6" s="8"/>
    </row>
    <row r="7" spans="2:41" x14ac:dyDescent="0.3">
      <c r="B7" s="7">
        <v>76</v>
      </c>
      <c r="C7" s="5">
        <v>78</v>
      </c>
      <c r="D7" s="5">
        <f t="shared" si="0"/>
        <v>3</v>
      </c>
      <c r="E7" s="8">
        <v>1</v>
      </c>
      <c r="G7" s="7"/>
      <c r="H7" s="8"/>
      <c r="J7" s="34">
        <v>312</v>
      </c>
      <c r="K7" s="35">
        <v>313</v>
      </c>
      <c r="L7" s="35">
        <f t="shared" si="1"/>
        <v>2</v>
      </c>
      <c r="M7" s="36">
        <v>1</v>
      </c>
      <c r="O7" s="7"/>
      <c r="Q7" s="8"/>
      <c r="S7" s="7">
        <v>314</v>
      </c>
      <c r="T7" s="5">
        <v>317</v>
      </c>
      <c r="U7" s="8">
        <f t="shared" ref="U7:U8" si="2">(T7-S7)+1</f>
        <v>4</v>
      </c>
      <c r="W7" s="7"/>
      <c r="X7" s="8"/>
    </row>
    <row r="8" spans="2:41" x14ac:dyDescent="0.3">
      <c r="B8" s="7">
        <v>85</v>
      </c>
      <c r="C8" s="5">
        <v>94</v>
      </c>
      <c r="D8" s="5">
        <f t="shared" si="0"/>
        <v>10</v>
      </c>
      <c r="E8" s="8">
        <v>1</v>
      </c>
      <c r="G8" s="7"/>
      <c r="H8" s="8"/>
      <c r="J8" s="37">
        <v>421</v>
      </c>
      <c r="K8" s="38">
        <v>422</v>
      </c>
      <c r="L8" s="38">
        <f t="shared" si="1"/>
        <v>2</v>
      </c>
      <c r="M8" s="39">
        <v>1</v>
      </c>
      <c r="O8" s="7"/>
      <c r="Q8" s="8"/>
      <c r="S8" s="7">
        <v>565</v>
      </c>
      <c r="T8" s="5">
        <v>589</v>
      </c>
      <c r="U8" s="8">
        <f t="shared" si="2"/>
        <v>25</v>
      </c>
      <c r="W8" s="7"/>
      <c r="X8" s="8"/>
    </row>
    <row r="9" spans="2:41" x14ac:dyDescent="0.3">
      <c r="B9" s="7">
        <v>108</v>
      </c>
      <c r="C9" s="5">
        <v>108</v>
      </c>
      <c r="D9" s="5">
        <f t="shared" si="0"/>
        <v>1</v>
      </c>
      <c r="E9" s="8">
        <v>1</v>
      </c>
      <c r="G9" s="7"/>
      <c r="H9" s="8"/>
      <c r="J9" s="37">
        <v>438</v>
      </c>
      <c r="K9" s="38">
        <v>440</v>
      </c>
      <c r="L9" s="38">
        <f t="shared" si="1"/>
        <v>3</v>
      </c>
      <c r="M9" s="39">
        <v>1</v>
      </c>
      <c r="O9" s="7"/>
      <c r="Q9" s="8"/>
      <c r="S9" s="7"/>
      <c r="U9" s="8"/>
      <c r="W9" s="7"/>
      <c r="X9" s="8"/>
    </row>
    <row r="10" spans="2:41" x14ac:dyDescent="0.3">
      <c r="B10" s="7">
        <v>111</v>
      </c>
      <c r="C10" s="5">
        <v>111</v>
      </c>
      <c r="D10" s="5">
        <f t="shared" si="0"/>
        <v>1</v>
      </c>
      <c r="E10" s="8">
        <v>1</v>
      </c>
      <c r="G10" s="7"/>
      <c r="H10" s="8"/>
      <c r="J10" s="37">
        <v>445</v>
      </c>
      <c r="K10" s="38">
        <v>446</v>
      </c>
      <c r="L10" s="38">
        <f t="shared" si="1"/>
        <v>2</v>
      </c>
      <c r="M10" s="39">
        <v>1</v>
      </c>
      <c r="O10" s="7"/>
      <c r="Q10" s="8"/>
      <c r="S10" s="7"/>
      <c r="U10" s="8"/>
      <c r="W10" s="7"/>
      <c r="X10" s="8"/>
    </row>
    <row r="11" spans="2:41" x14ac:dyDescent="0.3">
      <c r="B11" s="7">
        <v>144</v>
      </c>
      <c r="C11" s="5">
        <v>144</v>
      </c>
      <c r="D11" s="5">
        <f t="shared" si="0"/>
        <v>1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146</v>
      </c>
      <c r="C12" s="5">
        <v>147</v>
      </c>
      <c r="D12" s="5">
        <f t="shared" si="0"/>
        <v>2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150</v>
      </c>
      <c r="C13" s="5">
        <v>154</v>
      </c>
      <c r="D13" s="5">
        <f t="shared" si="0"/>
        <v>5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161</v>
      </c>
      <c r="C14" s="5">
        <v>163</v>
      </c>
      <c r="D14" s="5">
        <f t="shared" si="0"/>
        <v>3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188</v>
      </c>
      <c r="C15" s="5">
        <v>188</v>
      </c>
      <c r="D15" s="5">
        <f t="shared" si="0"/>
        <v>1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194</v>
      </c>
      <c r="C16" s="5">
        <v>199</v>
      </c>
      <c r="D16" s="5">
        <f t="shared" si="0"/>
        <v>6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24" x14ac:dyDescent="0.3">
      <c r="B17" s="7">
        <v>203</v>
      </c>
      <c r="C17" s="5">
        <v>204</v>
      </c>
      <c r="D17" s="5">
        <f t="shared" si="0"/>
        <v>2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24" x14ac:dyDescent="0.3">
      <c r="B18" s="7">
        <v>211</v>
      </c>
      <c r="C18" s="5">
        <v>213</v>
      </c>
      <c r="D18" s="5">
        <f t="shared" si="0"/>
        <v>3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24" x14ac:dyDescent="0.3">
      <c r="B19" s="7">
        <v>233</v>
      </c>
      <c r="C19" s="5">
        <v>236</v>
      </c>
      <c r="D19" s="5">
        <f t="shared" si="0"/>
        <v>4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238</v>
      </c>
      <c r="C20" s="5">
        <v>244</v>
      </c>
      <c r="D20" s="5">
        <f t="shared" si="0"/>
        <v>7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250</v>
      </c>
      <c r="C21" s="5">
        <v>255</v>
      </c>
      <c r="D21" s="5">
        <f t="shared" si="0"/>
        <v>6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258</v>
      </c>
      <c r="C22" s="5">
        <v>258</v>
      </c>
      <c r="D22" s="5">
        <f t="shared" si="0"/>
        <v>1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280</v>
      </c>
      <c r="C23" s="5">
        <v>280</v>
      </c>
      <c r="D23" s="5">
        <f t="shared" si="0"/>
        <v>1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299</v>
      </c>
      <c r="C24" s="5">
        <v>299</v>
      </c>
      <c r="D24" s="5">
        <f t="shared" si="0"/>
        <v>1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305</v>
      </c>
      <c r="C25" s="5">
        <v>306</v>
      </c>
      <c r="D25" s="5">
        <f t="shared" si="0"/>
        <v>2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311</v>
      </c>
      <c r="C26" s="5">
        <v>311</v>
      </c>
      <c r="D26" s="5">
        <f t="shared" si="0"/>
        <v>1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318</v>
      </c>
      <c r="C27" s="5">
        <v>323</v>
      </c>
      <c r="D27" s="5">
        <f t="shared" si="0"/>
        <v>6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332</v>
      </c>
      <c r="C28" s="5">
        <v>332</v>
      </c>
      <c r="D28" s="5">
        <f t="shared" si="0"/>
        <v>1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367</v>
      </c>
      <c r="C29" s="5">
        <v>374</v>
      </c>
      <c r="D29" s="5">
        <f t="shared" si="0"/>
        <v>8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426</v>
      </c>
      <c r="C30" s="5">
        <v>426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476</v>
      </c>
      <c r="C31" s="5">
        <v>478</v>
      </c>
      <c r="D31" s="5">
        <f t="shared" si="0"/>
        <v>3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487</v>
      </c>
      <c r="C32" s="5">
        <v>497</v>
      </c>
      <c r="D32" s="5">
        <f t="shared" si="0"/>
        <v>11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41" x14ac:dyDescent="0.3">
      <c r="B33" s="7">
        <v>510</v>
      </c>
      <c r="C33" s="5">
        <v>510</v>
      </c>
      <c r="D33" s="5">
        <f t="shared" si="0"/>
        <v>1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41" x14ac:dyDescent="0.3">
      <c r="B34" s="7">
        <v>521</v>
      </c>
      <c r="C34" s="5">
        <v>530</v>
      </c>
      <c r="D34" s="5">
        <f t="shared" si="0"/>
        <v>10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41" x14ac:dyDescent="0.3">
      <c r="B35" s="9"/>
      <c r="C35" s="10"/>
      <c r="D35" s="10"/>
      <c r="E35" s="11"/>
      <c r="G35" s="9"/>
      <c r="H35" s="11"/>
      <c r="J35" s="9"/>
      <c r="K35" s="10"/>
      <c r="L35" s="10"/>
      <c r="M35" s="11"/>
      <c r="O35" s="9"/>
      <c r="P35" s="10"/>
      <c r="Q35" s="11"/>
      <c r="S35" s="9"/>
      <c r="T35" s="10"/>
      <c r="U35" s="11"/>
      <c r="W35" s="9"/>
      <c r="X35" s="11"/>
    </row>
    <row r="37" spans="2:41" x14ac:dyDescent="0.3">
      <c r="D37" s="5">
        <f>SUM(D4:D35)</f>
        <v>170</v>
      </c>
      <c r="E37" s="5">
        <f>SUM(E4:E35)</f>
        <v>31</v>
      </c>
      <c r="H37" s="5">
        <f>SUM(H4:H35)</f>
        <v>1</v>
      </c>
      <c r="L37" s="5">
        <f>SUM(L4:L35)</f>
        <v>16</v>
      </c>
      <c r="M37" s="5">
        <f>SUM(M4:M35)</f>
        <v>7</v>
      </c>
      <c r="Q37" s="5">
        <f>SUM(Q4:Q35)</f>
        <v>8</v>
      </c>
      <c r="U37" s="5">
        <f>SUM(U4:U35)</f>
        <v>72</v>
      </c>
      <c r="X37" s="5">
        <f>SUM(X4:X35)</f>
        <v>1</v>
      </c>
      <c r="Z37" s="5">
        <f>SUM(Z4:Z35)</f>
        <v>613</v>
      </c>
      <c r="AA37" s="5">
        <f>Z37-(Q37+U37+X37)</f>
        <v>532</v>
      </c>
      <c r="AB37" s="6">
        <f>((D37+H37)/AA37)*100</f>
        <v>32.142857142857146</v>
      </c>
      <c r="AC37" s="6">
        <f>100-AB37</f>
        <v>67.857142857142861</v>
      </c>
      <c r="AD37" s="6">
        <f>(L37/AA37)*100</f>
        <v>3.007518796992481</v>
      </c>
      <c r="AE37" s="6">
        <f>B4/120</f>
        <v>8.3333333333333332E-3</v>
      </c>
      <c r="AF37" s="6">
        <f>G4/120</f>
        <v>5.0333333333333332</v>
      </c>
      <c r="AG37" s="6">
        <f>Q4/120</f>
        <v>6.6666666666666666E-2</v>
      </c>
      <c r="AH37" s="6">
        <f>H37</f>
        <v>1</v>
      </c>
      <c r="AI37" s="6">
        <v>0</v>
      </c>
      <c r="AJ37" s="6">
        <f>(AI37/AH37)*100</f>
        <v>0</v>
      </c>
      <c r="AK37" s="6">
        <f>E37+H37</f>
        <v>32</v>
      </c>
      <c r="AL37" s="6">
        <f>(SUM(E39:E40)/AK37)*100</f>
        <v>9.375</v>
      </c>
      <c r="AM37" s="6">
        <f>(SUM(E39:E40)/M37)*100</f>
        <v>42.857142857142854</v>
      </c>
      <c r="AN37" s="6">
        <f>(AVERAGE(L4:L35))*0.5</f>
        <v>1.1428571428571428</v>
      </c>
      <c r="AO37" s="6">
        <f>(AVERAGE(D4:D35))*0.5</f>
        <v>2.7419354838709675</v>
      </c>
    </row>
    <row r="39" spans="2:41" x14ac:dyDescent="0.3">
      <c r="B39" s="21" t="s">
        <v>25</v>
      </c>
      <c r="E39" s="5">
        <v>3</v>
      </c>
    </row>
    <row r="40" spans="2:41" x14ac:dyDescent="0.3">
      <c r="B40" s="22" t="s">
        <v>26</v>
      </c>
      <c r="E4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O43"/>
  <sheetViews>
    <sheetView topLeftCell="R2" zoomScale="50" workbookViewId="0">
      <selection activeCell="AB40" sqref="AB40:AO4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43" t="s">
        <v>0</v>
      </c>
      <c r="C2" s="44"/>
      <c r="D2" s="44"/>
      <c r="E2" s="45"/>
      <c r="F2" s="13"/>
      <c r="G2" s="46" t="s">
        <v>4</v>
      </c>
      <c r="H2" s="47"/>
      <c r="I2" s="13"/>
      <c r="J2" s="48" t="s">
        <v>15</v>
      </c>
      <c r="K2" s="49"/>
      <c r="L2" s="49"/>
      <c r="M2" s="50"/>
      <c r="N2" s="13"/>
      <c r="O2" s="51" t="s">
        <v>7</v>
      </c>
      <c r="P2" s="52"/>
      <c r="Q2" s="53"/>
      <c r="R2" s="13"/>
      <c r="S2" s="54" t="s">
        <v>29</v>
      </c>
      <c r="T2" s="55"/>
      <c r="U2" s="56"/>
      <c r="V2" s="13"/>
      <c r="W2" s="41" t="s">
        <v>8</v>
      </c>
      <c r="X2" s="42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41</v>
      </c>
      <c r="C4" s="5">
        <v>42</v>
      </c>
      <c r="D4" s="5">
        <f t="shared" ref="D4:D31" si="0">(C4-B4)+1</f>
        <v>2</v>
      </c>
      <c r="E4" s="8">
        <v>1</v>
      </c>
      <c r="G4" s="7">
        <v>141</v>
      </c>
      <c r="H4" s="8">
        <v>1</v>
      </c>
      <c r="J4" s="34">
        <v>240</v>
      </c>
      <c r="K4" s="35">
        <v>242</v>
      </c>
      <c r="L4" s="35">
        <f>(K4-J4)+1</f>
        <v>3</v>
      </c>
      <c r="M4" s="36">
        <v>1</v>
      </c>
      <c r="O4" s="7">
        <v>142</v>
      </c>
      <c r="P4" s="5">
        <v>155</v>
      </c>
      <c r="Q4" s="8">
        <f t="shared" ref="Q4:Q12" si="1">(P4-O4)+1</f>
        <v>14</v>
      </c>
      <c r="S4" s="7"/>
      <c r="U4" s="8"/>
      <c r="W4" s="7">
        <v>588</v>
      </c>
      <c r="X4" s="8"/>
      <c r="Z4" s="5">
        <v>588</v>
      </c>
    </row>
    <row r="5" spans="2:41" x14ac:dyDescent="0.3">
      <c r="B5" s="7">
        <v>46</v>
      </c>
      <c r="C5" s="5">
        <v>52</v>
      </c>
      <c r="D5" s="5">
        <f t="shared" si="0"/>
        <v>7</v>
      </c>
      <c r="E5" s="8">
        <v>1</v>
      </c>
      <c r="G5" s="7">
        <v>193</v>
      </c>
      <c r="H5" s="8">
        <v>1</v>
      </c>
      <c r="J5" s="7"/>
      <c r="M5" s="8"/>
      <c r="O5" s="7">
        <v>194</v>
      </c>
      <c r="P5" s="5">
        <v>217</v>
      </c>
      <c r="Q5" s="8">
        <f t="shared" si="1"/>
        <v>24</v>
      </c>
      <c r="S5" s="7"/>
      <c r="U5" s="8"/>
      <c r="W5" s="7"/>
      <c r="X5" s="8"/>
    </row>
    <row r="6" spans="2:41" x14ac:dyDescent="0.3">
      <c r="B6" s="7">
        <v>73</v>
      </c>
      <c r="C6" s="5">
        <v>77</v>
      </c>
      <c r="D6" s="5">
        <f t="shared" si="0"/>
        <v>5</v>
      </c>
      <c r="E6" s="8">
        <v>1</v>
      </c>
      <c r="G6" s="7">
        <v>254</v>
      </c>
      <c r="H6" s="8">
        <v>1</v>
      </c>
      <c r="J6" s="7"/>
      <c r="M6" s="8"/>
      <c r="O6" s="7">
        <v>255</v>
      </c>
      <c r="P6" s="5">
        <v>279</v>
      </c>
      <c r="Q6" s="8">
        <f t="shared" si="1"/>
        <v>25</v>
      </c>
      <c r="S6" s="7"/>
      <c r="U6" s="8"/>
      <c r="W6" s="7"/>
      <c r="X6" s="8"/>
    </row>
    <row r="7" spans="2:41" x14ac:dyDescent="0.3">
      <c r="B7" s="7">
        <v>82</v>
      </c>
      <c r="C7" s="5">
        <v>82</v>
      </c>
      <c r="D7" s="5">
        <f t="shared" si="0"/>
        <v>1</v>
      </c>
      <c r="E7" s="8">
        <v>1</v>
      </c>
      <c r="G7" s="7">
        <v>303</v>
      </c>
      <c r="H7" s="8">
        <v>1</v>
      </c>
      <c r="J7" s="7"/>
      <c r="M7" s="8"/>
      <c r="O7" s="7">
        <v>304</v>
      </c>
      <c r="P7" s="5">
        <v>322</v>
      </c>
      <c r="Q7" s="8">
        <f t="shared" si="1"/>
        <v>19</v>
      </c>
      <c r="S7" s="7"/>
      <c r="U7" s="8"/>
      <c r="W7" s="7"/>
      <c r="X7" s="8"/>
    </row>
    <row r="8" spans="2:41" x14ac:dyDescent="0.3">
      <c r="B8" s="7">
        <v>92</v>
      </c>
      <c r="C8" s="5">
        <v>92</v>
      </c>
      <c r="D8" s="5">
        <f t="shared" si="0"/>
        <v>1</v>
      </c>
      <c r="E8" s="8">
        <v>1</v>
      </c>
      <c r="G8" s="7">
        <v>336</v>
      </c>
      <c r="H8" s="8">
        <v>1</v>
      </c>
      <c r="J8" s="7"/>
      <c r="M8" s="8"/>
      <c r="O8" s="7">
        <v>337</v>
      </c>
      <c r="P8" s="5">
        <v>377</v>
      </c>
      <c r="Q8" s="8">
        <f t="shared" si="1"/>
        <v>41</v>
      </c>
      <c r="S8" s="7"/>
      <c r="U8" s="8"/>
      <c r="W8" s="7"/>
      <c r="X8" s="8"/>
    </row>
    <row r="9" spans="2:41" x14ac:dyDescent="0.3">
      <c r="B9" s="7">
        <v>94</v>
      </c>
      <c r="C9" s="5">
        <v>98</v>
      </c>
      <c r="D9" s="5">
        <f t="shared" si="0"/>
        <v>5</v>
      </c>
      <c r="E9" s="8">
        <v>1</v>
      </c>
      <c r="G9" s="7">
        <v>388</v>
      </c>
      <c r="H9" s="8">
        <v>1</v>
      </c>
      <c r="J9" s="7"/>
      <c r="M9" s="8"/>
      <c r="O9" s="7">
        <v>389</v>
      </c>
      <c r="P9" s="5">
        <v>408</v>
      </c>
      <c r="Q9" s="8">
        <f t="shared" si="1"/>
        <v>20</v>
      </c>
      <c r="S9" s="7"/>
      <c r="U9" s="8"/>
      <c r="W9" s="7"/>
      <c r="X9" s="8"/>
    </row>
    <row r="10" spans="2:41" x14ac:dyDescent="0.3">
      <c r="B10" s="7">
        <v>106</v>
      </c>
      <c r="C10" s="5">
        <v>115</v>
      </c>
      <c r="D10" s="5">
        <f t="shared" si="0"/>
        <v>10</v>
      </c>
      <c r="E10" s="8">
        <v>1</v>
      </c>
      <c r="G10" s="7">
        <v>438</v>
      </c>
      <c r="H10" s="8">
        <v>1</v>
      </c>
      <c r="J10" s="7"/>
      <c r="M10" s="8"/>
      <c r="O10" s="7">
        <v>439</v>
      </c>
      <c r="P10" s="5">
        <v>453</v>
      </c>
      <c r="Q10" s="8">
        <f t="shared" si="1"/>
        <v>15</v>
      </c>
      <c r="S10" s="7"/>
      <c r="U10" s="8"/>
      <c r="W10" s="7"/>
      <c r="X10" s="8"/>
    </row>
    <row r="11" spans="2:41" x14ac:dyDescent="0.3">
      <c r="B11" s="7">
        <v>118</v>
      </c>
      <c r="C11" s="5">
        <v>125</v>
      </c>
      <c r="D11" s="5">
        <f t="shared" si="0"/>
        <v>8</v>
      </c>
      <c r="E11" s="8">
        <v>1</v>
      </c>
      <c r="G11" s="7">
        <v>512</v>
      </c>
      <c r="H11" s="8">
        <v>1</v>
      </c>
      <c r="J11" s="7"/>
      <c r="M11" s="8"/>
      <c r="O11" s="7">
        <v>513</v>
      </c>
      <c r="P11" s="5">
        <v>536</v>
      </c>
      <c r="Q11" s="8">
        <f t="shared" si="1"/>
        <v>24</v>
      </c>
      <c r="S11" s="7"/>
      <c r="U11" s="8"/>
      <c r="W11" s="7"/>
      <c r="X11" s="8"/>
    </row>
    <row r="12" spans="2:41" x14ac:dyDescent="0.3">
      <c r="B12" s="7">
        <v>140</v>
      </c>
      <c r="C12" s="5">
        <v>140</v>
      </c>
      <c r="D12" s="5">
        <f t="shared" si="0"/>
        <v>1</v>
      </c>
      <c r="E12" s="8">
        <v>1</v>
      </c>
      <c r="G12" s="7">
        <v>569</v>
      </c>
      <c r="H12" s="8">
        <v>1</v>
      </c>
      <c r="J12" s="7"/>
      <c r="M12" s="8"/>
      <c r="O12" s="7">
        <v>570</v>
      </c>
      <c r="P12" s="5">
        <v>587</v>
      </c>
      <c r="Q12" s="8">
        <f t="shared" si="1"/>
        <v>18</v>
      </c>
      <c r="S12" s="7"/>
      <c r="U12" s="8"/>
      <c r="W12" s="7"/>
      <c r="X12" s="8"/>
    </row>
    <row r="13" spans="2:41" x14ac:dyDescent="0.3">
      <c r="B13" s="7">
        <v>159</v>
      </c>
      <c r="C13" s="5">
        <v>164</v>
      </c>
      <c r="D13" s="5">
        <f t="shared" si="0"/>
        <v>6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170</v>
      </c>
      <c r="C14" s="5">
        <v>171</v>
      </c>
      <c r="D14" s="5">
        <f t="shared" si="0"/>
        <v>2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191</v>
      </c>
      <c r="C15" s="5">
        <v>192</v>
      </c>
      <c r="D15" s="5">
        <f t="shared" si="0"/>
        <v>2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230</v>
      </c>
      <c r="C16" s="5">
        <v>234</v>
      </c>
      <c r="D16" s="5">
        <f t="shared" si="0"/>
        <v>5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24" x14ac:dyDescent="0.3">
      <c r="B17" s="7">
        <v>239</v>
      </c>
      <c r="C17" s="5">
        <v>239</v>
      </c>
      <c r="D17" s="5">
        <f t="shared" si="0"/>
        <v>1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24" x14ac:dyDescent="0.3">
      <c r="B18" s="7">
        <v>251</v>
      </c>
      <c r="C18" s="5">
        <v>253</v>
      </c>
      <c r="D18" s="5">
        <f t="shared" si="0"/>
        <v>3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24" x14ac:dyDescent="0.3">
      <c r="B19" s="7">
        <v>281</v>
      </c>
      <c r="C19" s="5">
        <v>285</v>
      </c>
      <c r="D19" s="5">
        <f t="shared" si="0"/>
        <v>5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290</v>
      </c>
      <c r="C20" s="5">
        <v>292</v>
      </c>
      <c r="D20" s="5">
        <f t="shared" si="0"/>
        <v>3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298</v>
      </c>
      <c r="C21" s="5">
        <v>299</v>
      </c>
      <c r="D21" s="5">
        <f t="shared" si="0"/>
        <v>2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330</v>
      </c>
      <c r="C22" s="5">
        <v>330</v>
      </c>
      <c r="D22" s="5">
        <f t="shared" si="0"/>
        <v>1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332</v>
      </c>
      <c r="C23" s="5">
        <v>335</v>
      </c>
      <c r="D23" s="5">
        <f t="shared" si="0"/>
        <v>4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416</v>
      </c>
      <c r="C24" s="5">
        <v>421</v>
      </c>
      <c r="D24" s="5">
        <f t="shared" si="0"/>
        <v>6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425</v>
      </c>
      <c r="C25" s="5">
        <v>429</v>
      </c>
      <c r="D25" s="5">
        <f t="shared" si="0"/>
        <v>5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433</v>
      </c>
      <c r="C26" s="5">
        <v>437</v>
      </c>
      <c r="D26" s="5">
        <f t="shared" si="0"/>
        <v>5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463</v>
      </c>
      <c r="C27" s="5">
        <v>468</v>
      </c>
      <c r="D27" s="5">
        <f t="shared" si="0"/>
        <v>6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470</v>
      </c>
      <c r="C28" s="5">
        <v>473</v>
      </c>
      <c r="D28" s="5">
        <f t="shared" si="0"/>
        <v>4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487</v>
      </c>
      <c r="C29" s="5">
        <v>511</v>
      </c>
      <c r="D29" s="5">
        <f t="shared" si="0"/>
        <v>25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557</v>
      </c>
      <c r="C30" s="5">
        <v>557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564</v>
      </c>
      <c r="C31" s="5">
        <v>568</v>
      </c>
      <c r="D31" s="5">
        <f t="shared" si="0"/>
        <v>5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/>
      <c r="E32" s="8"/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41" x14ac:dyDescent="0.3">
      <c r="B33" s="7"/>
      <c r="E33" s="8"/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41" x14ac:dyDescent="0.3">
      <c r="B34" s="7"/>
      <c r="E34" s="8"/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41" x14ac:dyDescent="0.3">
      <c r="B35" s="7"/>
      <c r="E35" s="8"/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41" x14ac:dyDescent="0.3">
      <c r="B36" s="7"/>
      <c r="E36" s="8"/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41" x14ac:dyDescent="0.3">
      <c r="B37" s="7"/>
      <c r="E37" s="8"/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41" x14ac:dyDescent="0.3">
      <c r="B38" s="9"/>
      <c r="C38" s="10"/>
      <c r="D38" s="10"/>
      <c r="E38" s="11"/>
      <c r="G38" s="9"/>
      <c r="H38" s="11"/>
      <c r="J38" s="9"/>
      <c r="K38" s="10"/>
      <c r="L38" s="10"/>
      <c r="M38" s="11"/>
      <c r="O38" s="9"/>
      <c r="P38" s="10"/>
      <c r="Q38" s="11"/>
      <c r="S38" s="9"/>
      <c r="T38" s="10"/>
      <c r="U38" s="11"/>
      <c r="W38" s="9"/>
      <c r="X38" s="11"/>
    </row>
    <row r="40" spans="2:41" x14ac:dyDescent="0.3">
      <c r="D40" s="5">
        <f>SUM(D4:D38)</f>
        <v>131</v>
      </c>
      <c r="E40" s="5">
        <f>SUM(E4:E38)</f>
        <v>28</v>
      </c>
      <c r="H40" s="5">
        <f>SUM(H4:H38)</f>
        <v>9</v>
      </c>
      <c r="L40" s="5">
        <f>SUM(L4:L38)</f>
        <v>3</v>
      </c>
      <c r="M40" s="5">
        <f>SUM(M4:M38)</f>
        <v>1</v>
      </c>
      <c r="Q40" s="5">
        <f>SUM(Q4:Q38)</f>
        <v>200</v>
      </c>
      <c r="U40" s="5">
        <f>SUM(U4:U38)</f>
        <v>0</v>
      </c>
      <c r="X40" s="5">
        <f>SUM(X4:X38)</f>
        <v>0</v>
      </c>
      <c r="Z40" s="5">
        <f>SUM(Z4:Z38)</f>
        <v>588</v>
      </c>
      <c r="AA40" s="5">
        <f>Z40-(Q40+U40+X40)</f>
        <v>388</v>
      </c>
      <c r="AB40" s="6">
        <f>((D40+H40)/AA40)*100</f>
        <v>36.082474226804123</v>
      </c>
      <c r="AC40" s="6">
        <f>100-AB40</f>
        <v>63.917525773195877</v>
      </c>
      <c r="AD40" s="6">
        <f>(L40/AA40)*100</f>
        <v>0.77319587628865982</v>
      </c>
      <c r="AE40" s="6">
        <f>B4/120</f>
        <v>0.34166666666666667</v>
      </c>
      <c r="AF40" s="6">
        <f>G4/120</f>
        <v>1.175</v>
      </c>
      <c r="AG40" s="6">
        <f>Q12/120</f>
        <v>0.15</v>
      </c>
      <c r="AH40" s="6">
        <f>H40</f>
        <v>9</v>
      </c>
      <c r="AI40" s="6">
        <v>8</v>
      </c>
      <c r="AJ40" s="6">
        <f>(AI40/AH40)*100</f>
        <v>88.888888888888886</v>
      </c>
      <c r="AK40" s="6">
        <f>E40+H40</f>
        <v>37</v>
      </c>
      <c r="AL40" s="6">
        <f>(SUM(E42:E43)/AK40)*100</f>
        <v>2.7027027027027026</v>
      </c>
      <c r="AM40" s="6">
        <f>(SUM(E42:E43)/M40)*100</f>
        <v>100</v>
      </c>
      <c r="AN40" s="6">
        <f>(AVERAGE(L4:L38))*0.5</f>
        <v>1.5</v>
      </c>
      <c r="AO40" s="6">
        <f>(AVERAGE(D4:D38))*0.5</f>
        <v>2.3392857142857144</v>
      </c>
    </row>
    <row r="42" spans="2:41" x14ac:dyDescent="0.3">
      <c r="B42" s="21" t="s">
        <v>25</v>
      </c>
      <c r="E42" s="5">
        <v>1</v>
      </c>
    </row>
    <row r="43" spans="2:41" x14ac:dyDescent="0.3">
      <c r="B43" s="22" t="s">
        <v>26</v>
      </c>
      <c r="E43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tabSelected="1" workbookViewId="0">
      <selection activeCell="P3" sqref="P3:P8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31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34</v>
      </c>
      <c r="P2" s="1" t="s">
        <v>30</v>
      </c>
    </row>
    <row r="3" spans="2:16" x14ac:dyDescent="0.2">
      <c r="B3">
        <v>2</v>
      </c>
      <c r="C3" s="40">
        <v>54.82233502538071</v>
      </c>
      <c r="D3" s="40">
        <v>45.17766497461929</v>
      </c>
      <c r="E3" s="40">
        <v>1.015228426395939</v>
      </c>
      <c r="F3" s="40">
        <v>6.6666666666666666E-2</v>
      </c>
      <c r="G3" s="40">
        <v>1.85</v>
      </c>
      <c r="H3" s="40">
        <v>0.24166666666666667</v>
      </c>
      <c r="I3" s="40">
        <v>1</v>
      </c>
      <c r="J3" s="40">
        <v>0</v>
      </c>
      <c r="K3" s="40">
        <v>0</v>
      </c>
      <c r="L3" s="40">
        <v>15</v>
      </c>
      <c r="M3" s="40">
        <v>0</v>
      </c>
      <c r="N3" s="40">
        <v>0</v>
      </c>
      <c r="O3" s="40">
        <v>1</v>
      </c>
      <c r="P3" s="40">
        <v>3.8214285714285716</v>
      </c>
    </row>
    <row r="4" spans="2:16" x14ac:dyDescent="0.2">
      <c r="B4">
        <v>3</v>
      </c>
      <c r="C4" s="40">
        <v>44.131455399061032</v>
      </c>
      <c r="D4" s="40">
        <v>55.868544600938968</v>
      </c>
      <c r="E4" s="40">
        <v>0</v>
      </c>
      <c r="F4" s="40">
        <v>4.1666666666666664E-2</v>
      </c>
      <c r="G4" s="40">
        <v>1.7749999999999999</v>
      </c>
      <c r="H4" s="40">
        <v>0.29166666666666669</v>
      </c>
      <c r="I4" s="40">
        <v>1</v>
      </c>
      <c r="J4" s="40">
        <v>0</v>
      </c>
      <c r="K4" s="40">
        <v>0</v>
      </c>
      <c r="L4" s="40">
        <v>21</v>
      </c>
      <c r="M4" s="40">
        <v>0</v>
      </c>
      <c r="N4" s="40">
        <v>0</v>
      </c>
      <c r="O4" s="40" t="s">
        <v>35</v>
      </c>
      <c r="P4" s="40">
        <v>2.3250000000000002</v>
      </c>
    </row>
    <row r="5" spans="2:16" x14ac:dyDescent="0.2">
      <c r="B5">
        <v>4</v>
      </c>
      <c r="C5" s="40">
        <v>16.378162450066576</v>
      </c>
      <c r="D5" s="40">
        <v>83.621837549933417</v>
      </c>
      <c r="E5" s="40">
        <v>0.53262316910785623</v>
      </c>
      <c r="F5" s="40">
        <v>0.40833333333333333</v>
      </c>
      <c r="G5" s="40">
        <v>6.8833333333333337</v>
      </c>
      <c r="H5" s="40">
        <v>0.13333333333333333</v>
      </c>
      <c r="I5" s="40">
        <v>1</v>
      </c>
      <c r="J5" s="40">
        <v>0</v>
      </c>
      <c r="K5" s="40">
        <v>0</v>
      </c>
      <c r="L5" s="40">
        <v>30</v>
      </c>
      <c r="M5" s="40">
        <v>3.3333333333333335</v>
      </c>
      <c r="N5" s="40">
        <v>50</v>
      </c>
      <c r="O5" s="40">
        <v>1</v>
      </c>
      <c r="P5" s="40">
        <v>2.103448275862069</v>
      </c>
    </row>
    <row r="6" spans="2:16" x14ac:dyDescent="0.2">
      <c r="B6">
        <v>5</v>
      </c>
      <c r="C6" s="40">
        <v>32.142857142857146</v>
      </c>
      <c r="D6" s="40">
        <v>67.857142857142861</v>
      </c>
      <c r="E6" s="40">
        <v>3.007518796992481</v>
      </c>
      <c r="F6" s="40">
        <v>8.3333333333333332E-3</v>
      </c>
      <c r="G6" s="40">
        <v>5.0333333333333332</v>
      </c>
      <c r="H6" s="40">
        <v>6.6666666666666666E-2</v>
      </c>
      <c r="I6" s="40">
        <v>1</v>
      </c>
      <c r="J6" s="40">
        <v>0</v>
      </c>
      <c r="K6" s="40">
        <v>0</v>
      </c>
      <c r="L6" s="40">
        <v>32</v>
      </c>
      <c r="M6" s="40">
        <v>9.375</v>
      </c>
      <c r="N6" s="40">
        <v>42.857142857142854</v>
      </c>
      <c r="O6" s="40">
        <v>1.1428571428571428</v>
      </c>
      <c r="P6" s="40">
        <v>2.7419354838709675</v>
      </c>
    </row>
    <row r="7" spans="2:16" x14ac:dyDescent="0.2">
      <c r="B7">
        <v>6</v>
      </c>
      <c r="C7" s="40">
        <v>36.082474226804123</v>
      </c>
      <c r="D7" s="40">
        <v>63.917525773195877</v>
      </c>
      <c r="E7" s="40">
        <v>0.77319587628865982</v>
      </c>
      <c r="F7" s="40">
        <v>0.34166666666666667</v>
      </c>
      <c r="G7" s="40">
        <v>1.175</v>
      </c>
      <c r="H7" s="40">
        <v>0.15</v>
      </c>
      <c r="I7" s="40">
        <v>9</v>
      </c>
      <c r="J7" s="40">
        <v>8</v>
      </c>
      <c r="K7" s="40">
        <v>88.888888888888886</v>
      </c>
      <c r="L7" s="40">
        <v>37</v>
      </c>
      <c r="M7" s="40">
        <v>2.7027027027027026</v>
      </c>
      <c r="N7" s="40">
        <v>100</v>
      </c>
      <c r="O7" s="40">
        <v>1.5</v>
      </c>
      <c r="P7" s="40">
        <v>2.3392857142857144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2024-10-30T23:29:30Z</dcterms:modified>
</cp:coreProperties>
</file>