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4/2024-10-11 Ex327/"/>
    </mc:Choice>
  </mc:AlternateContent>
  <xr:revisionPtr revIDLastSave="0" documentId="13_ncr:1_{8DFC6AB6-47B4-9543-8FDA-3952DF9D6721}" xr6:coauthVersionLast="47" xr6:coauthVersionMax="47" xr10:uidLastSave="{00000000-0000-0000-0000-000000000000}"/>
  <bookViews>
    <workbookView xWindow="0" yWindow="580" windowWidth="28800" windowHeight="16300" activeTab="5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6" sheetId="23" r:id="rId5"/>
    <sheet name="Worm 7" sheetId="24" r:id="rId6"/>
    <sheet name="Compiled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7" i="24" l="1"/>
  <c r="Q4" i="24"/>
  <c r="AG12" i="23"/>
  <c r="D5" i="23"/>
  <c r="D6" i="23"/>
  <c r="D7" i="23"/>
  <c r="D8" i="23"/>
  <c r="D9" i="23"/>
  <c r="D4" i="23"/>
  <c r="Q4" i="23"/>
  <c r="Q12" i="23" s="1"/>
  <c r="AG43" i="21"/>
  <c r="U5" i="21"/>
  <c r="U6" i="21"/>
  <c r="U7" i="21"/>
  <c r="U4" i="21"/>
  <c r="Q4" i="21"/>
  <c r="L4" i="21"/>
  <c r="D5" i="21"/>
  <c r="D6" i="21"/>
  <c r="D7" i="21"/>
  <c r="D8" i="21"/>
  <c r="AO43" i="21" s="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0" i="21"/>
  <c r="D4" i="21"/>
  <c r="E43" i="21"/>
  <c r="H43" i="21"/>
  <c r="L43" i="21"/>
  <c r="M43" i="21"/>
  <c r="AM43" i="21" s="1"/>
  <c r="Q43" i="21"/>
  <c r="U43" i="21"/>
  <c r="X43" i="21"/>
  <c r="Z43" i="21"/>
  <c r="AE43" i="21"/>
  <c r="AF43" i="21"/>
  <c r="AN43" i="21"/>
  <c r="AG22" i="20"/>
  <c r="U4" i="20"/>
  <c r="Q4" i="20"/>
  <c r="L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4" i="20"/>
  <c r="AG30" i="19"/>
  <c r="U4" i="19"/>
  <c r="Q4" i="19"/>
  <c r="Q30" i="19" s="1"/>
  <c r="L5" i="19"/>
  <c r="L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4" i="19"/>
  <c r="AG8" i="3"/>
  <c r="Q4" i="3"/>
  <c r="D5" i="3"/>
  <c r="D4" i="3"/>
  <c r="AO8" i="3"/>
  <c r="AF8" i="3"/>
  <c r="AE8" i="3"/>
  <c r="Z8" i="3"/>
  <c r="X8" i="3"/>
  <c r="U8" i="3"/>
  <c r="Q8" i="3"/>
  <c r="M8" i="3"/>
  <c r="L8" i="3"/>
  <c r="H8" i="3"/>
  <c r="AH8" i="3" s="1"/>
  <c r="AJ8" i="3" s="1"/>
  <c r="E8" i="3"/>
  <c r="D8" i="3"/>
  <c r="AO30" i="19"/>
  <c r="AN30" i="19"/>
  <c r="AF30" i="19"/>
  <c r="AE30" i="19"/>
  <c r="Z30" i="19"/>
  <c r="X30" i="19"/>
  <c r="U30" i="19"/>
  <c r="M30" i="19"/>
  <c r="AM30" i="19" s="1"/>
  <c r="L30" i="19"/>
  <c r="H30" i="19"/>
  <c r="AH30" i="19" s="1"/>
  <c r="AJ30" i="19" s="1"/>
  <c r="E30" i="19"/>
  <c r="AN22" i="20"/>
  <c r="AF22" i="20"/>
  <c r="AE22" i="20"/>
  <c r="Z22" i="20"/>
  <c r="X22" i="20"/>
  <c r="U22" i="20"/>
  <c r="Q22" i="20"/>
  <c r="M22" i="20"/>
  <c r="AM22" i="20" s="1"/>
  <c r="L22" i="20"/>
  <c r="H22" i="20"/>
  <c r="AH22" i="20" s="1"/>
  <c r="AJ22" i="20" s="1"/>
  <c r="E22" i="20"/>
  <c r="AO7" i="24"/>
  <c r="AN7" i="24"/>
  <c r="AF7" i="24"/>
  <c r="Z7" i="24"/>
  <c r="X7" i="24"/>
  <c r="U7" i="24"/>
  <c r="Q7" i="24"/>
  <c r="M7" i="24"/>
  <c r="AM7" i="24" s="1"/>
  <c r="L7" i="24"/>
  <c r="H7" i="24"/>
  <c r="E7" i="24"/>
  <c r="D7" i="24"/>
  <c r="AO12" i="23"/>
  <c r="AF12" i="23"/>
  <c r="AE12" i="23"/>
  <c r="Z12" i="23"/>
  <c r="X12" i="23"/>
  <c r="U12" i="23"/>
  <c r="M12" i="23"/>
  <c r="L12" i="23"/>
  <c r="H12" i="23"/>
  <c r="AH12" i="23" s="1"/>
  <c r="AJ12" i="23" s="1"/>
  <c r="E12" i="23"/>
  <c r="AK12" i="23" s="1"/>
  <c r="AL12" i="23" s="1"/>
  <c r="D12" i="23"/>
  <c r="AK7" i="24" l="1"/>
  <c r="AL7" i="24" s="1"/>
  <c r="AA7" i="24"/>
  <c r="AD7" i="24" s="1"/>
  <c r="AH7" i="24"/>
  <c r="AJ7" i="24" s="1"/>
  <c r="AA12" i="23"/>
  <c r="AB12" i="23" s="1"/>
  <c r="AC12" i="23" s="1"/>
  <c r="AK43" i="21"/>
  <c r="AL43" i="21" s="1"/>
  <c r="D43" i="21"/>
  <c r="AA43" i="21"/>
  <c r="AB43" i="21" s="1"/>
  <c r="AC43" i="21" s="1"/>
  <c r="AH43" i="21"/>
  <c r="AJ43" i="21" s="1"/>
  <c r="D22" i="20"/>
  <c r="AO22" i="20"/>
  <c r="AK22" i="20"/>
  <c r="AL22" i="20" s="1"/>
  <c r="AA22" i="20"/>
  <c r="AD22" i="20" s="1"/>
  <c r="D30" i="19"/>
  <c r="AK30" i="19"/>
  <c r="AL30" i="19" s="1"/>
  <c r="AA30" i="19"/>
  <c r="AD30" i="19" s="1"/>
  <c r="AA8" i="3"/>
  <c r="AD8" i="3" s="1"/>
  <c r="AK8" i="3"/>
  <c r="AL8" i="3" s="1"/>
  <c r="AB7" i="24" l="1"/>
  <c r="AC7" i="24" s="1"/>
  <c r="AD12" i="23"/>
  <c r="AD43" i="21"/>
  <c r="AB22" i="20"/>
  <c r="AC22" i="20" s="1"/>
  <c r="AB30" i="19"/>
  <c r="AC30" i="19" s="1"/>
  <c r="AB8" i="3"/>
  <c r="AC8" i="3" s="1"/>
</calcChain>
</file>

<file path=xl/sharedStrings.xml><?xml version="1.0" encoding="utf-8"?>
<sst xmlns="http://schemas.openxmlformats.org/spreadsheetml/2006/main" count="283" uniqueCount="34">
  <si>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</si>
  <si>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</si>
  <si>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</si>
  <si>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</si>
  <si>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</si>
  <si>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</si>
  <si>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</si>
  <si>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</si>
  <si>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</si>
  <si>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</si>
  <si>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</si>
  <si>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</si>
  <si>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</si>
  <si>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</si>
  <si>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</si>
  <si>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</si>
  <si>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</si>
  <si>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</si>
  <si>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</si>
  <si>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</si>
  <si>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</si>
  <si>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</si>
  <si>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</si>
  <si>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</si>
  <si>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</si>
  <si>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</si>
  <si>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</si>
  <si>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</si>
  <si>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</si>
  <si>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Not visible/Stuck in crevice</t>
  </si>
  <si>
    <t>Average push bout duration</t>
  </si>
  <si>
    <t>Time to first push</t>
  </si>
  <si>
    <t>Average reversal time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</si>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</sst>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2" fontId="0" fillId="0" borderId="0" xfId="0" applyNumberFormat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O11"/>
  <sheetViews>
    <sheetView topLeftCell="U1" zoomScale="56" workbookViewId="0">
      <selection activeCell="AB8" sqref="AB8:AO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10</v>
      </c>
      <c r="C4" s="5">
        <v>10</v>
      </c>
      <c r="D4" s="5">
        <f>(C4-B4)+1</f>
        <v>1</v>
      </c>
      <c r="E4" s="8">
        <v>1</v>
      </c>
      <c r="G4" s="7">
        <v>18</v>
      </c>
      <c r="H4" s="8">
        <v>1</v>
      </c>
      <c r="J4" s="7"/>
      <c r="M4" s="8"/>
      <c r="O4" s="7">
        <v>19</v>
      </c>
      <c r="P4" s="5">
        <v>31</v>
      </c>
      <c r="Q4" s="8">
        <f>(P4-O4)+1</f>
        <v>13</v>
      </c>
      <c r="S4" s="7"/>
      <c r="U4" s="8"/>
      <c r="W4" s="7">
        <v>32</v>
      </c>
      <c r="X4" s="8">
        <v>1</v>
      </c>
      <c r="Z4" s="5">
        <v>32</v>
      </c>
    </row>
    <row r="5" spans="2:41" x14ac:dyDescent="0.3">
      <c r="B5" s="7">
        <v>13</v>
      </c>
      <c r="C5" s="5">
        <v>17</v>
      </c>
      <c r="D5" s="5">
        <f>(C5-B5)+1</f>
        <v>5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9"/>
      <c r="C6" s="10"/>
      <c r="D6" s="10"/>
      <c r="E6" s="11"/>
      <c r="G6" s="9"/>
      <c r="H6" s="11"/>
      <c r="J6" s="9"/>
      <c r="K6" s="10"/>
      <c r="L6" s="10"/>
      <c r="M6" s="11"/>
      <c r="O6" s="9"/>
      <c r="P6" s="10"/>
      <c r="Q6" s="11"/>
      <c r="S6" s="9"/>
      <c r="T6" s="10"/>
      <c r="U6" s="11"/>
      <c r="W6" s="9"/>
      <c r="X6" s="11"/>
    </row>
    <row r="8" spans="2:41" x14ac:dyDescent="0.3">
      <c r="D8" s="5">
        <f>SUM(D4:D6)</f>
        <v>6</v>
      </c>
      <c r="E8" s="5">
        <f>SUM(E4:E6)</f>
        <v>2</v>
      </c>
      <c r="H8" s="5">
        <f>SUM(H4:H6)</f>
        <v>1</v>
      </c>
      <c r="L8" s="5">
        <f>SUM(L4:L6)</f>
        <v>0</v>
      </c>
      <c r="M8" s="5">
        <f>SUM(M4:M6)</f>
        <v>0</v>
      </c>
      <c r="Q8" s="5">
        <f>SUM(Q4:Q6)</f>
        <v>13</v>
      </c>
      <c r="U8" s="5">
        <f>SUM(U4:U6)</f>
        <v>0</v>
      </c>
      <c r="X8" s="5">
        <f>SUM(X4:X6)</f>
        <v>1</v>
      </c>
      <c r="Z8" s="5">
        <f>SUM(Z4:Z6)</f>
        <v>32</v>
      </c>
      <c r="AA8" s="5">
        <f>Z8-(Q8+U8+X8)</f>
        <v>18</v>
      </c>
      <c r="AB8" s="6">
        <f>((D8+H8)/AA8)*100</f>
        <v>38.888888888888893</v>
      </c>
      <c r="AC8" s="6">
        <f>100-AB8</f>
        <v>61.111111111111107</v>
      </c>
      <c r="AD8" s="6">
        <f>(L8/AA8)*100</f>
        <v>0</v>
      </c>
      <c r="AE8" s="6">
        <f>B4/120</f>
        <v>8.3333333333333329E-2</v>
      </c>
      <c r="AF8" s="6">
        <f>G4/120</f>
        <v>0.15</v>
      </c>
      <c r="AG8" s="6">
        <f>Q4/120</f>
        <v>0.10833333333333334</v>
      </c>
      <c r="AH8" s="6">
        <f>H8</f>
        <v>1</v>
      </c>
      <c r="AI8" s="6">
        <v>0</v>
      </c>
      <c r="AJ8" s="6">
        <f>(AI8/AH8)*100</f>
        <v>0</v>
      </c>
      <c r="AK8" s="6">
        <f>E8+H8</f>
        <v>3</v>
      </c>
      <c r="AL8" s="6">
        <f>(SUM(E10:E11)/AK8)*100</f>
        <v>0</v>
      </c>
      <c r="AM8" s="6" t="s">
        <v>33</v>
      </c>
      <c r="AN8" s="6" t="s">
        <v>33</v>
      </c>
      <c r="AO8" s="6">
        <f>(AVERAGE(D4:D6))*0.5</f>
        <v>1.5</v>
      </c>
    </row>
    <row r="10" spans="2:41" x14ac:dyDescent="0.3">
      <c r="B10" s="21" t="s">
        <v>25</v>
      </c>
      <c r="E10" s="5">
        <v>0</v>
      </c>
    </row>
    <row r="11" spans="2:41" x14ac:dyDescent="0.3">
      <c r="B11" s="22" t="s">
        <v>26</v>
      </c>
      <c r="E11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O33"/>
  <sheetViews>
    <sheetView topLeftCell="S1" zoomScale="50" workbookViewId="0">
      <selection activeCell="AB30" sqref="AB30:AO30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5.16406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</v>
      </c>
      <c r="C4" s="5">
        <v>5</v>
      </c>
      <c r="D4" s="5">
        <f>(C4-B4)+1</f>
        <v>3</v>
      </c>
      <c r="E4" s="8">
        <v>1</v>
      </c>
      <c r="G4" s="7">
        <v>214</v>
      </c>
      <c r="H4" s="8">
        <v>1</v>
      </c>
      <c r="J4" s="23">
        <v>111</v>
      </c>
      <c r="K4" s="24">
        <v>112</v>
      </c>
      <c r="L4" s="24">
        <f>(K4-J4)+1</f>
        <v>2</v>
      </c>
      <c r="M4" s="25">
        <v>1</v>
      </c>
      <c r="O4" s="7">
        <v>215</v>
      </c>
      <c r="P4" s="5">
        <v>228</v>
      </c>
      <c r="Q4" s="8">
        <f>(P4-O4)+1</f>
        <v>14</v>
      </c>
      <c r="S4" s="7">
        <v>174</v>
      </c>
      <c r="T4" s="5">
        <v>176</v>
      </c>
      <c r="U4" s="8">
        <f>(T4-S4)+1</f>
        <v>3</v>
      </c>
      <c r="W4" s="7">
        <v>229</v>
      </c>
      <c r="X4" s="8">
        <v>1</v>
      </c>
      <c r="Z4" s="5">
        <v>229</v>
      </c>
    </row>
    <row r="5" spans="2:41" x14ac:dyDescent="0.3">
      <c r="B5" s="7">
        <v>7</v>
      </c>
      <c r="C5" s="5">
        <v>8</v>
      </c>
      <c r="D5" s="5">
        <f t="shared" ref="D5:D27" si="0">(C5-B5)+1</f>
        <v>2</v>
      </c>
      <c r="E5" s="8">
        <v>1</v>
      </c>
      <c r="G5" s="7"/>
      <c r="H5" s="8"/>
      <c r="J5" s="23">
        <v>171</v>
      </c>
      <c r="K5" s="24">
        <v>172</v>
      </c>
      <c r="L5" s="24">
        <f>(K5-J5)+1</f>
        <v>2</v>
      </c>
      <c r="M5" s="25">
        <v>1</v>
      </c>
      <c r="O5" s="7"/>
      <c r="Q5" s="8"/>
      <c r="S5" s="7"/>
      <c r="U5" s="8"/>
      <c r="W5" s="7"/>
      <c r="X5" s="8"/>
    </row>
    <row r="6" spans="2:41" x14ac:dyDescent="0.3">
      <c r="B6" s="7">
        <v>13</v>
      </c>
      <c r="C6" s="5">
        <v>14</v>
      </c>
      <c r="D6" s="5">
        <f t="shared" si="0"/>
        <v>2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16</v>
      </c>
      <c r="C7" s="5">
        <v>17</v>
      </c>
      <c r="D7" s="5">
        <f t="shared" si="0"/>
        <v>2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27</v>
      </c>
      <c r="C8" s="5">
        <v>27</v>
      </c>
      <c r="D8" s="5">
        <f t="shared" si="0"/>
        <v>1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30</v>
      </c>
      <c r="C9" s="5">
        <v>42</v>
      </c>
      <c r="D9" s="5">
        <f t="shared" si="0"/>
        <v>13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63</v>
      </c>
      <c r="C10" s="5">
        <v>64</v>
      </c>
      <c r="D10" s="5">
        <f t="shared" si="0"/>
        <v>2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66</v>
      </c>
      <c r="C11" s="5">
        <v>70</v>
      </c>
      <c r="D11" s="5">
        <f t="shared" si="0"/>
        <v>5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73</v>
      </c>
      <c r="C12" s="5">
        <v>73</v>
      </c>
      <c r="D12" s="5">
        <f t="shared" si="0"/>
        <v>1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84</v>
      </c>
      <c r="C13" s="5">
        <v>89</v>
      </c>
      <c r="D13" s="5">
        <f t="shared" si="0"/>
        <v>6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94</v>
      </c>
      <c r="C14" s="5">
        <v>105</v>
      </c>
      <c r="D14" s="5">
        <f t="shared" si="0"/>
        <v>12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108</v>
      </c>
      <c r="C15" s="5">
        <v>109</v>
      </c>
      <c r="D15" s="5">
        <f t="shared" si="0"/>
        <v>2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115</v>
      </c>
      <c r="C16" s="5">
        <v>116</v>
      </c>
      <c r="D16" s="5">
        <f t="shared" si="0"/>
        <v>2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41" x14ac:dyDescent="0.3">
      <c r="B17" s="7">
        <v>120</v>
      </c>
      <c r="C17" s="5">
        <v>120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41" x14ac:dyDescent="0.3">
      <c r="B18" s="7">
        <v>124</v>
      </c>
      <c r="C18" s="5">
        <v>124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41" x14ac:dyDescent="0.3">
      <c r="B19" s="7">
        <v>127</v>
      </c>
      <c r="C19" s="5">
        <v>129</v>
      </c>
      <c r="D19" s="5">
        <f t="shared" si="0"/>
        <v>3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41" x14ac:dyDescent="0.3">
      <c r="B20" s="7">
        <v>133</v>
      </c>
      <c r="C20" s="5">
        <v>134</v>
      </c>
      <c r="D20" s="5">
        <f t="shared" si="0"/>
        <v>2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41" x14ac:dyDescent="0.3">
      <c r="B21" s="7">
        <v>142</v>
      </c>
      <c r="C21" s="5">
        <v>149</v>
      </c>
      <c r="D21" s="5">
        <f t="shared" si="0"/>
        <v>8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41" x14ac:dyDescent="0.3">
      <c r="B22" s="7">
        <v>152</v>
      </c>
      <c r="C22" s="5">
        <v>153</v>
      </c>
      <c r="D22" s="5">
        <f t="shared" si="0"/>
        <v>2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41" x14ac:dyDescent="0.3">
      <c r="B23" s="7">
        <v>160</v>
      </c>
      <c r="C23" s="5">
        <v>165</v>
      </c>
      <c r="D23" s="5">
        <f t="shared" si="0"/>
        <v>6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41" x14ac:dyDescent="0.3">
      <c r="B24" s="7">
        <v>168</v>
      </c>
      <c r="C24" s="5">
        <v>169</v>
      </c>
      <c r="D24" s="5">
        <f t="shared" si="0"/>
        <v>2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41" x14ac:dyDescent="0.3">
      <c r="B25" s="7">
        <v>182</v>
      </c>
      <c r="C25" s="5">
        <v>186</v>
      </c>
      <c r="D25" s="5">
        <f t="shared" si="0"/>
        <v>5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41" x14ac:dyDescent="0.3">
      <c r="B26" s="7">
        <v>203</v>
      </c>
      <c r="C26" s="5">
        <v>203</v>
      </c>
      <c r="D26" s="5">
        <f t="shared" si="0"/>
        <v>1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41" x14ac:dyDescent="0.3">
      <c r="B27" s="7">
        <v>211</v>
      </c>
      <c r="C27" s="5">
        <v>212</v>
      </c>
      <c r="D27" s="5">
        <f t="shared" si="0"/>
        <v>2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41" x14ac:dyDescent="0.3">
      <c r="B28" s="9"/>
      <c r="C28" s="10"/>
      <c r="D28" s="10"/>
      <c r="E28" s="11"/>
      <c r="G28" s="9"/>
      <c r="H28" s="11"/>
      <c r="J28" s="9"/>
      <c r="K28" s="10"/>
      <c r="L28" s="10"/>
      <c r="M28" s="11"/>
      <c r="O28" s="9"/>
      <c r="P28" s="10"/>
      <c r="Q28" s="11"/>
      <c r="S28" s="9"/>
      <c r="T28" s="10"/>
      <c r="U28" s="11"/>
      <c r="W28" s="9"/>
      <c r="X28" s="11"/>
    </row>
    <row r="30" spans="2:41" x14ac:dyDescent="0.3">
      <c r="D30" s="5">
        <f>SUM(D4:D28)</f>
        <v>86</v>
      </c>
      <c r="E30" s="5">
        <f>SUM(E4:E28)</f>
        <v>24</v>
      </c>
      <c r="H30" s="5">
        <f>SUM(H4:H28)</f>
        <v>1</v>
      </c>
      <c r="L30" s="5">
        <f>SUM(L4:L28)</f>
        <v>4</v>
      </c>
      <c r="M30" s="5">
        <f>SUM(M4:M28)</f>
        <v>2</v>
      </c>
      <c r="Q30" s="5">
        <f>SUM(Q4:Q28)</f>
        <v>14</v>
      </c>
      <c r="U30" s="5">
        <f>SUM(U4:U28)</f>
        <v>3</v>
      </c>
      <c r="X30" s="5">
        <f>SUM(X4:X28)</f>
        <v>1</v>
      </c>
      <c r="Z30" s="5">
        <f>SUM(Z4:Z28)</f>
        <v>229</v>
      </c>
      <c r="AA30" s="5">
        <f>Z30-(Q30+U30+X30)</f>
        <v>211</v>
      </c>
      <c r="AB30" s="6">
        <f>((D30+H30)/AA30)*100</f>
        <v>41.232227488151658</v>
      </c>
      <c r="AC30" s="6">
        <f>100-AB30</f>
        <v>58.767772511848342</v>
      </c>
      <c r="AD30" s="6">
        <f>(L30/AA30)*100</f>
        <v>1.8957345971563981</v>
      </c>
      <c r="AE30" s="6">
        <f>B4/120</f>
        <v>2.5000000000000001E-2</v>
      </c>
      <c r="AF30" s="6">
        <f>G4/120</f>
        <v>1.7833333333333334</v>
      </c>
      <c r="AG30" s="6">
        <f>Q4/120</f>
        <v>0.11666666666666667</v>
      </c>
      <c r="AH30" s="6">
        <f>H30</f>
        <v>1</v>
      </c>
      <c r="AI30" s="6">
        <v>0</v>
      </c>
      <c r="AJ30" s="6">
        <f>(AI30/AH30)*100</f>
        <v>0</v>
      </c>
      <c r="AK30" s="6">
        <f>E30+H30</f>
        <v>25</v>
      </c>
      <c r="AL30" s="6">
        <f>(SUM(E32:E33)/AK30)*100</f>
        <v>8</v>
      </c>
      <c r="AM30" s="6">
        <f>(SUM(E32:E33)/M30)*100</f>
        <v>100</v>
      </c>
      <c r="AN30" s="6">
        <f>(AVERAGE(L4:L28))*0.5</f>
        <v>1</v>
      </c>
      <c r="AO30" s="6">
        <f>(AVERAGE(D4:D28))*0.5</f>
        <v>1.7916666666666667</v>
      </c>
    </row>
    <row r="32" spans="2:41" x14ac:dyDescent="0.3">
      <c r="B32" s="21" t="s">
        <v>25</v>
      </c>
      <c r="E32" s="5">
        <v>2</v>
      </c>
    </row>
    <row r="33" spans="2:5" x14ac:dyDescent="0.3">
      <c r="B33" s="22" t="s">
        <v>26</v>
      </c>
      <c r="E33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25"/>
  <sheetViews>
    <sheetView topLeftCell="X1" zoomScale="56" workbookViewId="0">
      <selection activeCell="AB22" sqref="AB22:AO2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1</v>
      </c>
      <c r="C4" s="5">
        <v>13</v>
      </c>
      <c r="D4" s="5">
        <f>(C4-B4)+1</f>
        <v>13</v>
      </c>
      <c r="E4" s="8">
        <v>1</v>
      </c>
      <c r="G4" s="7">
        <v>191</v>
      </c>
      <c r="H4" s="8">
        <v>1</v>
      </c>
      <c r="J4" s="23">
        <v>42</v>
      </c>
      <c r="K4" s="24">
        <v>43</v>
      </c>
      <c r="L4" s="24">
        <f>(K4-J4)+1</f>
        <v>2</v>
      </c>
      <c r="M4" s="25">
        <v>1</v>
      </c>
      <c r="O4" s="7">
        <v>192</v>
      </c>
      <c r="P4" s="5">
        <v>209</v>
      </c>
      <c r="Q4" s="8">
        <f>(P4-O4)+1</f>
        <v>18</v>
      </c>
      <c r="S4" s="7">
        <v>33</v>
      </c>
      <c r="T4" s="5">
        <v>36</v>
      </c>
      <c r="U4" s="8">
        <f>(T4-S4)+1</f>
        <v>4</v>
      </c>
      <c r="W4" s="7">
        <v>210</v>
      </c>
      <c r="X4" s="8">
        <v>1</v>
      </c>
      <c r="Z4" s="5">
        <v>210</v>
      </c>
    </row>
    <row r="5" spans="2:41" x14ac:dyDescent="0.3">
      <c r="B5" s="7">
        <v>16</v>
      </c>
      <c r="C5" s="5">
        <v>18</v>
      </c>
      <c r="D5" s="5">
        <f t="shared" ref="D5:D19" si="0">(C5-B5)+1</f>
        <v>3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7">
        <v>20</v>
      </c>
      <c r="C6" s="5">
        <v>22</v>
      </c>
      <c r="D6" s="5">
        <f t="shared" si="0"/>
        <v>3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25</v>
      </c>
      <c r="C7" s="5">
        <v>25</v>
      </c>
      <c r="D7" s="5">
        <f t="shared" si="0"/>
        <v>1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27</v>
      </c>
      <c r="C8" s="5">
        <v>32</v>
      </c>
      <c r="D8" s="5">
        <f t="shared" si="0"/>
        <v>6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37</v>
      </c>
      <c r="C9" s="5">
        <v>40</v>
      </c>
      <c r="D9" s="5">
        <f t="shared" si="0"/>
        <v>4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45</v>
      </c>
      <c r="C10" s="5">
        <v>47</v>
      </c>
      <c r="D10" s="5">
        <f t="shared" si="0"/>
        <v>3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49</v>
      </c>
      <c r="C11" s="5">
        <v>64</v>
      </c>
      <c r="D11" s="5">
        <f t="shared" si="0"/>
        <v>16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70</v>
      </c>
      <c r="C12" s="5">
        <v>70</v>
      </c>
      <c r="D12" s="5">
        <f t="shared" si="0"/>
        <v>1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100</v>
      </c>
      <c r="C13" s="5">
        <v>101</v>
      </c>
      <c r="D13" s="5">
        <f t="shared" si="0"/>
        <v>2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107</v>
      </c>
      <c r="C14" s="5">
        <v>107</v>
      </c>
      <c r="D14" s="5">
        <f t="shared" si="0"/>
        <v>1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113</v>
      </c>
      <c r="C15" s="5">
        <v>121</v>
      </c>
      <c r="D15" s="5">
        <f t="shared" si="0"/>
        <v>9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137</v>
      </c>
      <c r="C16" s="5">
        <v>143</v>
      </c>
      <c r="D16" s="5">
        <f t="shared" si="0"/>
        <v>7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41" x14ac:dyDescent="0.3">
      <c r="B17" s="7">
        <v>146</v>
      </c>
      <c r="C17" s="5">
        <v>146</v>
      </c>
      <c r="D17" s="5">
        <f t="shared" si="0"/>
        <v>1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41" x14ac:dyDescent="0.3">
      <c r="B18" s="7">
        <v>149</v>
      </c>
      <c r="C18" s="5">
        <v>149</v>
      </c>
      <c r="D18" s="5">
        <f t="shared" si="0"/>
        <v>1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41" x14ac:dyDescent="0.3">
      <c r="B19" s="7">
        <v>184</v>
      </c>
      <c r="C19" s="5">
        <v>190</v>
      </c>
      <c r="D19" s="5">
        <f t="shared" si="0"/>
        <v>7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41" x14ac:dyDescent="0.3">
      <c r="B20" s="9"/>
      <c r="C20" s="10"/>
      <c r="D20" s="10"/>
      <c r="E20" s="11"/>
      <c r="G20" s="9"/>
      <c r="H20" s="11"/>
      <c r="J20" s="9"/>
      <c r="K20" s="10"/>
      <c r="L20" s="10"/>
      <c r="M20" s="11"/>
      <c r="O20" s="9"/>
      <c r="P20" s="10"/>
      <c r="Q20" s="11"/>
      <c r="S20" s="9"/>
      <c r="T20" s="10"/>
      <c r="U20" s="11"/>
      <c r="W20" s="9"/>
      <c r="X20" s="11"/>
    </row>
    <row r="22" spans="2:41" x14ac:dyDescent="0.3">
      <c r="D22" s="5">
        <f>SUM(D4:D20)</f>
        <v>78</v>
      </c>
      <c r="E22" s="5">
        <f>SUM(E4:E20)</f>
        <v>16</v>
      </c>
      <c r="H22" s="5">
        <f>SUM(H4:H20)</f>
        <v>1</v>
      </c>
      <c r="L22" s="5">
        <f>SUM(L4:L20)</f>
        <v>2</v>
      </c>
      <c r="M22" s="5">
        <f>SUM(M4:M20)</f>
        <v>1</v>
      </c>
      <c r="Q22" s="5">
        <f>SUM(Q4:Q20)</f>
        <v>18</v>
      </c>
      <c r="U22" s="5">
        <f>SUM(U4:U20)</f>
        <v>4</v>
      </c>
      <c r="X22" s="5">
        <f>SUM(X4:X20)</f>
        <v>1</v>
      </c>
      <c r="Z22" s="5">
        <f>SUM(Z4:Z20)</f>
        <v>210</v>
      </c>
      <c r="AA22" s="5">
        <f>Z22-(Q22+U22+X22)</f>
        <v>187</v>
      </c>
      <c r="AB22" s="6">
        <f>((D22+H22)/AA22)*100</f>
        <v>42.245989304812838</v>
      </c>
      <c r="AC22" s="6">
        <f>100-AB22</f>
        <v>57.754010695187162</v>
      </c>
      <c r="AD22" s="6">
        <f>(L22/AA22)*100</f>
        <v>1.0695187165775399</v>
      </c>
      <c r="AE22" s="6">
        <f>B4/120</f>
        <v>8.3333333333333332E-3</v>
      </c>
      <c r="AF22" s="6">
        <f>G4/120</f>
        <v>1.5916666666666666</v>
      </c>
      <c r="AG22" s="6">
        <f>Q4/120</f>
        <v>0.15</v>
      </c>
      <c r="AH22" s="6">
        <f>H22</f>
        <v>1</v>
      </c>
      <c r="AI22" s="6">
        <v>0</v>
      </c>
      <c r="AJ22" s="6">
        <f>(AI22/AH22)*100</f>
        <v>0</v>
      </c>
      <c r="AK22" s="6">
        <f>E22+H22</f>
        <v>17</v>
      </c>
      <c r="AL22" s="6">
        <f>(SUM(E24:E25)/AK22)*100</f>
        <v>5.8823529411764701</v>
      </c>
      <c r="AM22" s="6">
        <f>(SUM(E24:E25)/M22)*100</f>
        <v>100</v>
      </c>
      <c r="AN22" s="6">
        <f>(AVERAGE(L4:L20))*0.5</f>
        <v>1</v>
      </c>
      <c r="AO22" s="6">
        <f>(AVERAGE(D4:D20))*0.5</f>
        <v>2.4375</v>
      </c>
    </row>
    <row r="24" spans="2:41" x14ac:dyDescent="0.3">
      <c r="B24" s="21" t="s">
        <v>25</v>
      </c>
      <c r="E24" s="5">
        <v>1</v>
      </c>
    </row>
    <row r="25" spans="2:41" x14ac:dyDescent="0.3">
      <c r="B25" s="22" t="s">
        <v>26</v>
      </c>
      <c r="E25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O46"/>
  <sheetViews>
    <sheetView topLeftCell="W5" zoomScale="56" workbookViewId="0">
      <selection activeCell="AB43" sqref="AB43:AO43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3</v>
      </c>
      <c r="C4" s="5">
        <v>4</v>
      </c>
      <c r="D4" s="5">
        <f>(C4-B4)+1</f>
        <v>2</v>
      </c>
      <c r="E4" s="8">
        <v>1</v>
      </c>
      <c r="G4" s="7">
        <v>467</v>
      </c>
      <c r="H4" s="8">
        <v>1</v>
      </c>
      <c r="J4" s="23">
        <v>42</v>
      </c>
      <c r="K4" s="24">
        <v>44</v>
      </c>
      <c r="L4" s="24">
        <f>(K4-J4)+1</f>
        <v>3</v>
      </c>
      <c r="M4" s="25">
        <v>1</v>
      </c>
      <c r="O4" s="7">
        <v>468</v>
      </c>
      <c r="P4" s="5">
        <v>490</v>
      </c>
      <c r="Q4" s="8">
        <f>(P4-O4)+1</f>
        <v>23</v>
      </c>
      <c r="S4" s="7">
        <v>12</v>
      </c>
      <c r="T4" s="5">
        <v>14</v>
      </c>
      <c r="U4" s="8">
        <f>(T4-S4)+1</f>
        <v>3</v>
      </c>
      <c r="W4" s="7">
        <v>491</v>
      </c>
      <c r="X4" s="8">
        <v>1</v>
      </c>
      <c r="Z4" s="5">
        <v>491</v>
      </c>
    </row>
    <row r="5" spans="2:41" x14ac:dyDescent="0.3">
      <c r="B5" s="7">
        <v>8</v>
      </c>
      <c r="C5" s="5">
        <v>11</v>
      </c>
      <c r="D5" s="5">
        <f t="shared" ref="D5:D40" si="0">(C5-B5)+1</f>
        <v>4</v>
      </c>
      <c r="E5" s="8">
        <v>1</v>
      </c>
      <c r="G5" s="7"/>
      <c r="H5" s="8"/>
      <c r="J5" s="7"/>
      <c r="M5" s="8"/>
      <c r="O5" s="7"/>
      <c r="Q5" s="8"/>
      <c r="S5" s="7">
        <v>225</v>
      </c>
      <c r="T5" s="5">
        <v>229</v>
      </c>
      <c r="U5" s="8">
        <f t="shared" ref="U5:U7" si="1">(T5-S5)+1</f>
        <v>5</v>
      </c>
      <c r="W5" s="7"/>
      <c r="X5" s="8"/>
    </row>
    <row r="6" spans="2:41" x14ac:dyDescent="0.3">
      <c r="B6" s="7">
        <v>18</v>
      </c>
      <c r="C6" s="5">
        <v>18</v>
      </c>
      <c r="D6" s="5">
        <f t="shared" si="0"/>
        <v>1</v>
      </c>
      <c r="E6" s="8">
        <v>1</v>
      </c>
      <c r="G6" s="7"/>
      <c r="H6" s="8"/>
      <c r="J6" s="7"/>
      <c r="M6" s="8"/>
      <c r="O6" s="7"/>
      <c r="Q6" s="8"/>
      <c r="S6" s="7">
        <v>243</v>
      </c>
      <c r="T6" s="5">
        <v>253</v>
      </c>
      <c r="U6" s="8">
        <f t="shared" si="1"/>
        <v>11</v>
      </c>
      <c r="W6" s="7"/>
      <c r="X6" s="8"/>
    </row>
    <row r="7" spans="2:41" x14ac:dyDescent="0.3">
      <c r="B7" s="7">
        <v>20</v>
      </c>
      <c r="C7" s="5">
        <v>23</v>
      </c>
      <c r="D7" s="5">
        <f t="shared" si="0"/>
        <v>4</v>
      </c>
      <c r="E7" s="8">
        <v>1</v>
      </c>
      <c r="G7" s="7"/>
      <c r="H7" s="8"/>
      <c r="J7" s="7"/>
      <c r="M7" s="8"/>
      <c r="O7" s="7"/>
      <c r="Q7" s="8"/>
      <c r="S7" s="7">
        <v>333</v>
      </c>
      <c r="T7" s="5">
        <v>361</v>
      </c>
      <c r="U7" s="8">
        <f t="shared" si="1"/>
        <v>29</v>
      </c>
      <c r="W7" s="7"/>
      <c r="X7" s="8"/>
    </row>
    <row r="8" spans="2:41" x14ac:dyDescent="0.3">
      <c r="B8" s="7">
        <v>24</v>
      </c>
      <c r="C8" s="5">
        <v>32</v>
      </c>
      <c r="D8" s="5">
        <f t="shared" si="0"/>
        <v>9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36</v>
      </c>
      <c r="C9" s="5">
        <v>41</v>
      </c>
      <c r="D9" s="5">
        <f t="shared" si="0"/>
        <v>6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7">
        <v>63</v>
      </c>
      <c r="C10" s="5">
        <v>64</v>
      </c>
      <c r="D10" s="5">
        <f t="shared" si="0"/>
        <v>2</v>
      </c>
      <c r="E10" s="8">
        <v>1</v>
      </c>
      <c r="G10" s="7"/>
      <c r="H10" s="8"/>
      <c r="J10" s="7"/>
      <c r="M10" s="8"/>
      <c r="O10" s="7"/>
      <c r="Q10" s="8"/>
      <c r="S10" s="7"/>
      <c r="U10" s="8"/>
      <c r="W10" s="7"/>
      <c r="X10" s="8"/>
    </row>
    <row r="11" spans="2:41" x14ac:dyDescent="0.3">
      <c r="B11" s="7">
        <v>66</v>
      </c>
      <c r="C11" s="5">
        <v>69</v>
      </c>
      <c r="D11" s="5">
        <f t="shared" si="0"/>
        <v>4</v>
      </c>
      <c r="E11" s="8">
        <v>1</v>
      </c>
      <c r="G11" s="7"/>
      <c r="H11" s="8"/>
      <c r="J11" s="7"/>
      <c r="M11" s="8"/>
      <c r="O11" s="7"/>
      <c r="Q11" s="8"/>
      <c r="S11" s="7"/>
      <c r="U11" s="8"/>
      <c r="W11" s="7"/>
      <c r="X11" s="8"/>
    </row>
    <row r="12" spans="2:41" x14ac:dyDescent="0.3">
      <c r="B12" s="7">
        <v>71</v>
      </c>
      <c r="C12" s="5">
        <v>72</v>
      </c>
      <c r="D12" s="5">
        <f t="shared" si="0"/>
        <v>2</v>
      </c>
      <c r="E12" s="8">
        <v>1</v>
      </c>
      <c r="G12" s="7"/>
      <c r="H12" s="8"/>
      <c r="J12" s="7"/>
      <c r="M12" s="8"/>
      <c r="O12" s="7"/>
      <c r="Q12" s="8"/>
      <c r="S12" s="7"/>
      <c r="U12" s="8"/>
      <c r="W12" s="7"/>
      <c r="X12" s="8"/>
    </row>
    <row r="13" spans="2:41" x14ac:dyDescent="0.3">
      <c r="B13" s="7">
        <v>89</v>
      </c>
      <c r="C13" s="5">
        <v>90</v>
      </c>
      <c r="D13" s="5">
        <f t="shared" si="0"/>
        <v>2</v>
      </c>
      <c r="E13" s="8">
        <v>1</v>
      </c>
      <c r="G13" s="7"/>
      <c r="H13" s="8"/>
      <c r="J13" s="7"/>
      <c r="M13" s="8"/>
      <c r="O13" s="7"/>
      <c r="Q13" s="8"/>
      <c r="S13" s="7"/>
      <c r="U13" s="8"/>
      <c r="W13" s="7"/>
      <c r="X13" s="8"/>
    </row>
    <row r="14" spans="2:41" x14ac:dyDescent="0.3">
      <c r="B14" s="7">
        <v>95</v>
      </c>
      <c r="C14" s="5">
        <v>99</v>
      </c>
      <c r="D14" s="5">
        <f t="shared" si="0"/>
        <v>5</v>
      </c>
      <c r="E14" s="8">
        <v>1</v>
      </c>
      <c r="G14" s="7"/>
      <c r="H14" s="8"/>
      <c r="J14" s="7"/>
      <c r="M14" s="8"/>
      <c r="O14" s="7"/>
      <c r="Q14" s="8"/>
      <c r="S14" s="7"/>
      <c r="U14" s="8"/>
      <c r="W14" s="7"/>
      <c r="X14" s="8"/>
    </row>
    <row r="15" spans="2:41" x14ac:dyDescent="0.3">
      <c r="B15" s="7">
        <v>112</v>
      </c>
      <c r="C15" s="5">
        <v>116</v>
      </c>
      <c r="D15" s="5">
        <f t="shared" si="0"/>
        <v>5</v>
      </c>
      <c r="E15" s="8">
        <v>1</v>
      </c>
      <c r="G15" s="7"/>
      <c r="H15" s="8"/>
      <c r="J15" s="7"/>
      <c r="M15" s="8"/>
      <c r="O15" s="7"/>
      <c r="Q15" s="8"/>
      <c r="S15" s="7"/>
      <c r="U15" s="8"/>
      <c r="W15" s="7"/>
      <c r="X15" s="8"/>
    </row>
    <row r="16" spans="2:41" x14ac:dyDescent="0.3">
      <c r="B16" s="7">
        <v>146</v>
      </c>
      <c r="C16" s="5">
        <v>147</v>
      </c>
      <c r="D16" s="5">
        <f t="shared" si="0"/>
        <v>2</v>
      </c>
      <c r="E16" s="8">
        <v>1</v>
      </c>
      <c r="G16" s="7"/>
      <c r="H16" s="8"/>
      <c r="J16" s="7"/>
      <c r="M16" s="8"/>
      <c r="O16" s="7"/>
      <c r="Q16" s="8"/>
      <c r="S16" s="7"/>
      <c r="U16" s="8"/>
      <c r="W16" s="7"/>
      <c r="X16" s="8"/>
    </row>
    <row r="17" spans="2:24" x14ac:dyDescent="0.3">
      <c r="B17" s="7">
        <v>158</v>
      </c>
      <c r="C17" s="5">
        <v>162</v>
      </c>
      <c r="D17" s="5">
        <f t="shared" si="0"/>
        <v>5</v>
      </c>
      <c r="E17" s="8">
        <v>1</v>
      </c>
      <c r="G17" s="7"/>
      <c r="H17" s="8"/>
      <c r="J17" s="7"/>
      <c r="M17" s="8"/>
      <c r="O17" s="7"/>
      <c r="Q17" s="8"/>
      <c r="S17" s="7"/>
      <c r="U17" s="8"/>
      <c r="W17" s="7"/>
      <c r="X17" s="8"/>
    </row>
    <row r="18" spans="2:24" x14ac:dyDescent="0.3">
      <c r="B18" s="7">
        <v>170</v>
      </c>
      <c r="C18" s="5">
        <v>172</v>
      </c>
      <c r="D18" s="5">
        <f t="shared" si="0"/>
        <v>3</v>
      </c>
      <c r="E18" s="8">
        <v>1</v>
      </c>
      <c r="G18" s="7"/>
      <c r="H18" s="8"/>
      <c r="J18" s="7"/>
      <c r="M18" s="8"/>
      <c r="O18" s="7"/>
      <c r="Q18" s="8"/>
      <c r="S18" s="7"/>
      <c r="U18" s="8"/>
      <c r="W18" s="7"/>
      <c r="X18" s="8"/>
    </row>
    <row r="19" spans="2:24" x14ac:dyDescent="0.3">
      <c r="B19" s="7">
        <v>177</v>
      </c>
      <c r="C19" s="5">
        <v>177</v>
      </c>
      <c r="D19" s="5">
        <f t="shared" si="0"/>
        <v>1</v>
      </c>
      <c r="E19" s="8">
        <v>1</v>
      </c>
      <c r="G19" s="7"/>
      <c r="H19" s="8"/>
      <c r="J19" s="7"/>
      <c r="M19" s="8"/>
      <c r="O19" s="7"/>
      <c r="Q19" s="8"/>
      <c r="S19" s="7"/>
      <c r="U19" s="8"/>
      <c r="W19" s="7"/>
      <c r="X19" s="8"/>
    </row>
    <row r="20" spans="2:24" x14ac:dyDescent="0.3">
      <c r="B20" s="7">
        <v>187</v>
      </c>
      <c r="C20" s="5">
        <v>188</v>
      </c>
      <c r="D20" s="5">
        <f t="shared" si="0"/>
        <v>2</v>
      </c>
      <c r="E20" s="8">
        <v>1</v>
      </c>
      <c r="G20" s="7"/>
      <c r="H20" s="8"/>
      <c r="J20" s="7"/>
      <c r="M20" s="8"/>
      <c r="O20" s="7"/>
      <c r="Q20" s="8"/>
      <c r="S20" s="7"/>
      <c r="U20" s="8"/>
      <c r="W20" s="7"/>
      <c r="X20" s="8"/>
    </row>
    <row r="21" spans="2:24" x14ac:dyDescent="0.3">
      <c r="B21" s="7">
        <v>191</v>
      </c>
      <c r="C21" s="5">
        <v>191</v>
      </c>
      <c r="D21" s="5">
        <f t="shared" si="0"/>
        <v>1</v>
      </c>
      <c r="E21" s="8">
        <v>1</v>
      </c>
      <c r="G21" s="7"/>
      <c r="H21" s="8"/>
      <c r="J21" s="7"/>
      <c r="M21" s="8"/>
      <c r="O21" s="7"/>
      <c r="Q21" s="8"/>
      <c r="S21" s="7"/>
      <c r="U21" s="8"/>
      <c r="W21" s="7"/>
      <c r="X21" s="8"/>
    </row>
    <row r="22" spans="2:24" x14ac:dyDescent="0.3">
      <c r="B22" s="7">
        <v>196</v>
      </c>
      <c r="C22" s="5">
        <v>196</v>
      </c>
      <c r="D22" s="5">
        <f t="shared" si="0"/>
        <v>1</v>
      </c>
      <c r="E22" s="8">
        <v>1</v>
      </c>
      <c r="G22" s="7"/>
      <c r="H22" s="8"/>
      <c r="J22" s="7"/>
      <c r="M22" s="8"/>
      <c r="O22" s="7"/>
      <c r="Q22" s="8"/>
      <c r="S22" s="7"/>
      <c r="U22" s="8"/>
      <c r="W22" s="7"/>
      <c r="X22" s="8"/>
    </row>
    <row r="23" spans="2:24" x14ac:dyDescent="0.3">
      <c r="B23" s="7">
        <v>201</v>
      </c>
      <c r="C23" s="5">
        <v>201</v>
      </c>
      <c r="D23" s="5">
        <f t="shared" si="0"/>
        <v>1</v>
      </c>
      <c r="E23" s="8">
        <v>1</v>
      </c>
      <c r="G23" s="7"/>
      <c r="H23" s="8"/>
      <c r="J23" s="7"/>
      <c r="M23" s="8"/>
      <c r="O23" s="7"/>
      <c r="Q23" s="8"/>
      <c r="S23" s="7"/>
      <c r="U23" s="8"/>
      <c r="W23" s="7"/>
      <c r="X23" s="8"/>
    </row>
    <row r="24" spans="2:24" x14ac:dyDescent="0.3">
      <c r="B24" s="7">
        <v>203</v>
      </c>
      <c r="C24" s="5">
        <v>203</v>
      </c>
      <c r="D24" s="5">
        <f t="shared" si="0"/>
        <v>1</v>
      </c>
      <c r="E24" s="8">
        <v>1</v>
      </c>
      <c r="G24" s="7"/>
      <c r="H24" s="8"/>
      <c r="J24" s="7"/>
      <c r="M24" s="8"/>
      <c r="O24" s="7"/>
      <c r="Q24" s="8"/>
      <c r="S24" s="7"/>
      <c r="U24" s="8"/>
      <c r="W24" s="7"/>
      <c r="X24" s="8"/>
    </row>
    <row r="25" spans="2:24" x14ac:dyDescent="0.3">
      <c r="B25" s="7">
        <v>206</v>
      </c>
      <c r="C25" s="5">
        <v>206</v>
      </c>
      <c r="D25" s="5">
        <f t="shared" si="0"/>
        <v>1</v>
      </c>
      <c r="E25" s="8">
        <v>1</v>
      </c>
      <c r="G25" s="7"/>
      <c r="H25" s="8"/>
      <c r="J25" s="7"/>
      <c r="M25" s="8"/>
      <c r="O25" s="7"/>
      <c r="Q25" s="8"/>
      <c r="S25" s="7"/>
      <c r="U25" s="8"/>
      <c r="W25" s="7"/>
      <c r="X25" s="8"/>
    </row>
    <row r="26" spans="2:24" x14ac:dyDescent="0.3">
      <c r="B26" s="7">
        <v>211</v>
      </c>
      <c r="C26" s="5">
        <v>215</v>
      </c>
      <c r="D26" s="5">
        <f t="shared" si="0"/>
        <v>5</v>
      </c>
      <c r="E26" s="8">
        <v>1</v>
      </c>
      <c r="G26" s="7"/>
      <c r="H26" s="8"/>
      <c r="J26" s="7"/>
      <c r="M26" s="8"/>
      <c r="O26" s="7"/>
      <c r="Q26" s="8"/>
      <c r="S26" s="7"/>
      <c r="U26" s="8"/>
      <c r="W26" s="7"/>
      <c r="X26" s="8"/>
    </row>
    <row r="27" spans="2:24" x14ac:dyDescent="0.3">
      <c r="B27" s="7">
        <v>219</v>
      </c>
      <c r="C27" s="5">
        <v>224</v>
      </c>
      <c r="D27" s="5">
        <f t="shared" si="0"/>
        <v>6</v>
      </c>
      <c r="E27" s="8">
        <v>1</v>
      </c>
      <c r="G27" s="7"/>
      <c r="H27" s="8"/>
      <c r="J27" s="7"/>
      <c r="M27" s="8"/>
      <c r="O27" s="7"/>
      <c r="Q27" s="8"/>
      <c r="S27" s="7"/>
      <c r="U27" s="8"/>
      <c r="W27" s="7"/>
      <c r="X27" s="8"/>
    </row>
    <row r="28" spans="2:24" x14ac:dyDescent="0.3">
      <c r="B28" s="7">
        <v>256</v>
      </c>
      <c r="C28" s="5">
        <v>261</v>
      </c>
      <c r="D28" s="5">
        <f t="shared" si="0"/>
        <v>6</v>
      </c>
      <c r="E28" s="8">
        <v>1</v>
      </c>
      <c r="G28" s="7"/>
      <c r="H28" s="8"/>
      <c r="J28" s="7"/>
      <c r="M28" s="8"/>
      <c r="O28" s="7"/>
      <c r="Q28" s="8"/>
      <c r="S28" s="7"/>
      <c r="U28" s="8"/>
      <c r="W28" s="7"/>
      <c r="X28" s="8"/>
    </row>
    <row r="29" spans="2:24" x14ac:dyDescent="0.3">
      <c r="B29" s="7">
        <v>263</v>
      </c>
      <c r="C29" s="5">
        <v>279</v>
      </c>
      <c r="D29" s="5">
        <f t="shared" si="0"/>
        <v>17</v>
      </c>
      <c r="E29" s="8">
        <v>1</v>
      </c>
      <c r="G29" s="7"/>
      <c r="H29" s="8"/>
      <c r="J29" s="7"/>
      <c r="M29" s="8"/>
      <c r="O29" s="7"/>
      <c r="Q29" s="8"/>
      <c r="S29" s="7"/>
      <c r="U29" s="8"/>
      <c r="W29" s="7"/>
      <c r="X29" s="8"/>
    </row>
    <row r="30" spans="2:24" x14ac:dyDescent="0.3">
      <c r="B30" s="7">
        <v>292</v>
      </c>
      <c r="C30" s="5">
        <v>293</v>
      </c>
      <c r="D30" s="5">
        <f t="shared" si="0"/>
        <v>2</v>
      </c>
      <c r="E30" s="8">
        <v>1</v>
      </c>
      <c r="G30" s="7"/>
      <c r="H30" s="8"/>
      <c r="J30" s="7"/>
      <c r="M30" s="8"/>
      <c r="O30" s="7"/>
      <c r="Q30" s="8"/>
      <c r="S30" s="7"/>
      <c r="U30" s="8"/>
      <c r="W30" s="7"/>
      <c r="X30" s="8"/>
    </row>
    <row r="31" spans="2:24" x14ac:dyDescent="0.3">
      <c r="B31" s="7">
        <v>370</v>
      </c>
      <c r="C31" s="5">
        <v>373</v>
      </c>
      <c r="D31" s="5">
        <f t="shared" si="0"/>
        <v>4</v>
      </c>
      <c r="E31" s="8">
        <v>1</v>
      </c>
      <c r="G31" s="7"/>
      <c r="H31" s="8"/>
      <c r="J31" s="7"/>
      <c r="M31" s="8"/>
      <c r="O31" s="7"/>
      <c r="Q31" s="8"/>
      <c r="S31" s="7"/>
      <c r="U31" s="8"/>
      <c r="W31" s="7"/>
      <c r="X31" s="8"/>
    </row>
    <row r="32" spans="2:24" x14ac:dyDescent="0.3">
      <c r="B32" s="7">
        <v>376</v>
      </c>
      <c r="C32" s="5">
        <v>377</v>
      </c>
      <c r="D32" s="5">
        <f t="shared" si="0"/>
        <v>2</v>
      </c>
      <c r="E32" s="8">
        <v>1</v>
      </c>
      <c r="G32" s="7"/>
      <c r="H32" s="8"/>
      <c r="J32" s="7"/>
      <c r="M32" s="8"/>
      <c r="O32" s="7"/>
      <c r="Q32" s="8"/>
      <c r="S32" s="7"/>
      <c r="U32" s="8"/>
      <c r="W32" s="7"/>
      <c r="X32" s="8"/>
    </row>
    <row r="33" spans="2:41" x14ac:dyDescent="0.3">
      <c r="B33" s="7">
        <v>381</v>
      </c>
      <c r="C33" s="5">
        <v>385</v>
      </c>
      <c r="D33" s="5">
        <f t="shared" si="0"/>
        <v>5</v>
      </c>
      <c r="E33" s="8">
        <v>1</v>
      </c>
      <c r="G33" s="7"/>
      <c r="H33" s="8"/>
      <c r="J33" s="7"/>
      <c r="M33" s="8"/>
      <c r="O33" s="7"/>
      <c r="Q33" s="8"/>
      <c r="S33" s="7"/>
      <c r="U33" s="8"/>
      <c r="W33" s="7"/>
      <c r="X33" s="8"/>
    </row>
    <row r="34" spans="2:41" x14ac:dyDescent="0.3">
      <c r="B34" s="7">
        <v>398</v>
      </c>
      <c r="C34" s="5">
        <v>398</v>
      </c>
      <c r="D34" s="5">
        <f t="shared" si="0"/>
        <v>1</v>
      </c>
      <c r="E34" s="8">
        <v>1</v>
      </c>
      <c r="G34" s="7"/>
      <c r="H34" s="8"/>
      <c r="J34" s="7"/>
      <c r="M34" s="8"/>
      <c r="O34" s="7"/>
      <c r="Q34" s="8"/>
      <c r="S34" s="7"/>
      <c r="U34" s="8"/>
      <c r="W34" s="7"/>
      <c r="X34" s="8"/>
    </row>
    <row r="35" spans="2:41" x14ac:dyDescent="0.3">
      <c r="B35" s="7">
        <v>409</v>
      </c>
      <c r="C35" s="5">
        <v>410</v>
      </c>
      <c r="D35" s="5">
        <f t="shared" si="0"/>
        <v>2</v>
      </c>
      <c r="E35" s="8">
        <v>1</v>
      </c>
      <c r="G35" s="7"/>
      <c r="H35" s="8"/>
      <c r="J35" s="7"/>
      <c r="M35" s="8"/>
      <c r="O35" s="7"/>
      <c r="Q35" s="8"/>
      <c r="S35" s="7"/>
      <c r="U35" s="8"/>
      <c r="W35" s="7"/>
      <c r="X35" s="8"/>
    </row>
    <row r="36" spans="2:41" x14ac:dyDescent="0.3">
      <c r="B36" s="7">
        <v>429</v>
      </c>
      <c r="C36" s="5">
        <v>430</v>
      </c>
      <c r="D36" s="5">
        <f t="shared" si="0"/>
        <v>2</v>
      </c>
      <c r="E36" s="8">
        <v>1</v>
      </c>
      <c r="G36" s="7"/>
      <c r="H36" s="8"/>
      <c r="J36" s="7"/>
      <c r="M36" s="8"/>
      <c r="O36" s="7"/>
      <c r="Q36" s="8"/>
      <c r="S36" s="7"/>
      <c r="U36" s="8"/>
      <c r="W36" s="7"/>
      <c r="X36" s="8"/>
    </row>
    <row r="37" spans="2:41" x14ac:dyDescent="0.3">
      <c r="B37" s="7">
        <v>432</v>
      </c>
      <c r="C37" s="5">
        <v>432</v>
      </c>
      <c r="D37" s="5">
        <f t="shared" si="0"/>
        <v>1</v>
      </c>
      <c r="E37" s="8">
        <v>1</v>
      </c>
      <c r="G37" s="7"/>
      <c r="H37" s="8"/>
      <c r="J37" s="7"/>
      <c r="M37" s="8"/>
      <c r="O37" s="7"/>
      <c r="Q37" s="8"/>
      <c r="S37" s="7"/>
      <c r="U37" s="8"/>
      <c r="W37" s="7"/>
      <c r="X37" s="8"/>
    </row>
    <row r="38" spans="2:41" x14ac:dyDescent="0.3">
      <c r="B38" s="7">
        <v>434</v>
      </c>
      <c r="C38" s="5">
        <v>435</v>
      </c>
      <c r="D38" s="5">
        <f t="shared" si="0"/>
        <v>2</v>
      </c>
      <c r="E38" s="8">
        <v>1</v>
      </c>
      <c r="G38" s="7"/>
      <c r="H38" s="8"/>
      <c r="J38" s="7"/>
      <c r="M38" s="8"/>
      <c r="O38" s="7"/>
      <c r="Q38" s="8"/>
      <c r="S38" s="7"/>
      <c r="U38" s="8"/>
      <c r="W38" s="7"/>
      <c r="X38" s="8"/>
    </row>
    <row r="39" spans="2:41" x14ac:dyDescent="0.3">
      <c r="B39" s="7">
        <v>452</v>
      </c>
      <c r="C39" s="5">
        <v>452</v>
      </c>
      <c r="D39" s="5">
        <f t="shared" si="0"/>
        <v>1</v>
      </c>
      <c r="E39" s="8">
        <v>1</v>
      </c>
      <c r="G39" s="7"/>
      <c r="H39" s="8"/>
      <c r="J39" s="7"/>
      <c r="M39" s="8"/>
      <c r="O39" s="7"/>
      <c r="Q39" s="8"/>
      <c r="S39" s="7"/>
      <c r="U39" s="8"/>
      <c r="W39" s="7"/>
      <c r="X39" s="8"/>
    </row>
    <row r="40" spans="2:41" x14ac:dyDescent="0.3">
      <c r="B40" s="7">
        <v>458</v>
      </c>
      <c r="C40" s="5">
        <v>461</v>
      </c>
      <c r="D40" s="5">
        <f t="shared" si="0"/>
        <v>4</v>
      </c>
      <c r="E40" s="8">
        <v>1</v>
      </c>
      <c r="G40" s="7"/>
      <c r="H40" s="8"/>
      <c r="J40" s="7"/>
      <c r="M40" s="8"/>
      <c r="O40" s="7"/>
      <c r="Q40" s="8"/>
      <c r="S40" s="7"/>
      <c r="U40" s="8"/>
      <c r="W40" s="7"/>
      <c r="X40" s="8"/>
    </row>
    <row r="41" spans="2:41" x14ac:dyDescent="0.3">
      <c r="B41" s="9"/>
      <c r="C41" s="10"/>
      <c r="D41" s="10"/>
      <c r="E41" s="11"/>
      <c r="G41" s="9"/>
      <c r="H41" s="11"/>
      <c r="J41" s="9"/>
      <c r="K41" s="10"/>
      <c r="L41" s="10"/>
      <c r="M41" s="11"/>
      <c r="O41" s="9"/>
      <c r="P41" s="10"/>
      <c r="Q41" s="11"/>
      <c r="S41" s="9"/>
      <c r="T41" s="10"/>
      <c r="U41" s="11"/>
      <c r="W41" s="9"/>
      <c r="X41" s="11"/>
    </row>
    <row r="43" spans="2:41" x14ac:dyDescent="0.3">
      <c r="D43" s="5">
        <f>SUM(D4:D41)</f>
        <v>124</v>
      </c>
      <c r="E43" s="5">
        <f>SUM(E4:E41)</f>
        <v>37</v>
      </c>
      <c r="H43" s="5">
        <f>SUM(H4:H41)</f>
        <v>1</v>
      </c>
      <c r="L43" s="5">
        <f>SUM(L4:L41)</f>
        <v>3</v>
      </c>
      <c r="M43" s="5">
        <f>SUM(M4:M41)</f>
        <v>1</v>
      </c>
      <c r="Q43" s="5">
        <f>SUM(Q4:Q41)</f>
        <v>23</v>
      </c>
      <c r="U43" s="5">
        <f>SUM(U4:U41)</f>
        <v>48</v>
      </c>
      <c r="X43" s="5">
        <f>SUM(X4:X41)</f>
        <v>1</v>
      </c>
      <c r="Z43" s="5">
        <f>SUM(Z4:Z41)</f>
        <v>491</v>
      </c>
      <c r="AA43" s="5">
        <f>Z43-(Q43+U43+X43)</f>
        <v>419</v>
      </c>
      <c r="AB43" s="6">
        <f>((D43+H43)/AA43)*100</f>
        <v>29.832935560859188</v>
      </c>
      <c r="AC43" s="6">
        <f>100-AB43</f>
        <v>70.167064439140816</v>
      </c>
      <c r="AD43" s="6">
        <f>(L43/AA43)*100</f>
        <v>0.71599045346062051</v>
      </c>
      <c r="AE43" s="6">
        <f>B4/120</f>
        <v>2.5000000000000001E-2</v>
      </c>
      <c r="AF43" s="6">
        <f>G4/120</f>
        <v>3.8916666666666666</v>
      </c>
      <c r="AG43" s="6">
        <f>Q4/120</f>
        <v>0.19166666666666668</v>
      </c>
      <c r="AH43" s="6">
        <f>H43</f>
        <v>1</v>
      </c>
      <c r="AI43" s="6">
        <v>0</v>
      </c>
      <c r="AJ43" s="6">
        <f>(AI43/AH43)*100</f>
        <v>0</v>
      </c>
      <c r="AK43" s="6">
        <f>E43+H43</f>
        <v>38</v>
      </c>
      <c r="AL43" s="6">
        <f>(SUM(E45:E46)/AK43)*100</f>
        <v>2.6315789473684208</v>
      </c>
      <c r="AM43" s="6">
        <f>(SUM(E45:E46)/M43)*100</f>
        <v>100</v>
      </c>
      <c r="AN43" s="6">
        <f>(AVERAGE(L4:L41))*0.5</f>
        <v>1.5</v>
      </c>
      <c r="AO43" s="6">
        <f>(AVERAGE(D4:D41))*0.5</f>
        <v>1.6756756756756757</v>
      </c>
    </row>
    <row r="45" spans="2:41" x14ac:dyDescent="0.3">
      <c r="B45" s="21" t="s">
        <v>25</v>
      </c>
      <c r="E45" s="5">
        <v>1</v>
      </c>
    </row>
    <row r="46" spans="2:41" x14ac:dyDescent="0.3">
      <c r="B46" s="22" t="s">
        <v>26</v>
      </c>
      <c r="E46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FFB0-486A-BD44-BFD6-45CB02E0B01A}">
  <dimension ref="B2:AO15"/>
  <sheetViews>
    <sheetView topLeftCell="W1" zoomScale="56" workbookViewId="0">
      <selection activeCell="AB12" sqref="AB12:AO12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>
        <v>2</v>
      </c>
      <c r="C4" s="5">
        <v>3</v>
      </c>
      <c r="D4" s="5">
        <f>(C4-B4)+1</f>
        <v>2</v>
      </c>
      <c r="E4" s="8">
        <v>1</v>
      </c>
      <c r="G4" s="7">
        <v>43</v>
      </c>
      <c r="H4" s="8">
        <v>1</v>
      </c>
      <c r="J4" s="7"/>
      <c r="M4" s="8"/>
      <c r="O4" s="7">
        <v>44</v>
      </c>
      <c r="P4" s="5">
        <v>69</v>
      </c>
      <c r="Q4" s="8">
        <f>(P4-O4)+1</f>
        <v>26</v>
      </c>
      <c r="S4" s="7"/>
      <c r="U4" s="8"/>
      <c r="W4" s="7">
        <v>70</v>
      </c>
      <c r="X4" s="8">
        <v>1</v>
      </c>
      <c r="Z4" s="5">
        <v>70</v>
      </c>
    </row>
    <row r="5" spans="2:41" x14ac:dyDescent="0.3">
      <c r="B5" s="7">
        <v>5</v>
      </c>
      <c r="C5" s="5">
        <v>6</v>
      </c>
      <c r="D5" s="5">
        <f t="shared" ref="D5:D9" si="0">(C5-B5)+1</f>
        <v>2</v>
      </c>
      <c r="E5" s="8">
        <v>1</v>
      </c>
      <c r="G5" s="7"/>
      <c r="H5" s="8"/>
      <c r="J5" s="7"/>
      <c r="M5" s="8"/>
      <c r="O5" s="7"/>
      <c r="Q5" s="8"/>
      <c r="S5" s="7"/>
      <c r="U5" s="8"/>
      <c r="W5" s="7"/>
      <c r="X5" s="8"/>
    </row>
    <row r="6" spans="2:41" x14ac:dyDescent="0.3">
      <c r="B6" s="7">
        <v>8</v>
      </c>
      <c r="C6" s="5">
        <v>9</v>
      </c>
      <c r="D6" s="5">
        <f t="shared" si="0"/>
        <v>2</v>
      </c>
      <c r="E6" s="8">
        <v>1</v>
      </c>
      <c r="G6" s="7"/>
      <c r="H6" s="8"/>
      <c r="J6" s="7"/>
      <c r="M6" s="8"/>
      <c r="O6" s="7"/>
      <c r="Q6" s="8"/>
      <c r="S6" s="7"/>
      <c r="U6" s="8"/>
      <c r="W6" s="7"/>
      <c r="X6" s="8"/>
    </row>
    <row r="7" spans="2:41" x14ac:dyDescent="0.3">
      <c r="B7" s="7">
        <v>12</v>
      </c>
      <c r="C7" s="5">
        <v>23</v>
      </c>
      <c r="D7" s="5">
        <f t="shared" si="0"/>
        <v>12</v>
      </c>
      <c r="E7" s="8">
        <v>1</v>
      </c>
      <c r="G7" s="7"/>
      <c r="H7" s="8"/>
      <c r="J7" s="7"/>
      <c r="M7" s="8"/>
      <c r="O7" s="7"/>
      <c r="Q7" s="8"/>
      <c r="S7" s="7"/>
      <c r="U7" s="8"/>
      <c r="W7" s="7"/>
      <c r="X7" s="8"/>
    </row>
    <row r="8" spans="2:41" x14ac:dyDescent="0.3">
      <c r="B8" s="7">
        <v>29</v>
      </c>
      <c r="C8" s="5">
        <v>38</v>
      </c>
      <c r="D8" s="5">
        <f t="shared" si="0"/>
        <v>10</v>
      </c>
      <c r="E8" s="8">
        <v>1</v>
      </c>
      <c r="G8" s="7"/>
      <c r="H8" s="8"/>
      <c r="J8" s="7"/>
      <c r="M8" s="8"/>
      <c r="O8" s="7"/>
      <c r="Q8" s="8"/>
      <c r="S8" s="7"/>
      <c r="U8" s="8"/>
      <c r="W8" s="7"/>
      <c r="X8" s="8"/>
    </row>
    <row r="9" spans="2:41" x14ac:dyDescent="0.3">
      <c r="B9" s="7">
        <v>41</v>
      </c>
      <c r="C9" s="5">
        <v>42</v>
      </c>
      <c r="D9" s="5">
        <f t="shared" si="0"/>
        <v>2</v>
      </c>
      <c r="E9" s="8">
        <v>1</v>
      </c>
      <c r="G9" s="7"/>
      <c r="H9" s="8"/>
      <c r="J9" s="7"/>
      <c r="M9" s="8"/>
      <c r="O9" s="7"/>
      <c r="Q9" s="8"/>
      <c r="S9" s="7"/>
      <c r="U9" s="8"/>
      <c r="W9" s="7"/>
      <c r="X9" s="8"/>
    </row>
    <row r="10" spans="2:41" x14ac:dyDescent="0.3">
      <c r="B10" s="9"/>
      <c r="C10" s="10"/>
      <c r="D10" s="10"/>
      <c r="E10" s="11"/>
      <c r="G10" s="9"/>
      <c r="H10" s="11"/>
      <c r="J10" s="9"/>
      <c r="K10" s="10"/>
      <c r="L10" s="10"/>
      <c r="M10" s="11"/>
      <c r="O10" s="9"/>
      <c r="P10" s="10"/>
      <c r="Q10" s="11"/>
      <c r="S10" s="9"/>
      <c r="T10" s="10"/>
      <c r="U10" s="11"/>
      <c r="W10" s="9"/>
      <c r="X10" s="11"/>
    </row>
    <row r="12" spans="2:41" x14ac:dyDescent="0.3">
      <c r="D12" s="5">
        <f>SUM(D4:D10)</f>
        <v>30</v>
      </c>
      <c r="E12" s="5">
        <f>SUM(E4:E10)</f>
        <v>6</v>
      </c>
      <c r="H12" s="5">
        <f>SUM(H4:H10)</f>
        <v>1</v>
      </c>
      <c r="L12" s="5">
        <f>SUM(L4:L10)</f>
        <v>0</v>
      </c>
      <c r="M12" s="5">
        <f>SUM(M4:M10)</f>
        <v>0</v>
      </c>
      <c r="Q12" s="5">
        <f>SUM(Q4:Q10)</f>
        <v>26</v>
      </c>
      <c r="U12" s="5">
        <f>SUM(U4:U10)</f>
        <v>0</v>
      </c>
      <c r="X12" s="5">
        <f>SUM(X4:X10)</f>
        <v>1</v>
      </c>
      <c r="Z12" s="5">
        <f>SUM(Z4:Z10)</f>
        <v>70</v>
      </c>
      <c r="AA12" s="5">
        <f>Z12-(Q12+U12+X12)</f>
        <v>43</v>
      </c>
      <c r="AB12" s="6">
        <f>((D12+H12)/AA12)*100</f>
        <v>72.093023255813947</v>
      </c>
      <c r="AC12" s="6">
        <f>100-AB12</f>
        <v>27.906976744186053</v>
      </c>
      <c r="AD12" s="6">
        <f>(L12/AA12)*100</f>
        <v>0</v>
      </c>
      <c r="AE12" s="6">
        <f>B4/120</f>
        <v>1.6666666666666666E-2</v>
      </c>
      <c r="AF12" s="6">
        <f>G4/120</f>
        <v>0.35833333333333334</v>
      </c>
      <c r="AG12" s="6">
        <f>Q4/120</f>
        <v>0.21666666666666667</v>
      </c>
      <c r="AH12" s="6">
        <f>H12</f>
        <v>1</v>
      </c>
      <c r="AI12" s="6">
        <v>0</v>
      </c>
      <c r="AJ12" s="6">
        <f>(AI12/AH12)*100</f>
        <v>0</v>
      </c>
      <c r="AK12" s="6">
        <f>E12+H12</f>
        <v>7</v>
      </c>
      <c r="AL12" s="6">
        <f>(SUM(E14:E15)/AK12)*100</f>
        <v>0</v>
      </c>
      <c r="AM12" s="6" t="s">
        <v>33</v>
      </c>
      <c r="AN12" s="6" t="s">
        <v>33</v>
      </c>
      <c r="AO12" s="6">
        <f>(AVERAGE(D4:D10))*0.5</f>
        <v>2.5</v>
      </c>
    </row>
    <row r="14" spans="2:41" x14ac:dyDescent="0.3">
      <c r="B14" s="21" t="s">
        <v>25</v>
      </c>
      <c r="E14" s="5">
        <v>0</v>
      </c>
    </row>
    <row r="15" spans="2:41" x14ac:dyDescent="0.3">
      <c r="B15" s="22" t="s">
        <v>26</v>
      </c>
      <c r="E15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0D2F-ECE1-004B-B8F7-FBF923D63384}">
  <dimension ref="B2:AO10"/>
  <sheetViews>
    <sheetView tabSelected="1" topLeftCell="O1" zoomScale="56" workbookViewId="0">
      <selection activeCell="AE7" sqref="AE7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12.83203125" style="5" bestFit="1" customWidth="1"/>
    <col min="14" max="14" width="4.6640625" style="5" customWidth="1"/>
    <col min="15" max="15" width="17.5" style="5" bestFit="1" customWidth="1"/>
    <col min="16" max="16" width="16.1640625" style="5" bestFit="1" customWidth="1"/>
    <col min="17" max="17" width="18.1640625" style="5" bestFit="1" customWidth="1"/>
    <col min="18" max="18" width="5.83203125" style="5" customWidth="1"/>
    <col min="19" max="19" width="17.5" style="5" bestFit="1" customWidth="1"/>
    <col min="20" max="20" width="16.1640625" style="5" bestFit="1" customWidth="1"/>
    <col min="21" max="21" width="18.1640625" style="5" bestFit="1" customWidth="1"/>
    <col min="22" max="22" width="5" style="5" customWidth="1"/>
    <col min="23" max="23" width="21.1640625" style="5" bestFit="1" customWidth="1"/>
    <col min="24" max="24" width="14.1640625" style="5" bestFit="1" customWidth="1"/>
    <col min="25" max="25" width="5.83203125" style="5" customWidth="1"/>
    <col min="26" max="26" width="40.6640625" style="5" bestFit="1" customWidth="1"/>
    <col min="27" max="27" width="19.6640625" style="5" bestFit="1" customWidth="1"/>
    <col min="28" max="28" width="34.5" style="6" customWidth="1"/>
    <col min="29" max="29" width="20.5" style="6" customWidth="1"/>
    <col min="30" max="30" width="22" style="6" bestFit="1" customWidth="1"/>
    <col min="31" max="31" width="11" style="6" bestFit="1" customWidth="1"/>
    <col min="32" max="32" width="14.1640625" style="6" customWidth="1"/>
    <col min="33" max="33" width="16.83203125" style="6" bestFit="1" customWidth="1"/>
    <col min="34" max="35" width="14.83203125" style="5" bestFit="1" customWidth="1"/>
    <col min="36" max="36" width="13.5" style="5" bestFit="1" customWidth="1"/>
    <col min="37" max="37" width="20.83203125" style="5" bestFit="1" customWidth="1"/>
    <col min="38" max="38" width="29" style="6" bestFit="1" customWidth="1"/>
    <col min="39" max="39" width="27.5" style="5" bestFit="1" customWidth="1"/>
    <col min="40" max="40" width="26.33203125" style="5" bestFit="1" customWidth="1"/>
    <col min="41" max="41" width="14.33203125" style="6" bestFit="1" customWidth="1"/>
    <col min="42" max="16384" width="8.83203125" style="5"/>
  </cols>
  <sheetData>
    <row r="2" spans="2:41" ht="81" customHeight="1" x14ac:dyDescent="0.3">
      <c r="B2" s="29" t="s">
        <v>0</v>
      </c>
      <c r="C2" s="30"/>
      <c r="D2" s="30"/>
      <c r="E2" s="31"/>
      <c r="F2" s="13"/>
      <c r="G2" s="32" t="s">
        <v>4</v>
      </c>
      <c r="H2" s="33"/>
      <c r="I2" s="13"/>
      <c r="J2" s="34" t="s">
        <v>15</v>
      </c>
      <c r="K2" s="35"/>
      <c r="L2" s="35"/>
      <c r="M2" s="36"/>
      <c r="N2" s="13"/>
      <c r="O2" s="37" t="s">
        <v>7</v>
      </c>
      <c r="P2" s="38"/>
      <c r="Q2" s="39"/>
      <c r="R2" s="13"/>
      <c r="S2" s="40" t="s">
        <v>29</v>
      </c>
      <c r="T2" s="41"/>
      <c r="U2" s="42"/>
      <c r="V2" s="13"/>
      <c r="W2" s="27" t="s">
        <v>8</v>
      </c>
      <c r="X2" s="28"/>
      <c r="Y2" s="13"/>
      <c r="Z2" s="3" t="s">
        <v>17</v>
      </c>
      <c r="AA2" s="3" t="s">
        <v>23</v>
      </c>
      <c r="AB2" s="4" t="s">
        <v>18</v>
      </c>
      <c r="AC2" s="4" t="s">
        <v>20</v>
      </c>
      <c r="AD2" s="4" t="s">
        <v>19</v>
      </c>
      <c r="AE2" s="4" t="s">
        <v>31</v>
      </c>
      <c r="AF2" s="4" t="s">
        <v>10</v>
      </c>
      <c r="AG2" s="4" t="s">
        <v>11</v>
      </c>
      <c r="AH2" s="4" t="s">
        <v>12</v>
      </c>
      <c r="AI2" s="4" t="s">
        <v>13</v>
      </c>
      <c r="AJ2" s="4" t="s">
        <v>21</v>
      </c>
      <c r="AK2" s="3" t="s">
        <v>27</v>
      </c>
      <c r="AL2" s="4" t="s">
        <v>22</v>
      </c>
      <c r="AM2" s="4" t="s">
        <v>28</v>
      </c>
      <c r="AN2" s="4" t="s">
        <v>32</v>
      </c>
      <c r="AO2" s="4" t="s">
        <v>30</v>
      </c>
    </row>
    <row r="3" spans="2:41" s="18" customFormat="1" x14ac:dyDescent="0.3">
      <c r="B3" s="12" t="s">
        <v>1</v>
      </c>
      <c r="C3" s="13" t="s">
        <v>2</v>
      </c>
      <c r="D3" s="13" t="s">
        <v>3</v>
      </c>
      <c r="E3" s="14" t="s">
        <v>24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3" t="s">
        <v>3</v>
      </c>
      <c r="M3" s="16" t="s">
        <v>16</v>
      </c>
      <c r="N3" s="17"/>
      <c r="O3" s="12" t="s">
        <v>1</v>
      </c>
      <c r="P3" s="13" t="s">
        <v>2</v>
      </c>
      <c r="Q3" s="15" t="s">
        <v>3</v>
      </c>
      <c r="R3" s="13"/>
      <c r="S3" s="12" t="s">
        <v>1</v>
      </c>
      <c r="T3" s="13" t="s">
        <v>2</v>
      </c>
      <c r="U3" s="15" t="s">
        <v>3</v>
      </c>
      <c r="V3" s="13"/>
      <c r="W3" s="12" t="s">
        <v>5</v>
      </c>
      <c r="X3" s="15" t="s">
        <v>6</v>
      </c>
      <c r="Y3" s="13"/>
      <c r="Z3" s="13" t="s">
        <v>9</v>
      </c>
      <c r="AB3" s="19"/>
      <c r="AC3" s="19"/>
      <c r="AD3" s="19"/>
      <c r="AE3" s="19"/>
      <c r="AF3" s="19"/>
      <c r="AG3" s="19"/>
      <c r="AL3" s="19"/>
      <c r="AO3" s="19"/>
    </row>
    <row r="4" spans="2:41" x14ac:dyDescent="0.3">
      <c r="B4" s="7"/>
      <c r="E4" s="8"/>
      <c r="G4" s="7">
        <v>1</v>
      </c>
      <c r="H4" s="8">
        <v>1</v>
      </c>
      <c r="J4" s="7"/>
      <c r="M4" s="8"/>
      <c r="O4" s="7">
        <v>2</v>
      </c>
      <c r="P4" s="5">
        <v>20</v>
      </c>
      <c r="Q4" s="8">
        <f>(P4-O4)+1</f>
        <v>19</v>
      </c>
      <c r="S4" s="7"/>
      <c r="U4" s="8"/>
      <c r="W4" s="7">
        <v>21</v>
      </c>
      <c r="X4" s="8">
        <v>1</v>
      </c>
      <c r="Z4" s="5">
        <v>21</v>
      </c>
    </row>
    <row r="5" spans="2:41" x14ac:dyDescent="0.3">
      <c r="B5" s="9"/>
      <c r="C5" s="10"/>
      <c r="D5" s="10"/>
      <c r="E5" s="11"/>
      <c r="G5" s="9"/>
      <c r="H5" s="11"/>
      <c r="J5" s="9"/>
      <c r="K5" s="10"/>
      <c r="L5" s="10"/>
      <c r="M5" s="11"/>
      <c r="O5" s="9"/>
      <c r="P5" s="10"/>
      <c r="Q5" s="11"/>
      <c r="S5" s="9"/>
      <c r="T5" s="10"/>
      <c r="U5" s="11"/>
      <c r="W5" s="9"/>
      <c r="X5" s="11"/>
    </row>
    <row r="7" spans="2:41" x14ac:dyDescent="0.3">
      <c r="D7" s="5">
        <f>SUM(D4:D5)</f>
        <v>0</v>
      </c>
      <c r="E7" s="5">
        <f>SUM(E4:E5)</f>
        <v>0</v>
      </c>
      <c r="H7" s="5">
        <f>SUM(H4:H5)</f>
        <v>1</v>
      </c>
      <c r="L7" s="5">
        <f>SUM(L4:L5)</f>
        <v>0</v>
      </c>
      <c r="M7" s="5">
        <f>SUM(M4:M5)</f>
        <v>0</v>
      </c>
      <c r="Q7" s="5">
        <f>SUM(Q4:Q5)</f>
        <v>19</v>
      </c>
      <c r="U7" s="5">
        <f>SUM(U4:U5)</f>
        <v>0</v>
      </c>
      <c r="X7" s="5">
        <f>SUM(X4:X5)</f>
        <v>1</v>
      </c>
      <c r="Z7" s="5">
        <f>SUM(Z4:Z5)</f>
        <v>21</v>
      </c>
      <c r="AA7" s="5">
        <f>Z7-(Q7+U7+X7)</f>
        <v>1</v>
      </c>
      <c r="AB7" s="6">
        <f>((D7+H7)/AA7)*100</f>
        <v>100</v>
      </c>
      <c r="AC7" s="6">
        <f>100-AB7</f>
        <v>0</v>
      </c>
      <c r="AD7" s="6">
        <f>(L7/AA7)*100</f>
        <v>0</v>
      </c>
      <c r="AE7" s="6" t="s">
        <v>33</v>
      </c>
      <c r="AF7" s="6">
        <f>G4/120</f>
        <v>8.3333333333333332E-3</v>
      </c>
      <c r="AG7" s="6">
        <f>Q4/120</f>
        <v>0.15833333333333333</v>
      </c>
      <c r="AH7" s="6">
        <f>H7</f>
        <v>1</v>
      </c>
      <c r="AI7" s="6">
        <v>0</v>
      </c>
      <c r="AJ7" s="6">
        <f>(AI7/AH7)*100</f>
        <v>0</v>
      </c>
      <c r="AK7" s="6">
        <f>E7+H7</f>
        <v>1</v>
      </c>
      <c r="AL7" s="6">
        <f>(SUM(E9:E10)/AK7)*100</f>
        <v>0</v>
      </c>
      <c r="AM7" s="6" t="e">
        <f>(SUM(E9:E10)/M7)*100</f>
        <v>#DIV/0!</v>
      </c>
      <c r="AN7" s="6" t="e">
        <f>(AVERAGE(L4:L5))*0.5</f>
        <v>#DIV/0!</v>
      </c>
      <c r="AO7" s="6" t="e">
        <f>(AVERAGE(D4:D5))*0.5</f>
        <v>#DIV/0!</v>
      </c>
    </row>
    <row r="9" spans="2:41" x14ac:dyDescent="0.3">
      <c r="B9" s="21" t="s">
        <v>25</v>
      </c>
      <c r="E9" s="5">
        <v>0</v>
      </c>
    </row>
    <row r="10" spans="2:41" x14ac:dyDescent="0.3">
      <c r="B10" s="22" t="s">
        <v>26</v>
      </c>
      <c r="E10" s="5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8"/>
  <sheetViews>
    <sheetView workbookViewId="0">
      <selection activeCell="F9" sqref="F9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14</v>
      </c>
      <c r="C2" s="1" t="s">
        <v>18</v>
      </c>
      <c r="D2" s="1" t="s">
        <v>20</v>
      </c>
      <c r="E2" s="1" t="s">
        <v>19</v>
      </c>
      <c r="F2" s="1" t="s">
        <v>31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21</v>
      </c>
      <c r="L2" s="20" t="s">
        <v>27</v>
      </c>
      <c r="M2" s="1" t="s">
        <v>22</v>
      </c>
      <c r="N2" s="1" t="s">
        <v>28</v>
      </c>
      <c r="O2" s="1" t="s">
        <v>32</v>
      </c>
      <c r="P2" s="1" t="s">
        <v>30</v>
      </c>
    </row>
    <row r="3" spans="2:16" x14ac:dyDescent="0.2">
      <c r="B3">
        <v>1</v>
      </c>
      <c r="C3" s="26">
        <v>38.888888888888893</v>
      </c>
      <c r="D3" s="26">
        <v>61.111111111111107</v>
      </c>
      <c r="E3" s="26">
        <v>0</v>
      </c>
      <c r="F3" s="26">
        <v>8.3333333333333329E-2</v>
      </c>
      <c r="G3" s="26">
        <v>0.15</v>
      </c>
      <c r="H3" s="26">
        <v>0.10833333333333334</v>
      </c>
      <c r="I3" s="26">
        <v>1</v>
      </c>
      <c r="J3" s="26">
        <v>0</v>
      </c>
      <c r="K3" s="26">
        <v>0</v>
      </c>
      <c r="L3" s="26">
        <v>3</v>
      </c>
      <c r="M3" s="26">
        <v>0</v>
      </c>
      <c r="N3" s="26" t="s">
        <v>33</v>
      </c>
      <c r="O3" s="26" t="s">
        <v>33</v>
      </c>
      <c r="P3" s="26">
        <v>1.5</v>
      </c>
    </row>
    <row r="4" spans="2:16" x14ac:dyDescent="0.2">
      <c r="B4">
        <v>2</v>
      </c>
      <c r="C4" s="26">
        <v>41.232227488151658</v>
      </c>
      <c r="D4" s="26">
        <v>58.767772511848342</v>
      </c>
      <c r="E4" s="26">
        <v>1.8957345971563981</v>
      </c>
      <c r="F4" s="26">
        <v>2.5000000000000001E-2</v>
      </c>
      <c r="G4" s="26">
        <v>1.7833333333333334</v>
      </c>
      <c r="H4" s="26">
        <v>0.11666666666666667</v>
      </c>
      <c r="I4" s="26">
        <v>1</v>
      </c>
      <c r="J4" s="26">
        <v>0</v>
      </c>
      <c r="K4" s="26">
        <v>0</v>
      </c>
      <c r="L4" s="26">
        <v>25</v>
      </c>
      <c r="M4" s="26">
        <v>8</v>
      </c>
      <c r="N4" s="26">
        <v>100</v>
      </c>
      <c r="O4" s="26">
        <v>1</v>
      </c>
      <c r="P4" s="26">
        <v>1.7916666666666667</v>
      </c>
    </row>
    <row r="5" spans="2:16" x14ac:dyDescent="0.2">
      <c r="B5">
        <v>3</v>
      </c>
      <c r="C5" s="26">
        <v>42.245989304812838</v>
      </c>
      <c r="D5" s="26">
        <v>57.754010695187162</v>
      </c>
      <c r="E5" s="26">
        <v>1.0695187165775399</v>
      </c>
      <c r="F5" s="26">
        <v>8.3333333333333332E-3</v>
      </c>
      <c r="G5" s="26">
        <v>1.5916666666666666</v>
      </c>
      <c r="H5" s="26">
        <v>0.15</v>
      </c>
      <c r="I5" s="26">
        <v>1</v>
      </c>
      <c r="J5" s="26">
        <v>0</v>
      </c>
      <c r="K5" s="26">
        <v>0</v>
      </c>
      <c r="L5" s="26">
        <v>17</v>
      </c>
      <c r="M5" s="26">
        <v>5.8823529411764701</v>
      </c>
      <c r="N5" s="26">
        <v>100</v>
      </c>
      <c r="O5" s="26">
        <v>1</v>
      </c>
      <c r="P5" s="26">
        <v>2.4375</v>
      </c>
    </row>
    <row r="6" spans="2:16" x14ac:dyDescent="0.2">
      <c r="B6">
        <v>4</v>
      </c>
      <c r="C6" s="26">
        <v>29.832935560859188</v>
      </c>
      <c r="D6" s="26">
        <v>70.167064439140816</v>
      </c>
      <c r="E6" s="26">
        <v>0.71599045346062051</v>
      </c>
      <c r="F6" s="26">
        <v>2.5000000000000001E-2</v>
      </c>
      <c r="G6" s="26">
        <v>3.8916666666666666</v>
      </c>
      <c r="H6" s="26">
        <v>0.19166666666666668</v>
      </c>
      <c r="I6" s="26">
        <v>1</v>
      </c>
      <c r="J6" s="26">
        <v>0</v>
      </c>
      <c r="K6" s="26">
        <v>0</v>
      </c>
      <c r="L6" s="26">
        <v>38</v>
      </c>
      <c r="M6" s="26">
        <v>2.6315789473684208</v>
      </c>
      <c r="N6" s="26">
        <v>100</v>
      </c>
      <c r="O6" s="26">
        <v>1.5</v>
      </c>
      <c r="P6" s="26">
        <v>1.6756756756756757</v>
      </c>
    </row>
    <row r="7" spans="2:16" x14ac:dyDescent="0.2">
      <c r="B7">
        <v>6</v>
      </c>
      <c r="C7" s="26">
        <v>72.093023255813947</v>
      </c>
      <c r="D7" s="26">
        <v>27.906976744186053</v>
      </c>
      <c r="E7" s="26">
        <v>0</v>
      </c>
      <c r="F7" s="26">
        <v>1.6666666666666666E-2</v>
      </c>
      <c r="G7" s="26">
        <v>0.35833333333333334</v>
      </c>
      <c r="H7" s="26">
        <v>0.21666666666666667</v>
      </c>
      <c r="I7" s="26">
        <v>1</v>
      </c>
      <c r="J7" s="26">
        <v>0</v>
      </c>
      <c r="K7" s="26">
        <v>0</v>
      </c>
      <c r="L7" s="26">
        <v>7</v>
      </c>
      <c r="M7" s="26">
        <v>0</v>
      </c>
      <c r="N7" s="26" t="s">
        <v>33</v>
      </c>
      <c r="O7" s="26" t="s">
        <v>33</v>
      </c>
      <c r="P7" s="26">
        <v>2.5</v>
      </c>
    </row>
    <row r="8" spans="2:16" x14ac:dyDescent="0.2">
      <c r="B8">
        <v>7</v>
      </c>
      <c r="C8" s="26"/>
      <c r="D8" s="26"/>
      <c r="E8" s="26">
        <v>0</v>
      </c>
      <c r="F8" s="26" t="s">
        <v>33</v>
      </c>
      <c r="G8" s="26">
        <v>8.3333333333333332E-3</v>
      </c>
      <c r="H8" s="26">
        <v>0.15833333333333333</v>
      </c>
      <c r="I8" s="26">
        <v>1</v>
      </c>
      <c r="J8" s="26">
        <v>0</v>
      </c>
      <c r="K8" s="26">
        <v>0</v>
      </c>
      <c r="L8" s="26">
        <v>1</v>
      </c>
      <c r="M8" s="26">
        <v>0</v>
      </c>
      <c r="N8" s="26" t="e">
        <v>#DIV/0!</v>
      </c>
      <c r="O8" s="26" t="e">
        <v>#DIV/0!</v>
      </c>
      <c r="P8" s="26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Worm 1</vt:lpstr>
      <vt:lpstr>Worm 2</vt:lpstr>
      <vt:lpstr>Worm 3</vt:lpstr>
      <vt:lpstr>Worm 4</vt:lpstr>
      <vt:lpstr>Worm 6</vt:lpstr>
      <vt:lpstr>Worm 7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2024-11-16T00:01:55Z</dcterms:modified>
</cp:coreProperties>
</file>