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Excel + Prism Data Sheets/2024/2024-07-18 Ex308/"/>
    </mc:Choice>
  </mc:AlternateContent>
  <xr:revisionPtr revIDLastSave="0" documentId="13_ncr:1_{0814DAFD-E866-4A47-B221-5FA9E8D56219}" xr6:coauthVersionLast="47" xr6:coauthVersionMax="47" xr10:uidLastSave="{00000000-0000-0000-0000-000000000000}"/>
  <bookViews>
    <workbookView xWindow="-3760" yWindow="-21100" windowWidth="38400" windowHeight="21100" activeTab="4" xr2:uid="{E8647115-4527-472B-9C5C-A7FAAB6ACF7F}"/>
  </bookViews>
  <sheets>
    <sheet name="Worm 1" sheetId="3" r:id="rId1"/>
    <sheet name="Worm 2" sheetId="19" r:id="rId2"/>
    <sheet name="Worm 3" sheetId="20" r:id="rId3"/>
    <sheet name="Worm 5" sheetId="21" r:id="rId4"/>
    <sheet name="Worm 6" sheetId="22" r:id="rId5"/>
    <sheet name="Compile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2" l="1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4" i="22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4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" i="19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4" i="3"/>
  <c r="AF65" i="22"/>
  <c r="M27" i="22"/>
  <c r="M26" i="22"/>
  <c r="M25" i="22"/>
  <c r="M24" i="22"/>
  <c r="V11" i="22"/>
  <c r="M23" i="22"/>
  <c r="V10" i="22"/>
  <c r="M22" i="22"/>
  <c r="V9" i="22"/>
  <c r="M21" i="22"/>
  <c r="D34" i="22"/>
  <c r="V8" i="22"/>
  <c r="V7" i="22"/>
  <c r="M20" i="22"/>
  <c r="V6" i="22"/>
  <c r="V5" i="22"/>
  <c r="M19" i="22"/>
  <c r="M18" i="22"/>
  <c r="M17" i="22"/>
  <c r="M16" i="22"/>
  <c r="M15" i="22"/>
  <c r="M14" i="22"/>
  <c r="D22" i="22"/>
  <c r="M13" i="22"/>
  <c r="D21" i="22"/>
  <c r="M12" i="22"/>
  <c r="D20" i="22"/>
  <c r="M11" i="22"/>
  <c r="D19" i="22"/>
  <c r="M10" i="22"/>
  <c r="M9" i="22"/>
  <c r="M8" i="22"/>
  <c r="AO65" i="22" s="1"/>
  <c r="M7" i="22"/>
  <c r="V4" i="22"/>
  <c r="M6" i="22"/>
  <c r="M5" i="22"/>
  <c r="M4" i="22"/>
  <c r="D13" i="22"/>
  <c r="D5" i="22"/>
  <c r="D6" i="22"/>
  <c r="D7" i="22"/>
  <c r="D8" i="22"/>
  <c r="D9" i="22"/>
  <c r="D10" i="22"/>
  <c r="D11" i="22"/>
  <c r="D12" i="22"/>
  <c r="D14" i="22"/>
  <c r="D15" i="22"/>
  <c r="D16" i="22"/>
  <c r="D17" i="22"/>
  <c r="D18" i="22"/>
  <c r="D23" i="22"/>
  <c r="D24" i="22"/>
  <c r="D25" i="22"/>
  <c r="D26" i="22"/>
  <c r="D27" i="22"/>
  <c r="D28" i="22"/>
  <c r="D29" i="22"/>
  <c r="D30" i="22"/>
  <c r="D31" i="22"/>
  <c r="D32" i="22"/>
  <c r="D33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4" i="22"/>
  <c r="AP65" i="22" s="1"/>
  <c r="AF62" i="21"/>
  <c r="M18" i="21"/>
  <c r="M17" i="21"/>
  <c r="M16" i="21"/>
  <c r="M15" i="21"/>
  <c r="M14" i="21"/>
  <c r="M13" i="21"/>
  <c r="M12" i="21"/>
  <c r="D50" i="21"/>
  <c r="M11" i="21"/>
  <c r="D49" i="21"/>
  <c r="M10" i="21"/>
  <c r="V9" i="21"/>
  <c r="M9" i="21"/>
  <c r="M8" i="21"/>
  <c r="M7" i="21"/>
  <c r="D40" i="21"/>
  <c r="D41" i="21"/>
  <c r="D42" i="21"/>
  <c r="D43" i="21"/>
  <c r="D44" i="21"/>
  <c r="D45" i="21"/>
  <c r="D46" i="21"/>
  <c r="D47" i="21"/>
  <c r="D48" i="21"/>
  <c r="D51" i="21"/>
  <c r="D52" i="21"/>
  <c r="D53" i="21"/>
  <c r="D54" i="21"/>
  <c r="D55" i="21"/>
  <c r="D56" i="21"/>
  <c r="D57" i="21"/>
  <c r="D58" i="21"/>
  <c r="D59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D39" i="21"/>
  <c r="D4" i="21"/>
  <c r="AP62" i="21" s="1"/>
  <c r="M6" i="21"/>
  <c r="V8" i="21"/>
  <c r="M5" i="21"/>
  <c r="V7" i="21"/>
  <c r="V6" i="21"/>
  <c r="M4" i="21"/>
  <c r="AO62" i="21" s="1"/>
  <c r="V4" i="21"/>
  <c r="AG7" i="20" l="1"/>
  <c r="AE7" i="20"/>
  <c r="AF51" i="19"/>
  <c r="M23" i="19"/>
  <c r="M22" i="19"/>
  <c r="M21" i="19"/>
  <c r="M20" i="19"/>
  <c r="M19" i="19"/>
  <c r="L18" i="19"/>
  <c r="M18" i="19" s="1"/>
  <c r="K18" i="19"/>
  <c r="L17" i="19"/>
  <c r="M17" i="19" s="1"/>
  <c r="K17" i="19"/>
  <c r="M16" i="19"/>
  <c r="M15" i="19"/>
  <c r="M14" i="19"/>
  <c r="M13" i="19"/>
  <c r="D30" i="19"/>
  <c r="M12" i="19"/>
  <c r="M11" i="19"/>
  <c r="D29" i="19"/>
  <c r="R4" i="19"/>
  <c r="M10" i="19"/>
  <c r="D23" i="19"/>
  <c r="M9" i="19"/>
  <c r="M8" i="19"/>
  <c r="M7" i="19"/>
  <c r="M6" i="19"/>
  <c r="M5" i="19"/>
  <c r="AO51" i="19" s="1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4" i="19"/>
  <c r="D25" i="19"/>
  <c r="D26" i="19"/>
  <c r="D27" i="19"/>
  <c r="D28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" i="19"/>
  <c r="M4" i="19"/>
  <c r="AF66" i="3"/>
  <c r="M25" i="3"/>
  <c r="M24" i="3"/>
  <c r="V10" i="3"/>
  <c r="M23" i="3"/>
  <c r="D58" i="3"/>
  <c r="M22" i="3"/>
  <c r="D56" i="3"/>
  <c r="M21" i="3"/>
  <c r="D55" i="3"/>
  <c r="V9" i="3"/>
  <c r="M20" i="3"/>
  <c r="M19" i="3"/>
  <c r="M18" i="3"/>
  <c r="M17" i="3"/>
  <c r="V8" i="3"/>
  <c r="M16" i="3"/>
  <c r="M15" i="3"/>
  <c r="M14" i="3"/>
  <c r="V7" i="3"/>
  <c r="D28" i="3"/>
  <c r="M13" i="3"/>
  <c r="M12" i="3"/>
  <c r="V6" i="3"/>
  <c r="M11" i="3"/>
  <c r="M10" i="3"/>
  <c r="M9" i="3"/>
  <c r="D15" i="3"/>
  <c r="V5" i="3"/>
  <c r="M8" i="3"/>
  <c r="D5" i="3"/>
  <c r="D6" i="3"/>
  <c r="D7" i="3"/>
  <c r="D8" i="3"/>
  <c r="D9" i="3"/>
  <c r="D10" i="3"/>
  <c r="D11" i="3"/>
  <c r="D12" i="3"/>
  <c r="D13" i="3"/>
  <c r="D14" i="3"/>
  <c r="D16" i="3"/>
  <c r="D17" i="3"/>
  <c r="D18" i="3"/>
  <c r="D19" i="3"/>
  <c r="D20" i="3"/>
  <c r="D21" i="3"/>
  <c r="D22" i="3"/>
  <c r="D23" i="3"/>
  <c r="D24" i="3"/>
  <c r="D25" i="3"/>
  <c r="D26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7" i="3"/>
  <c r="D59" i="3"/>
  <c r="D60" i="3"/>
  <c r="D61" i="3"/>
  <c r="D62" i="3"/>
  <c r="D63" i="3"/>
  <c r="D4" i="3"/>
  <c r="AA66" i="3"/>
  <c r="V4" i="3"/>
  <c r="AP51" i="19" l="1"/>
  <c r="AP66" i="3"/>
  <c r="M7" i="3"/>
  <c r="M6" i="3"/>
  <c r="M5" i="3"/>
  <c r="AO66" i="3" s="1"/>
  <c r="Y66" i="3"/>
  <c r="V66" i="3"/>
  <c r="R66" i="3"/>
  <c r="N66" i="3"/>
  <c r="I66" i="3"/>
  <c r="F66" i="3"/>
  <c r="D66" i="3"/>
  <c r="M4" i="3"/>
  <c r="Q4" i="20"/>
  <c r="M66" i="3" l="1"/>
  <c r="AA65" i="22"/>
  <c r="Y65" i="22"/>
  <c r="V65" i="22"/>
  <c r="R65" i="22"/>
  <c r="N65" i="22"/>
  <c r="AN65" i="22" s="1"/>
  <c r="M65" i="22"/>
  <c r="I65" i="22"/>
  <c r="AI65" i="22" s="1"/>
  <c r="F65" i="22"/>
  <c r="D65" i="22"/>
  <c r="AA62" i="21"/>
  <c r="Y62" i="21"/>
  <c r="V62" i="21"/>
  <c r="R62" i="21"/>
  <c r="N62" i="21"/>
  <c r="AN62" i="21" s="1"/>
  <c r="M62" i="21"/>
  <c r="I62" i="21"/>
  <c r="AI62" i="21" s="1"/>
  <c r="F62" i="21"/>
  <c r="AL62" i="21" s="1"/>
  <c r="AM62" i="21" s="1"/>
  <c r="D62" i="21"/>
  <c r="AF7" i="20"/>
  <c r="Z7" i="20"/>
  <c r="X7" i="20"/>
  <c r="U7" i="20"/>
  <c r="Q7" i="20"/>
  <c r="M7" i="20"/>
  <c r="L7" i="20"/>
  <c r="H7" i="20"/>
  <c r="AH7" i="20" s="1"/>
  <c r="AJ7" i="20" s="1"/>
  <c r="E7" i="20"/>
  <c r="D7" i="20"/>
  <c r="AG51" i="19"/>
  <c r="AA51" i="19"/>
  <c r="Y51" i="19"/>
  <c r="V51" i="19"/>
  <c r="R51" i="19"/>
  <c r="N51" i="19"/>
  <c r="AN51" i="19" s="1"/>
  <c r="M51" i="19"/>
  <c r="I51" i="19"/>
  <c r="AI51" i="19" s="1"/>
  <c r="AK51" i="19" s="1"/>
  <c r="F51" i="19"/>
  <c r="D51" i="19"/>
  <c r="AL65" i="22" l="1"/>
  <c r="AM65" i="22" s="1"/>
  <c r="AB65" i="22"/>
  <c r="AC65" i="22" s="1"/>
  <c r="AD65" i="22" s="1"/>
  <c r="AB62" i="21"/>
  <c r="AC62" i="21" s="1"/>
  <c r="AD62" i="21" s="1"/>
  <c r="AA7" i="20"/>
  <c r="AD7" i="20" s="1"/>
  <c r="AK7" i="20"/>
  <c r="AL7" i="20" s="1"/>
  <c r="AB51" i="19"/>
  <c r="AE51" i="19" s="1"/>
  <c r="AL51" i="19"/>
  <c r="AM51" i="19" s="1"/>
  <c r="AE65" i="22" l="1"/>
  <c r="AE62" i="21"/>
  <c r="AB7" i="20"/>
  <c r="AC7" i="20" s="1"/>
  <c r="AC51" i="19"/>
  <c r="AD51" i="19" s="1"/>
  <c r="AN66" i="3"/>
  <c r="AI66" i="3"/>
  <c r="AL66" i="3" l="1"/>
  <c r="AM66" i="3" s="1"/>
  <c r="AB66" i="3"/>
  <c r="AE66" i="3" s="1"/>
  <c r="AC66" i="3" l="1"/>
  <c r="AD66" i="3" s="1"/>
</calcChain>
</file>

<file path=xl/sharedStrings.xml><?xml version="1.0" encoding="utf-8"?>
<sst xmlns="http://schemas.openxmlformats.org/spreadsheetml/2006/main" count="266" uniqueCount="36">
  <si>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</si>
  <si>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</si>
  <si>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</si>
  <si>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</si>
  <si>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</si>
  <si>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</si>
  <si>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</si>
  <si>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</si>
  <si>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</si>
  <si>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</si>
  <si>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initial event</t>
  </si>
  <si>
    <t>Time to first puncture</t>
  </si>
  <si>
    <t>Time to successful completion</t>
  </si>
  <si>
    <t>Total number of attempts</t>
  </si>
  <si>
    <t>Number of aborted attempts</t>
  </si>
  <si>
    <t>Worm ID</t>
  </si>
  <si>
    <t>Not visible in crevice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</si>
  <si>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</si>
  <si>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</si>
  <si>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</si>
  <si>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</si>
  <si>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</si>
  <si>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</si>
  <si>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</si>
  <si>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</si>
  <si>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</si>
  <si>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</si>
  <si>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</si>
  <si>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</si>
  <si>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</si>
  <si>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 xml:space="preserve">% of 
reversals preceeded by a push/puncture </t>
  </si>
  <si>
    <t>Average reversal time after
 a push or puncture</t>
  </si>
  <si>
    <t>Not visible/Stuck in crevice</t>
  </si>
  <si>
    <t>N/A</t>
  </si>
  <si>
    <t>Average push 
bout duration</t>
  </si>
  <si>
    <t>Bout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</si>
</sst>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P69"/>
  <sheetViews>
    <sheetView zoomScale="43" workbookViewId="0">
      <selection activeCell="E4" sqref="E4:E63"/>
    </sheetView>
  </sheetViews>
  <sheetFormatPr baseColWidth="10" defaultColWidth="8.83203125" defaultRowHeight="24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9.5" bestFit="1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20.83203125" bestFit="1" customWidth="1"/>
    <col min="39" max="39" width="29" style="1" bestFit="1" customWidth="1"/>
    <col min="40" max="40" width="27.5" bestFit="1" customWidth="1"/>
    <col min="41" max="41" width="26.33203125" bestFit="1" customWidth="1"/>
    <col min="42" max="42" width="19.5" bestFit="1" customWidth="1"/>
  </cols>
  <sheetData>
    <row r="2" spans="2:42" ht="81" customHeight="1">
      <c r="B2" s="40" t="s">
        <v>0</v>
      </c>
      <c r="C2" s="41"/>
      <c r="D2" s="41"/>
      <c r="E2" s="41"/>
      <c r="F2" s="42"/>
      <c r="G2" s="3"/>
      <c r="H2" s="43" t="s">
        <v>4</v>
      </c>
      <c r="I2" s="44"/>
      <c r="J2" s="3"/>
      <c r="K2" s="45" t="s">
        <v>17</v>
      </c>
      <c r="L2" s="46"/>
      <c r="M2" s="46"/>
      <c r="N2" s="47"/>
      <c r="O2" s="3"/>
      <c r="P2" s="48" t="s">
        <v>7</v>
      </c>
      <c r="Q2" s="49"/>
      <c r="R2" s="50"/>
      <c r="S2" s="3"/>
      <c r="T2" s="51" t="s">
        <v>32</v>
      </c>
      <c r="U2" s="52"/>
      <c r="V2" s="53"/>
      <c r="W2" s="3"/>
      <c r="X2" s="38" t="s">
        <v>8</v>
      </c>
      <c r="Y2" s="39"/>
      <c r="Z2" s="3"/>
      <c r="AA2" s="4" t="s">
        <v>19</v>
      </c>
      <c r="AB2" s="4" t="s">
        <v>25</v>
      </c>
      <c r="AC2" s="5" t="s">
        <v>20</v>
      </c>
      <c r="AD2" s="5" t="s">
        <v>22</v>
      </c>
      <c r="AE2" s="5" t="s">
        <v>21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23</v>
      </c>
      <c r="AL2" s="4" t="s">
        <v>29</v>
      </c>
      <c r="AM2" s="5" t="s">
        <v>24</v>
      </c>
      <c r="AN2" s="5" t="s">
        <v>30</v>
      </c>
      <c r="AO2" s="5" t="s">
        <v>31</v>
      </c>
      <c r="AP2" s="5" t="s">
        <v>34</v>
      </c>
    </row>
    <row r="3" spans="2:42" s="19" customFormat="1">
      <c r="B3" s="13" t="s">
        <v>1</v>
      </c>
      <c r="C3" s="14" t="s">
        <v>2</v>
      </c>
      <c r="D3" s="14" t="s">
        <v>3</v>
      </c>
      <c r="E3" s="14" t="s">
        <v>35</v>
      </c>
      <c r="F3" s="15" t="s">
        <v>26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18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2" s="19" customFormat="1">
      <c r="B4" s="24">
        <v>66</v>
      </c>
      <c r="C4" s="25">
        <v>67</v>
      </c>
      <c r="D4" s="6">
        <f>(C4-B4)+1</f>
        <v>2</v>
      </c>
      <c r="E4" s="6">
        <f>D4/2</f>
        <v>1</v>
      </c>
      <c r="F4" s="26">
        <v>1</v>
      </c>
      <c r="G4" s="14"/>
      <c r="H4" s="13"/>
      <c r="I4" s="16"/>
      <c r="J4" s="14"/>
      <c r="K4" s="33">
        <v>38</v>
      </c>
      <c r="L4" s="34">
        <v>47</v>
      </c>
      <c r="M4" s="34">
        <f t="shared" ref="M4:M25" si="0">(L4-K4)+1</f>
        <v>10</v>
      </c>
      <c r="N4" s="35">
        <v>1</v>
      </c>
      <c r="O4" s="18"/>
      <c r="P4" s="13"/>
      <c r="Q4" s="14"/>
      <c r="R4" s="16"/>
      <c r="S4" s="14"/>
      <c r="T4" s="24">
        <v>175</v>
      </c>
      <c r="U4" s="25">
        <v>218</v>
      </c>
      <c r="V4" s="27">
        <f>(U4-T4)+1</f>
        <v>44</v>
      </c>
      <c r="W4" s="14"/>
      <c r="X4" s="13"/>
      <c r="Y4" s="16"/>
      <c r="Z4" s="14"/>
      <c r="AA4" s="6">
        <v>1200</v>
      </c>
      <c r="AC4" s="20"/>
      <c r="AD4" s="20"/>
      <c r="AE4" s="20"/>
      <c r="AF4" s="20"/>
      <c r="AG4" s="20"/>
      <c r="AH4" s="20"/>
      <c r="AM4" s="20"/>
    </row>
    <row r="5" spans="2:42" s="19" customFormat="1">
      <c r="B5" s="24">
        <v>73</v>
      </c>
      <c r="C5" s="25">
        <v>73</v>
      </c>
      <c r="D5" s="6">
        <f t="shared" ref="D5:D63" si="1">(C5-B5)+1</f>
        <v>1</v>
      </c>
      <c r="E5" s="6">
        <f t="shared" ref="E5:E63" si="2">D5/2</f>
        <v>0.5</v>
      </c>
      <c r="F5" s="26">
        <v>1</v>
      </c>
      <c r="G5" s="14"/>
      <c r="H5" s="13"/>
      <c r="I5" s="16"/>
      <c r="J5" s="14"/>
      <c r="K5" s="30">
        <v>68</v>
      </c>
      <c r="L5" s="31">
        <v>69</v>
      </c>
      <c r="M5" s="31">
        <f t="shared" si="0"/>
        <v>2</v>
      </c>
      <c r="N5" s="32">
        <v>1</v>
      </c>
      <c r="O5" s="18"/>
      <c r="P5" s="13"/>
      <c r="Q5" s="14"/>
      <c r="R5" s="16"/>
      <c r="S5" s="14"/>
      <c r="T5" s="24">
        <v>255</v>
      </c>
      <c r="U5" s="25">
        <v>257</v>
      </c>
      <c r="V5" s="27">
        <f t="shared" ref="V5:V10" si="3">(U5-T5)+1</f>
        <v>3</v>
      </c>
      <c r="W5" s="14"/>
      <c r="X5" s="13"/>
      <c r="Y5" s="16"/>
      <c r="Z5" s="14"/>
      <c r="AA5" s="14"/>
      <c r="AC5" s="20"/>
      <c r="AD5" s="20"/>
      <c r="AE5" s="20"/>
      <c r="AF5" s="20"/>
      <c r="AG5" s="20"/>
      <c r="AH5" s="20"/>
      <c r="AM5" s="20"/>
    </row>
    <row r="6" spans="2:42" s="19" customFormat="1">
      <c r="B6" s="8">
        <v>98</v>
      </c>
      <c r="C6" s="6">
        <v>99</v>
      </c>
      <c r="D6" s="6">
        <f t="shared" si="1"/>
        <v>2</v>
      </c>
      <c r="E6" s="6">
        <f t="shared" si="2"/>
        <v>1</v>
      </c>
      <c r="F6" s="9">
        <v>1</v>
      </c>
      <c r="G6" s="14"/>
      <c r="H6" s="13"/>
      <c r="I6" s="16"/>
      <c r="J6" s="14"/>
      <c r="K6" s="33">
        <v>81</v>
      </c>
      <c r="L6" s="34">
        <v>97</v>
      </c>
      <c r="M6" s="34">
        <f t="shared" si="0"/>
        <v>17</v>
      </c>
      <c r="N6" s="35">
        <v>1</v>
      </c>
      <c r="O6" s="18"/>
      <c r="P6" s="13"/>
      <c r="Q6" s="14"/>
      <c r="R6" s="16"/>
      <c r="S6" s="14"/>
      <c r="T6" s="24">
        <v>391</v>
      </c>
      <c r="U6" s="25">
        <v>394</v>
      </c>
      <c r="V6" s="27">
        <f t="shared" si="3"/>
        <v>4</v>
      </c>
      <c r="W6" s="14"/>
      <c r="X6" s="13"/>
      <c r="Y6" s="16"/>
      <c r="Z6" s="14"/>
      <c r="AA6" s="14"/>
      <c r="AC6" s="20"/>
      <c r="AD6" s="20"/>
      <c r="AE6" s="20"/>
      <c r="AF6" s="20"/>
      <c r="AG6" s="20"/>
      <c r="AH6" s="20"/>
      <c r="AM6" s="20"/>
    </row>
    <row r="7" spans="2:42" s="19" customFormat="1">
      <c r="B7" s="24">
        <v>104</v>
      </c>
      <c r="C7" s="25">
        <v>105</v>
      </c>
      <c r="D7" s="6">
        <f t="shared" si="1"/>
        <v>2</v>
      </c>
      <c r="E7" s="6">
        <f t="shared" si="2"/>
        <v>1</v>
      </c>
      <c r="F7" s="26">
        <v>1</v>
      </c>
      <c r="G7" s="14"/>
      <c r="H7" s="13"/>
      <c r="I7" s="16"/>
      <c r="J7" s="14"/>
      <c r="K7" s="30">
        <v>106</v>
      </c>
      <c r="L7" s="31">
        <v>111</v>
      </c>
      <c r="M7" s="31">
        <f t="shared" si="0"/>
        <v>6</v>
      </c>
      <c r="N7" s="32">
        <v>1</v>
      </c>
      <c r="O7" s="18"/>
      <c r="P7" s="13"/>
      <c r="Q7" s="14"/>
      <c r="R7" s="16"/>
      <c r="S7" s="14"/>
      <c r="T7" s="24">
        <v>566</v>
      </c>
      <c r="U7" s="25">
        <v>569</v>
      </c>
      <c r="V7" s="27">
        <f t="shared" si="3"/>
        <v>4</v>
      </c>
      <c r="W7" s="14"/>
      <c r="X7" s="13"/>
      <c r="Y7" s="16"/>
      <c r="Z7" s="14"/>
      <c r="AA7" s="14"/>
      <c r="AC7" s="20"/>
      <c r="AD7" s="20"/>
      <c r="AE7" s="20"/>
      <c r="AF7" s="20"/>
      <c r="AG7" s="20"/>
      <c r="AH7" s="20"/>
      <c r="AM7" s="20"/>
    </row>
    <row r="8" spans="2:42" s="6" customFormat="1">
      <c r="B8" s="8">
        <v>116</v>
      </c>
      <c r="C8" s="6">
        <v>119</v>
      </c>
      <c r="D8" s="6">
        <f t="shared" si="1"/>
        <v>4</v>
      </c>
      <c r="E8" s="6">
        <f t="shared" si="2"/>
        <v>2</v>
      </c>
      <c r="F8" s="9">
        <v>1</v>
      </c>
      <c r="H8" s="8"/>
      <c r="I8" s="9"/>
      <c r="K8" s="33">
        <v>235</v>
      </c>
      <c r="L8" s="34">
        <v>236</v>
      </c>
      <c r="M8" s="34">
        <f t="shared" si="0"/>
        <v>2</v>
      </c>
      <c r="N8" s="35">
        <v>1</v>
      </c>
      <c r="P8" s="8"/>
      <c r="R8" s="9"/>
      <c r="T8" s="28">
        <v>731</v>
      </c>
      <c r="U8" s="29">
        <v>733</v>
      </c>
      <c r="V8" s="26">
        <f t="shared" si="3"/>
        <v>3</v>
      </c>
      <c r="X8" s="8"/>
      <c r="Y8" s="9"/>
      <c r="AC8" s="7"/>
      <c r="AD8" s="7"/>
      <c r="AE8" s="7"/>
      <c r="AF8" s="7"/>
      <c r="AG8" s="7"/>
      <c r="AH8" s="7"/>
      <c r="AM8" s="7"/>
    </row>
    <row r="9" spans="2:42" s="6" customFormat="1">
      <c r="B9" s="8">
        <v>142</v>
      </c>
      <c r="C9" s="6">
        <v>144</v>
      </c>
      <c r="D9" s="6">
        <f t="shared" si="1"/>
        <v>3</v>
      </c>
      <c r="E9" s="6">
        <f t="shared" si="2"/>
        <v>1.5</v>
      </c>
      <c r="F9" s="9">
        <v>1</v>
      </c>
      <c r="H9" s="8"/>
      <c r="I9" s="9"/>
      <c r="K9" s="33">
        <v>262</v>
      </c>
      <c r="L9" s="34">
        <v>265</v>
      </c>
      <c r="M9" s="34">
        <f t="shared" si="0"/>
        <v>4</v>
      </c>
      <c r="N9" s="35">
        <v>1</v>
      </c>
      <c r="P9" s="8"/>
      <c r="R9" s="9"/>
      <c r="T9" s="28">
        <v>996</v>
      </c>
      <c r="U9" s="29">
        <v>999</v>
      </c>
      <c r="V9" s="26">
        <f t="shared" si="3"/>
        <v>4</v>
      </c>
      <c r="X9" s="8"/>
      <c r="Y9" s="9"/>
      <c r="AC9" s="7"/>
      <c r="AD9" s="7"/>
      <c r="AE9" s="7"/>
      <c r="AF9" s="7"/>
      <c r="AG9" s="7"/>
      <c r="AH9" s="7"/>
      <c r="AM9" s="7"/>
    </row>
    <row r="10" spans="2:42" s="6" customFormat="1">
      <c r="B10" s="8">
        <v>147</v>
      </c>
      <c r="C10" s="6">
        <v>147</v>
      </c>
      <c r="D10" s="6">
        <f t="shared" si="1"/>
        <v>1</v>
      </c>
      <c r="E10" s="6">
        <f t="shared" si="2"/>
        <v>0.5</v>
      </c>
      <c r="F10" s="9">
        <v>1</v>
      </c>
      <c r="H10" s="8"/>
      <c r="I10" s="9"/>
      <c r="K10" s="33">
        <v>279</v>
      </c>
      <c r="L10" s="34">
        <v>282</v>
      </c>
      <c r="M10" s="34">
        <f t="shared" si="0"/>
        <v>4</v>
      </c>
      <c r="N10" s="35">
        <v>1</v>
      </c>
      <c r="P10" s="8"/>
      <c r="R10" s="9"/>
      <c r="T10" s="28">
        <v>1119</v>
      </c>
      <c r="U10" s="29">
        <v>1126</v>
      </c>
      <c r="V10" s="26">
        <f t="shared" si="3"/>
        <v>8</v>
      </c>
      <c r="X10" s="8"/>
      <c r="Y10" s="9"/>
      <c r="AC10" s="7"/>
      <c r="AD10" s="7"/>
      <c r="AE10" s="7"/>
      <c r="AF10" s="7"/>
      <c r="AG10" s="7"/>
      <c r="AH10" s="7"/>
      <c r="AM10" s="7"/>
    </row>
    <row r="11" spans="2:42" s="6" customFormat="1">
      <c r="B11" s="8">
        <v>170</v>
      </c>
      <c r="C11" s="6">
        <v>175</v>
      </c>
      <c r="D11" s="6">
        <f t="shared" si="1"/>
        <v>6</v>
      </c>
      <c r="E11" s="6">
        <f t="shared" si="2"/>
        <v>3</v>
      </c>
      <c r="F11" s="9">
        <v>1</v>
      </c>
      <c r="H11" s="8"/>
      <c r="I11" s="9"/>
      <c r="K11" s="30">
        <v>311</v>
      </c>
      <c r="L11" s="31">
        <v>317</v>
      </c>
      <c r="M11" s="31">
        <f t="shared" si="0"/>
        <v>7</v>
      </c>
      <c r="N11" s="32">
        <v>1</v>
      </c>
      <c r="P11" s="8"/>
      <c r="R11" s="9"/>
      <c r="T11" s="28"/>
      <c r="U11" s="29"/>
      <c r="V11" s="26"/>
      <c r="X11" s="8"/>
      <c r="Y11" s="9"/>
      <c r="AC11" s="7"/>
      <c r="AD11" s="7"/>
      <c r="AE11" s="7"/>
      <c r="AF11" s="7"/>
      <c r="AG11" s="7"/>
      <c r="AH11" s="7"/>
      <c r="AM11" s="7"/>
    </row>
    <row r="12" spans="2:42" s="6" customFormat="1">
      <c r="B12" s="8">
        <v>226</v>
      </c>
      <c r="C12" s="6">
        <v>227</v>
      </c>
      <c r="D12" s="6">
        <f t="shared" si="1"/>
        <v>2</v>
      </c>
      <c r="E12" s="6">
        <f t="shared" si="2"/>
        <v>1</v>
      </c>
      <c r="F12" s="9">
        <v>1</v>
      </c>
      <c r="H12" s="8"/>
      <c r="I12" s="9"/>
      <c r="K12" s="30">
        <v>452</v>
      </c>
      <c r="L12" s="31">
        <v>467</v>
      </c>
      <c r="M12" s="31">
        <f t="shared" si="0"/>
        <v>16</v>
      </c>
      <c r="N12" s="32">
        <v>1</v>
      </c>
      <c r="P12" s="8"/>
      <c r="R12" s="9"/>
      <c r="T12" s="28"/>
      <c r="U12" s="29"/>
      <c r="V12" s="26"/>
      <c r="X12" s="8"/>
      <c r="Y12" s="9"/>
      <c r="AC12" s="7"/>
      <c r="AD12" s="7"/>
      <c r="AE12" s="7"/>
      <c r="AF12" s="7"/>
      <c r="AG12" s="7"/>
      <c r="AH12" s="7"/>
      <c r="AM12" s="7"/>
    </row>
    <row r="13" spans="2:42" s="6" customFormat="1">
      <c r="B13" s="8">
        <v>240</v>
      </c>
      <c r="C13" s="6">
        <v>244</v>
      </c>
      <c r="D13" s="6">
        <f t="shared" si="1"/>
        <v>5</v>
      </c>
      <c r="E13" s="6">
        <f t="shared" si="2"/>
        <v>2.5</v>
      </c>
      <c r="F13" s="9">
        <v>1</v>
      </c>
      <c r="H13" s="8"/>
      <c r="I13" s="9"/>
      <c r="K13" s="33">
        <v>475</v>
      </c>
      <c r="L13" s="34">
        <v>483</v>
      </c>
      <c r="M13" s="34">
        <f t="shared" si="0"/>
        <v>9</v>
      </c>
      <c r="N13" s="35">
        <v>1</v>
      </c>
      <c r="P13" s="8"/>
      <c r="R13" s="9"/>
      <c r="T13" s="28"/>
      <c r="U13" s="29"/>
      <c r="V13" s="26"/>
      <c r="X13" s="8"/>
      <c r="Y13" s="9"/>
      <c r="AC13" s="7"/>
      <c r="AD13" s="7"/>
      <c r="AE13" s="7"/>
      <c r="AF13" s="7"/>
      <c r="AG13" s="7"/>
      <c r="AH13" s="7"/>
      <c r="AM13" s="7"/>
    </row>
    <row r="14" spans="2:42" s="6" customFormat="1">
      <c r="B14" s="8">
        <v>249</v>
      </c>
      <c r="C14" s="6">
        <v>254</v>
      </c>
      <c r="D14" s="6">
        <f t="shared" si="1"/>
        <v>6</v>
      </c>
      <c r="E14" s="6">
        <f t="shared" si="2"/>
        <v>3</v>
      </c>
      <c r="F14" s="9">
        <v>1</v>
      </c>
      <c r="H14" s="8"/>
      <c r="I14" s="9"/>
      <c r="K14" s="33">
        <v>608</v>
      </c>
      <c r="L14" s="34">
        <v>614</v>
      </c>
      <c r="M14" s="34">
        <f t="shared" si="0"/>
        <v>7</v>
      </c>
      <c r="N14" s="35">
        <v>1</v>
      </c>
      <c r="P14" s="8"/>
      <c r="R14" s="9"/>
      <c r="T14" s="28"/>
      <c r="U14" s="29"/>
      <c r="V14" s="26"/>
      <c r="X14" s="8"/>
      <c r="Y14" s="9"/>
      <c r="AC14" s="7"/>
      <c r="AD14" s="7"/>
      <c r="AE14" s="7"/>
      <c r="AF14" s="7"/>
      <c r="AG14" s="7"/>
      <c r="AH14" s="7"/>
      <c r="AM14" s="7"/>
    </row>
    <row r="15" spans="2:42" s="6" customFormat="1">
      <c r="B15" s="8">
        <v>261</v>
      </c>
      <c r="C15" s="6">
        <v>261</v>
      </c>
      <c r="D15" s="6">
        <f t="shared" si="1"/>
        <v>1</v>
      </c>
      <c r="E15" s="6">
        <f t="shared" si="2"/>
        <v>0.5</v>
      </c>
      <c r="F15" s="9">
        <v>1</v>
      </c>
      <c r="H15" s="8"/>
      <c r="I15" s="9"/>
      <c r="K15" s="30">
        <v>660</v>
      </c>
      <c r="L15" s="31">
        <v>662</v>
      </c>
      <c r="M15" s="31">
        <f t="shared" si="0"/>
        <v>3</v>
      </c>
      <c r="N15" s="32">
        <v>1</v>
      </c>
      <c r="P15" s="8"/>
      <c r="R15" s="9"/>
      <c r="T15" s="28"/>
      <c r="U15" s="29"/>
      <c r="V15" s="26"/>
      <c r="X15" s="8"/>
      <c r="Y15" s="9"/>
      <c r="AC15" s="7"/>
      <c r="AD15" s="7"/>
      <c r="AE15" s="7"/>
      <c r="AF15" s="7"/>
      <c r="AG15" s="7"/>
      <c r="AH15" s="7"/>
      <c r="AM15" s="7"/>
    </row>
    <row r="16" spans="2:42" s="6" customFormat="1">
      <c r="B16" s="8">
        <v>268</v>
      </c>
      <c r="C16" s="6">
        <v>271</v>
      </c>
      <c r="D16" s="6">
        <f t="shared" si="1"/>
        <v>4</v>
      </c>
      <c r="E16" s="6">
        <f t="shared" si="2"/>
        <v>2</v>
      </c>
      <c r="F16" s="9">
        <v>1</v>
      </c>
      <c r="H16" s="8"/>
      <c r="I16" s="9"/>
      <c r="K16" s="30">
        <v>667</v>
      </c>
      <c r="L16" s="31">
        <v>668</v>
      </c>
      <c r="M16" s="31">
        <f t="shared" si="0"/>
        <v>2</v>
      </c>
      <c r="N16" s="32">
        <v>1</v>
      </c>
      <c r="P16" s="8"/>
      <c r="R16" s="9"/>
      <c r="T16" s="28"/>
      <c r="U16" s="29"/>
      <c r="V16" s="26"/>
      <c r="X16" s="8"/>
      <c r="Y16" s="9"/>
      <c r="AC16" s="7"/>
      <c r="AD16" s="7"/>
      <c r="AE16" s="7"/>
      <c r="AF16" s="7"/>
      <c r="AG16" s="7"/>
      <c r="AH16" s="7"/>
      <c r="AM16" s="7"/>
    </row>
    <row r="17" spans="2:39" s="6" customFormat="1">
      <c r="B17" s="8">
        <v>286</v>
      </c>
      <c r="C17" s="6">
        <v>292</v>
      </c>
      <c r="D17" s="6">
        <f t="shared" si="1"/>
        <v>7</v>
      </c>
      <c r="E17" s="6">
        <f t="shared" si="2"/>
        <v>3.5</v>
      </c>
      <c r="F17" s="9">
        <v>1</v>
      </c>
      <c r="H17" s="8"/>
      <c r="I17" s="9"/>
      <c r="K17" s="30">
        <v>738</v>
      </c>
      <c r="L17" s="31">
        <v>739</v>
      </c>
      <c r="M17" s="31">
        <f t="shared" si="0"/>
        <v>2</v>
      </c>
      <c r="N17" s="32">
        <v>1</v>
      </c>
      <c r="P17" s="8"/>
      <c r="R17" s="9"/>
      <c r="T17" s="28"/>
      <c r="U17" s="29"/>
      <c r="V17" s="26"/>
      <c r="X17" s="8"/>
      <c r="Y17" s="9"/>
      <c r="AC17" s="7"/>
      <c r="AD17" s="7"/>
      <c r="AE17" s="7"/>
      <c r="AF17" s="7"/>
      <c r="AG17" s="7"/>
      <c r="AH17" s="7"/>
      <c r="AM17" s="7"/>
    </row>
    <row r="18" spans="2:39" s="6" customFormat="1">
      <c r="B18" s="8">
        <v>296</v>
      </c>
      <c r="C18" s="6">
        <v>298</v>
      </c>
      <c r="D18" s="6">
        <f t="shared" si="1"/>
        <v>3</v>
      </c>
      <c r="E18" s="6">
        <f t="shared" si="2"/>
        <v>1.5</v>
      </c>
      <c r="F18" s="9">
        <v>1</v>
      </c>
      <c r="H18" s="8"/>
      <c r="I18" s="9"/>
      <c r="K18" s="33">
        <v>750</v>
      </c>
      <c r="L18" s="34">
        <v>767</v>
      </c>
      <c r="M18" s="34">
        <f t="shared" si="0"/>
        <v>18</v>
      </c>
      <c r="N18" s="35">
        <v>1</v>
      </c>
      <c r="P18" s="8"/>
      <c r="R18" s="9"/>
      <c r="T18" s="28"/>
      <c r="U18" s="29"/>
      <c r="V18" s="26"/>
      <c r="X18" s="8"/>
      <c r="Y18" s="9"/>
      <c r="AC18" s="7"/>
      <c r="AD18" s="7"/>
      <c r="AE18" s="7"/>
      <c r="AF18" s="7"/>
      <c r="AG18" s="7"/>
      <c r="AH18" s="7"/>
      <c r="AM18" s="7"/>
    </row>
    <row r="19" spans="2:39" s="6" customFormat="1">
      <c r="B19" s="8">
        <v>304</v>
      </c>
      <c r="C19" s="6">
        <v>310</v>
      </c>
      <c r="D19" s="6">
        <f t="shared" si="1"/>
        <v>7</v>
      </c>
      <c r="E19" s="6">
        <f t="shared" si="2"/>
        <v>3.5</v>
      </c>
      <c r="F19" s="9">
        <v>1</v>
      </c>
      <c r="H19" s="8"/>
      <c r="I19" s="9"/>
      <c r="K19" s="30">
        <v>793</v>
      </c>
      <c r="L19" s="31">
        <v>797</v>
      </c>
      <c r="M19" s="31">
        <f t="shared" si="0"/>
        <v>5</v>
      </c>
      <c r="N19" s="32">
        <v>1</v>
      </c>
      <c r="P19" s="8"/>
      <c r="R19" s="9"/>
      <c r="T19" s="28"/>
      <c r="U19" s="29"/>
      <c r="V19" s="26"/>
      <c r="X19" s="8"/>
      <c r="Y19" s="9"/>
      <c r="AC19" s="7"/>
      <c r="AD19" s="7"/>
      <c r="AE19" s="7"/>
      <c r="AF19" s="7"/>
      <c r="AG19" s="7"/>
      <c r="AH19" s="7"/>
      <c r="AM19" s="7"/>
    </row>
    <row r="20" spans="2:39" s="6" customFormat="1">
      <c r="B20" s="8">
        <v>321</v>
      </c>
      <c r="C20" s="6">
        <v>324</v>
      </c>
      <c r="D20" s="6">
        <f t="shared" si="1"/>
        <v>4</v>
      </c>
      <c r="E20" s="6">
        <f t="shared" si="2"/>
        <v>2</v>
      </c>
      <c r="F20" s="9">
        <v>1</v>
      </c>
      <c r="H20" s="8"/>
      <c r="I20" s="9"/>
      <c r="K20" s="30">
        <v>901</v>
      </c>
      <c r="L20" s="31">
        <v>906</v>
      </c>
      <c r="M20" s="31">
        <f t="shared" si="0"/>
        <v>6</v>
      </c>
      <c r="N20" s="32">
        <v>1</v>
      </c>
      <c r="P20" s="8"/>
      <c r="R20" s="9"/>
      <c r="T20" s="28"/>
      <c r="U20" s="29"/>
      <c r="V20" s="26"/>
      <c r="X20" s="8"/>
      <c r="Y20" s="9"/>
      <c r="AC20" s="7"/>
      <c r="AD20" s="7"/>
      <c r="AE20" s="7"/>
      <c r="AF20" s="7"/>
      <c r="AG20" s="7"/>
      <c r="AH20" s="7"/>
      <c r="AM20" s="7"/>
    </row>
    <row r="21" spans="2:39" s="6" customFormat="1">
      <c r="B21" s="8">
        <v>371</v>
      </c>
      <c r="C21" s="6">
        <v>377</v>
      </c>
      <c r="D21" s="6">
        <f t="shared" si="1"/>
        <v>7</v>
      </c>
      <c r="E21" s="6">
        <f t="shared" si="2"/>
        <v>3.5</v>
      </c>
      <c r="F21" s="9">
        <v>1</v>
      </c>
      <c r="H21" s="8"/>
      <c r="I21" s="9"/>
      <c r="K21" s="30">
        <v>1051</v>
      </c>
      <c r="L21" s="31">
        <v>1052</v>
      </c>
      <c r="M21" s="31">
        <f t="shared" si="0"/>
        <v>2</v>
      </c>
      <c r="N21" s="32">
        <v>1</v>
      </c>
      <c r="P21" s="8"/>
      <c r="R21" s="9"/>
      <c r="T21" s="28"/>
      <c r="U21" s="29"/>
      <c r="V21" s="26"/>
      <c r="X21" s="8"/>
      <c r="Y21" s="9"/>
      <c r="AC21" s="7"/>
      <c r="AD21" s="7"/>
      <c r="AE21" s="7"/>
      <c r="AF21" s="7"/>
      <c r="AG21" s="7"/>
      <c r="AH21" s="7"/>
      <c r="AM21" s="7"/>
    </row>
    <row r="22" spans="2:39" s="6" customFormat="1">
      <c r="B22" s="8">
        <v>387</v>
      </c>
      <c r="C22" s="6">
        <v>391</v>
      </c>
      <c r="D22" s="6">
        <f t="shared" si="1"/>
        <v>5</v>
      </c>
      <c r="E22" s="6">
        <f t="shared" si="2"/>
        <v>2.5</v>
      </c>
      <c r="F22" s="9">
        <v>1</v>
      </c>
      <c r="H22" s="8"/>
      <c r="I22" s="9"/>
      <c r="K22" s="30">
        <v>1057</v>
      </c>
      <c r="L22" s="31">
        <v>1060</v>
      </c>
      <c r="M22" s="31">
        <f t="shared" si="0"/>
        <v>4</v>
      </c>
      <c r="N22" s="32">
        <v>1</v>
      </c>
      <c r="P22" s="8"/>
      <c r="R22" s="9"/>
      <c r="T22" s="28"/>
      <c r="U22" s="29"/>
      <c r="V22" s="26"/>
      <c r="X22" s="8"/>
      <c r="Y22" s="9"/>
      <c r="AC22" s="7"/>
      <c r="AD22" s="7"/>
      <c r="AE22" s="7"/>
      <c r="AF22" s="7"/>
      <c r="AG22" s="7"/>
      <c r="AH22" s="7"/>
      <c r="AM22" s="7"/>
    </row>
    <row r="23" spans="2:39" s="6" customFormat="1">
      <c r="B23" s="8">
        <v>411</v>
      </c>
      <c r="C23" s="6">
        <v>411</v>
      </c>
      <c r="D23" s="6">
        <f t="shared" si="1"/>
        <v>1</v>
      </c>
      <c r="E23" s="6">
        <f t="shared" si="2"/>
        <v>0.5</v>
      </c>
      <c r="F23" s="9">
        <v>1</v>
      </c>
      <c r="H23" s="8"/>
      <c r="I23" s="9"/>
      <c r="K23" s="30">
        <v>1078</v>
      </c>
      <c r="L23" s="31">
        <v>1090</v>
      </c>
      <c r="M23" s="31">
        <f t="shared" si="0"/>
        <v>13</v>
      </c>
      <c r="N23" s="32">
        <v>1</v>
      </c>
      <c r="P23" s="8"/>
      <c r="R23" s="9"/>
      <c r="T23" s="28"/>
      <c r="U23" s="29"/>
      <c r="V23" s="26"/>
      <c r="X23" s="8"/>
      <c r="Y23" s="9"/>
      <c r="AC23" s="7"/>
      <c r="AD23" s="7"/>
      <c r="AE23" s="7"/>
      <c r="AF23" s="7"/>
      <c r="AG23" s="7"/>
      <c r="AH23" s="7"/>
      <c r="AM23" s="7"/>
    </row>
    <row r="24" spans="2:39" s="6" customFormat="1">
      <c r="B24" s="8">
        <v>414</v>
      </c>
      <c r="C24" s="6">
        <v>415</v>
      </c>
      <c r="D24" s="6">
        <f t="shared" si="1"/>
        <v>2</v>
      </c>
      <c r="E24" s="6">
        <f t="shared" si="2"/>
        <v>1</v>
      </c>
      <c r="F24" s="9">
        <v>1</v>
      </c>
      <c r="H24" s="8"/>
      <c r="I24" s="9"/>
      <c r="K24" s="30">
        <v>1162</v>
      </c>
      <c r="L24" s="31">
        <v>1169</v>
      </c>
      <c r="M24" s="31">
        <f t="shared" si="0"/>
        <v>8</v>
      </c>
      <c r="N24" s="32">
        <v>1</v>
      </c>
      <c r="P24" s="8"/>
      <c r="R24" s="9"/>
      <c r="T24" s="28"/>
      <c r="U24" s="29"/>
      <c r="V24" s="26"/>
      <c r="X24" s="8"/>
      <c r="Y24" s="9"/>
      <c r="AC24" s="7"/>
      <c r="AD24" s="7"/>
      <c r="AE24" s="7"/>
      <c r="AF24" s="7"/>
      <c r="AG24" s="7"/>
      <c r="AH24" s="7"/>
      <c r="AM24" s="7"/>
    </row>
    <row r="25" spans="2:39" s="6" customFormat="1">
      <c r="B25" s="8">
        <v>427</v>
      </c>
      <c r="C25" s="6">
        <v>429</v>
      </c>
      <c r="D25" s="6">
        <f t="shared" si="1"/>
        <v>3</v>
      </c>
      <c r="E25" s="6">
        <f t="shared" si="2"/>
        <v>1.5</v>
      </c>
      <c r="F25" s="9">
        <v>1</v>
      </c>
      <c r="H25" s="8"/>
      <c r="I25" s="9"/>
      <c r="K25" s="33">
        <v>1182</v>
      </c>
      <c r="L25" s="34">
        <v>1185</v>
      </c>
      <c r="M25" s="34">
        <f t="shared" si="0"/>
        <v>4</v>
      </c>
      <c r="N25" s="35">
        <v>1</v>
      </c>
      <c r="P25" s="8"/>
      <c r="R25" s="9"/>
      <c r="T25" s="28"/>
      <c r="U25" s="29"/>
      <c r="V25" s="26"/>
      <c r="X25" s="8"/>
      <c r="Y25" s="9"/>
      <c r="AC25" s="7"/>
      <c r="AD25" s="7"/>
      <c r="AE25" s="7"/>
      <c r="AF25" s="7"/>
      <c r="AG25" s="7"/>
      <c r="AH25" s="7"/>
      <c r="AM25" s="7"/>
    </row>
    <row r="26" spans="2:39" s="6" customFormat="1">
      <c r="B26" s="8">
        <v>436</v>
      </c>
      <c r="C26" s="6">
        <v>439</v>
      </c>
      <c r="D26" s="6">
        <f t="shared" si="1"/>
        <v>4</v>
      </c>
      <c r="E26" s="6">
        <f t="shared" si="2"/>
        <v>2</v>
      </c>
      <c r="F26" s="9">
        <v>1</v>
      </c>
      <c r="H26" s="8"/>
      <c r="I26" s="9"/>
      <c r="K26" s="8"/>
      <c r="N26" s="9"/>
      <c r="P26" s="8"/>
      <c r="R26" s="9"/>
      <c r="T26" s="28"/>
      <c r="U26" s="29"/>
      <c r="V26" s="26"/>
      <c r="X26" s="8"/>
      <c r="Y26" s="9"/>
      <c r="AC26" s="7"/>
      <c r="AD26" s="7"/>
      <c r="AE26" s="7"/>
      <c r="AF26" s="7"/>
      <c r="AG26" s="7"/>
      <c r="AH26" s="7"/>
      <c r="AM26" s="7"/>
    </row>
    <row r="27" spans="2:39" s="6" customFormat="1">
      <c r="B27" s="8">
        <v>451</v>
      </c>
      <c r="C27" s="6">
        <v>451</v>
      </c>
      <c r="D27" s="6">
        <f t="shared" si="1"/>
        <v>1</v>
      </c>
      <c r="E27" s="6">
        <f t="shared" si="2"/>
        <v>0.5</v>
      </c>
      <c r="F27" s="9">
        <v>1</v>
      </c>
      <c r="H27" s="8"/>
      <c r="I27" s="9"/>
      <c r="K27" s="8"/>
      <c r="N27" s="9"/>
      <c r="P27" s="8"/>
      <c r="R27" s="9"/>
      <c r="T27" s="28"/>
      <c r="U27" s="29"/>
      <c r="V27" s="26"/>
      <c r="X27" s="8"/>
      <c r="Y27" s="9"/>
      <c r="AC27" s="7"/>
      <c r="AD27" s="7"/>
      <c r="AE27" s="7"/>
      <c r="AF27" s="7"/>
      <c r="AG27" s="7"/>
      <c r="AH27" s="7"/>
      <c r="AM27" s="7"/>
    </row>
    <row r="28" spans="2:39" s="6" customFormat="1">
      <c r="B28" s="8">
        <v>497</v>
      </c>
      <c r="C28" s="6">
        <v>503</v>
      </c>
      <c r="D28" s="6">
        <f t="shared" si="1"/>
        <v>7</v>
      </c>
      <c r="E28" s="6">
        <f t="shared" si="2"/>
        <v>3.5</v>
      </c>
      <c r="F28" s="9">
        <v>1</v>
      </c>
      <c r="H28" s="8"/>
      <c r="I28" s="9"/>
      <c r="K28" s="8"/>
      <c r="N28" s="9"/>
      <c r="P28" s="8"/>
      <c r="R28" s="9"/>
      <c r="T28" s="28"/>
      <c r="U28" s="29"/>
      <c r="V28" s="26"/>
      <c r="X28" s="8"/>
      <c r="Y28" s="9"/>
      <c r="AC28" s="7"/>
      <c r="AD28" s="7"/>
      <c r="AE28" s="7"/>
      <c r="AF28" s="7"/>
      <c r="AG28" s="7"/>
      <c r="AH28" s="7"/>
      <c r="AM28" s="7"/>
    </row>
    <row r="29" spans="2:39" s="6" customFormat="1">
      <c r="B29" s="8">
        <v>509</v>
      </c>
      <c r="C29" s="6">
        <v>510</v>
      </c>
      <c r="D29" s="6">
        <f t="shared" si="1"/>
        <v>2</v>
      </c>
      <c r="E29" s="6">
        <f t="shared" si="2"/>
        <v>1</v>
      </c>
      <c r="F29" s="9">
        <v>1</v>
      </c>
      <c r="H29" s="8"/>
      <c r="I29" s="9"/>
      <c r="K29" s="8"/>
      <c r="N29" s="9"/>
      <c r="P29" s="8"/>
      <c r="R29" s="9"/>
      <c r="T29" s="28"/>
      <c r="U29" s="29"/>
      <c r="V29" s="26"/>
      <c r="X29" s="8"/>
      <c r="Y29" s="9"/>
      <c r="AC29" s="7"/>
      <c r="AD29" s="7"/>
      <c r="AE29" s="7"/>
      <c r="AF29" s="7"/>
      <c r="AG29" s="7"/>
      <c r="AH29" s="7"/>
      <c r="AM29" s="7"/>
    </row>
    <row r="30" spans="2:39" s="6" customFormat="1">
      <c r="B30" s="8">
        <v>515</v>
      </c>
      <c r="C30" s="6">
        <v>519</v>
      </c>
      <c r="D30" s="6">
        <f t="shared" si="1"/>
        <v>5</v>
      </c>
      <c r="E30" s="6">
        <f t="shared" si="2"/>
        <v>2.5</v>
      </c>
      <c r="F30" s="9">
        <v>1</v>
      </c>
      <c r="H30" s="8"/>
      <c r="I30" s="9"/>
      <c r="K30" s="8"/>
      <c r="N30" s="9"/>
      <c r="P30" s="8"/>
      <c r="R30" s="9"/>
      <c r="T30" s="28"/>
      <c r="U30" s="29"/>
      <c r="V30" s="26"/>
      <c r="X30" s="8"/>
      <c r="Y30" s="9"/>
      <c r="AC30" s="7"/>
      <c r="AD30" s="7"/>
      <c r="AE30" s="7"/>
      <c r="AF30" s="7"/>
      <c r="AG30" s="7"/>
      <c r="AH30" s="7"/>
      <c r="AM30" s="7"/>
    </row>
    <row r="31" spans="2:39" s="6" customFormat="1">
      <c r="B31" s="8">
        <v>535</v>
      </c>
      <c r="C31" s="6">
        <v>536</v>
      </c>
      <c r="D31" s="6">
        <f t="shared" si="1"/>
        <v>2</v>
      </c>
      <c r="E31" s="6">
        <f t="shared" si="2"/>
        <v>1</v>
      </c>
      <c r="F31" s="9">
        <v>1</v>
      </c>
      <c r="H31" s="8"/>
      <c r="I31" s="9"/>
      <c r="K31" s="8"/>
      <c r="N31" s="9"/>
      <c r="P31" s="8"/>
      <c r="R31" s="9"/>
      <c r="T31" s="28"/>
      <c r="U31" s="29"/>
      <c r="V31" s="26"/>
      <c r="X31" s="8"/>
      <c r="Y31" s="9"/>
      <c r="AC31" s="7"/>
      <c r="AD31" s="7"/>
      <c r="AE31" s="7"/>
      <c r="AF31" s="7"/>
      <c r="AG31" s="7"/>
      <c r="AH31" s="7"/>
      <c r="AM31" s="7"/>
    </row>
    <row r="32" spans="2:39" s="6" customFormat="1">
      <c r="B32" s="8">
        <v>547</v>
      </c>
      <c r="C32" s="6">
        <v>565</v>
      </c>
      <c r="D32" s="6">
        <f t="shared" si="1"/>
        <v>19</v>
      </c>
      <c r="E32" s="6">
        <f t="shared" si="2"/>
        <v>9.5</v>
      </c>
      <c r="F32" s="9">
        <v>1</v>
      </c>
      <c r="H32" s="8"/>
      <c r="I32" s="9"/>
      <c r="K32" s="8"/>
      <c r="N32" s="9"/>
      <c r="P32" s="8"/>
      <c r="R32" s="9"/>
      <c r="T32" s="28"/>
      <c r="U32" s="29"/>
      <c r="V32" s="26"/>
      <c r="X32" s="8"/>
      <c r="Y32" s="9"/>
      <c r="AC32" s="7"/>
      <c r="AD32" s="7"/>
      <c r="AE32" s="7"/>
      <c r="AF32" s="7"/>
      <c r="AG32" s="7"/>
      <c r="AH32" s="7"/>
      <c r="AM32" s="7"/>
    </row>
    <row r="33" spans="2:39" s="6" customFormat="1">
      <c r="B33" s="8">
        <v>590</v>
      </c>
      <c r="C33" s="6">
        <v>598</v>
      </c>
      <c r="D33" s="6">
        <f t="shared" si="1"/>
        <v>9</v>
      </c>
      <c r="E33" s="6">
        <f t="shared" si="2"/>
        <v>4.5</v>
      </c>
      <c r="F33" s="9">
        <v>1</v>
      </c>
      <c r="H33" s="8"/>
      <c r="I33" s="9"/>
      <c r="K33" s="8"/>
      <c r="N33" s="9"/>
      <c r="P33" s="8"/>
      <c r="R33" s="9"/>
      <c r="T33" s="28"/>
      <c r="U33" s="29"/>
      <c r="V33" s="26"/>
      <c r="X33" s="8"/>
      <c r="Y33" s="9"/>
      <c r="AC33" s="7"/>
      <c r="AD33" s="7"/>
      <c r="AE33" s="7"/>
      <c r="AF33" s="7"/>
      <c r="AG33" s="7"/>
      <c r="AH33" s="7"/>
      <c r="AM33" s="7"/>
    </row>
    <row r="34" spans="2:39" s="6" customFormat="1">
      <c r="B34" s="8">
        <v>623</v>
      </c>
      <c r="C34" s="6">
        <v>637</v>
      </c>
      <c r="D34" s="6">
        <f t="shared" si="1"/>
        <v>15</v>
      </c>
      <c r="E34" s="6">
        <f t="shared" si="2"/>
        <v>7.5</v>
      </c>
      <c r="F34" s="9">
        <v>1</v>
      </c>
      <c r="H34" s="8"/>
      <c r="I34" s="9"/>
      <c r="K34" s="8"/>
      <c r="N34" s="9"/>
      <c r="P34" s="8"/>
      <c r="R34" s="9"/>
      <c r="T34" s="28"/>
      <c r="U34" s="29"/>
      <c r="V34" s="26"/>
      <c r="X34" s="8"/>
      <c r="Y34" s="9"/>
      <c r="AC34" s="7"/>
      <c r="AD34" s="7"/>
      <c r="AE34" s="7"/>
      <c r="AF34" s="7"/>
      <c r="AG34" s="7"/>
      <c r="AH34" s="7"/>
      <c r="AM34" s="7"/>
    </row>
    <row r="35" spans="2:39" s="6" customFormat="1">
      <c r="B35" s="8">
        <v>646</v>
      </c>
      <c r="C35" s="6">
        <v>651</v>
      </c>
      <c r="D35" s="6">
        <f t="shared" si="1"/>
        <v>6</v>
      </c>
      <c r="E35" s="6">
        <f t="shared" si="2"/>
        <v>3</v>
      </c>
      <c r="F35" s="9">
        <v>1</v>
      </c>
      <c r="H35" s="8"/>
      <c r="I35" s="9"/>
      <c r="K35" s="8"/>
      <c r="N35" s="9"/>
      <c r="P35" s="8"/>
      <c r="R35" s="9"/>
      <c r="T35" s="28"/>
      <c r="U35" s="29"/>
      <c r="V35" s="26"/>
      <c r="X35" s="8"/>
      <c r="Y35" s="9"/>
      <c r="AC35" s="7"/>
      <c r="AD35" s="7"/>
      <c r="AE35" s="7"/>
      <c r="AF35" s="7"/>
      <c r="AG35" s="7"/>
      <c r="AH35" s="7"/>
      <c r="AM35" s="7"/>
    </row>
    <row r="36" spans="2:39" s="6" customFormat="1">
      <c r="B36" s="8">
        <v>654</v>
      </c>
      <c r="C36" s="6">
        <v>659</v>
      </c>
      <c r="D36" s="6">
        <f t="shared" si="1"/>
        <v>6</v>
      </c>
      <c r="E36" s="6">
        <f t="shared" si="2"/>
        <v>3</v>
      </c>
      <c r="F36" s="9">
        <v>1</v>
      </c>
      <c r="H36" s="8"/>
      <c r="I36" s="9"/>
      <c r="K36" s="8"/>
      <c r="N36" s="9"/>
      <c r="P36" s="8"/>
      <c r="R36" s="9"/>
      <c r="T36" s="28"/>
      <c r="U36" s="29"/>
      <c r="V36" s="26"/>
      <c r="X36" s="8"/>
      <c r="Y36" s="9"/>
      <c r="AC36" s="7"/>
      <c r="AD36" s="7"/>
      <c r="AE36" s="7"/>
      <c r="AF36" s="7"/>
      <c r="AG36" s="7"/>
      <c r="AH36" s="7"/>
      <c r="AM36" s="7"/>
    </row>
    <row r="37" spans="2:39" s="6" customFormat="1">
      <c r="B37" s="8">
        <v>664</v>
      </c>
      <c r="C37" s="6">
        <v>666</v>
      </c>
      <c r="D37" s="6">
        <f t="shared" si="1"/>
        <v>3</v>
      </c>
      <c r="E37" s="6">
        <f t="shared" si="2"/>
        <v>1.5</v>
      </c>
      <c r="F37" s="9">
        <v>1</v>
      </c>
      <c r="H37" s="8"/>
      <c r="I37" s="9"/>
      <c r="K37" s="8"/>
      <c r="N37" s="9"/>
      <c r="P37" s="8"/>
      <c r="R37" s="9"/>
      <c r="T37" s="28"/>
      <c r="U37" s="29"/>
      <c r="V37" s="26"/>
      <c r="X37" s="8"/>
      <c r="Y37" s="9"/>
      <c r="AC37" s="7"/>
      <c r="AD37" s="7"/>
      <c r="AE37" s="7"/>
      <c r="AF37" s="7"/>
      <c r="AG37" s="7"/>
      <c r="AH37" s="7"/>
      <c r="AM37" s="7"/>
    </row>
    <row r="38" spans="2:39" s="6" customFormat="1">
      <c r="B38" s="8">
        <v>692</v>
      </c>
      <c r="C38" s="6">
        <v>694</v>
      </c>
      <c r="D38" s="6">
        <f t="shared" si="1"/>
        <v>3</v>
      </c>
      <c r="E38" s="6">
        <f t="shared" si="2"/>
        <v>1.5</v>
      </c>
      <c r="F38" s="9">
        <v>1</v>
      </c>
      <c r="H38" s="8"/>
      <c r="I38" s="9"/>
      <c r="K38" s="8"/>
      <c r="N38" s="9"/>
      <c r="P38" s="8"/>
      <c r="R38" s="9"/>
      <c r="T38" s="28"/>
      <c r="U38" s="29"/>
      <c r="V38" s="26"/>
      <c r="X38" s="8"/>
      <c r="Y38" s="9"/>
      <c r="AC38" s="7"/>
      <c r="AD38" s="7"/>
      <c r="AE38" s="7"/>
      <c r="AF38" s="7"/>
      <c r="AG38" s="7"/>
      <c r="AH38" s="7"/>
      <c r="AM38" s="7"/>
    </row>
    <row r="39" spans="2:39" s="6" customFormat="1">
      <c r="B39" s="8">
        <v>699</v>
      </c>
      <c r="C39" s="6">
        <v>701</v>
      </c>
      <c r="D39" s="6">
        <f t="shared" si="1"/>
        <v>3</v>
      </c>
      <c r="E39" s="6">
        <f t="shared" si="2"/>
        <v>1.5</v>
      </c>
      <c r="F39" s="9">
        <v>1</v>
      </c>
      <c r="H39" s="8"/>
      <c r="I39" s="9"/>
      <c r="K39" s="8"/>
      <c r="N39" s="9"/>
      <c r="P39" s="8"/>
      <c r="R39" s="9"/>
      <c r="T39" s="28"/>
      <c r="U39" s="29"/>
      <c r="V39" s="26"/>
      <c r="X39" s="8"/>
      <c r="Y39" s="9"/>
      <c r="AC39" s="7"/>
      <c r="AD39" s="7"/>
      <c r="AE39" s="7"/>
      <c r="AF39" s="7"/>
      <c r="AG39" s="7"/>
      <c r="AH39" s="7"/>
      <c r="AM39" s="7"/>
    </row>
    <row r="40" spans="2:39" s="6" customFormat="1">
      <c r="B40" s="8">
        <v>737</v>
      </c>
      <c r="C40" s="6">
        <v>737</v>
      </c>
      <c r="D40" s="6">
        <f t="shared" si="1"/>
        <v>1</v>
      </c>
      <c r="E40" s="6">
        <f t="shared" si="2"/>
        <v>0.5</v>
      </c>
      <c r="F40" s="9">
        <v>1</v>
      </c>
      <c r="H40" s="8"/>
      <c r="I40" s="9"/>
      <c r="K40" s="8"/>
      <c r="N40" s="9"/>
      <c r="P40" s="8"/>
      <c r="R40" s="9"/>
      <c r="T40" s="28"/>
      <c r="U40" s="29"/>
      <c r="V40" s="26"/>
      <c r="X40" s="8"/>
      <c r="Y40" s="9"/>
      <c r="AC40" s="7"/>
      <c r="AD40" s="7"/>
      <c r="AE40" s="7"/>
      <c r="AF40" s="7"/>
      <c r="AG40" s="7"/>
      <c r="AH40" s="7"/>
      <c r="AM40" s="7"/>
    </row>
    <row r="41" spans="2:39" s="6" customFormat="1">
      <c r="B41" s="8">
        <v>785</v>
      </c>
      <c r="C41" s="6">
        <v>788</v>
      </c>
      <c r="D41" s="6">
        <f t="shared" si="1"/>
        <v>4</v>
      </c>
      <c r="E41" s="6">
        <f t="shared" si="2"/>
        <v>2</v>
      </c>
      <c r="F41" s="9">
        <v>1</v>
      </c>
      <c r="H41" s="8"/>
      <c r="I41" s="9"/>
      <c r="K41" s="8"/>
      <c r="N41" s="9"/>
      <c r="P41" s="8"/>
      <c r="R41" s="9"/>
      <c r="T41" s="28"/>
      <c r="U41" s="29"/>
      <c r="V41" s="26"/>
      <c r="X41" s="8"/>
      <c r="Y41" s="9"/>
      <c r="AC41" s="7"/>
      <c r="AD41" s="7"/>
      <c r="AE41" s="7"/>
      <c r="AF41" s="7"/>
      <c r="AG41" s="7"/>
      <c r="AH41" s="7"/>
      <c r="AM41" s="7"/>
    </row>
    <row r="42" spans="2:39" s="6" customFormat="1">
      <c r="B42" s="8">
        <v>809</v>
      </c>
      <c r="C42" s="6">
        <v>811</v>
      </c>
      <c r="D42" s="6">
        <f t="shared" si="1"/>
        <v>3</v>
      </c>
      <c r="E42" s="6">
        <f t="shared" si="2"/>
        <v>1.5</v>
      </c>
      <c r="F42" s="9">
        <v>1</v>
      </c>
      <c r="H42" s="8"/>
      <c r="I42" s="9"/>
      <c r="K42" s="8"/>
      <c r="N42" s="9"/>
      <c r="P42" s="8"/>
      <c r="R42" s="9"/>
      <c r="T42" s="28"/>
      <c r="U42" s="29"/>
      <c r="V42" s="26"/>
      <c r="X42" s="8"/>
      <c r="Y42" s="9"/>
      <c r="AC42" s="7"/>
      <c r="AD42" s="7"/>
      <c r="AE42" s="7"/>
      <c r="AF42" s="7"/>
      <c r="AG42" s="7"/>
      <c r="AH42" s="7"/>
      <c r="AM42" s="7"/>
    </row>
    <row r="43" spans="2:39" s="6" customFormat="1">
      <c r="B43" s="8">
        <v>832</v>
      </c>
      <c r="C43" s="6">
        <v>844</v>
      </c>
      <c r="D43" s="6">
        <f t="shared" si="1"/>
        <v>13</v>
      </c>
      <c r="E43" s="6">
        <f t="shared" si="2"/>
        <v>6.5</v>
      </c>
      <c r="F43" s="9">
        <v>1</v>
      </c>
      <c r="H43" s="8"/>
      <c r="I43" s="9"/>
      <c r="K43" s="8"/>
      <c r="N43" s="9"/>
      <c r="P43" s="8"/>
      <c r="R43" s="9"/>
      <c r="T43" s="28"/>
      <c r="U43" s="29"/>
      <c r="V43" s="26"/>
      <c r="X43" s="8"/>
      <c r="Y43" s="9"/>
      <c r="AC43" s="7"/>
      <c r="AD43" s="7"/>
      <c r="AE43" s="7"/>
      <c r="AF43" s="7"/>
      <c r="AG43" s="7"/>
      <c r="AH43" s="7"/>
      <c r="AM43" s="7"/>
    </row>
    <row r="44" spans="2:39" s="6" customFormat="1">
      <c r="B44" s="8">
        <v>862</v>
      </c>
      <c r="C44" s="6">
        <v>866</v>
      </c>
      <c r="D44" s="6">
        <f t="shared" si="1"/>
        <v>5</v>
      </c>
      <c r="E44" s="6">
        <f t="shared" si="2"/>
        <v>2.5</v>
      </c>
      <c r="F44" s="9">
        <v>1</v>
      </c>
      <c r="H44" s="8"/>
      <c r="I44" s="9"/>
      <c r="K44" s="8"/>
      <c r="N44" s="9"/>
      <c r="P44" s="8"/>
      <c r="R44" s="9"/>
      <c r="T44" s="28"/>
      <c r="U44" s="29"/>
      <c r="V44" s="26"/>
      <c r="X44" s="8"/>
      <c r="Y44" s="9"/>
      <c r="AC44" s="7"/>
      <c r="AD44" s="7"/>
      <c r="AE44" s="7"/>
      <c r="AF44" s="7"/>
      <c r="AG44" s="7"/>
      <c r="AH44" s="7"/>
      <c r="AM44" s="7"/>
    </row>
    <row r="45" spans="2:39" s="6" customFormat="1">
      <c r="B45" s="8">
        <v>870</v>
      </c>
      <c r="C45" s="6">
        <v>873</v>
      </c>
      <c r="D45" s="6">
        <f t="shared" si="1"/>
        <v>4</v>
      </c>
      <c r="E45" s="6">
        <f t="shared" si="2"/>
        <v>2</v>
      </c>
      <c r="F45" s="9">
        <v>1</v>
      </c>
      <c r="H45" s="8"/>
      <c r="I45" s="9"/>
      <c r="K45" s="8"/>
      <c r="N45" s="9"/>
      <c r="P45" s="8"/>
      <c r="R45" s="9"/>
      <c r="T45" s="28"/>
      <c r="U45" s="29"/>
      <c r="V45" s="26"/>
      <c r="X45" s="8"/>
      <c r="Y45" s="9"/>
      <c r="AC45" s="7"/>
      <c r="AD45" s="7"/>
      <c r="AE45" s="7"/>
      <c r="AF45" s="7"/>
      <c r="AG45" s="7"/>
      <c r="AH45" s="7"/>
      <c r="AM45" s="7"/>
    </row>
    <row r="46" spans="2:39" s="6" customFormat="1">
      <c r="B46" s="8">
        <v>900</v>
      </c>
      <c r="C46" s="6">
        <v>900</v>
      </c>
      <c r="D46" s="6">
        <f t="shared" si="1"/>
        <v>1</v>
      </c>
      <c r="E46" s="6">
        <f t="shared" si="2"/>
        <v>0.5</v>
      </c>
      <c r="F46" s="9">
        <v>1</v>
      </c>
      <c r="H46" s="8"/>
      <c r="I46" s="9"/>
      <c r="K46" s="8"/>
      <c r="N46" s="9"/>
      <c r="P46" s="8"/>
      <c r="R46" s="9"/>
      <c r="T46" s="28"/>
      <c r="U46" s="29"/>
      <c r="V46" s="26"/>
      <c r="X46" s="8"/>
      <c r="Y46" s="9"/>
      <c r="AC46" s="7"/>
      <c r="AD46" s="7"/>
      <c r="AE46" s="7"/>
      <c r="AF46" s="7"/>
      <c r="AG46" s="7"/>
      <c r="AH46" s="7"/>
      <c r="AM46" s="7"/>
    </row>
    <row r="47" spans="2:39" s="6" customFormat="1">
      <c r="B47" s="8">
        <v>954</v>
      </c>
      <c r="C47" s="6">
        <v>957</v>
      </c>
      <c r="D47" s="6">
        <f t="shared" si="1"/>
        <v>4</v>
      </c>
      <c r="E47" s="6">
        <f t="shared" si="2"/>
        <v>2</v>
      </c>
      <c r="F47" s="9">
        <v>1</v>
      </c>
      <c r="H47" s="8"/>
      <c r="I47" s="9"/>
      <c r="K47" s="8"/>
      <c r="N47" s="9"/>
      <c r="P47" s="8"/>
      <c r="R47" s="9"/>
      <c r="T47" s="28"/>
      <c r="U47" s="29"/>
      <c r="V47" s="26"/>
      <c r="X47" s="8"/>
      <c r="Y47" s="9"/>
      <c r="AC47" s="7"/>
      <c r="AD47" s="7"/>
      <c r="AE47" s="7"/>
      <c r="AF47" s="7"/>
      <c r="AG47" s="7"/>
      <c r="AH47" s="7"/>
      <c r="AM47" s="7"/>
    </row>
    <row r="48" spans="2:39" s="6" customFormat="1">
      <c r="B48" s="8">
        <v>959</v>
      </c>
      <c r="C48" s="6">
        <v>959</v>
      </c>
      <c r="D48" s="6">
        <f t="shared" si="1"/>
        <v>1</v>
      </c>
      <c r="E48" s="6">
        <f t="shared" si="2"/>
        <v>0.5</v>
      </c>
      <c r="F48" s="9">
        <v>1</v>
      </c>
      <c r="H48" s="8"/>
      <c r="I48" s="9"/>
      <c r="K48" s="8"/>
      <c r="N48" s="9"/>
      <c r="P48" s="8"/>
      <c r="R48" s="9"/>
      <c r="T48" s="28"/>
      <c r="U48" s="29"/>
      <c r="V48" s="26"/>
      <c r="X48" s="8"/>
      <c r="Y48" s="9"/>
      <c r="AC48" s="7"/>
      <c r="AD48" s="7"/>
      <c r="AE48" s="7"/>
      <c r="AF48" s="7"/>
      <c r="AG48" s="7"/>
      <c r="AH48" s="7"/>
      <c r="AM48" s="7"/>
    </row>
    <row r="49" spans="2:39" s="6" customFormat="1">
      <c r="B49" s="8">
        <v>962</v>
      </c>
      <c r="C49" s="6">
        <v>970</v>
      </c>
      <c r="D49" s="6">
        <f t="shared" si="1"/>
        <v>9</v>
      </c>
      <c r="E49" s="6">
        <f t="shared" si="2"/>
        <v>4.5</v>
      </c>
      <c r="F49" s="9">
        <v>1</v>
      </c>
      <c r="H49" s="8"/>
      <c r="I49" s="9"/>
      <c r="K49" s="8"/>
      <c r="N49" s="9"/>
      <c r="P49" s="8"/>
      <c r="R49" s="9"/>
      <c r="T49" s="8"/>
      <c r="V49" s="9"/>
      <c r="X49" s="8"/>
      <c r="Y49" s="9"/>
      <c r="AC49" s="7"/>
      <c r="AD49" s="7"/>
      <c r="AE49" s="7"/>
      <c r="AF49" s="7"/>
      <c r="AG49" s="7"/>
      <c r="AH49" s="7"/>
      <c r="AM49" s="7"/>
    </row>
    <row r="50" spans="2:39" s="6" customFormat="1">
      <c r="B50" s="8">
        <v>976</v>
      </c>
      <c r="C50" s="6">
        <v>992</v>
      </c>
      <c r="D50" s="6">
        <f t="shared" si="1"/>
        <v>17</v>
      </c>
      <c r="E50" s="6">
        <f t="shared" si="2"/>
        <v>8.5</v>
      </c>
      <c r="F50" s="9">
        <v>1</v>
      </c>
      <c r="H50" s="8"/>
      <c r="I50" s="9"/>
      <c r="K50" s="8"/>
      <c r="N50" s="9"/>
      <c r="P50" s="8"/>
      <c r="R50" s="9"/>
      <c r="T50" s="8"/>
      <c r="V50" s="9"/>
      <c r="X50" s="8"/>
      <c r="Y50" s="9"/>
      <c r="AC50" s="7"/>
      <c r="AD50" s="7"/>
      <c r="AE50" s="7"/>
      <c r="AF50" s="7"/>
      <c r="AG50" s="7"/>
      <c r="AH50" s="7"/>
      <c r="AM50" s="7"/>
    </row>
    <row r="51" spans="2:39" s="6" customFormat="1">
      <c r="B51" s="8">
        <v>1005</v>
      </c>
      <c r="C51" s="6">
        <v>1008</v>
      </c>
      <c r="D51" s="6">
        <f t="shared" si="1"/>
        <v>4</v>
      </c>
      <c r="E51" s="6">
        <f t="shared" si="2"/>
        <v>2</v>
      </c>
      <c r="F51" s="9">
        <v>1</v>
      </c>
      <c r="H51" s="8"/>
      <c r="I51" s="9"/>
      <c r="K51" s="8"/>
      <c r="N51" s="9"/>
      <c r="P51" s="8"/>
      <c r="R51" s="9"/>
      <c r="T51" s="8"/>
      <c r="V51" s="9"/>
      <c r="X51" s="8"/>
      <c r="Y51" s="9"/>
      <c r="AC51" s="7"/>
      <c r="AD51" s="7"/>
      <c r="AE51" s="7"/>
      <c r="AF51" s="7"/>
      <c r="AG51" s="7"/>
      <c r="AH51" s="7"/>
      <c r="AM51" s="7"/>
    </row>
    <row r="52" spans="2:39" s="6" customFormat="1">
      <c r="B52" s="8">
        <v>1013</v>
      </c>
      <c r="C52" s="6">
        <v>1015</v>
      </c>
      <c r="D52" s="6">
        <f t="shared" si="1"/>
        <v>3</v>
      </c>
      <c r="E52" s="6">
        <f t="shared" si="2"/>
        <v>1.5</v>
      </c>
      <c r="F52" s="9">
        <v>1</v>
      </c>
      <c r="H52" s="8"/>
      <c r="I52" s="9"/>
      <c r="K52" s="8"/>
      <c r="N52" s="9"/>
      <c r="P52" s="8"/>
      <c r="R52" s="9"/>
      <c r="T52" s="8"/>
      <c r="V52" s="9"/>
      <c r="X52" s="8"/>
      <c r="Y52" s="9"/>
      <c r="AC52" s="7"/>
      <c r="AD52" s="7"/>
      <c r="AE52" s="7"/>
      <c r="AF52" s="7"/>
      <c r="AG52" s="7"/>
      <c r="AH52" s="7"/>
      <c r="AM52" s="7"/>
    </row>
    <row r="53" spans="2:39" s="6" customFormat="1">
      <c r="B53" s="8">
        <v>1024</v>
      </c>
      <c r="C53" s="6">
        <v>1025</v>
      </c>
      <c r="D53" s="6">
        <f t="shared" si="1"/>
        <v>2</v>
      </c>
      <c r="E53" s="6">
        <f t="shared" si="2"/>
        <v>1</v>
      </c>
      <c r="F53" s="9">
        <v>1</v>
      </c>
      <c r="H53" s="8"/>
      <c r="I53" s="9"/>
      <c r="K53" s="8"/>
      <c r="N53" s="9"/>
      <c r="P53" s="8"/>
      <c r="R53" s="9"/>
      <c r="T53" s="8"/>
      <c r="V53" s="9"/>
      <c r="X53" s="8"/>
      <c r="Y53" s="9"/>
      <c r="AC53" s="7"/>
      <c r="AD53" s="7"/>
      <c r="AE53" s="7"/>
      <c r="AF53" s="7"/>
      <c r="AG53" s="7"/>
      <c r="AH53" s="7"/>
      <c r="AM53" s="7"/>
    </row>
    <row r="54" spans="2:39" s="6" customFormat="1">
      <c r="B54" s="8">
        <v>1042</v>
      </c>
      <c r="C54" s="6">
        <v>1043</v>
      </c>
      <c r="D54" s="6">
        <f t="shared" si="1"/>
        <v>2</v>
      </c>
      <c r="E54" s="6">
        <f t="shared" si="2"/>
        <v>1</v>
      </c>
      <c r="F54" s="9">
        <v>1</v>
      </c>
      <c r="H54" s="8"/>
      <c r="I54" s="9"/>
      <c r="K54" s="8"/>
      <c r="N54" s="9"/>
      <c r="P54" s="8"/>
      <c r="R54" s="9"/>
      <c r="T54" s="8"/>
      <c r="V54" s="9"/>
      <c r="X54" s="8"/>
      <c r="Y54" s="9"/>
      <c r="AC54" s="7"/>
      <c r="AD54" s="7"/>
      <c r="AE54" s="7"/>
      <c r="AF54" s="7"/>
      <c r="AG54" s="7"/>
      <c r="AH54" s="7"/>
      <c r="AM54" s="7"/>
    </row>
    <row r="55" spans="2:39" s="6" customFormat="1">
      <c r="B55" s="8">
        <v>1050</v>
      </c>
      <c r="C55" s="6">
        <v>1050</v>
      </c>
      <c r="D55" s="6">
        <f t="shared" si="1"/>
        <v>1</v>
      </c>
      <c r="E55" s="6">
        <f t="shared" si="2"/>
        <v>0.5</v>
      </c>
      <c r="F55" s="9">
        <v>1</v>
      </c>
      <c r="H55" s="8"/>
      <c r="I55" s="9"/>
      <c r="K55" s="8"/>
      <c r="N55" s="9"/>
      <c r="P55" s="8"/>
      <c r="R55" s="9"/>
      <c r="T55" s="8"/>
      <c r="V55" s="9"/>
      <c r="X55" s="8"/>
      <c r="Y55" s="9"/>
      <c r="AC55" s="7"/>
      <c r="AD55" s="7"/>
      <c r="AE55" s="7"/>
      <c r="AF55" s="7"/>
      <c r="AG55" s="7"/>
      <c r="AH55" s="7"/>
      <c r="AM55" s="7"/>
    </row>
    <row r="56" spans="2:39" s="6" customFormat="1">
      <c r="B56" s="8">
        <v>1054</v>
      </c>
      <c r="C56" s="6">
        <v>1054</v>
      </c>
      <c r="D56" s="6">
        <f t="shared" si="1"/>
        <v>1</v>
      </c>
      <c r="E56" s="6">
        <f t="shared" si="2"/>
        <v>0.5</v>
      </c>
      <c r="F56" s="9">
        <v>1</v>
      </c>
      <c r="H56" s="8"/>
      <c r="I56" s="9"/>
      <c r="K56" s="8"/>
      <c r="N56" s="9"/>
      <c r="P56" s="8"/>
      <c r="R56" s="9"/>
      <c r="T56" s="8"/>
      <c r="V56" s="9"/>
      <c r="X56" s="8"/>
      <c r="Y56" s="9"/>
      <c r="AC56" s="7"/>
      <c r="AD56" s="7"/>
      <c r="AE56" s="7"/>
      <c r="AF56" s="7"/>
      <c r="AG56" s="7"/>
      <c r="AH56" s="7"/>
      <c r="AM56" s="7"/>
    </row>
    <row r="57" spans="2:39" s="6" customFormat="1">
      <c r="B57" s="8">
        <v>1075</v>
      </c>
      <c r="C57" s="6">
        <v>1075</v>
      </c>
      <c r="D57" s="6">
        <f t="shared" si="1"/>
        <v>1</v>
      </c>
      <c r="E57" s="6">
        <f t="shared" si="2"/>
        <v>0.5</v>
      </c>
      <c r="F57" s="9">
        <v>1</v>
      </c>
      <c r="H57" s="8"/>
      <c r="I57" s="9"/>
      <c r="K57" s="8"/>
      <c r="N57" s="9"/>
      <c r="P57" s="8"/>
      <c r="R57" s="9"/>
      <c r="T57" s="8"/>
      <c r="V57" s="9"/>
      <c r="X57" s="8"/>
      <c r="Y57" s="9"/>
      <c r="AC57" s="7"/>
      <c r="AD57" s="7"/>
      <c r="AE57" s="7"/>
      <c r="AF57" s="7"/>
      <c r="AG57" s="7"/>
      <c r="AH57" s="7"/>
      <c r="AM57" s="7"/>
    </row>
    <row r="58" spans="2:39" s="6" customFormat="1">
      <c r="B58" s="8">
        <v>1077</v>
      </c>
      <c r="C58" s="6">
        <v>1077</v>
      </c>
      <c r="D58" s="6">
        <f t="shared" si="1"/>
        <v>1</v>
      </c>
      <c r="E58" s="6">
        <f t="shared" si="2"/>
        <v>0.5</v>
      </c>
      <c r="F58" s="9">
        <v>1</v>
      </c>
      <c r="H58" s="8"/>
      <c r="I58" s="9"/>
      <c r="K58" s="8"/>
      <c r="N58" s="9"/>
      <c r="P58" s="8"/>
      <c r="R58" s="9"/>
      <c r="T58" s="8"/>
      <c r="V58" s="9"/>
      <c r="X58" s="8"/>
      <c r="Y58" s="9"/>
      <c r="AC58" s="7"/>
      <c r="AD58" s="7"/>
      <c r="AE58" s="7"/>
      <c r="AF58" s="7"/>
      <c r="AG58" s="7"/>
      <c r="AH58" s="7"/>
      <c r="AM58" s="7"/>
    </row>
    <row r="59" spans="2:39" s="6" customFormat="1">
      <c r="B59" s="8">
        <v>1102</v>
      </c>
      <c r="C59" s="6">
        <v>1104</v>
      </c>
      <c r="D59" s="6">
        <f t="shared" si="1"/>
        <v>3</v>
      </c>
      <c r="E59" s="6">
        <f t="shared" si="2"/>
        <v>1.5</v>
      </c>
      <c r="F59" s="9">
        <v>1</v>
      </c>
      <c r="H59" s="8"/>
      <c r="I59" s="9"/>
      <c r="K59" s="8"/>
      <c r="N59" s="9"/>
      <c r="P59" s="8"/>
      <c r="R59" s="9"/>
      <c r="T59" s="8"/>
      <c r="V59" s="9"/>
      <c r="X59" s="8"/>
      <c r="Y59" s="9"/>
      <c r="AC59" s="7"/>
      <c r="AD59" s="7"/>
      <c r="AE59" s="7"/>
      <c r="AF59" s="7"/>
      <c r="AG59" s="7"/>
      <c r="AH59" s="7"/>
      <c r="AM59" s="7"/>
    </row>
    <row r="60" spans="2:39" s="6" customFormat="1">
      <c r="B60" s="8">
        <v>1139</v>
      </c>
      <c r="C60" s="6">
        <v>1142</v>
      </c>
      <c r="D60" s="6">
        <f t="shared" si="1"/>
        <v>4</v>
      </c>
      <c r="E60" s="6">
        <f t="shared" si="2"/>
        <v>2</v>
      </c>
      <c r="F60" s="9">
        <v>1</v>
      </c>
      <c r="H60" s="8"/>
      <c r="I60" s="9"/>
      <c r="K60" s="8"/>
      <c r="N60" s="9"/>
      <c r="P60" s="8"/>
      <c r="R60" s="9"/>
      <c r="T60" s="8"/>
      <c r="V60" s="9"/>
      <c r="X60" s="8"/>
      <c r="Y60" s="9"/>
      <c r="AC60" s="7"/>
      <c r="AD60" s="7"/>
      <c r="AE60" s="7"/>
      <c r="AF60" s="7"/>
      <c r="AG60" s="7"/>
      <c r="AH60" s="7"/>
      <c r="AM60" s="7"/>
    </row>
    <row r="61" spans="2:39" s="6" customFormat="1">
      <c r="B61" s="8">
        <v>1146</v>
      </c>
      <c r="C61" s="6">
        <v>1147</v>
      </c>
      <c r="D61" s="6">
        <f t="shared" si="1"/>
        <v>2</v>
      </c>
      <c r="E61" s="6">
        <f t="shared" si="2"/>
        <v>1</v>
      </c>
      <c r="F61" s="9">
        <v>1</v>
      </c>
      <c r="H61" s="8"/>
      <c r="I61" s="9"/>
      <c r="K61" s="8"/>
      <c r="N61" s="9"/>
      <c r="P61" s="8"/>
      <c r="R61" s="9"/>
      <c r="T61" s="8"/>
      <c r="V61" s="9"/>
      <c r="X61" s="8"/>
      <c r="Y61" s="9"/>
      <c r="AC61" s="7"/>
      <c r="AD61" s="7"/>
      <c r="AE61" s="7"/>
      <c r="AF61" s="7"/>
      <c r="AG61" s="7"/>
      <c r="AH61" s="7"/>
      <c r="AM61" s="7"/>
    </row>
    <row r="62" spans="2:39" s="6" customFormat="1">
      <c r="B62" s="8">
        <v>1161</v>
      </c>
      <c r="C62" s="6">
        <v>1161</v>
      </c>
      <c r="D62" s="6">
        <f t="shared" si="1"/>
        <v>1</v>
      </c>
      <c r="E62" s="6">
        <f t="shared" si="2"/>
        <v>0.5</v>
      </c>
      <c r="F62" s="9">
        <v>1</v>
      </c>
      <c r="H62" s="8"/>
      <c r="I62" s="9"/>
      <c r="K62" s="8"/>
      <c r="N62" s="9"/>
      <c r="P62" s="8"/>
      <c r="R62" s="9"/>
      <c r="T62" s="8"/>
      <c r="V62" s="9"/>
      <c r="X62" s="8"/>
      <c r="Y62" s="9"/>
      <c r="AC62" s="7"/>
      <c r="AD62" s="7"/>
      <c r="AE62" s="7"/>
      <c r="AF62" s="7"/>
      <c r="AG62" s="7"/>
      <c r="AH62" s="7"/>
      <c r="AM62" s="7"/>
    </row>
    <row r="63" spans="2:39" s="6" customFormat="1">
      <c r="B63" s="8">
        <v>1173</v>
      </c>
      <c r="C63" s="6">
        <v>1173</v>
      </c>
      <c r="D63" s="6">
        <f t="shared" si="1"/>
        <v>1</v>
      </c>
      <c r="E63" s="6">
        <f t="shared" si="2"/>
        <v>0.5</v>
      </c>
      <c r="F63" s="9">
        <v>1</v>
      </c>
      <c r="H63" s="8"/>
      <c r="I63" s="9"/>
      <c r="K63" s="8"/>
      <c r="N63" s="9"/>
      <c r="P63" s="8"/>
      <c r="R63" s="9"/>
      <c r="T63" s="8"/>
      <c r="V63" s="9"/>
      <c r="X63" s="8"/>
      <c r="Y63" s="9"/>
      <c r="AC63" s="7"/>
      <c r="AD63" s="7"/>
      <c r="AE63" s="7"/>
      <c r="AF63" s="7"/>
      <c r="AG63" s="7"/>
      <c r="AH63" s="7"/>
      <c r="AM63" s="7"/>
    </row>
    <row r="64" spans="2:39" s="6" customFormat="1">
      <c r="B64" s="10"/>
      <c r="C64" s="11"/>
      <c r="D64" s="11"/>
      <c r="E64" s="11"/>
      <c r="F64" s="12"/>
      <c r="H64" s="10"/>
      <c r="I64" s="12"/>
      <c r="K64" s="10"/>
      <c r="L64" s="11"/>
      <c r="M64" s="11"/>
      <c r="N64" s="12"/>
      <c r="P64" s="10"/>
      <c r="Q64" s="11"/>
      <c r="R64" s="12"/>
      <c r="T64" s="10"/>
      <c r="U64" s="11"/>
      <c r="V64" s="12"/>
      <c r="X64" s="10"/>
      <c r="Y64" s="12"/>
      <c r="AC64" s="7"/>
      <c r="AD64" s="7"/>
      <c r="AE64" s="7"/>
      <c r="AF64" s="7"/>
      <c r="AG64" s="7"/>
      <c r="AH64" s="7"/>
      <c r="AM64" s="7"/>
    </row>
    <row r="66" spans="2:42" s="6" customFormat="1">
      <c r="D66" s="6">
        <f>SUM(D4:D64)</f>
        <v>251</v>
      </c>
      <c r="F66" s="6">
        <f>SUM(F4:F64)</f>
        <v>60</v>
      </c>
      <c r="I66" s="6">
        <f>SUM(I4:I64)</f>
        <v>0</v>
      </c>
      <c r="M66" s="6">
        <f>SUM(M4:M64)</f>
        <v>151</v>
      </c>
      <c r="N66" s="6">
        <f>SUM(N4:N64)</f>
        <v>22</v>
      </c>
      <c r="R66" s="6">
        <f>SUM(R4:R64)</f>
        <v>0</v>
      </c>
      <c r="V66" s="6">
        <f>SUM(V4:V64)</f>
        <v>70</v>
      </c>
      <c r="Y66" s="6">
        <f>SUM(Y4:Y64)</f>
        <v>0</v>
      </c>
      <c r="AA66" s="6">
        <f>SUM(AA4:AA64)</f>
        <v>1200</v>
      </c>
      <c r="AB66" s="6">
        <f>AA66-(R66+V66+Y66)</f>
        <v>1130</v>
      </c>
      <c r="AC66" s="7">
        <f>((D66+I66)/AB66)*100</f>
        <v>22.212389380530972</v>
      </c>
      <c r="AD66" s="7">
        <f>100-AC66</f>
        <v>77.787610619469035</v>
      </c>
      <c r="AE66" s="7">
        <f>(M66/AB66)*100</f>
        <v>13.362831858407079</v>
      </c>
      <c r="AF66" s="7">
        <f>B4/120</f>
        <v>0.55000000000000004</v>
      </c>
      <c r="AG66" s="7" t="s">
        <v>33</v>
      </c>
      <c r="AH66" s="7" t="s">
        <v>33</v>
      </c>
      <c r="AI66" s="7">
        <f>I66</f>
        <v>0</v>
      </c>
      <c r="AJ66" s="7" t="s">
        <v>33</v>
      </c>
      <c r="AK66" s="7" t="s">
        <v>33</v>
      </c>
      <c r="AL66" s="7">
        <f>F66+I66</f>
        <v>60</v>
      </c>
      <c r="AM66" s="7">
        <f>(SUM(F68:F69)/AL66)*100</f>
        <v>21.666666666666668</v>
      </c>
      <c r="AN66" s="7">
        <f>(SUM(F68:F69)/N66)*100</f>
        <v>59.090909090909093</v>
      </c>
      <c r="AO66" s="7">
        <f>(AVERAGE(M5,M7,M11:M12,M15:M17,M19:M24)/2)</f>
        <v>2.9230769230769229</v>
      </c>
      <c r="AP66" s="7">
        <f>AVERAGE(D4:D63)/2</f>
        <v>2.0916666666666668</v>
      </c>
    </row>
    <row r="68" spans="2:42" ht="26">
      <c r="B68" s="21" t="s">
        <v>27</v>
      </c>
      <c r="F68" s="6">
        <v>13</v>
      </c>
    </row>
    <row r="69" spans="2:42" ht="26">
      <c r="B69" s="22" t="s">
        <v>28</v>
      </c>
      <c r="F69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P54"/>
  <sheetViews>
    <sheetView zoomScale="56" workbookViewId="0">
      <selection activeCell="E4" sqref="E4:E48"/>
    </sheetView>
  </sheetViews>
  <sheetFormatPr baseColWidth="10" defaultColWidth="8.83203125" defaultRowHeight="24"/>
  <cols>
    <col min="1" max="1" width="2.83203125" style="6" customWidth="1"/>
    <col min="2" max="2" width="17.5" style="6" bestFit="1" customWidth="1"/>
    <col min="3" max="3" width="16.1640625" style="6" bestFit="1" customWidth="1"/>
    <col min="4" max="4" width="18.1640625" style="6" bestFit="1" customWidth="1"/>
    <col min="5" max="5" width="18.1640625" style="6" customWidth="1"/>
    <col min="6" max="6" width="16.1640625" style="6" bestFit="1" customWidth="1"/>
    <col min="7" max="7" width="3.6640625" style="6" customWidth="1"/>
    <col min="8" max="8" width="21.1640625" style="6" bestFit="1" customWidth="1"/>
    <col min="9" max="9" width="14.1640625" style="6" bestFit="1" customWidth="1"/>
    <col min="10" max="10" width="4.83203125" style="6" customWidth="1"/>
    <col min="11" max="11" width="17.5" style="6" bestFit="1" customWidth="1"/>
    <col min="12" max="12" width="16.1640625" style="6" bestFit="1" customWidth="1"/>
    <col min="13" max="13" width="18.1640625" style="6" bestFit="1" customWidth="1"/>
    <col min="14" max="14" width="12.83203125" style="6" bestFit="1" customWidth="1"/>
    <col min="15" max="15" width="4.6640625" style="6" customWidth="1"/>
    <col min="16" max="16" width="17.5" style="6" bestFit="1" customWidth="1"/>
    <col min="17" max="17" width="16.1640625" style="6" bestFit="1" customWidth="1"/>
    <col min="18" max="18" width="18.1640625" style="6" bestFit="1" customWidth="1"/>
    <col min="19" max="19" width="5.83203125" style="6" customWidth="1"/>
    <col min="20" max="20" width="17.5" style="6" bestFit="1" customWidth="1"/>
    <col min="21" max="21" width="16.1640625" style="6" bestFit="1" customWidth="1"/>
    <col min="22" max="22" width="18.1640625" style="6" bestFit="1" customWidth="1"/>
    <col min="23" max="23" width="5" style="6" customWidth="1"/>
    <col min="24" max="24" width="21.1640625" style="6" bestFit="1" customWidth="1"/>
    <col min="25" max="25" width="14.1640625" style="6" bestFit="1" customWidth="1"/>
    <col min="26" max="26" width="5.83203125" style="6" customWidth="1"/>
    <col min="27" max="27" width="40.6640625" style="6" bestFit="1" customWidth="1"/>
    <col min="28" max="28" width="19.6640625" style="6" bestFit="1" customWidth="1"/>
    <col min="29" max="29" width="34.5" style="7" customWidth="1"/>
    <col min="30" max="30" width="20.5" style="7" customWidth="1"/>
    <col min="31" max="31" width="22" style="7" bestFit="1" customWidth="1"/>
    <col min="32" max="32" width="11" style="7" bestFit="1" customWidth="1"/>
    <col min="33" max="33" width="14.1640625" style="7" customWidth="1"/>
    <col min="34" max="34" width="16.83203125" style="7" bestFit="1" customWidth="1"/>
    <col min="35" max="36" width="14.83203125" style="6" bestFit="1" customWidth="1"/>
    <col min="37" max="37" width="13.5" style="6" bestFit="1" customWidth="1"/>
    <col min="38" max="38" width="20.83203125" style="6" bestFit="1" customWidth="1"/>
    <col min="39" max="39" width="29" style="7" bestFit="1" customWidth="1"/>
    <col min="40" max="40" width="27.5" style="6" bestFit="1" customWidth="1"/>
    <col min="41" max="41" width="26.33203125" style="6" bestFit="1" customWidth="1"/>
    <col min="42" max="42" width="18.83203125" style="6" bestFit="1" customWidth="1"/>
    <col min="43" max="16384" width="8.83203125" style="6"/>
  </cols>
  <sheetData>
    <row r="2" spans="2:42" ht="81" customHeight="1">
      <c r="B2" s="40" t="s">
        <v>0</v>
      </c>
      <c r="C2" s="41"/>
      <c r="D2" s="41"/>
      <c r="E2" s="41"/>
      <c r="F2" s="42"/>
      <c r="G2" s="14"/>
      <c r="H2" s="43" t="s">
        <v>4</v>
      </c>
      <c r="I2" s="44"/>
      <c r="J2" s="14"/>
      <c r="K2" s="45" t="s">
        <v>17</v>
      </c>
      <c r="L2" s="46"/>
      <c r="M2" s="46"/>
      <c r="N2" s="47"/>
      <c r="O2" s="14"/>
      <c r="P2" s="48" t="s">
        <v>7</v>
      </c>
      <c r="Q2" s="49"/>
      <c r="R2" s="50"/>
      <c r="S2" s="14"/>
      <c r="T2" s="51" t="s">
        <v>16</v>
      </c>
      <c r="U2" s="52"/>
      <c r="V2" s="53"/>
      <c r="W2" s="14"/>
      <c r="X2" s="38" t="s">
        <v>8</v>
      </c>
      <c r="Y2" s="39"/>
      <c r="Z2" s="14"/>
      <c r="AA2" s="4" t="s">
        <v>19</v>
      </c>
      <c r="AB2" s="4" t="s">
        <v>25</v>
      </c>
      <c r="AC2" s="5" t="s">
        <v>20</v>
      </c>
      <c r="AD2" s="5" t="s">
        <v>22</v>
      </c>
      <c r="AE2" s="5" t="s">
        <v>21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23</v>
      </c>
      <c r="AL2" s="4" t="s">
        <v>29</v>
      </c>
      <c r="AM2" s="5" t="s">
        <v>24</v>
      </c>
      <c r="AN2" s="5" t="s">
        <v>30</v>
      </c>
      <c r="AO2" s="5" t="s">
        <v>31</v>
      </c>
      <c r="AP2" s="5" t="s">
        <v>34</v>
      </c>
    </row>
    <row r="3" spans="2:42" s="19" customFormat="1">
      <c r="B3" s="13" t="s">
        <v>1</v>
      </c>
      <c r="C3" s="14" t="s">
        <v>2</v>
      </c>
      <c r="D3" s="14" t="s">
        <v>3</v>
      </c>
      <c r="E3" s="14" t="s">
        <v>35</v>
      </c>
      <c r="F3" s="15" t="s">
        <v>26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18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2">
      <c r="B4" s="8">
        <v>36</v>
      </c>
      <c r="C4" s="6">
        <v>39</v>
      </c>
      <c r="D4" s="6">
        <f>(C4-B4)+1</f>
        <v>4</v>
      </c>
      <c r="E4" s="6">
        <f>D4/2</f>
        <v>2</v>
      </c>
      <c r="F4" s="9">
        <v>1</v>
      </c>
      <c r="H4" s="8">
        <v>263</v>
      </c>
      <c r="I4" s="9">
        <v>1</v>
      </c>
      <c r="K4" s="30">
        <v>40</v>
      </c>
      <c r="L4" s="31">
        <v>41</v>
      </c>
      <c r="M4" s="31">
        <f t="shared" ref="M4:M23" si="0">(L4-K4)+1</f>
        <v>2</v>
      </c>
      <c r="N4" s="32">
        <v>1</v>
      </c>
      <c r="P4" s="8">
        <v>264</v>
      </c>
      <c r="Q4" s="6">
        <v>663</v>
      </c>
      <c r="R4" s="9">
        <f>(Q4-P4)+1</f>
        <v>400</v>
      </c>
      <c r="T4" s="8">
        <v>999</v>
      </c>
      <c r="U4" s="6">
        <v>1200</v>
      </c>
      <c r="V4" s="9">
        <v>202</v>
      </c>
      <c r="X4" s="8"/>
      <c r="Y4" s="9"/>
      <c r="AA4" s="6">
        <v>1200</v>
      </c>
    </row>
    <row r="5" spans="2:42">
      <c r="B5" s="8">
        <v>58</v>
      </c>
      <c r="C5" s="6">
        <v>58</v>
      </c>
      <c r="D5" s="6">
        <f t="shared" ref="D5:D48" si="1">(C5-B5)+1</f>
        <v>1</v>
      </c>
      <c r="E5" s="6">
        <f t="shared" ref="E5:E48" si="2">D5/2</f>
        <v>0.5</v>
      </c>
      <c r="F5" s="9">
        <v>1</v>
      </c>
      <c r="H5" s="8"/>
      <c r="I5" s="9"/>
      <c r="K5" s="30">
        <v>97</v>
      </c>
      <c r="L5" s="31">
        <v>101</v>
      </c>
      <c r="M5" s="31">
        <f t="shared" si="0"/>
        <v>5</v>
      </c>
      <c r="N5" s="32">
        <v>1</v>
      </c>
      <c r="P5" s="8"/>
      <c r="R5" s="9"/>
      <c r="T5" s="8"/>
      <c r="V5" s="9"/>
      <c r="X5" s="8"/>
      <c r="Y5" s="9"/>
    </row>
    <row r="6" spans="2:42">
      <c r="B6" s="8">
        <v>60</v>
      </c>
      <c r="C6" s="6">
        <v>60</v>
      </c>
      <c r="D6" s="6">
        <f t="shared" si="1"/>
        <v>1</v>
      </c>
      <c r="E6" s="6">
        <f t="shared" si="2"/>
        <v>0.5</v>
      </c>
      <c r="F6" s="9">
        <v>1</v>
      </c>
      <c r="H6" s="8"/>
      <c r="I6" s="9"/>
      <c r="K6" s="33">
        <v>172</v>
      </c>
      <c r="L6" s="34">
        <v>175</v>
      </c>
      <c r="M6" s="34">
        <f t="shared" si="0"/>
        <v>4</v>
      </c>
      <c r="N6" s="35">
        <v>1</v>
      </c>
      <c r="P6" s="8"/>
      <c r="R6" s="9"/>
      <c r="T6" s="8"/>
      <c r="V6" s="9"/>
      <c r="X6" s="8"/>
      <c r="Y6" s="9"/>
    </row>
    <row r="7" spans="2:42">
      <c r="B7" s="8">
        <v>65</v>
      </c>
      <c r="C7" s="6">
        <v>71</v>
      </c>
      <c r="D7" s="6">
        <f t="shared" si="1"/>
        <v>7</v>
      </c>
      <c r="E7" s="6">
        <f t="shared" si="2"/>
        <v>3.5</v>
      </c>
      <c r="F7" s="9">
        <v>1</v>
      </c>
      <c r="H7" s="8"/>
      <c r="I7" s="9"/>
      <c r="K7" s="30">
        <v>185</v>
      </c>
      <c r="L7" s="31">
        <v>186</v>
      </c>
      <c r="M7" s="31">
        <f t="shared" si="0"/>
        <v>2</v>
      </c>
      <c r="N7" s="32">
        <v>1</v>
      </c>
      <c r="P7" s="8"/>
      <c r="R7" s="9"/>
      <c r="T7" s="8"/>
      <c r="V7" s="9"/>
      <c r="X7" s="8"/>
      <c r="Y7" s="9"/>
    </row>
    <row r="8" spans="2:42">
      <c r="B8" s="8">
        <v>78</v>
      </c>
      <c r="C8" s="6">
        <v>79</v>
      </c>
      <c r="D8" s="6">
        <f t="shared" si="1"/>
        <v>2</v>
      </c>
      <c r="E8" s="6">
        <f t="shared" si="2"/>
        <v>1</v>
      </c>
      <c r="F8" s="9">
        <v>1</v>
      </c>
      <c r="H8" s="8"/>
      <c r="I8" s="9"/>
      <c r="K8" s="33">
        <v>207</v>
      </c>
      <c r="L8" s="34">
        <v>209</v>
      </c>
      <c r="M8" s="34">
        <f t="shared" si="0"/>
        <v>3</v>
      </c>
      <c r="N8" s="35">
        <v>1</v>
      </c>
      <c r="P8" s="8"/>
      <c r="R8" s="9"/>
      <c r="T8" s="8"/>
      <c r="V8" s="9"/>
      <c r="X8" s="8"/>
      <c r="Y8" s="9"/>
    </row>
    <row r="9" spans="2:42">
      <c r="B9" s="8">
        <v>96</v>
      </c>
      <c r="C9" s="6">
        <v>96</v>
      </c>
      <c r="D9" s="6">
        <f t="shared" si="1"/>
        <v>1</v>
      </c>
      <c r="E9" s="6">
        <f t="shared" si="2"/>
        <v>0.5</v>
      </c>
      <c r="F9" s="9"/>
      <c r="H9" s="8"/>
      <c r="I9" s="9"/>
      <c r="K9" s="30">
        <v>219</v>
      </c>
      <c r="L9" s="31">
        <v>220</v>
      </c>
      <c r="M9" s="31">
        <f t="shared" si="0"/>
        <v>2</v>
      </c>
      <c r="N9" s="32">
        <v>1</v>
      </c>
      <c r="P9" s="8"/>
      <c r="R9" s="9"/>
      <c r="T9" s="8"/>
      <c r="V9" s="9"/>
      <c r="X9" s="8"/>
      <c r="Y9" s="9"/>
    </row>
    <row r="10" spans="2:42">
      <c r="B10" s="8">
        <v>81</v>
      </c>
      <c r="C10" s="6">
        <v>82</v>
      </c>
      <c r="D10" s="6">
        <f t="shared" si="1"/>
        <v>2</v>
      </c>
      <c r="E10" s="6">
        <f t="shared" si="2"/>
        <v>1</v>
      </c>
      <c r="F10" s="9">
        <v>1</v>
      </c>
      <c r="H10" s="8"/>
      <c r="I10" s="9"/>
      <c r="K10" s="30">
        <v>228</v>
      </c>
      <c r="L10" s="31">
        <v>229</v>
      </c>
      <c r="M10" s="31">
        <f t="shared" si="0"/>
        <v>2</v>
      </c>
      <c r="N10" s="32">
        <v>1</v>
      </c>
      <c r="P10" s="8"/>
      <c r="R10" s="9"/>
      <c r="T10" s="8"/>
      <c r="V10" s="9"/>
      <c r="X10" s="8"/>
      <c r="Y10" s="9"/>
    </row>
    <row r="11" spans="2:42">
      <c r="B11" s="8">
        <v>110</v>
      </c>
      <c r="C11" s="6">
        <v>110</v>
      </c>
      <c r="D11" s="6">
        <f t="shared" si="1"/>
        <v>1</v>
      </c>
      <c r="E11" s="6">
        <f t="shared" si="2"/>
        <v>0.5</v>
      </c>
      <c r="F11" s="9">
        <v>1</v>
      </c>
      <c r="H11" s="8"/>
      <c r="I11" s="9"/>
      <c r="K11" s="30">
        <v>689</v>
      </c>
      <c r="L11" s="31">
        <v>693</v>
      </c>
      <c r="M11" s="31">
        <f t="shared" si="0"/>
        <v>5</v>
      </c>
      <c r="N11" s="32">
        <v>1</v>
      </c>
      <c r="P11" s="8"/>
      <c r="R11" s="9"/>
      <c r="T11" s="8"/>
      <c r="V11" s="9"/>
      <c r="X11" s="8"/>
      <c r="Y11" s="9"/>
    </row>
    <row r="12" spans="2:42">
      <c r="B12" s="8">
        <v>115</v>
      </c>
      <c r="C12" s="6">
        <v>115</v>
      </c>
      <c r="D12" s="6">
        <f t="shared" si="1"/>
        <v>1</v>
      </c>
      <c r="E12" s="6">
        <f t="shared" si="2"/>
        <v>0.5</v>
      </c>
      <c r="F12" s="9">
        <v>1</v>
      </c>
      <c r="H12" s="8"/>
      <c r="I12" s="9"/>
      <c r="K12" s="30">
        <v>698</v>
      </c>
      <c r="L12" s="31">
        <v>714</v>
      </c>
      <c r="M12" s="31">
        <f t="shared" si="0"/>
        <v>17</v>
      </c>
      <c r="N12" s="32">
        <v>1</v>
      </c>
      <c r="P12" s="8"/>
      <c r="R12" s="9"/>
      <c r="T12" s="8"/>
      <c r="V12" s="9"/>
      <c r="X12" s="8"/>
      <c r="Y12" s="9"/>
    </row>
    <row r="13" spans="2:42">
      <c r="B13" s="8">
        <v>119</v>
      </c>
      <c r="C13" s="6">
        <v>119</v>
      </c>
      <c r="D13" s="6">
        <f t="shared" si="1"/>
        <v>1</v>
      </c>
      <c r="E13" s="6">
        <f t="shared" si="2"/>
        <v>0.5</v>
      </c>
      <c r="F13" s="9">
        <v>1</v>
      </c>
      <c r="H13" s="8"/>
      <c r="I13" s="9"/>
      <c r="K13" s="30">
        <v>725</v>
      </c>
      <c r="L13" s="31">
        <v>729</v>
      </c>
      <c r="M13" s="31">
        <f t="shared" si="0"/>
        <v>5</v>
      </c>
      <c r="N13" s="32">
        <v>1</v>
      </c>
      <c r="P13" s="8"/>
      <c r="R13" s="9"/>
      <c r="T13" s="8"/>
      <c r="V13" s="9"/>
      <c r="X13" s="8"/>
      <c r="Y13" s="9"/>
    </row>
    <row r="14" spans="2:42">
      <c r="B14" s="8">
        <v>131</v>
      </c>
      <c r="C14" s="6">
        <v>146</v>
      </c>
      <c r="D14" s="6">
        <f t="shared" si="1"/>
        <v>16</v>
      </c>
      <c r="E14" s="6">
        <f t="shared" si="2"/>
        <v>8</v>
      </c>
      <c r="F14" s="9">
        <v>1</v>
      </c>
      <c r="H14" s="8"/>
      <c r="I14" s="9"/>
      <c r="K14" s="30">
        <v>738</v>
      </c>
      <c r="L14" s="31">
        <v>740</v>
      </c>
      <c r="M14" s="31">
        <f t="shared" si="0"/>
        <v>3</v>
      </c>
      <c r="N14" s="32">
        <v>1</v>
      </c>
      <c r="P14" s="8"/>
      <c r="R14" s="9"/>
      <c r="T14" s="8"/>
      <c r="V14" s="9"/>
      <c r="X14" s="8"/>
      <c r="Y14" s="9"/>
    </row>
    <row r="15" spans="2:42">
      <c r="B15" s="8">
        <v>148</v>
      </c>
      <c r="C15" s="6">
        <v>151</v>
      </c>
      <c r="D15" s="6">
        <f t="shared" si="1"/>
        <v>4</v>
      </c>
      <c r="E15" s="6">
        <f t="shared" si="2"/>
        <v>2</v>
      </c>
      <c r="F15" s="9">
        <v>1</v>
      </c>
      <c r="H15" s="8"/>
      <c r="I15" s="9"/>
      <c r="K15" s="30">
        <v>751</v>
      </c>
      <c r="L15" s="31">
        <v>752</v>
      </c>
      <c r="M15" s="31">
        <f t="shared" si="0"/>
        <v>2</v>
      </c>
      <c r="N15" s="32">
        <v>1</v>
      </c>
      <c r="P15" s="8"/>
      <c r="R15" s="9"/>
      <c r="T15" s="8"/>
      <c r="V15" s="9"/>
      <c r="X15" s="8"/>
      <c r="Y15" s="9"/>
    </row>
    <row r="16" spans="2:42">
      <c r="B16" s="8">
        <v>159</v>
      </c>
      <c r="C16" s="6">
        <v>163</v>
      </c>
      <c r="D16" s="6">
        <f t="shared" si="1"/>
        <v>5</v>
      </c>
      <c r="E16" s="6">
        <f t="shared" si="2"/>
        <v>2.5</v>
      </c>
      <c r="F16" s="9">
        <v>1</v>
      </c>
      <c r="H16" s="8"/>
      <c r="I16" s="9"/>
      <c r="K16" s="30">
        <v>770</v>
      </c>
      <c r="L16" s="31">
        <v>771</v>
      </c>
      <c r="M16" s="31">
        <f t="shared" si="0"/>
        <v>2</v>
      </c>
      <c r="N16" s="32">
        <v>1</v>
      </c>
      <c r="P16" s="8"/>
      <c r="R16" s="9"/>
      <c r="T16" s="8"/>
      <c r="V16" s="9"/>
      <c r="X16" s="8"/>
      <c r="Y16" s="9"/>
    </row>
    <row r="17" spans="2:25">
      <c r="B17" s="8">
        <v>178</v>
      </c>
      <c r="C17" s="6">
        <v>179</v>
      </c>
      <c r="D17" s="6">
        <f t="shared" si="1"/>
        <v>2</v>
      </c>
      <c r="E17" s="6">
        <f t="shared" si="2"/>
        <v>1</v>
      </c>
      <c r="F17" s="9">
        <v>1</v>
      </c>
      <c r="H17" s="8"/>
      <c r="I17" s="9"/>
      <c r="K17" s="33">
        <f>(776+6)-1</f>
        <v>781</v>
      </c>
      <c r="L17" s="34">
        <f>(776+13)-1</f>
        <v>788</v>
      </c>
      <c r="M17" s="34">
        <f t="shared" si="0"/>
        <v>8</v>
      </c>
      <c r="N17" s="35">
        <v>1</v>
      </c>
      <c r="P17" s="8"/>
      <c r="R17" s="9"/>
      <c r="T17" s="8"/>
      <c r="V17" s="9"/>
      <c r="X17" s="8"/>
      <c r="Y17" s="9"/>
    </row>
    <row r="18" spans="2:25">
      <c r="B18" s="8">
        <v>184</v>
      </c>
      <c r="C18" s="6">
        <v>184</v>
      </c>
      <c r="D18" s="6">
        <f t="shared" si="1"/>
        <v>1</v>
      </c>
      <c r="E18" s="6">
        <f t="shared" si="2"/>
        <v>0.5</v>
      </c>
      <c r="F18" s="9">
        <v>1</v>
      </c>
      <c r="H18" s="8"/>
      <c r="I18" s="9"/>
      <c r="K18" s="30">
        <f>(776+24)-1</f>
        <v>799</v>
      </c>
      <c r="L18" s="31">
        <f>(776+26)-1</f>
        <v>801</v>
      </c>
      <c r="M18" s="31">
        <f t="shared" si="0"/>
        <v>3</v>
      </c>
      <c r="N18" s="32">
        <v>1</v>
      </c>
      <c r="P18" s="8"/>
      <c r="R18" s="9"/>
      <c r="T18" s="8"/>
      <c r="V18" s="9"/>
      <c r="X18" s="8"/>
      <c r="Y18" s="9"/>
    </row>
    <row r="19" spans="2:25">
      <c r="B19" s="8">
        <v>187</v>
      </c>
      <c r="C19" s="6">
        <v>189</v>
      </c>
      <c r="D19" s="6">
        <f t="shared" si="1"/>
        <v>3</v>
      </c>
      <c r="E19" s="6">
        <f t="shared" si="2"/>
        <v>1.5</v>
      </c>
      <c r="F19" s="9">
        <v>1</v>
      </c>
      <c r="H19" s="8"/>
      <c r="I19" s="9"/>
      <c r="K19" s="30">
        <v>843</v>
      </c>
      <c r="L19" s="31">
        <v>848</v>
      </c>
      <c r="M19" s="31">
        <f t="shared" si="0"/>
        <v>6</v>
      </c>
      <c r="N19" s="32">
        <v>1</v>
      </c>
      <c r="P19" s="8"/>
      <c r="R19" s="9"/>
      <c r="T19" s="8"/>
      <c r="V19" s="9"/>
      <c r="X19" s="8"/>
      <c r="Y19" s="9"/>
    </row>
    <row r="20" spans="2:25">
      <c r="B20" s="8">
        <v>191</v>
      </c>
      <c r="C20" s="6">
        <v>191</v>
      </c>
      <c r="D20" s="6">
        <f t="shared" si="1"/>
        <v>1</v>
      </c>
      <c r="E20" s="6">
        <f t="shared" si="2"/>
        <v>0.5</v>
      </c>
      <c r="F20" s="9">
        <v>1</v>
      </c>
      <c r="H20" s="8"/>
      <c r="I20" s="9"/>
      <c r="K20" s="30">
        <v>894</v>
      </c>
      <c r="L20" s="31">
        <v>896</v>
      </c>
      <c r="M20" s="31">
        <f t="shared" si="0"/>
        <v>3</v>
      </c>
      <c r="N20" s="32">
        <v>1</v>
      </c>
      <c r="P20" s="8"/>
      <c r="R20" s="9"/>
      <c r="T20" s="8"/>
      <c r="V20" s="9"/>
      <c r="X20" s="8"/>
      <c r="Y20" s="9"/>
    </row>
    <row r="21" spans="2:25">
      <c r="B21" s="8">
        <v>194</v>
      </c>
      <c r="C21" s="6">
        <v>195</v>
      </c>
      <c r="D21" s="6">
        <f t="shared" si="1"/>
        <v>2</v>
      </c>
      <c r="E21" s="6">
        <f t="shared" si="2"/>
        <v>1</v>
      </c>
      <c r="F21" s="9">
        <v>1</v>
      </c>
      <c r="H21" s="8"/>
      <c r="I21" s="9"/>
      <c r="K21" s="30">
        <v>898</v>
      </c>
      <c r="L21" s="31">
        <v>899</v>
      </c>
      <c r="M21" s="31">
        <f t="shared" si="0"/>
        <v>2</v>
      </c>
      <c r="N21" s="32">
        <v>1</v>
      </c>
      <c r="P21" s="8"/>
      <c r="R21" s="9"/>
      <c r="T21" s="8"/>
      <c r="V21" s="9"/>
      <c r="X21" s="8"/>
      <c r="Y21" s="9"/>
    </row>
    <row r="22" spans="2:25">
      <c r="B22" s="8">
        <v>215</v>
      </c>
      <c r="C22" s="6">
        <v>216</v>
      </c>
      <c r="D22" s="6">
        <f t="shared" si="1"/>
        <v>2</v>
      </c>
      <c r="E22" s="6">
        <f t="shared" si="2"/>
        <v>1</v>
      </c>
      <c r="F22" s="9">
        <v>1</v>
      </c>
      <c r="H22" s="8"/>
      <c r="I22" s="9"/>
      <c r="K22" s="33">
        <v>915</v>
      </c>
      <c r="L22" s="34">
        <v>918</v>
      </c>
      <c r="M22" s="34">
        <f t="shared" si="0"/>
        <v>4</v>
      </c>
      <c r="N22" s="35">
        <v>1</v>
      </c>
      <c r="P22" s="8"/>
      <c r="R22" s="9"/>
      <c r="T22" s="8"/>
      <c r="V22" s="9"/>
      <c r="X22" s="8"/>
      <c r="Y22" s="9"/>
    </row>
    <row r="23" spans="2:25">
      <c r="B23" s="8">
        <v>227</v>
      </c>
      <c r="C23" s="6">
        <v>227</v>
      </c>
      <c r="D23" s="6">
        <f t="shared" si="1"/>
        <v>1</v>
      </c>
      <c r="E23" s="6">
        <f t="shared" si="2"/>
        <v>0.5</v>
      </c>
      <c r="F23" s="9">
        <v>1</v>
      </c>
      <c r="H23" s="8"/>
      <c r="I23" s="9"/>
      <c r="K23" s="33">
        <v>922</v>
      </c>
      <c r="L23" s="34">
        <v>927</v>
      </c>
      <c r="M23" s="34">
        <f t="shared" si="0"/>
        <v>6</v>
      </c>
      <c r="N23" s="35">
        <v>1</v>
      </c>
      <c r="P23" s="8"/>
      <c r="R23" s="9"/>
      <c r="T23" s="8"/>
      <c r="V23" s="9"/>
      <c r="X23" s="8"/>
      <c r="Y23" s="9"/>
    </row>
    <row r="24" spans="2:25">
      <c r="B24" s="8">
        <v>231</v>
      </c>
      <c r="C24" s="6">
        <v>234</v>
      </c>
      <c r="D24" s="6">
        <f t="shared" si="1"/>
        <v>4</v>
      </c>
      <c r="E24" s="6">
        <f t="shared" si="2"/>
        <v>2</v>
      </c>
      <c r="F24" s="9">
        <v>1</v>
      </c>
      <c r="H24" s="8"/>
      <c r="I24" s="9"/>
      <c r="K24" s="8"/>
      <c r="N24" s="9"/>
      <c r="P24" s="8"/>
      <c r="R24" s="9"/>
      <c r="T24" s="8"/>
      <c r="V24" s="9"/>
      <c r="X24" s="8"/>
      <c r="Y24" s="9"/>
    </row>
    <row r="25" spans="2:25">
      <c r="B25" s="8">
        <v>236</v>
      </c>
      <c r="C25" s="6">
        <v>241</v>
      </c>
      <c r="D25" s="6">
        <f t="shared" si="1"/>
        <v>6</v>
      </c>
      <c r="E25" s="6">
        <f t="shared" si="2"/>
        <v>3</v>
      </c>
      <c r="F25" s="9">
        <v>1</v>
      </c>
      <c r="H25" s="8"/>
      <c r="I25" s="9"/>
      <c r="K25" s="8"/>
      <c r="N25" s="9"/>
      <c r="P25" s="8"/>
      <c r="R25" s="9"/>
      <c r="T25" s="8"/>
      <c r="V25" s="9"/>
      <c r="X25" s="8"/>
      <c r="Y25" s="9"/>
    </row>
    <row r="26" spans="2:25">
      <c r="B26" s="8">
        <v>246</v>
      </c>
      <c r="C26" s="6">
        <v>247</v>
      </c>
      <c r="D26" s="6">
        <f t="shared" si="1"/>
        <v>2</v>
      </c>
      <c r="E26" s="6">
        <f t="shared" si="2"/>
        <v>1</v>
      </c>
      <c r="F26" s="9">
        <v>1</v>
      </c>
      <c r="H26" s="8"/>
      <c r="I26" s="9"/>
      <c r="K26" s="8"/>
      <c r="N26" s="9"/>
      <c r="P26" s="8"/>
      <c r="R26" s="9"/>
      <c r="T26" s="8"/>
      <c r="V26" s="9"/>
      <c r="X26" s="8"/>
      <c r="Y26" s="9"/>
    </row>
    <row r="27" spans="2:25">
      <c r="B27" s="8">
        <v>253</v>
      </c>
      <c r="C27" s="6">
        <v>262</v>
      </c>
      <c r="D27" s="6">
        <f t="shared" si="1"/>
        <v>10</v>
      </c>
      <c r="E27" s="6">
        <f t="shared" si="2"/>
        <v>5</v>
      </c>
      <c r="F27" s="9">
        <v>1</v>
      </c>
      <c r="H27" s="8"/>
      <c r="I27" s="9"/>
      <c r="K27" s="8"/>
      <c r="N27" s="9"/>
      <c r="P27" s="8"/>
      <c r="R27" s="9"/>
      <c r="T27" s="8"/>
      <c r="V27" s="9"/>
      <c r="X27" s="8"/>
      <c r="Y27" s="9"/>
    </row>
    <row r="28" spans="2:25">
      <c r="B28" s="8">
        <v>668</v>
      </c>
      <c r="C28" s="6">
        <v>676</v>
      </c>
      <c r="D28" s="6">
        <f t="shared" si="1"/>
        <v>9</v>
      </c>
      <c r="E28" s="6">
        <f t="shared" si="2"/>
        <v>4.5</v>
      </c>
      <c r="F28" s="9">
        <v>1</v>
      </c>
      <c r="H28" s="8"/>
      <c r="I28" s="9"/>
      <c r="K28" s="8"/>
      <c r="N28" s="9"/>
      <c r="P28" s="8"/>
      <c r="R28" s="9"/>
      <c r="T28" s="8"/>
      <c r="V28" s="9"/>
      <c r="X28" s="8"/>
      <c r="Y28" s="9"/>
    </row>
    <row r="29" spans="2:25">
      <c r="B29" s="8">
        <v>688</v>
      </c>
      <c r="C29" s="6">
        <v>688</v>
      </c>
      <c r="D29" s="6">
        <f t="shared" si="1"/>
        <v>1</v>
      </c>
      <c r="E29" s="6">
        <f t="shared" si="2"/>
        <v>0.5</v>
      </c>
      <c r="F29" s="9">
        <v>1</v>
      </c>
      <c r="H29" s="8"/>
      <c r="I29" s="9"/>
      <c r="K29" s="8"/>
      <c r="N29" s="9"/>
      <c r="P29" s="8"/>
      <c r="R29" s="9"/>
      <c r="T29" s="8"/>
      <c r="V29" s="9"/>
      <c r="X29" s="8"/>
      <c r="Y29" s="9"/>
    </row>
    <row r="30" spans="2:25">
      <c r="B30" s="8">
        <v>697</v>
      </c>
      <c r="C30" s="6">
        <v>697</v>
      </c>
      <c r="D30" s="6">
        <f t="shared" si="1"/>
        <v>1</v>
      </c>
      <c r="E30" s="6">
        <f t="shared" si="2"/>
        <v>0.5</v>
      </c>
      <c r="F30" s="9">
        <v>1</v>
      </c>
      <c r="H30" s="8"/>
      <c r="I30" s="9"/>
      <c r="K30" s="8"/>
      <c r="N30" s="9"/>
      <c r="P30" s="8"/>
      <c r="R30" s="9"/>
      <c r="T30" s="8"/>
      <c r="V30" s="9"/>
      <c r="X30" s="8"/>
      <c r="Y30" s="9"/>
    </row>
    <row r="31" spans="2:25">
      <c r="B31" s="8">
        <v>721</v>
      </c>
      <c r="C31" s="6">
        <v>722</v>
      </c>
      <c r="D31" s="6">
        <f t="shared" si="1"/>
        <v>2</v>
      </c>
      <c r="E31" s="6">
        <f t="shared" si="2"/>
        <v>1</v>
      </c>
      <c r="F31" s="9">
        <v>1</v>
      </c>
      <c r="H31" s="8"/>
      <c r="I31" s="9"/>
      <c r="K31" s="8"/>
      <c r="N31" s="9"/>
      <c r="P31" s="8"/>
      <c r="R31" s="9"/>
      <c r="T31" s="8"/>
      <c r="V31" s="9"/>
      <c r="X31" s="8"/>
      <c r="Y31" s="9"/>
    </row>
    <row r="32" spans="2:25">
      <c r="B32" s="8">
        <v>734</v>
      </c>
      <c r="C32" s="6">
        <v>735</v>
      </c>
      <c r="D32" s="6">
        <f t="shared" si="1"/>
        <v>2</v>
      </c>
      <c r="E32" s="6">
        <f t="shared" si="2"/>
        <v>1</v>
      </c>
      <c r="F32" s="9">
        <v>1</v>
      </c>
      <c r="H32" s="8"/>
      <c r="I32" s="9"/>
      <c r="K32" s="8"/>
      <c r="N32" s="9"/>
      <c r="P32" s="8"/>
      <c r="R32" s="9"/>
      <c r="T32" s="8"/>
      <c r="V32" s="9"/>
      <c r="X32" s="8"/>
      <c r="Y32" s="9"/>
    </row>
    <row r="33" spans="2:25">
      <c r="B33" s="8">
        <v>746</v>
      </c>
      <c r="C33" s="6">
        <v>747</v>
      </c>
      <c r="D33" s="6">
        <f t="shared" si="1"/>
        <v>2</v>
      </c>
      <c r="E33" s="6">
        <f t="shared" si="2"/>
        <v>1</v>
      </c>
      <c r="F33" s="9">
        <v>1</v>
      </c>
      <c r="H33" s="8"/>
      <c r="I33" s="9"/>
      <c r="K33" s="8"/>
      <c r="N33" s="9"/>
      <c r="P33" s="8"/>
      <c r="R33" s="9"/>
      <c r="T33" s="8"/>
      <c r="V33" s="9"/>
      <c r="X33" s="8"/>
      <c r="Y33" s="9"/>
    </row>
    <row r="34" spans="2:25">
      <c r="B34" s="8">
        <v>757</v>
      </c>
      <c r="C34" s="6">
        <v>759</v>
      </c>
      <c r="D34" s="6">
        <f t="shared" si="1"/>
        <v>3</v>
      </c>
      <c r="E34" s="6">
        <f t="shared" si="2"/>
        <v>1.5</v>
      </c>
      <c r="F34" s="9">
        <v>1</v>
      </c>
      <c r="H34" s="8"/>
      <c r="I34" s="9"/>
      <c r="K34" s="8"/>
      <c r="N34" s="9"/>
      <c r="P34" s="8"/>
      <c r="R34" s="9"/>
      <c r="T34" s="8"/>
      <c r="V34" s="9"/>
      <c r="X34" s="8"/>
      <c r="Y34" s="9"/>
    </row>
    <row r="35" spans="2:25">
      <c r="B35" s="8">
        <v>769</v>
      </c>
      <c r="C35" s="6">
        <v>769</v>
      </c>
      <c r="D35" s="6">
        <f t="shared" si="1"/>
        <v>1</v>
      </c>
      <c r="E35" s="6">
        <f t="shared" si="2"/>
        <v>0.5</v>
      </c>
      <c r="F35" s="9">
        <v>1</v>
      </c>
      <c r="H35" s="8"/>
      <c r="I35" s="9"/>
      <c r="K35" s="8"/>
      <c r="N35" s="9"/>
      <c r="P35" s="8"/>
      <c r="R35" s="9"/>
      <c r="T35" s="8"/>
      <c r="V35" s="9"/>
      <c r="X35" s="8"/>
      <c r="Y35" s="9"/>
    </row>
    <row r="36" spans="2:25">
      <c r="B36" s="8">
        <v>796</v>
      </c>
      <c r="C36" s="6">
        <v>800</v>
      </c>
      <c r="D36" s="6">
        <f t="shared" si="1"/>
        <v>5</v>
      </c>
      <c r="E36" s="6">
        <f t="shared" si="2"/>
        <v>2.5</v>
      </c>
      <c r="F36" s="9">
        <v>1</v>
      </c>
      <c r="H36" s="8"/>
      <c r="I36" s="9"/>
      <c r="K36" s="8"/>
      <c r="N36" s="9"/>
      <c r="P36" s="8"/>
      <c r="R36" s="9"/>
      <c r="T36" s="8"/>
      <c r="V36" s="9"/>
      <c r="X36" s="8"/>
      <c r="Y36" s="9"/>
    </row>
    <row r="37" spans="2:25">
      <c r="B37" s="8">
        <v>815</v>
      </c>
      <c r="C37" s="6">
        <v>815</v>
      </c>
      <c r="D37" s="6">
        <f t="shared" si="1"/>
        <v>1</v>
      </c>
      <c r="E37" s="6">
        <f t="shared" si="2"/>
        <v>0.5</v>
      </c>
      <c r="F37" s="9">
        <v>1</v>
      </c>
      <c r="H37" s="8"/>
      <c r="I37" s="9"/>
      <c r="K37" s="8"/>
      <c r="N37" s="9"/>
      <c r="P37" s="8"/>
      <c r="R37" s="9"/>
      <c r="T37" s="8"/>
      <c r="V37" s="9"/>
      <c r="X37" s="8"/>
      <c r="Y37" s="9"/>
    </row>
    <row r="38" spans="2:25">
      <c r="B38" s="8">
        <v>842</v>
      </c>
      <c r="C38" s="6">
        <v>842</v>
      </c>
      <c r="D38" s="6">
        <f t="shared" si="1"/>
        <v>1</v>
      </c>
      <c r="E38" s="6">
        <f t="shared" si="2"/>
        <v>0.5</v>
      </c>
      <c r="F38" s="9">
        <v>1</v>
      </c>
      <c r="H38" s="8"/>
      <c r="I38" s="9"/>
      <c r="K38" s="8"/>
      <c r="N38" s="9"/>
      <c r="P38" s="8"/>
      <c r="R38" s="9"/>
      <c r="T38" s="8"/>
      <c r="V38" s="9"/>
      <c r="X38" s="8"/>
      <c r="Y38" s="9"/>
    </row>
    <row r="39" spans="2:25">
      <c r="B39" s="8">
        <v>853</v>
      </c>
      <c r="C39" s="6">
        <v>857</v>
      </c>
      <c r="D39" s="6">
        <f t="shared" si="1"/>
        <v>5</v>
      </c>
      <c r="E39" s="6">
        <f t="shared" si="2"/>
        <v>2.5</v>
      </c>
      <c r="F39" s="9">
        <v>1</v>
      </c>
      <c r="H39" s="8"/>
      <c r="I39" s="9"/>
      <c r="K39" s="8"/>
      <c r="N39" s="9"/>
      <c r="P39" s="8"/>
      <c r="R39" s="9"/>
      <c r="T39" s="8"/>
      <c r="V39" s="9"/>
      <c r="X39" s="8"/>
      <c r="Y39" s="9"/>
    </row>
    <row r="40" spans="2:25">
      <c r="B40" s="8">
        <v>868</v>
      </c>
      <c r="C40" s="6">
        <v>869</v>
      </c>
      <c r="D40" s="6">
        <f t="shared" si="1"/>
        <v>2</v>
      </c>
      <c r="E40" s="6">
        <f t="shared" si="2"/>
        <v>1</v>
      </c>
      <c r="F40" s="9">
        <v>1</v>
      </c>
      <c r="H40" s="8"/>
      <c r="I40" s="9"/>
      <c r="K40" s="8"/>
      <c r="N40" s="9"/>
      <c r="P40" s="8"/>
      <c r="R40" s="9"/>
      <c r="T40" s="8"/>
      <c r="V40" s="9"/>
      <c r="X40" s="8"/>
      <c r="Y40" s="9"/>
    </row>
    <row r="41" spans="2:25">
      <c r="B41" s="8">
        <v>872</v>
      </c>
      <c r="C41" s="6">
        <v>872</v>
      </c>
      <c r="D41" s="6">
        <f t="shared" si="1"/>
        <v>1</v>
      </c>
      <c r="E41" s="6">
        <f t="shared" si="2"/>
        <v>0.5</v>
      </c>
      <c r="F41" s="9">
        <v>1</v>
      </c>
      <c r="H41" s="8"/>
      <c r="I41" s="9"/>
      <c r="K41" s="8"/>
      <c r="N41" s="9"/>
      <c r="P41" s="8"/>
      <c r="R41" s="9"/>
      <c r="T41" s="8"/>
      <c r="V41" s="9"/>
      <c r="X41" s="8"/>
      <c r="Y41" s="9"/>
    </row>
    <row r="42" spans="2:25">
      <c r="B42" s="8">
        <v>879</v>
      </c>
      <c r="C42" s="6">
        <v>881</v>
      </c>
      <c r="D42" s="6">
        <f t="shared" si="1"/>
        <v>3</v>
      </c>
      <c r="E42" s="6">
        <f t="shared" si="2"/>
        <v>1.5</v>
      </c>
      <c r="F42" s="9">
        <v>1</v>
      </c>
      <c r="H42" s="8"/>
      <c r="I42" s="9"/>
      <c r="K42" s="8"/>
      <c r="N42" s="9"/>
      <c r="P42" s="8"/>
      <c r="R42" s="9"/>
      <c r="T42" s="8"/>
      <c r="V42" s="9"/>
      <c r="X42" s="8"/>
      <c r="Y42" s="9"/>
    </row>
    <row r="43" spans="2:25">
      <c r="B43" s="8">
        <v>890</v>
      </c>
      <c r="C43" s="6">
        <v>891</v>
      </c>
      <c r="D43" s="6">
        <f t="shared" si="1"/>
        <v>2</v>
      </c>
      <c r="E43" s="6">
        <f t="shared" si="2"/>
        <v>1</v>
      </c>
      <c r="F43" s="9">
        <v>1</v>
      </c>
      <c r="H43" s="8"/>
      <c r="I43" s="9"/>
      <c r="K43" s="8"/>
      <c r="N43" s="9"/>
      <c r="P43" s="8"/>
      <c r="R43" s="9"/>
      <c r="T43" s="8"/>
      <c r="V43" s="9"/>
      <c r="X43" s="8"/>
      <c r="Y43" s="9"/>
    </row>
    <row r="44" spans="2:25">
      <c r="B44" s="8">
        <v>896</v>
      </c>
      <c r="C44" s="6">
        <v>897</v>
      </c>
      <c r="D44" s="6">
        <f t="shared" si="1"/>
        <v>2</v>
      </c>
      <c r="E44" s="6">
        <f t="shared" si="2"/>
        <v>1</v>
      </c>
      <c r="F44" s="9">
        <v>1</v>
      </c>
      <c r="H44" s="8"/>
      <c r="I44" s="9"/>
      <c r="K44" s="8"/>
      <c r="N44" s="9"/>
      <c r="P44" s="8"/>
      <c r="R44" s="9"/>
      <c r="T44" s="8"/>
      <c r="V44" s="9"/>
      <c r="X44" s="8"/>
      <c r="Y44" s="9"/>
    </row>
    <row r="45" spans="2:25">
      <c r="B45" s="8">
        <v>956</v>
      </c>
      <c r="C45" s="6">
        <v>958</v>
      </c>
      <c r="D45" s="6">
        <f t="shared" si="1"/>
        <v>3</v>
      </c>
      <c r="E45" s="6">
        <f t="shared" si="2"/>
        <v>1.5</v>
      </c>
      <c r="F45" s="9">
        <v>1</v>
      </c>
      <c r="H45" s="8"/>
      <c r="I45" s="9"/>
      <c r="K45" s="8"/>
      <c r="N45" s="9"/>
      <c r="P45" s="8"/>
      <c r="R45" s="9"/>
      <c r="T45" s="8"/>
      <c r="V45" s="9"/>
      <c r="X45" s="8"/>
      <c r="Y45" s="9"/>
    </row>
    <row r="46" spans="2:25">
      <c r="B46" s="8">
        <v>963</v>
      </c>
      <c r="C46" s="6">
        <v>969</v>
      </c>
      <c r="D46" s="6">
        <f t="shared" si="1"/>
        <v>7</v>
      </c>
      <c r="E46" s="6">
        <f t="shared" si="2"/>
        <v>3.5</v>
      </c>
      <c r="F46" s="9">
        <v>1</v>
      </c>
      <c r="H46" s="8"/>
      <c r="I46" s="9"/>
      <c r="K46" s="8"/>
      <c r="N46" s="9"/>
      <c r="P46" s="8"/>
      <c r="R46" s="9"/>
      <c r="T46" s="8"/>
      <c r="V46" s="9"/>
      <c r="X46" s="8"/>
      <c r="Y46" s="9"/>
    </row>
    <row r="47" spans="2:25">
      <c r="B47" s="8">
        <v>977</v>
      </c>
      <c r="C47" s="6">
        <v>980</v>
      </c>
      <c r="D47" s="6">
        <f t="shared" si="1"/>
        <v>4</v>
      </c>
      <c r="E47" s="6">
        <f t="shared" si="2"/>
        <v>2</v>
      </c>
      <c r="F47" s="9">
        <v>1</v>
      </c>
      <c r="H47" s="8"/>
      <c r="I47" s="9"/>
      <c r="K47" s="8"/>
      <c r="N47" s="9"/>
      <c r="P47" s="8"/>
      <c r="R47" s="9"/>
      <c r="T47" s="8"/>
      <c r="V47" s="9"/>
      <c r="X47" s="8"/>
      <c r="Y47" s="9"/>
    </row>
    <row r="48" spans="2:25">
      <c r="B48" s="8">
        <v>997</v>
      </c>
      <c r="C48" s="6">
        <v>998</v>
      </c>
      <c r="D48" s="6">
        <f t="shared" si="1"/>
        <v>2</v>
      </c>
      <c r="E48" s="6">
        <f t="shared" si="2"/>
        <v>1</v>
      </c>
      <c r="F48" s="9">
        <v>1</v>
      </c>
      <c r="H48" s="8"/>
      <c r="I48" s="9"/>
      <c r="K48" s="8"/>
      <c r="N48" s="9"/>
      <c r="P48" s="8"/>
      <c r="R48" s="9"/>
      <c r="T48" s="8"/>
      <c r="V48" s="9"/>
      <c r="X48" s="8"/>
      <c r="Y48" s="9"/>
    </row>
    <row r="49" spans="2:42">
      <c r="B49" s="10"/>
      <c r="C49" s="11"/>
      <c r="D49" s="11"/>
      <c r="E49" s="11"/>
      <c r="F49" s="12"/>
      <c r="H49" s="10"/>
      <c r="I49" s="12"/>
      <c r="K49" s="10"/>
      <c r="L49" s="11"/>
      <c r="M49" s="11"/>
      <c r="N49" s="12"/>
      <c r="P49" s="10"/>
      <c r="Q49" s="11"/>
      <c r="R49" s="12"/>
      <c r="T49" s="10"/>
      <c r="U49" s="11"/>
      <c r="V49" s="12"/>
      <c r="X49" s="10"/>
      <c r="Y49" s="12"/>
    </row>
    <row r="51" spans="2:42">
      <c r="D51" s="6">
        <f>SUM(D4:D49)</f>
        <v>139</v>
      </c>
      <c r="F51" s="6">
        <f>SUM(F4:F49)</f>
        <v>44</v>
      </c>
      <c r="I51" s="6">
        <f>SUM(I4:I49)</f>
        <v>1</v>
      </c>
      <c r="M51" s="6">
        <f>SUM(M4:M49)</f>
        <v>86</v>
      </c>
      <c r="N51" s="6">
        <f>SUM(N4:N49)</f>
        <v>20</v>
      </c>
      <c r="R51" s="6">
        <f>SUM(R4:R49)</f>
        <v>400</v>
      </c>
      <c r="V51" s="6">
        <f>SUM(V4:V49)</f>
        <v>202</v>
      </c>
      <c r="Y51" s="6">
        <f>SUM(Y4:Y49)</f>
        <v>0</v>
      </c>
      <c r="AA51" s="6">
        <f>SUM(AA4:AA49)</f>
        <v>1200</v>
      </c>
      <c r="AB51" s="6">
        <f>AA51-(R51+V51+Y51)</f>
        <v>598</v>
      </c>
      <c r="AC51" s="7">
        <f>((D51+I51)/AB51)*100</f>
        <v>23.411371237458194</v>
      </c>
      <c r="AD51" s="7">
        <f>100-AC51</f>
        <v>76.588628762541802</v>
      </c>
      <c r="AE51" s="7">
        <f>(M51/AB51)*100</f>
        <v>14.381270903010032</v>
      </c>
      <c r="AF51" s="7">
        <f>B4/120</f>
        <v>0.3</v>
      </c>
      <c r="AG51" s="7">
        <f>H4/120</f>
        <v>2.1916666666666669</v>
      </c>
      <c r="AH51" s="7" t="s">
        <v>33</v>
      </c>
      <c r="AI51" s="7">
        <f>I51</f>
        <v>1</v>
      </c>
      <c r="AJ51" s="7">
        <v>1</v>
      </c>
      <c r="AK51" s="7">
        <f>(AJ51/AI51)*100</f>
        <v>100</v>
      </c>
      <c r="AL51" s="7">
        <f>F51+I51</f>
        <v>45</v>
      </c>
      <c r="AM51" s="7">
        <f>(SUM(F53:F54)/AL51)*100</f>
        <v>33.333333333333329</v>
      </c>
      <c r="AN51" s="7">
        <f>(SUM(F53:F54)/N51)*100</f>
        <v>75</v>
      </c>
      <c r="AO51" s="7">
        <f>(AVERAGE(M4:M5,M7,M9:M16,M18:M21)/2)</f>
        <v>2.0333333333333332</v>
      </c>
      <c r="AP51" s="7">
        <f>AVERAGE(D4:D48)/2</f>
        <v>1.5444444444444445</v>
      </c>
    </row>
    <row r="53" spans="2:42">
      <c r="B53" s="36" t="s">
        <v>27</v>
      </c>
      <c r="F53" s="6">
        <v>15</v>
      </c>
    </row>
    <row r="54" spans="2:42">
      <c r="B54" s="37" t="s">
        <v>28</v>
      </c>
      <c r="F54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O10"/>
  <sheetViews>
    <sheetView zoomScale="56" workbookViewId="0">
      <selection activeCell="AO8" sqref="AO8"/>
    </sheetView>
  </sheetViews>
  <sheetFormatPr baseColWidth="10" defaultColWidth="8.83203125" defaultRowHeight="24"/>
  <cols>
    <col min="1" max="1" width="2.83203125" style="6" customWidth="1"/>
    <col min="2" max="2" width="17.5" style="6" bestFit="1" customWidth="1"/>
    <col min="3" max="3" width="16.1640625" style="6" bestFit="1" customWidth="1"/>
    <col min="4" max="4" width="18.1640625" style="6" bestFit="1" customWidth="1"/>
    <col min="5" max="5" width="16.1640625" style="6" bestFit="1" customWidth="1"/>
    <col min="6" max="6" width="3.6640625" style="6" customWidth="1"/>
    <col min="7" max="7" width="21.1640625" style="6" bestFit="1" customWidth="1"/>
    <col min="8" max="8" width="14.1640625" style="6" bestFit="1" customWidth="1"/>
    <col min="9" max="9" width="4.83203125" style="6" customWidth="1"/>
    <col min="10" max="10" width="17.5" style="6" bestFit="1" customWidth="1"/>
    <col min="11" max="11" width="16.1640625" style="6" bestFit="1" customWidth="1"/>
    <col min="12" max="12" width="18.1640625" style="6" bestFit="1" customWidth="1"/>
    <col min="13" max="13" width="12.83203125" style="6" bestFit="1" customWidth="1"/>
    <col min="14" max="14" width="4.6640625" style="6" customWidth="1"/>
    <col min="15" max="15" width="17.5" style="6" bestFit="1" customWidth="1"/>
    <col min="16" max="16" width="16.1640625" style="6" bestFit="1" customWidth="1"/>
    <col min="17" max="17" width="18.1640625" style="6" bestFit="1" customWidth="1"/>
    <col min="18" max="18" width="5.83203125" style="6" customWidth="1"/>
    <col min="19" max="19" width="17.5" style="6" bestFit="1" customWidth="1"/>
    <col min="20" max="20" width="16.1640625" style="6" bestFit="1" customWidth="1"/>
    <col min="21" max="21" width="18.1640625" style="6" bestFit="1" customWidth="1"/>
    <col min="22" max="22" width="5" style="6" customWidth="1"/>
    <col min="23" max="23" width="21.1640625" style="6" bestFit="1" customWidth="1"/>
    <col min="24" max="24" width="14.1640625" style="6" bestFit="1" customWidth="1"/>
    <col min="25" max="25" width="5.83203125" style="6" customWidth="1"/>
    <col min="26" max="26" width="40.6640625" style="6" bestFit="1" customWidth="1"/>
    <col min="27" max="27" width="19.6640625" style="6" bestFit="1" customWidth="1"/>
    <col min="28" max="28" width="34.5" style="7" customWidth="1"/>
    <col min="29" max="29" width="20.5" style="7" customWidth="1"/>
    <col min="30" max="30" width="22" style="7" bestFit="1" customWidth="1"/>
    <col min="31" max="31" width="11" style="7" bestFit="1" customWidth="1"/>
    <col min="32" max="32" width="14.1640625" style="7" customWidth="1"/>
    <col min="33" max="33" width="16.83203125" style="7" bestFit="1" customWidth="1"/>
    <col min="34" max="35" width="14.83203125" style="6" bestFit="1" customWidth="1"/>
    <col min="36" max="36" width="13.5" style="6" bestFit="1" customWidth="1"/>
    <col min="37" max="37" width="20.83203125" style="6" bestFit="1" customWidth="1"/>
    <col min="38" max="38" width="29" style="7" bestFit="1" customWidth="1"/>
    <col min="39" max="39" width="27.5" style="6" bestFit="1" customWidth="1"/>
    <col min="40" max="40" width="26.33203125" style="6" bestFit="1" customWidth="1"/>
    <col min="41" max="41" width="18.83203125" style="6" bestFit="1" customWidth="1"/>
    <col min="42" max="16384" width="8.83203125" style="6"/>
  </cols>
  <sheetData>
    <row r="2" spans="2:41" ht="81" customHeight="1">
      <c r="B2" s="40" t="s">
        <v>0</v>
      </c>
      <c r="C2" s="41"/>
      <c r="D2" s="41"/>
      <c r="E2" s="42"/>
      <c r="F2" s="14"/>
      <c r="G2" s="43" t="s">
        <v>4</v>
      </c>
      <c r="H2" s="44"/>
      <c r="I2" s="14"/>
      <c r="J2" s="45" t="s">
        <v>17</v>
      </c>
      <c r="K2" s="46"/>
      <c r="L2" s="46"/>
      <c r="M2" s="47"/>
      <c r="N2" s="14"/>
      <c r="O2" s="48" t="s">
        <v>7</v>
      </c>
      <c r="P2" s="49"/>
      <c r="Q2" s="50"/>
      <c r="R2" s="14"/>
      <c r="S2" s="51" t="s">
        <v>16</v>
      </c>
      <c r="T2" s="52"/>
      <c r="U2" s="53"/>
      <c r="V2" s="14"/>
      <c r="W2" s="38" t="s">
        <v>8</v>
      </c>
      <c r="X2" s="39"/>
      <c r="Y2" s="14"/>
      <c r="Z2" s="4" t="s">
        <v>19</v>
      </c>
      <c r="AA2" s="4" t="s">
        <v>25</v>
      </c>
      <c r="AB2" s="5" t="s">
        <v>20</v>
      </c>
      <c r="AC2" s="5" t="s">
        <v>22</v>
      </c>
      <c r="AD2" s="5" t="s">
        <v>21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23</v>
      </c>
      <c r="AK2" s="4" t="s">
        <v>29</v>
      </c>
      <c r="AL2" s="5" t="s">
        <v>24</v>
      </c>
      <c r="AM2" s="5" t="s">
        <v>30</v>
      </c>
      <c r="AN2" s="5" t="s">
        <v>31</v>
      </c>
      <c r="AO2" s="5" t="s">
        <v>34</v>
      </c>
    </row>
    <row r="3" spans="2:41" s="19" customFormat="1">
      <c r="B3" s="13" t="s">
        <v>1</v>
      </c>
      <c r="C3" s="14" t="s">
        <v>2</v>
      </c>
      <c r="D3" s="14" t="s">
        <v>3</v>
      </c>
      <c r="E3" s="15" t="s">
        <v>26</v>
      </c>
      <c r="F3" s="14"/>
      <c r="G3" s="13" t="s">
        <v>5</v>
      </c>
      <c r="H3" s="16" t="s">
        <v>6</v>
      </c>
      <c r="I3" s="14"/>
      <c r="J3" s="13" t="s">
        <v>1</v>
      </c>
      <c r="K3" s="14" t="s">
        <v>2</v>
      </c>
      <c r="L3" s="14" t="s">
        <v>3</v>
      </c>
      <c r="M3" s="17" t="s">
        <v>18</v>
      </c>
      <c r="N3" s="18"/>
      <c r="O3" s="13" t="s">
        <v>1</v>
      </c>
      <c r="P3" s="14" t="s">
        <v>2</v>
      </c>
      <c r="Q3" s="16" t="s">
        <v>3</v>
      </c>
      <c r="R3" s="14"/>
      <c r="S3" s="13" t="s">
        <v>1</v>
      </c>
      <c r="T3" s="14" t="s">
        <v>2</v>
      </c>
      <c r="U3" s="16" t="s">
        <v>3</v>
      </c>
      <c r="V3" s="14"/>
      <c r="W3" s="13" t="s">
        <v>5</v>
      </c>
      <c r="X3" s="16" t="s">
        <v>6</v>
      </c>
      <c r="Y3" s="14"/>
      <c r="Z3" s="14" t="s">
        <v>9</v>
      </c>
      <c r="AB3" s="20"/>
      <c r="AC3" s="20"/>
      <c r="AD3" s="20"/>
      <c r="AE3" s="20"/>
      <c r="AF3" s="20"/>
      <c r="AG3" s="20"/>
      <c r="AL3" s="20"/>
    </row>
    <row r="4" spans="2:41">
      <c r="B4" s="8"/>
      <c r="E4" s="9"/>
      <c r="G4" s="8">
        <v>1</v>
      </c>
      <c r="H4" s="9">
        <v>1</v>
      </c>
      <c r="J4" s="8"/>
      <c r="M4" s="9"/>
      <c r="O4" s="8">
        <v>2</v>
      </c>
      <c r="P4" s="6">
        <v>176</v>
      </c>
      <c r="Q4" s="9">
        <f>(P4-O4)+1</f>
        <v>175</v>
      </c>
      <c r="S4" s="8"/>
      <c r="U4" s="9"/>
      <c r="W4" s="8"/>
      <c r="X4" s="9"/>
      <c r="Z4" s="6">
        <v>176</v>
      </c>
    </row>
    <row r="5" spans="2:41">
      <c r="B5" s="10"/>
      <c r="C5" s="11"/>
      <c r="D5" s="11"/>
      <c r="E5" s="12"/>
      <c r="G5" s="10"/>
      <c r="H5" s="12"/>
      <c r="J5" s="10"/>
      <c r="K5" s="11"/>
      <c r="L5" s="11"/>
      <c r="M5" s="12"/>
      <c r="O5" s="10"/>
      <c r="P5" s="11"/>
      <c r="Q5" s="12"/>
      <c r="S5" s="10"/>
      <c r="T5" s="11"/>
      <c r="U5" s="12"/>
      <c r="W5" s="10"/>
      <c r="X5" s="12"/>
    </row>
    <row r="7" spans="2:41">
      <c r="D7" s="6">
        <f>SUM(D4:D5)</f>
        <v>0</v>
      </c>
      <c r="E7" s="6">
        <f>SUM(E4:E5)</f>
        <v>0</v>
      </c>
      <c r="H7" s="6">
        <f>SUM(H4:H5)</f>
        <v>1</v>
      </c>
      <c r="L7" s="6">
        <f>SUM(L4:L5)</f>
        <v>0</v>
      </c>
      <c r="M7" s="6">
        <f>SUM(M4:M5)</f>
        <v>0</v>
      </c>
      <c r="Q7" s="6">
        <f>SUM(Q4:Q5)</f>
        <v>175</v>
      </c>
      <c r="U7" s="6">
        <f>SUM(U4:U5)</f>
        <v>0</v>
      </c>
      <c r="X7" s="6">
        <f>SUM(X4:X5)</f>
        <v>0</v>
      </c>
      <c r="Z7" s="6">
        <f>SUM(Z4:Z5)</f>
        <v>176</v>
      </c>
      <c r="AA7" s="6">
        <f>Z7-(Q7+U7+X7)</f>
        <v>1</v>
      </c>
      <c r="AB7" s="7">
        <f>((D7+H7)/AA7)*100</f>
        <v>100</v>
      </c>
      <c r="AC7" s="7">
        <f>100-AB7</f>
        <v>0</v>
      </c>
      <c r="AD7" s="7">
        <f>(L7/AA7)*100</f>
        <v>0</v>
      </c>
      <c r="AE7" s="7">
        <f>G4/120</f>
        <v>8.3333333333333332E-3</v>
      </c>
      <c r="AF7" s="7">
        <f>G4/120</f>
        <v>8.3333333333333332E-3</v>
      </c>
      <c r="AG7" s="7">
        <f>Q4/120</f>
        <v>1.4583333333333333</v>
      </c>
      <c r="AH7" s="7">
        <f>H7</f>
        <v>1</v>
      </c>
      <c r="AI7" s="7">
        <v>0</v>
      </c>
      <c r="AJ7" s="7">
        <f>(AI7/AH7)*100</f>
        <v>0</v>
      </c>
      <c r="AK7" s="7">
        <f>E7+H7</f>
        <v>1</v>
      </c>
      <c r="AL7" s="7">
        <f>(SUM(E9:E10)/AK7)*100</f>
        <v>0</v>
      </c>
      <c r="AM7" s="7" t="s">
        <v>33</v>
      </c>
      <c r="AN7" s="7" t="s">
        <v>33</v>
      </c>
      <c r="AO7" s="7" t="s">
        <v>33</v>
      </c>
    </row>
    <row r="9" spans="2:41">
      <c r="B9" s="36" t="s">
        <v>27</v>
      </c>
      <c r="E9" s="6">
        <v>0</v>
      </c>
    </row>
    <row r="10" spans="2:41">
      <c r="B10" s="37" t="s">
        <v>28</v>
      </c>
      <c r="E10" s="6">
        <v>0</v>
      </c>
    </row>
  </sheetData>
  <mergeCells count="6">
    <mergeCell ref="W2:X2"/>
    <mergeCell ref="B2:E2"/>
    <mergeCell ref="G2:H2"/>
    <mergeCell ref="J2:M2"/>
    <mergeCell ref="O2:Q2"/>
    <mergeCell ref="S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P65"/>
  <sheetViews>
    <sheetView zoomScale="43" workbookViewId="0">
      <selection activeCell="E4" sqref="E4:E59"/>
    </sheetView>
  </sheetViews>
  <sheetFormatPr baseColWidth="10" defaultColWidth="8.83203125" defaultRowHeight="24"/>
  <cols>
    <col min="1" max="1" width="2.83203125" style="6" customWidth="1"/>
    <col min="2" max="2" width="17.5" style="6" bestFit="1" customWidth="1"/>
    <col min="3" max="3" width="16.1640625" style="6" bestFit="1" customWidth="1"/>
    <col min="4" max="4" width="18.1640625" style="6" bestFit="1" customWidth="1"/>
    <col min="5" max="5" width="19.5" style="6" bestFit="1" customWidth="1"/>
    <col min="6" max="6" width="16.1640625" style="6" bestFit="1" customWidth="1"/>
    <col min="7" max="7" width="3.6640625" style="6" customWidth="1"/>
    <col min="8" max="8" width="21.1640625" style="6" bestFit="1" customWidth="1"/>
    <col min="9" max="9" width="14.1640625" style="6" bestFit="1" customWidth="1"/>
    <col min="10" max="10" width="4.83203125" style="6" customWidth="1"/>
    <col min="11" max="11" width="17.5" style="6" bestFit="1" customWidth="1"/>
    <col min="12" max="12" width="16.1640625" style="6" bestFit="1" customWidth="1"/>
    <col min="13" max="13" width="18.1640625" style="6" bestFit="1" customWidth="1"/>
    <col min="14" max="14" width="12.83203125" style="6" bestFit="1" customWidth="1"/>
    <col min="15" max="15" width="4.6640625" style="6" customWidth="1"/>
    <col min="16" max="16" width="17.5" style="6" bestFit="1" customWidth="1"/>
    <col min="17" max="17" width="16.1640625" style="6" bestFit="1" customWidth="1"/>
    <col min="18" max="18" width="18.1640625" style="6" bestFit="1" customWidth="1"/>
    <col min="19" max="19" width="5.83203125" style="6" customWidth="1"/>
    <col min="20" max="20" width="17.5" style="6" bestFit="1" customWidth="1"/>
    <col min="21" max="21" width="16.1640625" style="6" bestFit="1" customWidth="1"/>
    <col min="22" max="22" width="18.1640625" style="6" bestFit="1" customWidth="1"/>
    <col min="23" max="23" width="5" style="6" customWidth="1"/>
    <col min="24" max="24" width="21.1640625" style="6" bestFit="1" customWidth="1"/>
    <col min="25" max="25" width="14.1640625" style="6" bestFit="1" customWidth="1"/>
    <col min="26" max="26" width="5.83203125" style="6" customWidth="1"/>
    <col min="27" max="27" width="40.6640625" style="6" bestFit="1" customWidth="1"/>
    <col min="28" max="28" width="19.6640625" style="6" bestFit="1" customWidth="1"/>
    <col min="29" max="29" width="34.5" style="7" customWidth="1"/>
    <col min="30" max="30" width="20.5" style="7" customWidth="1"/>
    <col min="31" max="31" width="22" style="7" bestFit="1" customWidth="1"/>
    <col min="32" max="32" width="11" style="7" bestFit="1" customWidth="1"/>
    <col min="33" max="33" width="14.1640625" style="7" customWidth="1"/>
    <col min="34" max="34" width="16.83203125" style="7" bestFit="1" customWidth="1"/>
    <col min="35" max="36" width="14.83203125" style="6" bestFit="1" customWidth="1"/>
    <col min="37" max="37" width="13.5" style="6" bestFit="1" customWidth="1"/>
    <col min="38" max="38" width="20.83203125" style="6" bestFit="1" customWidth="1"/>
    <col min="39" max="39" width="29" style="7" bestFit="1" customWidth="1"/>
    <col min="40" max="40" width="27.5" style="6" bestFit="1" customWidth="1"/>
    <col min="41" max="41" width="26.33203125" style="6" bestFit="1" customWidth="1"/>
    <col min="42" max="42" width="19.5" style="6" bestFit="1" customWidth="1"/>
    <col min="43" max="16384" width="8.83203125" style="6"/>
  </cols>
  <sheetData>
    <row r="2" spans="2:42" ht="81" customHeight="1">
      <c r="B2" s="40" t="s">
        <v>0</v>
      </c>
      <c r="C2" s="41"/>
      <c r="D2" s="41"/>
      <c r="E2" s="41"/>
      <c r="F2" s="42"/>
      <c r="G2" s="14"/>
      <c r="H2" s="43" t="s">
        <v>4</v>
      </c>
      <c r="I2" s="44"/>
      <c r="J2" s="14"/>
      <c r="K2" s="45" t="s">
        <v>17</v>
      </c>
      <c r="L2" s="46"/>
      <c r="M2" s="46"/>
      <c r="N2" s="47"/>
      <c r="O2" s="14"/>
      <c r="P2" s="48" t="s">
        <v>7</v>
      </c>
      <c r="Q2" s="49"/>
      <c r="R2" s="50"/>
      <c r="S2" s="14"/>
      <c r="T2" s="51" t="s">
        <v>16</v>
      </c>
      <c r="U2" s="52"/>
      <c r="V2" s="53"/>
      <c r="W2" s="14"/>
      <c r="X2" s="38" t="s">
        <v>8</v>
      </c>
      <c r="Y2" s="39"/>
      <c r="Z2" s="14"/>
      <c r="AA2" s="4" t="s">
        <v>19</v>
      </c>
      <c r="AB2" s="4" t="s">
        <v>25</v>
      </c>
      <c r="AC2" s="5" t="s">
        <v>20</v>
      </c>
      <c r="AD2" s="5" t="s">
        <v>22</v>
      </c>
      <c r="AE2" s="5" t="s">
        <v>21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23</v>
      </c>
      <c r="AL2" s="4" t="s">
        <v>29</v>
      </c>
      <c r="AM2" s="5" t="s">
        <v>24</v>
      </c>
      <c r="AN2" s="5" t="s">
        <v>30</v>
      </c>
      <c r="AO2" s="5" t="s">
        <v>31</v>
      </c>
      <c r="AP2" s="5" t="s">
        <v>34</v>
      </c>
    </row>
    <row r="3" spans="2:42" s="19" customFormat="1">
      <c r="B3" s="13" t="s">
        <v>1</v>
      </c>
      <c r="C3" s="14" t="s">
        <v>2</v>
      </c>
      <c r="D3" s="14" t="s">
        <v>3</v>
      </c>
      <c r="E3" s="14" t="s">
        <v>35</v>
      </c>
      <c r="F3" s="15" t="s">
        <v>26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18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2">
      <c r="B4" s="8">
        <v>23</v>
      </c>
      <c r="C4" s="6">
        <v>31</v>
      </c>
      <c r="D4" s="6">
        <f>(C4-B4)+1</f>
        <v>9</v>
      </c>
      <c r="E4" s="6">
        <f>D4/2</f>
        <v>4.5</v>
      </c>
      <c r="F4" s="9">
        <v>1</v>
      </c>
      <c r="H4" s="8"/>
      <c r="I4" s="9"/>
      <c r="K4" s="30">
        <v>414</v>
      </c>
      <c r="L4" s="31">
        <v>415</v>
      </c>
      <c r="M4" s="31">
        <f t="shared" ref="M4:M11" si="0">(L4-K4)+1</f>
        <v>2</v>
      </c>
      <c r="N4" s="32">
        <v>1</v>
      </c>
      <c r="P4" s="8"/>
      <c r="R4" s="9"/>
      <c r="T4" s="8">
        <v>350</v>
      </c>
      <c r="U4" s="6">
        <v>353</v>
      </c>
      <c r="V4" s="9">
        <f>(U4-T4)+1</f>
        <v>4</v>
      </c>
      <c r="X4" s="8"/>
      <c r="Y4" s="9"/>
      <c r="AA4" s="6">
        <v>1200</v>
      </c>
    </row>
    <row r="5" spans="2:42">
      <c r="B5" s="8">
        <v>41</v>
      </c>
      <c r="C5" s="6">
        <v>41</v>
      </c>
      <c r="D5" s="6">
        <f t="shared" ref="D5:D59" si="1">(C5-B5)+1</f>
        <v>1</v>
      </c>
      <c r="E5" s="6">
        <f t="shared" ref="E5:E59" si="2">D5/2</f>
        <v>0.5</v>
      </c>
      <c r="F5" s="9">
        <v>1</v>
      </c>
      <c r="H5" s="8"/>
      <c r="I5" s="9"/>
      <c r="K5" s="30">
        <v>551</v>
      </c>
      <c r="L5" s="31">
        <v>556</v>
      </c>
      <c r="M5" s="31">
        <f t="shared" si="0"/>
        <v>6</v>
      </c>
      <c r="N5" s="32">
        <v>1</v>
      </c>
      <c r="P5" s="8"/>
      <c r="R5" s="9"/>
      <c r="T5" s="8">
        <v>383</v>
      </c>
      <c r="U5" s="6">
        <v>411</v>
      </c>
      <c r="V5" s="9">
        <v>29</v>
      </c>
      <c r="X5" s="8"/>
      <c r="Y5" s="9"/>
    </row>
    <row r="6" spans="2:42">
      <c r="B6" s="8">
        <v>57</v>
      </c>
      <c r="C6" s="6">
        <v>58</v>
      </c>
      <c r="D6" s="6">
        <f t="shared" si="1"/>
        <v>2</v>
      </c>
      <c r="E6" s="6">
        <f t="shared" si="2"/>
        <v>1</v>
      </c>
      <c r="F6" s="9">
        <v>1</v>
      </c>
      <c r="H6" s="8"/>
      <c r="I6" s="9"/>
      <c r="K6" s="30">
        <v>734</v>
      </c>
      <c r="L6" s="31">
        <v>737</v>
      </c>
      <c r="M6" s="31">
        <f t="shared" si="0"/>
        <v>4</v>
      </c>
      <c r="N6" s="32">
        <v>1</v>
      </c>
      <c r="P6" s="8"/>
      <c r="R6" s="9"/>
      <c r="T6" s="8">
        <v>459</v>
      </c>
      <c r="U6" s="6">
        <v>469</v>
      </c>
      <c r="V6" s="9">
        <f>(U6-T6)+1</f>
        <v>11</v>
      </c>
      <c r="X6" s="8"/>
      <c r="Y6" s="9"/>
    </row>
    <row r="7" spans="2:42">
      <c r="B7" s="8">
        <v>60</v>
      </c>
      <c r="C7" s="6">
        <v>64</v>
      </c>
      <c r="D7" s="6">
        <f t="shared" si="1"/>
        <v>5</v>
      </c>
      <c r="E7" s="6">
        <f t="shared" si="2"/>
        <v>2.5</v>
      </c>
      <c r="F7" s="9">
        <v>1</v>
      </c>
      <c r="H7" s="8"/>
      <c r="I7" s="9"/>
      <c r="K7" s="33">
        <v>773</v>
      </c>
      <c r="L7" s="34">
        <v>776</v>
      </c>
      <c r="M7" s="34">
        <f t="shared" si="0"/>
        <v>4</v>
      </c>
      <c r="N7" s="35">
        <v>1</v>
      </c>
      <c r="P7" s="8"/>
      <c r="R7" s="9"/>
      <c r="T7" s="8">
        <v>500</v>
      </c>
      <c r="U7" s="6">
        <v>502</v>
      </c>
      <c r="V7" s="9">
        <f>(U7-T7)+1</f>
        <v>3</v>
      </c>
      <c r="X7" s="8"/>
      <c r="Y7" s="9"/>
    </row>
    <row r="8" spans="2:42">
      <c r="B8" s="8">
        <v>69</v>
      </c>
      <c r="C8" s="6">
        <v>70</v>
      </c>
      <c r="D8" s="6">
        <f t="shared" si="1"/>
        <v>2</v>
      </c>
      <c r="E8" s="6">
        <f t="shared" si="2"/>
        <v>1</v>
      </c>
      <c r="F8" s="9">
        <v>1</v>
      </c>
      <c r="H8" s="8"/>
      <c r="I8" s="9"/>
      <c r="K8" s="33">
        <v>780</v>
      </c>
      <c r="L8" s="34">
        <v>781</v>
      </c>
      <c r="M8" s="34">
        <f t="shared" si="0"/>
        <v>2</v>
      </c>
      <c r="N8" s="35">
        <v>1</v>
      </c>
      <c r="P8" s="8"/>
      <c r="R8" s="9"/>
      <c r="T8" s="8">
        <v>656</v>
      </c>
      <c r="U8" s="6">
        <v>659</v>
      </c>
      <c r="V8" s="9">
        <f>(U8-T8)+1</f>
        <v>4</v>
      </c>
      <c r="X8" s="8"/>
      <c r="Y8" s="9"/>
    </row>
    <row r="9" spans="2:42">
      <c r="B9" s="8">
        <v>86</v>
      </c>
      <c r="C9" s="6">
        <v>88</v>
      </c>
      <c r="D9" s="6">
        <f t="shared" si="1"/>
        <v>3</v>
      </c>
      <c r="E9" s="6">
        <f t="shared" si="2"/>
        <v>1.5</v>
      </c>
      <c r="F9" s="9">
        <v>1</v>
      </c>
      <c r="H9" s="8"/>
      <c r="I9" s="9"/>
      <c r="K9" s="30">
        <v>796</v>
      </c>
      <c r="L9" s="31">
        <v>798</v>
      </c>
      <c r="M9" s="31">
        <f t="shared" si="0"/>
        <v>3</v>
      </c>
      <c r="N9" s="32">
        <v>1</v>
      </c>
      <c r="P9" s="8"/>
      <c r="R9" s="9"/>
      <c r="T9" s="8">
        <v>831</v>
      </c>
      <c r="U9" s="6">
        <v>833</v>
      </c>
      <c r="V9" s="9">
        <f>(U9-T9)+1</f>
        <v>3</v>
      </c>
      <c r="X9" s="8"/>
      <c r="Y9" s="9"/>
    </row>
    <row r="10" spans="2:42">
      <c r="B10" s="8">
        <v>96</v>
      </c>
      <c r="C10" s="6">
        <v>100</v>
      </c>
      <c r="D10" s="6">
        <f t="shared" si="1"/>
        <v>5</v>
      </c>
      <c r="E10" s="6">
        <f t="shared" si="2"/>
        <v>2.5</v>
      </c>
      <c r="F10" s="9">
        <v>1</v>
      </c>
      <c r="H10" s="8"/>
      <c r="I10" s="9"/>
      <c r="K10" s="33">
        <v>840</v>
      </c>
      <c r="L10" s="34">
        <v>844</v>
      </c>
      <c r="M10" s="34">
        <f t="shared" si="0"/>
        <v>5</v>
      </c>
      <c r="N10" s="35">
        <v>1</v>
      </c>
      <c r="P10" s="8"/>
      <c r="R10" s="9"/>
      <c r="T10" s="8"/>
      <c r="V10" s="9"/>
      <c r="X10" s="8"/>
      <c r="Y10" s="9"/>
    </row>
    <row r="11" spans="2:42">
      <c r="B11" s="8">
        <v>155</v>
      </c>
      <c r="C11" s="6">
        <v>170</v>
      </c>
      <c r="D11" s="6">
        <f t="shared" si="1"/>
        <v>16</v>
      </c>
      <c r="E11" s="6">
        <f t="shared" si="2"/>
        <v>8</v>
      </c>
      <c r="F11" s="9">
        <v>1</v>
      </c>
      <c r="H11" s="8"/>
      <c r="I11" s="9"/>
      <c r="K11" s="30">
        <v>894</v>
      </c>
      <c r="L11" s="31">
        <v>910</v>
      </c>
      <c r="M11" s="31">
        <f t="shared" si="0"/>
        <v>17</v>
      </c>
      <c r="N11" s="32">
        <v>1</v>
      </c>
      <c r="P11" s="8"/>
      <c r="R11" s="9"/>
      <c r="T11" s="8"/>
      <c r="V11" s="9"/>
      <c r="X11" s="8"/>
      <c r="Y11" s="9"/>
    </row>
    <row r="12" spans="2:42">
      <c r="B12" s="8">
        <v>179</v>
      </c>
      <c r="C12" s="6">
        <v>179</v>
      </c>
      <c r="D12" s="6">
        <f t="shared" si="1"/>
        <v>1</v>
      </c>
      <c r="E12" s="6">
        <f t="shared" si="2"/>
        <v>0.5</v>
      </c>
      <c r="F12" s="9">
        <v>1</v>
      </c>
      <c r="H12" s="8"/>
      <c r="I12" s="9"/>
      <c r="K12" s="30">
        <v>935</v>
      </c>
      <c r="L12" s="31">
        <v>938</v>
      </c>
      <c r="M12" s="31">
        <f t="shared" ref="M12:M18" si="3">(L12-K12)+1</f>
        <v>4</v>
      </c>
      <c r="N12" s="32">
        <v>1</v>
      </c>
      <c r="P12" s="8"/>
      <c r="R12" s="9"/>
      <c r="T12" s="8"/>
      <c r="V12" s="9"/>
      <c r="X12" s="8"/>
      <c r="Y12" s="9"/>
    </row>
    <row r="13" spans="2:42">
      <c r="B13" s="8">
        <v>187</v>
      </c>
      <c r="C13" s="6">
        <v>188</v>
      </c>
      <c r="D13" s="6">
        <f t="shared" si="1"/>
        <v>2</v>
      </c>
      <c r="E13" s="6">
        <f t="shared" si="2"/>
        <v>1</v>
      </c>
      <c r="F13" s="9">
        <v>1</v>
      </c>
      <c r="H13" s="8"/>
      <c r="I13" s="9"/>
      <c r="K13" s="33">
        <v>977</v>
      </c>
      <c r="L13" s="34">
        <v>978</v>
      </c>
      <c r="M13" s="34">
        <f t="shared" si="3"/>
        <v>2</v>
      </c>
      <c r="N13" s="35">
        <v>1</v>
      </c>
      <c r="P13" s="8"/>
      <c r="R13" s="9"/>
      <c r="T13" s="8"/>
      <c r="V13" s="9"/>
      <c r="X13" s="8"/>
      <c r="Y13" s="9"/>
    </row>
    <row r="14" spans="2:42">
      <c r="B14" s="8">
        <v>199</v>
      </c>
      <c r="C14" s="6">
        <v>199</v>
      </c>
      <c r="D14" s="6">
        <f t="shared" si="1"/>
        <v>1</v>
      </c>
      <c r="E14" s="6">
        <f t="shared" si="2"/>
        <v>0.5</v>
      </c>
      <c r="F14" s="9">
        <v>1</v>
      </c>
      <c r="H14" s="8"/>
      <c r="I14" s="9"/>
      <c r="K14" s="30">
        <v>1025</v>
      </c>
      <c r="L14" s="31">
        <v>1026</v>
      </c>
      <c r="M14" s="31">
        <f t="shared" si="3"/>
        <v>2</v>
      </c>
      <c r="N14" s="32">
        <v>1</v>
      </c>
      <c r="P14" s="8"/>
      <c r="R14" s="9"/>
      <c r="T14" s="8"/>
      <c r="V14" s="9"/>
      <c r="X14" s="8"/>
      <c r="Y14" s="9"/>
    </row>
    <row r="15" spans="2:42">
      <c r="B15" s="8">
        <v>214</v>
      </c>
      <c r="C15" s="6">
        <v>214</v>
      </c>
      <c r="D15" s="6">
        <f t="shared" si="1"/>
        <v>1</v>
      </c>
      <c r="E15" s="6">
        <f t="shared" si="2"/>
        <v>0.5</v>
      </c>
      <c r="F15" s="9">
        <v>1</v>
      </c>
      <c r="H15" s="8"/>
      <c r="I15" s="9"/>
      <c r="K15" s="33">
        <v>1061</v>
      </c>
      <c r="L15" s="34">
        <v>1063</v>
      </c>
      <c r="M15" s="34">
        <f t="shared" si="3"/>
        <v>3</v>
      </c>
      <c r="N15" s="35">
        <v>1</v>
      </c>
      <c r="P15" s="8"/>
      <c r="R15" s="9"/>
      <c r="T15" s="8"/>
      <c r="V15" s="9"/>
      <c r="X15" s="8"/>
      <c r="Y15" s="9"/>
    </row>
    <row r="16" spans="2:42">
      <c r="B16" s="8">
        <v>216</v>
      </c>
      <c r="C16" s="6">
        <v>216</v>
      </c>
      <c r="D16" s="6">
        <f t="shared" si="1"/>
        <v>1</v>
      </c>
      <c r="E16" s="6">
        <f t="shared" si="2"/>
        <v>0.5</v>
      </c>
      <c r="F16" s="9">
        <v>1</v>
      </c>
      <c r="H16" s="8"/>
      <c r="I16" s="9"/>
      <c r="K16" s="33">
        <v>1088</v>
      </c>
      <c r="L16" s="34">
        <v>1091</v>
      </c>
      <c r="M16" s="34">
        <f t="shared" si="3"/>
        <v>4</v>
      </c>
      <c r="N16" s="35">
        <v>1</v>
      </c>
      <c r="P16" s="8"/>
      <c r="R16" s="9"/>
      <c r="T16" s="8"/>
      <c r="V16" s="9"/>
      <c r="X16" s="8"/>
      <c r="Y16" s="9"/>
    </row>
    <row r="17" spans="2:25">
      <c r="B17" s="8">
        <v>218</v>
      </c>
      <c r="C17" s="6">
        <v>218</v>
      </c>
      <c r="D17" s="6">
        <f t="shared" si="1"/>
        <v>1</v>
      </c>
      <c r="E17" s="6">
        <f t="shared" si="2"/>
        <v>0.5</v>
      </c>
      <c r="F17" s="9">
        <v>1</v>
      </c>
      <c r="H17" s="8"/>
      <c r="I17" s="9"/>
      <c r="K17" s="30">
        <v>1112</v>
      </c>
      <c r="L17" s="31">
        <v>1115</v>
      </c>
      <c r="M17" s="31">
        <f t="shared" si="3"/>
        <v>4</v>
      </c>
      <c r="N17" s="32">
        <v>1</v>
      </c>
      <c r="P17" s="8"/>
      <c r="R17" s="9"/>
      <c r="T17" s="8"/>
      <c r="V17" s="9"/>
      <c r="X17" s="8"/>
      <c r="Y17" s="9"/>
    </row>
    <row r="18" spans="2:25">
      <c r="B18" s="8">
        <v>221</v>
      </c>
      <c r="C18" s="6">
        <v>221</v>
      </c>
      <c r="D18" s="6">
        <f t="shared" si="1"/>
        <v>1</v>
      </c>
      <c r="E18" s="6">
        <f t="shared" si="2"/>
        <v>0.5</v>
      </c>
      <c r="F18" s="9">
        <v>1</v>
      </c>
      <c r="H18" s="8"/>
      <c r="I18" s="9"/>
      <c r="K18" s="33">
        <v>1155</v>
      </c>
      <c r="L18" s="34">
        <v>1159</v>
      </c>
      <c r="M18" s="34">
        <f t="shared" si="3"/>
        <v>5</v>
      </c>
      <c r="N18" s="35">
        <v>1</v>
      </c>
      <c r="P18" s="8"/>
      <c r="R18" s="9"/>
      <c r="T18" s="8"/>
      <c r="V18" s="9"/>
      <c r="X18" s="8"/>
      <c r="Y18" s="9"/>
    </row>
    <row r="19" spans="2:25">
      <c r="B19" s="8">
        <v>231</v>
      </c>
      <c r="C19" s="6">
        <v>237</v>
      </c>
      <c r="D19" s="6">
        <f t="shared" si="1"/>
        <v>7</v>
      </c>
      <c r="E19" s="6">
        <f t="shared" si="2"/>
        <v>3.5</v>
      </c>
      <c r="F19" s="9">
        <v>1</v>
      </c>
      <c r="H19" s="8"/>
      <c r="I19" s="9"/>
      <c r="K19" s="8"/>
      <c r="N19" s="9"/>
      <c r="P19" s="8"/>
      <c r="R19" s="9"/>
      <c r="T19" s="8"/>
      <c r="V19" s="9"/>
      <c r="X19" s="8"/>
      <c r="Y19" s="9"/>
    </row>
    <row r="20" spans="2:25">
      <c r="B20" s="8">
        <v>247</v>
      </c>
      <c r="C20" s="6">
        <v>249</v>
      </c>
      <c r="D20" s="6">
        <f t="shared" si="1"/>
        <v>3</v>
      </c>
      <c r="E20" s="6">
        <f t="shared" si="2"/>
        <v>1.5</v>
      </c>
      <c r="F20" s="9">
        <v>1</v>
      </c>
      <c r="H20" s="8"/>
      <c r="I20" s="9"/>
      <c r="K20" s="8"/>
      <c r="N20" s="9"/>
      <c r="P20" s="8"/>
      <c r="R20" s="9"/>
      <c r="T20" s="8"/>
      <c r="V20" s="9"/>
      <c r="X20" s="8"/>
      <c r="Y20" s="9"/>
    </row>
    <row r="21" spans="2:25">
      <c r="B21" s="8">
        <v>278</v>
      </c>
      <c r="C21" s="6">
        <v>284</v>
      </c>
      <c r="D21" s="6">
        <f t="shared" si="1"/>
        <v>7</v>
      </c>
      <c r="E21" s="6">
        <f t="shared" si="2"/>
        <v>3.5</v>
      </c>
      <c r="F21" s="9">
        <v>1</v>
      </c>
      <c r="H21" s="8"/>
      <c r="I21" s="9"/>
      <c r="K21" s="8"/>
      <c r="N21" s="9"/>
      <c r="P21" s="8"/>
      <c r="R21" s="9"/>
      <c r="T21" s="8"/>
      <c r="V21" s="9"/>
      <c r="X21" s="8"/>
      <c r="Y21" s="9"/>
    </row>
    <row r="22" spans="2:25">
      <c r="B22" s="8">
        <v>293</v>
      </c>
      <c r="C22" s="6">
        <v>293</v>
      </c>
      <c r="D22" s="6">
        <f t="shared" si="1"/>
        <v>1</v>
      </c>
      <c r="E22" s="6">
        <f t="shared" si="2"/>
        <v>0.5</v>
      </c>
      <c r="F22" s="9">
        <v>1</v>
      </c>
      <c r="H22" s="8"/>
      <c r="I22" s="9"/>
      <c r="K22" s="8"/>
      <c r="N22" s="9"/>
      <c r="P22" s="8"/>
      <c r="R22" s="9"/>
      <c r="T22" s="8"/>
      <c r="V22" s="9"/>
      <c r="X22" s="8"/>
      <c r="Y22" s="9"/>
    </row>
    <row r="23" spans="2:25">
      <c r="B23" s="8">
        <v>310</v>
      </c>
      <c r="C23" s="6">
        <v>311</v>
      </c>
      <c r="D23" s="6">
        <f t="shared" si="1"/>
        <v>2</v>
      </c>
      <c r="E23" s="6">
        <f t="shared" si="2"/>
        <v>1</v>
      </c>
      <c r="F23" s="9">
        <v>1</v>
      </c>
      <c r="H23" s="8"/>
      <c r="I23" s="9"/>
      <c r="K23" s="8"/>
      <c r="N23" s="9"/>
      <c r="P23" s="8"/>
      <c r="R23" s="9"/>
      <c r="T23" s="8"/>
      <c r="V23" s="9"/>
      <c r="X23" s="8"/>
      <c r="Y23" s="9"/>
    </row>
    <row r="24" spans="2:25">
      <c r="B24" s="8">
        <v>339</v>
      </c>
      <c r="C24" s="6">
        <v>349</v>
      </c>
      <c r="D24" s="6">
        <f t="shared" si="1"/>
        <v>11</v>
      </c>
      <c r="E24" s="6">
        <f t="shared" si="2"/>
        <v>5.5</v>
      </c>
      <c r="F24" s="9">
        <v>1</v>
      </c>
      <c r="H24" s="8"/>
      <c r="I24" s="9"/>
      <c r="K24" s="8"/>
      <c r="N24" s="9"/>
      <c r="P24" s="8"/>
      <c r="R24" s="9"/>
      <c r="T24" s="8"/>
      <c r="V24" s="9"/>
      <c r="X24" s="8"/>
      <c r="Y24" s="9"/>
    </row>
    <row r="25" spans="2:25">
      <c r="B25" s="8">
        <v>364</v>
      </c>
      <c r="C25" s="6">
        <v>364</v>
      </c>
      <c r="D25" s="6">
        <f t="shared" si="1"/>
        <v>1</v>
      </c>
      <c r="E25" s="6">
        <f t="shared" si="2"/>
        <v>0.5</v>
      </c>
      <c r="F25" s="9">
        <v>1</v>
      </c>
      <c r="H25" s="8"/>
      <c r="I25" s="9"/>
      <c r="K25" s="8"/>
      <c r="N25" s="9"/>
      <c r="P25" s="8"/>
      <c r="R25" s="9"/>
      <c r="T25" s="8"/>
      <c r="V25" s="9"/>
      <c r="X25" s="8"/>
      <c r="Y25" s="9"/>
    </row>
    <row r="26" spans="2:25">
      <c r="B26" s="8">
        <v>369</v>
      </c>
      <c r="C26" s="6">
        <v>373</v>
      </c>
      <c r="D26" s="6">
        <f t="shared" si="1"/>
        <v>5</v>
      </c>
      <c r="E26" s="6">
        <f t="shared" si="2"/>
        <v>2.5</v>
      </c>
      <c r="F26" s="9">
        <v>1</v>
      </c>
      <c r="H26" s="8"/>
      <c r="I26" s="9"/>
      <c r="K26" s="8"/>
      <c r="N26" s="9"/>
      <c r="P26" s="8"/>
      <c r="R26" s="9"/>
      <c r="T26" s="8"/>
      <c r="V26" s="9"/>
      <c r="X26" s="8"/>
      <c r="Y26" s="9"/>
    </row>
    <row r="27" spans="2:25">
      <c r="B27" s="8">
        <v>413</v>
      </c>
      <c r="C27" s="6">
        <v>413</v>
      </c>
      <c r="D27" s="6">
        <f t="shared" si="1"/>
        <v>1</v>
      </c>
      <c r="E27" s="6">
        <f t="shared" si="2"/>
        <v>0.5</v>
      </c>
      <c r="F27" s="9">
        <v>1</v>
      </c>
      <c r="H27" s="8"/>
      <c r="I27" s="9"/>
      <c r="K27" s="8"/>
      <c r="N27" s="9"/>
      <c r="P27" s="8"/>
      <c r="R27" s="9"/>
      <c r="T27" s="8"/>
      <c r="V27" s="9"/>
      <c r="X27" s="8"/>
      <c r="Y27" s="9"/>
    </row>
    <row r="28" spans="2:25">
      <c r="B28" s="8">
        <v>425</v>
      </c>
      <c r="C28" s="6">
        <v>425</v>
      </c>
      <c r="D28" s="6">
        <f t="shared" si="1"/>
        <v>1</v>
      </c>
      <c r="E28" s="6">
        <f t="shared" si="2"/>
        <v>0.5</v>
      </c>
      <c r="F28" s="9">
        <v>1</v>
      </c>
      <c r="H28" s="8"/>
      <c r="I28" s="9"/>
      <c r="K28" s="8"/>
      <c r="N28" s="9"/>
      <c r="P28" s="8"/>
      <c r="R28" s="9"/>
      <c r="T28" s="8"/>
      <c r="V28" s="9"/>
      <c r="X28" s="8"/>
      <c r="Y28" s="9"/>
    </row>
    <row r="29" spans="2:25">
      <c r="B29" s="8">
        <v>446</v>
      </c>
      <c r="C29" s="6">
        <v>448</v>
      </c>
      <c r="D29" s="6">
        <f t="shared" si="1"/>
        <v>3</v>
      </c>
      <c r="E29" s="6">
        <f t="shared" si="2"/>
        <v>1.5</v>
      </c>
      <c r="F29" s="9">
        <v>1</v>
      </c>
      <c r="H29" s="8"/>
      <c r="I29" s="9"/>
      <c r="K29" s="8"/>
      <c r="N29" s="9"/>
      <c r="P29" s="8"/>
      <c r="R29" s="9"/>
      <c r="T29" s="8"/>
      <c r="V29" s="9"/>
      <c r="X29" s="8"/>
      <c r="Y29" s="9"/>
    </row>
    <row r="30" spans="2:25">
      <c r="B30" s="8">
        <v>493</v>
      </c>
      <c r="C30" s="6">
        <v>498</v>
      </c>
      <c r="D30" s="6">
        <f t="shared" si="1"/>
        <v>6</v>
      </c>
      <c r="E30" s="6">
        <f t="shared" si="2"/>
        <v>3</v>
      </c>
      <c r="F30" s="9">
        <v>1</v>
      </c>
      <c r="H30" s="8"/>
      <c r="I30" s="9"/>
      <c r="K30" s="8"/>
      <c r="N30" s="9"/>
      <c r="P30" s="8"/>
      <c r="R30" s="9"/>
      <c r="T30" s="8"/>
      <c r="V30" s="9"/>
      <c r="X30" s="8"/>
      <c r="Y30" s="9"/>
    </row>
    <row r="31" spans="2:25">
      <c r="B31" s="8">
        <v>526</v>
      </c>
      <c r="C31" s="6">
        <v>528</v>
      </c>
      <c r="D31" s="6">
        <f t="shared" si="1"/>
        <v>3</v>
      </c>
      <c r="E31" s="6">
        <f t="shared" si="2"/>
        <v>1.5</v>
      </c>
      <c r="F31" s="9">
        <v>1</v>
      </c>
      <c r="H31" s="8"/>
      <c r="I31" s="9"/>
      <c r="K31" s="8"/>
      <c r="N31" s="9"/>
      <c r="P31" s="8"/>
      <c r="R31" s="9"/>
      <c r="T31" s="8"/>
      <c r="V31" s="9"/>
      <c r="X31" s="8"/>
      <c r="Y31" s="9"/>
    </row>
    <row r="32" spans="2:25">
      <c r="B32" s="8">
        <v>537</v>
      </c>
      <c r="C32" s="6">
        <v>537</v>
      </c>
      <c r="D32" s="6">
        <f t="shared" si="1"/>
        <v>1</v>
      </c>
      <c r="E32" s="6">
        <f t="shared" si="2"/>
        <v>0.5</v>
      </c>
      <c r="F32" s="9">
        <v>1</v>
      </c>
      <c r="H32" s="8"/>
      <c r="I32" s="9"/>
      <c r="K32" s="8"/>
      <c r="N32" s="9"/>
      <c r="P32" s="8"/>
      <c r="R32" s="9"/>
      <c r="T32" s="8"/>
      <c r="V32" s="9"/>
      <c r="X32" s="8"/>
      <c r="Y32" s="9"/>
    </row>
    <row r="33" spans="2:25">
      <c r="B33" s="8">
        <v>548</v>
      </c>
      <c r="C33" s="6">
        <v>548</v>
      </c>
      <c r="D33" s="6">
        <f t="shared" si="1"/>
        <v>1</v>
      </c>
      <c r="E33" s="6">
        <f t="shared" si="2"/>
        <v>0.5</v>
      </c>
      <c r="F33" s="9">
        <v>1</v>
      </c>
      <c r="H33" s="8"/>
      <c r="I33" s="9"/>
      <c r="K33" s="8"/>
      <c r="N33" s="9"/>
      <c r="P33" s="8"/>
      <c r="R33" s="9"/>
      <c r="T33" s="8"/>
      <c r="V33" s="9"/>
      <c r="X33" s="8"/>
      <c r="Y33" s="9"/>
    </row>
    <row r="34" spans="2:25">
      <c r="B34" s="8">
        <v>570</v>
      </c>
      <c r="C34" s="6">
        <v>571</v>
      </c>
      <c r="D34" s="6">
        <f t="shared" si="1"/>
        <v>2</v>
      </c>
      <c r="E34" s="6">
        <f t="shared" si="2"/>
        <v>1</v>
      </c>
      <c r="F34" s="9">
        <v>1</v>
      </c>
      <c r="H34" s="8"/>
      <c r="I34" s="9"/>
      <c r="K34" s="8"/>
      <c r="N34" s="9"/>
      <c r="P34" s="8"/>
      <c r="R34" s="9"/>
      <c r="T34" s="8"/>
      <c r="V34" s="9"/>
      <c r="X34" s="8"/>
      <c r="Y34" s="9"/>
    </row>
    <row r="35" spans="2:25">
      <c r="B35" s="8">
        <v>581</v>
      </c>
      <c r="C35" s="6">
        <v>584</v>
      </c>
      <c r="D35" s="6">
        <f t="shared" si="1"/>
        <v>4</v>
      </c>
      <c r="E35" s="6">
        <f t="shared" si="2"/>
        <v>2</v>
      </c>
      <c r="F35" s="9">
        <v>1</v>
      </c>
      <c r="H35" s="8"/>
      <c r="I35" s="9"/>
      <c r="K35" s="8"/>
      <c r="N35" s="9"/>
      <c r="P35" s="8"/>
      <c r="R35" s="9"/>
      <c r="T35" s="8"/>
      <c r="V35" s="9"/>
      <c r="X35" s="8"/>
      <c r="Y35" s="9"/>
    </row>
    <row r="36" spans="2:25">
      <c r="B36" s="8">
        <v>595</v>
      </c>
      <c r="C36" s="6">
        <v>595</v>
      </c>
      <c r="D36" s="6">
        <f t="shared" si="1"/>
        <v>1</v>
      </c>
      <c r="E36" s="6">
        <f t="shared" si="2"/>
        <v>0.5</v>
      </c>
      <c r="F36" s="9">
        <v>1</v>
      </c>
      <c r="H36" s="8"/>
      <c r="I36" s="9"/>
      <c r="K36" s="8"/>
      <c r="N36" s="9"/>
      <c r="P36" s="8"/>
      <c r="R36" s="9"/>
      <c r="T36" s="8"/>
      <c r="V36" s="9"/>
      <c r="X36" s="8"/>
      <c r="Y36" s="9"/>
    </row>
    <row r="37" spans="2:25">
      <c r="B37" s="8">
        <v>600</v>
      </c>
      <c r="C37" s="6">
        <v>601</v>
      </c>
      <c r="D37" s="6">
        <f t="shared" si="1"/>
        <v>2</v>
      </c>
      <c r="E37" s="6">
        <f t="shared" si="2"/>
        <v>1</v>
      </c>
      <c r="F37" s="9">
        <v>1</v>
      </c>
      <c r="H37" s="8"/>
      <c r="I37" s="9"/>
      <c r="K37" s="8"/>
      <c r="N37" s="9"/>
      <c r="P37" s="8"/>
      <c r="R37" s="9"/>
      <c r="T37" s="8"/>
      <c r="V37" s="9"/>
      <c r="X37" s="8"/>
      <c r="Y37" s="9"/>
    </row>
    <row r="38" spans="2:25">
      <c r="B38" s="8">
        <v>605</v>
      </c>
      <c r="C38" s="6">
        <v>605</v>
      </c>
      <c r="D38" s="6">
        <f t="shared" si="1"/>
        <v>1</v>
      </c>
      <c r="E38" s="6">
        <f t="shared" si="2"/>
        <v>0.5</v>
      </c>
      <c r="F38" s="9">
        <v>1</v>
      </c>
      <c r="H38" s="8"/>
      <c r="I38" s="9"/>
      <c r="K38" s="8"/>
      <c r="N38" s="9"/>
      <c r="P38" s="8"/>
      <c r="R38" s="9"/>
      <c r="T38" s="8"/>
      <c r="V38" s="9"/>
      <c r="X38" s="8"/>
      <c r="Y38" s="9"/>
    </row>
    <row r="39" spans="2:25">
      <c r="B39" s="8">
        <v>616</v>
      </c>
      <c r="C39" s="6">
        <v>616</v>
      </c>
      <c r="D39" s="6">
        <f t="shared" si="1"/>
        <v>1</v>
      </c>
      <c r="E39" s="6">
        <f t="shared" si="2"/>
        <v>0.5</v>
      </c>
      <c r="F39" s="9">
        <v>1</v>
      </c>
      <c r="H39" s="8"/>
      <c r="I39" s="9"/>
      <c r="K39" s="8"/>
      <c r="N39" s="9"/>
      <c r="P39" s="8"/>
      <c r="R39" s="9"/>
      <c r="T39" s="8"/>
      <c r="V39" s="9"/>
      <c r="X39" s="8"/>
      <c r="Y39" s="9"/>
    </row>
    <row r="40" spans="2:25">
      <c r="B40" s="8">
        <v>624</v>
      </c>
      <c r="C40" s="6">
        <v>625</v>
      </c>
      <c r="D40" s="6">
        <f>(C40-B40)+1</f>
        <v>2</v>
      </c>
      <c r="E40" s="6">
        <f t="shared" si="2"/>
        <v>1</v>
      </c>
      <c r="F40" s="9">
        <v>1</v>
      </c>
      <c r="H40" s="8"/>
      <c r="I40" s="9"/>
      <c r="K40" s="8"/>
      <c r="N40" s="9"/>
      <c r="P40" s="8"/>
      <c r="R40" s="9"/>
      <c r="T40" s="8"/>
      <c r="V40" s="9"/>
      <c r="X40" s="8"/>
      <c r="Y40" s="9"/>
    </row>
    <row r="41" spans="2:25">
      <c r="B41" s="8">
        <v>633</v>
      </c>
      <c r="C41" s="6">
        <v>635</v>
      </c>
      <c r="D41" s="6">
        <f t="shared" si="1"/>
        <v>3</v>
      </c>
      <c r="E41" s="6">
        <f t="shared" si="2"/>
        <v>1.5</v>
      </c>
      <c r="F41" s="9">
        <v>1</v>
      </c>
      <c r="H41" s="8"/>
      <c r="I41" s="9"/>
      <c r="K41" s="8"/>
      <c r="N41" s="9"/>
      <c r="P41" s="8"/>
      <c r="R41" s="9"/>
      <c r="T41" s="8"/>
      <c r="V41" s="9"/>
      <c r="X41" s="8"/>
      <c r="Y41" s="9"/>
    </row>
    <row r="42" spans="2:25">
      <c r="B42" s="8">
        <v>642</v>
      </c>
      <c r="C42" s="6">
        <v>656</v>
      </c>
      <c r="D42" s="6">
        <f t="shared" si="1"/>
        <v>15</v>
      </c>
      <c r="E42" s="6">
        <f t="shared" si="2"/>
        <v>7.5</v>
      </c>
      <c r="F42" s="9">
        <v>1</v>
      </c>
      <c r="H42" s="8"/>
      <c r="I42" s="9"/>
      <c r="K42" s="8"/>
      <c r="N42" s="9"/>
      <c r="P42" s="8"/>
      <c r="R42" s="9"/>
      <c r="T42" s="8"/>
      <c r="V42" s="9"/>
      <c r="X42" s="8"/>
      <c r="Y42" s="9"/>
    </row>
    <row r="43" spans="2:25">
      <c r="B43" s="8">
        <v>733</v>
      </c>
      <c r="C43" s="6">
        <v>733</v>
      </c>
      <c r="D43" s="6">
        <f t="shared" si="1"/>
        <v>1</v>
      </c>
      <c r="E43" s="6">
        <f t="shared" si="2"/>
        <v>0.5</v>
      </c>
      <c r="F43" s="9">
        <v>1</v>
      </c>
      <c r="H43" s="8"/>
      <c r="I43" s="9"/>
      <c r="K43" s="8"/>
      <c r="N43" s="9"/>
      <c r="P43" s="8"/>
      <c r="R43" s="9"/>
      <c r="T43" s="8"/>
      <c r="V43" s="9"/>
      <c r="X43" s="8"/>
      <c r="Y43" s="9"/>
    </row>
    <row r="44" spans="2:25">
      <c r="B44" s="8">
        <v>742</v>
      </c>
      <c r="C44" s="6">
        <v>749</v>
      </c>
      <c r="D44" s="6">
        <f t="shared" si="1"/>
        <v>8</v>
      </c>
      <c r="E44" s="6">
        <f t="shared" si="2"/>
        <v>4</v>
      </c>
      <c r="F44" s="9">
        <v>1</v>
      </c>
      <c r="H44" s="8"/>
      <c r="I44" s="9"/>
      <c r="K44" s="8"/>
      <c r="N44" s="9"/>
      <c r="P44" s="8"/>
      <c r="R44" s="9"/>
      <c r="T44" s="8"/>
      <c r="V44" s="9"/>
      <c r="X44" s="8"/>
      <c r="Y44" s="9"/>
    </row>
    <row r="45" spans="2:25">
      <c r="B45" s="8">
        <v>752</v>
      </c>
      <c r="C45" s="6">
        <v>766</v>
      </c>
      <c r="D45" s="6">
        <f t="shared" si="1"/>
        <v>15</v>
      </c>
      <c r="E45" s="6">
        <f t="shared" si="2"/>
        <v>7.5</v>
      </c>
      <c r="F45" s="9">
        <v>1</v>
      </c>
      <c r="H45" s="8"/>
      <c r="I45" s="9"/>
      <c r="K45" s="8"/>
      <c r="N45" s="9"/>
      <c r="P45" s="8"/>
      <c r="R45" s="9"/>
      <c r="T45" s="8"/>
      <c r="V45" s="9"/>
      <c r="X45" s="8"/>
      <c r="Y45" s="9"/>
    </row>
    <row r="46" spans="2:25">
      <c r="B46" s="8">
        <v>789</v>
      </c>
      <c r="C46" s="6">
        <v>795</v>
      </c>
      <c r="D46" s="6">
        <f t="shared" si="1"/>
        <v>7</v>
      </c>
      <c r="E46" s="6">
        <f t="shared" si="2"/>
        <v>3.5</v>
      </c>
      <c r="F46" s="9">
        <v>1</v>
      </c>
      <c r="H46" s="8"/>
      <c r="I46" s="9"/>
      <c r="K46" s="8"/>
      <c r="N46" s="9"/>
      <c r="P46" s="8"/>
      <c r="R46" s="9"/>
      <c r="T46" s="8"/>
      <c r="V46" s="9"/>
      <c r="X46" s="8"/>
      <c r="Y46" s="9"/>
    </row>
    <row r="47" spans="2:25">
      <c r="B47" s="8">
        <v>880</v>
      </c>
      <c r="C47" s="6">
        <v>880</v>
      </c>
      <c r="D47" s="6">
        <f t="shared" si="1"/>
        <v>1</v>
      </c>
      <c r="E47" s="6">
        <f t="shared" si="2"/>
        <v>0.5</v>
      </c>
      <c r="F47" s="9">
        <v>1</v>
      </c>
      <c r="H47" s="8"/>
      <c r="I47" s="9"/>
      <c r="K47" s="8"/>
      <c r="N47" s="9"/>
      <c r="P47" s="8"/>
      <c r="R47" s="9"/>
      <c r="T47" s="8"/>
      <c r="V47" s="9"/>
      <c r="X47" s="8"/>
      <c r="Y47" s="9"/>
    </row>
    <row r="48" spans="2:25">
      <c r="B48" s="8">
        <v>881</v>
      </c>
      <c r="C48" s="6">
        <v>882</v>
      </c>
      <c r="D48" s="6">
        <f t="shared" si="1"/>
        <v>2</v>
      </c>
      <c r="E48" s="6">
        <f t="shared" si="2"/>
        <v>1</v>
      </c>
      <c r="F48" s="9">
        <v>1</v>
      </c>
      <c r="H48" s="8"/>
      <c r="I48" s="9"/>
      <c r="K48" s="8"/>
      <c r="N48" s="9"/>
      <c r="P48" s="8"/>
      <c r="R48" s="9"/>
      <c r="T48" s="8"/>
      <c r="V48" s="9"/>
      <c r="X48" s="8"/>
      <c r="Y48" s="9"/>
    </row>
    <row r="49" spans="2:42">
      <c r="B49" s="8">
        <v>893</v>
      </c>
      <c r="C49" s="6">
        <v>893</v>
      </c>
      <c r="D49" s="6">
        <f t="shared" si="1"/>
        <v>1</v>
      </c>
      <c r="E49" s="6">
        <f t="shared" si="2"/>
        <v>0.5</v>
      </c>
      <c r="F49" s="9">
        <v>1</v>
      </c>
      <c r="H49" s="8"/>
      <c r="I49" s="9"/>
      <c r="K49" s="8"/>
      <c r="N49" s="9"/>
      <c r="P49" s="8"/>
      <c r="R49" s="9"/>
      <c r="T49" s="8"/>
      <c r="V49" s="9"/>
      <c r="X49" s="8"/>
      <c r="Y49" s="9"/>
    </row>
    <row r="50" spans="2:42">
      <c r="B50" s="8">
        <v>934</v>
      </c>
      <c r="C50" s="6">
        <v>934</v>
      </c>
      <c r="D50" s="6">
        <f t="shared" si="1"/>
        <v>1</v>
      </c>
      <c r="E50" s="6">
        <f t="shared" si="2"/>
        <v>0.5</v>
      </c>
      <c r="F50" s="9">
        <v>1</v>
      </c>
      <c r="H50" s="8"/>
      <c r="I50" s="9"/>
      <c r="K50" s="8"/>
      <c r="N50" s="9"/>
      <c r="P50" s="8"/>
      <c r="R50" s="9"/>
      <c r="T50" s="8"/>
      <c r="V50" s="9"/>
      <c r="X50" s="8"/>
      <c r="Y50" s="9"/>
    </row>
    <row r="51" spans="2:42">
      <c r="B51" s="8">
        <v>956</v>
      </c>
      <c r="C51" s="6">
        <v>962</v>
      </c>
      <c r="D51" s="6">
        <f t="shared" si="1"/>
        <v>7</v>
      </c>
      <c r="E51" s="6">
        <f t="shared" si="2"/>
        <v>3.5</v>
      </c>
      <c r="F51" s="9">
        <v>1</v>
      </c>
      <c r="H51" s="8"/>
      <c r="I51" s="9"/>
      <c r="K51" s="8"/>
      <c r="N51" s="9"/>
      <c r="P51" s="8"/>
      <c r="R51" s="9"/>
      <c r="T51" s="8"/>
      <c r="V51" s="9"/>
      <c r="X51" s="8"/>
      <c r="Y51" s="9"/>
    </row>
    <row r="52" spans="2:42">
      <c r="B52" s="8">
        <v>1015</v>
      </c>
      <c r="C52" s="6">
        <v>1019</v>
      </c>
      <c r="D52" s="6">
        <f t="shared" si="1"/>
        <v>5</v>
      </c>
      <c r="E52" s="6">
        <f t="shared" si="2"/>
        <v>2.5</v>
      </c>
      <c r="F52" s="9">
        <v>1</v>
      </c>
      <c r="H52" s="8"/>
      <c r="I52" s="9"/>
      <c r="K52" s="8"/>
      <c r="N52" s="9"/>
      <c r="P52" s="8"/>
      <c r="R52" s="9"/>
      <c r="T52" s="8"/>
      <c r="V52" s="9"/>
      <c r="X52" s="8"/>
      <c r="Y52" s="9"/>
    </row>
    <row r="53" spans="2:42">
      <c r="B53" s="8">
        <v>1034</v>
      </c>
      <c r="C53" s="6">
        <v>1039</v>
      </c>
      <c r="D53" s="6">
        <f t="shared" si="1"/>
        <v>6</v>
      </c>
      <c r="E53" s="6">
        <f t="shared" si="2"/>
        <v>3</v>
      </c>
      <c r="F53" s="9">
        <v>1</v>
      </c>
      <c r="H53" s="8"/>
      <c r="I53" s="9"/>
      <c r="K53" s="8"/>
      <c r="N53" s="9"/>
      <c r="P53" s="8"/>
      <c r="R53" s="9"/>
      <c r="T53" s="8"/>
      <c r="V53" s="9"/>
      <c r="X53" s="8"/>
      <c r="Y53" s="9"/>
    </row>
    <row r="54" spans="2:42">
      <c r="B54" s="8">
        <v>1077</v>
      </c>
      <c r="C54" s="6">
        <v>1081</v>
      </c>
      <c r="D54" s="6">
        <f t="shared" si="1"/>
        <v>5</v>
      </c>
      <c r="E54" s="6">
        <f t="shared" si="2"/>
        <v>2.5</v>
      </c>
      <c r="F54" s="9">
        <v>1</v>
      </c>
      <c r="H54" s="8"/>
      <c r="I54" s="9"/>
      <c r="K54" s="8"/>
      <c r="N54" s="9"/>
      <c r="P54" s="8"/>
      <c r="R54" s="9"/>
      <c r="T54" s="8"/>
      <c r="V54" s="9"/>
      <c r="X54" s="8"/>
      <c r="Y54" s="9"/>
    </row>
    <row r="55" spans="2:42">
      <c r="B55" s="8">
        <v>1111</v>
      </c>
      <c r="C55" s="6">
        <v>1111</v>
      </c>
      <c r="D55" s="6">
        <f t="shared" si="1"/>
        <v>1</v>
      </c>
      <c r="E55" s="6">
        <f t="shared" si="2"/>
        <v>0.5</v>
      </c>
      <c r="F55" s="9">
        <v>1</v>
      </c>
      <c r="H55" s="8"/>
      <c r="I55" s="9"/>
      <c r="K55" s="8"/>
      <c r="N55" s="9"/>
      <c r="P55" s="8"/>
      <c r="R55" s="9"/>
      <c r="T55" s="8"/>
      <c r="V55" s="9"/>
      <c r="X55" s="8"/>
      <c r="Y55" s="9"/>
    </row>
    <row r="56" spans="2:42">
      <c r="B56" s="8">
        <v>1118</v>
      </c>
      <c r="C56" s="6">
        <v>1120</v>
      </c>
      <c r="D56" s="6">
        <f t="shared" si="1"/>
        <v>3</v>
      </c>
      <c r="E56" s="6">
        <f t="shared" si="2"/>
        <v>1.5</v>
      </c>
      <c r="F56" s="9">
        <v>1</v>
      </c>
      <c r="H56" s="8"/>
      <c r="I56" s="9"/>
      <c r="K56" s="8"/>
      <c r="N56" s="9"/>
      <c r="P56" s="8"/>
      <c r="R56" s="9"/>
      <c r="T56" s="8"/>
      <c r="V56" s="9"/>
      <c r="X56" s="8"/>
      <c r="Y56" s="9"/>
    </row>
    <row r="57" spans="2:42">
      <c r="B57" s="8">
        <v>1145</v>
      </c>
      <c r="C57" s="6">
        <v>1148</v>
      </c>
      <c r="D57" s="6">
        <f t="shared" si="1"/>
        <v>4</v>
      </c>
      <c r="E57" s="6">
        <f t="shared" si="2"/>
        <v>2</v>
      </c>
      <c r="F57" s="9">
        <v>1</v>
      </c>
      <c r="H57" s="8"/>
      <c r="I57" s="9"/>
      <c r="K57" s="8"/>
      <c r="N57" s="9"/>
      <c r="P57" s="8"/>
      <c r="R57" s="9"/>
      <c r="T57" s="8"/>
      <c r="V57" s="9"/>
      <c r="X57" s="8"/>
      <c r="Y57" s="9"/>
    </row>
    <row r="58" spans="2:42">
      <c r="B58" s="8">
        <v>1153</v>
      </c>
      <c r="C58" s="6">
        <v>1153</v>
      </c>
      <c r="D58" s="6">
        <f t="shared" si="1"/>
        <v>1</v>
      </c>
      <c r="E58" s="6">
        <f t="shared" si="2"/>
        <v>0.5</v>
      </c>
      <c r="F58" s="9">
        <v>1</v>
      </c>
      <c r="H58" s="8"/>
      <c r="I58" s="9"/>
      <c r="K58" s="8"/>
      <c r="N58" s="9"/>
      <c r="P58" s="8"/>
      <c r="R58" s="9"/>
      <c r="T58" s="8"/>
      <c r="V58" s="9"/>
      <c r="X58" s="8"/>
      <c r="Y58" s="9"/>
    </row>
    <row r="59" spans="2:42">
      <c r="B59" s="8">
        <v>1163</v>
      </c>
      <c r="C59" s="6">
        <v>1173</v>
      </c>
      <c r="D59" s="6">
        <f t="shared" si="1"/>
        <v>11</v>
      </c>
      <c r="E59" s="6">
        <f t="shared" si="2"/>
        <v>5.5</v>
      </c>
      <c r="F59" s="9">
        <v>1</v>
      </c>
      <c r="H59" s="8"/>
      <c r="I59" s="9"/>
      <c r="K59" s="8"/>
      <c r="N59" s="9"/>
      <c r="P59" s="8"/>
      <c r="R59" s="9"/>
      <c r="T59" s="8"/>
      <c r="V59" s="9"/>
      <c r="X59" s="8"/>
      <c r="Y59" s="9"/>
    </row>
    <row r="60" spans="2:42">
      <c r="B60" s="10"/>
      <c r="C60" s="11"/>
      <c r="D60" s="11"/>
      <c r="E60" s="11"/>
      <c r="F60" s="12"/>
      <c r="H60" s="10"/>
      <c r="I60" s="12"/>
      <c r="K60" s="10"/>
      <c r="L60" s="11"/>
      <c r="M60" s="11"/>
      <c r="N60" s="12"/>
      <c r="P60" s="10"/>
      <c r="Q60" s="11"/>
      <c r="R60" s="12"/>
      <c r="T60" s="10"/>
      <c r="U60" s="11"/>
      <c r="V60" s="12"/>
      <c r="X60" s="10"/>
      <c r="Y60" s="12"/>
    </row>
    <row r="62" spans="2:42">
      <c r="D62" s="6">
        <f>SUM(D4:D60)</f>
        <v>214</v>
      </c>
      <c r="F62" s="6">
        <f>SUM(F4:F60)</f>
        <v>56</v>
      </c>
      <c r="I62" s="6">
        <f>SUM(I4:I60)</f>
        <v>0</v>
      </c>
      <c r="M62" s="6">
        <f>SUM(M4:M60)</f>
        <v>67</v>
      </c>
      <c r="N62" s="6">
        <f>SUM(N4:N60)</f>
        <v>15</v>
      </c>
      <c r="R62" s="6">
        <f>SUM(R4:R60)</f>
        <v>0</v>
      </c>
      <c r="V62" s="6">
        <f>SUM(V4:V60)</f>
        <v>54</v>
      </c>
      <c r="Y62" s="6">
        <f>SUM(Y4:Y60)</f>
        <v>0</v>
      </c>
      <c r="AA62" s="6">
        <f>SUM(AA4:AA60)</f>
        <v>1200</v>
      </c>
      <c r="AB62" s="6">
        <f>AA62-(R62+V62+Y62)</f>
        <v>1146</v>
      </c>
      <c r="AC62" s="7">
        <f>((D62+I62)/AB62)*100</f>
        <v>18.673647469458988</v>
      </c>
      <c r="AD62" s="7">
        <f>100-AC62</f>
        <v>81.326352530541016</v>
      </c>
      <c r="AE62" s="7">
        <f>(M62/AB62)*100</f>
        <v>5.8464223385689351</v>
      </c>
      <c r="AF62" s="7">
        <f>B4/120</f>
        <v>0.19166666666666668</v>
      </c>
      <c r="AG62" s="7" t="s">
        <v>33</v>
      </c>
      <c r="AH62" s="7" t="s">
        <v>33</v>
      </c>
      <c r="AI62" s="7">
        <f>I62</f>
        <v>0</v>
      </c>
      <c r="AJ62" s="7" t="s">
        <v>33</v>
      </c>
      <c r="AK62" s="7" t="s">
        <v>33</v>
      </c>
      <c r="AL62" s="7">
        <f>F62+I62</f>
        <v>56</v>
      </c>
      <c r="AM62" s="7">
        <f>(SUM(F64:F65)/AL62)*100</f>
        <v>14.285714285714285</v>
      </c>
      <c r="AN62" s="7">
        <f>(SUM(F64:F65)/N62)*100</f>
        <v>53.333333333333336</v>
      </c>
      <c r="AO62" s="7">
        <f>(AVERAGE(M4:M6,M9,M11:M12,M14,M17)/2)</f>
        <v>2.625</v>
      </c>
      <c r="AP62" s="7">
        <f>AVERAGE(D4:D59)/2</f>
        <v>1.9107142857142858</v>
      </c>
    </row>
    <row r="64" spans="2:42">
      <c r="B64" s="36" t="s">
        <v>27</v>
      </c>
      <c r="F64" s="6">
        <v>8</v>
      </c>
    </row>
    <row r="65" spans="2:6">
      <c r="B65" s="37" t="s">
        <v>28</v>
      </c>
      <c r="F65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P68"/>
  <sheetViews>
    <sheetView tabSelected="1" zoomScale="50" workbookViewId="0">
      <selection activeCell="E50" sqref="E50"/>
    </sheetView>
  </sheetViews>
  <sheetFormatPr baseColWidth="10" defaultColWidth="8.83203125" defaultRowHeight="24"/>
  <cols>
    <col min="1" max="1" width="2.83203125" style="6" customWidth="1"/>
    <col min="2" max="2" width="17.5" style="6" bestFit="1" customWidth="1"/>
    <col min="3" max="3" width="16.1640625" style="6" bestFit="1" customWidth="1"/>
    <col min="4" max="4" width="18.1640625" style="6" bestFit="1" customWidth="1"/>
    <col min="5" max="5" width="18.1640625" style="6" customWidth="1"/>
    <col min="6" max="6" width="16.1640625" style="6" bestFit="1" customWidth="1"/>
    <col min="7" max="7" width="3.6640625" style="6" customWidth="1"/>
    <col min="8" max="8" width="21.1640625" style="6" bestFit="1" customWidth="1"/>
    <col min="9" max="9" width="14.1640625" style="6" bestFit="1" customWidth="1"/>
    <col min="10" max="10" width="4.83203125" style="6" customWidth="1"/>
    <col min="11" max="11" width="17.5" style="6" bestFit="1" customWidth="1"/>
    <col min="12" max="12" width="16.1640625" style="6" bestFit="1" customWidth="1"/>
    <col min="13" max="13" width="18.1640625" style="6" bestFit="1" customWidth="1"/>
    <col min="14" max="14" width="12.83203125" style="6" bestFit="1" customWidth="1"/>
    <col min="15" max="15" width="4.6640625" style="6" customWidth="1"/>
    <col min="16" max="16" width="17.5" style="6" bestFit="1" customWidth="1"/>
    <col min="17" max="17" width="16.1640625" style="6" bestFit="1" customWidth="1"/>
    <col min="18" max="18" width="18.1640625" style="6" bestFit="1" customWidth="1"/>
    <col min="19" max="19" width="5.83203125" style="6" customWidth="1"/>
    <col min="20" max="20" width="17.5" style="6" bestFit="1" customWidth="1"/>
    <col min="21" max="21" width="16.1640625" style="6" bestFit="1" customWidth="1"/>
    <col min="22" max="22" width="18.1640625" style="6" bestFit="1" customWidth="1"/>
    <col min="23" max="23" width="5" style="6" customWidth="1"/>
    <col min="24" max="24" width="21.1640625" style="6" bestFit="1" customWidth="1"/>
    <col min="25" max="25" width="14.1640625" style="6" bestFit="1" customWidth="1"/>
    <col min="26" max="26" width="5.83203125" style="6" customWidth="1"/>
    <col min="27" max="27" width="40.6640625" style="6" bestFit="1" customWidth="1"/>
    <col min="28" max="28" width="19.6640625" style="6" bestFit="1" customWidth="1"/>
    <col min="29" max="29" width="34.5" style="7" customWidth="1"/>
    <col min="30" max="30" width="20.5" style="7" customWidth="1"/>
    <col min="31" max="31" width="22" style="7" bestFit="1" customWidth="1"/>
    <col min="32" max="32" width="11" style="7" bestFit="1" customWidth="1"/>
    <col min="33" max="33" width="14.1640625" style="7" customWidth="1"/>
    <col min="34" max="34" width="16.83203125" style="7" bestFit="1" customWidth="1"/>
    <col min="35" max="36" width="14.83203125" style="6" bestFit="1" customWidth="1"/>
    <col min="37" max="37" width="13.5" style="6" bestFit="1" customWidth="1"/>
    <col min="38" max="38" width="20.83203125" style="6" bestFit="1" customWidth="1"/>
    <col min="39" max="39" width="29" style="7" bestFit="1" customWidth="1"/>
    <col min="40" max="40" width="27.5" style="6" bestFit="1" customWidth="1"/>
    <col min="41" max="41" width="26.33203125" style="6" bestFit="1" customWidth="1"/>
    <col min="42" max="42" width="19.5" style="6" bestFit="1" customWidth="1"/>
    <col min="43" max="16384" width="8.83203125" style="6"/>
  </cols>
  <sheetData>
    <row r="2" spans="2:42" ht="81" customHeight="1">
      <c r="B2" s="40" t="s">
        <v>0</v>
      </c>
      <c r="C2" s="41"/>
      <c r="D2" s="41"/>
      <c r="E2" s="41"/>
      <c r="F2" s="42"/>
      <c r="G2" s="14"/>
      <c r="H2" s="43" t="s">
        <v>4</v>
      </c>
      <c r="I2" s="44"/>
      <c r="J2" s="14"/>
      <c r="K2" s="45" t="s">
        <v>17</v>
      </c>
      <c r="L2" s="46"/>
      <c r="M2" s="46"/>
      <c r="N2" s="47"/>
      <c r="O2" s="14"/>
      <c r="P2" s="48" t="s">
        <v>7</v>
      </c>
      <c r="Q2" s="49"/>
      <c r="R2" s="50"/>
      <c r="S2" s="14"/>
      <c r="T2" s="51" t="s">
        <v>32</v>
      </c>
      <c r="U2" s="52"/>
      <c r="V2" s="53"/>
      <c r="W2" s="14"/>
      <c r="X2" s="38" t="s">
        <v>8</v>
      </c>
      <c r="Y2" s="39"/>
      <c r="Z2" s="14"/>
      <c r="AA2" s="4" t="s">
        <v>19</v>
      </c>
      <c r="AB2" s="4" t="s">
        <v>25</v>
      </c>
      <c r="AC2" s="5" t="s">
        <v>20</v>
      </c>
      <c r="AD2" s="5" t="s">
        <v>22</v>
      </c>
      <c r="AE2" s="5" t="s">
        <v>21</v>
      </c>
      <c r="AF2" s="5" t="s">
        <v>10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23</v>
      </c>
      <c r="AL2" s="4" t="s">
        <v>29</v>
      </c>
      <c r="AM2" s="5" t="s">
        <v>24</v>
      </c>
      <c r="AN2" s="5" t="s">
        <v>30</v>
      </c>
      <c r="AO2" s="5" t="s">
        <v>31</v>
      </c>
      <c r="AP2" s="5" t="s">
        <v>34</v>
      </c>
    </row>
    <row r="3" spans="2:42" s="19" customFormat="1">
      <c r="B3" s="13" t="s">
        <v>1</v>
      </c>
      <c r="C3" s="14" t="s">
        <v>2</v>
      </c>
      <c r="D3" s="14" t="s">
        <v>3</v>
      </c>
      <c r="E3" s="14" t="s">
        <v>35</v>
      </c>
      <c r="F3" s="15" t="s">
        <v>26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18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2">
      <c r="B4" s="8">
        <v>7</v>
      </c>
      <c r="C4" s="6">
        <v>9</v>
      </c>
      <c r="D4" s="6">
        <f>(C4-B4)+1</f>
        <v>3</v>
      </c>
      <c r="E4" s="6">
        <f>D4/2</f>
        <v>1.5</v>
      </c>
      <c r="F4" s="9">
        <v>1</v>
      </c>
      <c r="H4" s="8"/>
      <c r="I4" s="9"/>
      <c r="K4" s="30">
        <v>90</v>
      </c>
      <c r="L4" s="31">
        <v>91</v>
      </c>
      <c r="M4" s="31">
        <f t="shared" ref="M4:M27" si="0">(L4-K4)+1</f>
        <v>2</v>
      </c>
      <c r="N4" s="32">
        <v>1</v>
      </c>
      <c r="P4" s="8"/>
      <c r="R4" s="9"/>
      <c r="T4" s="8">
        <v>162</v>
      </c>
      <c r="U4" s="6">
        <v>188</v>
      </c>
      <c r="V4" s="9">
        <f>(U4-T4)+1</f>
        <v>27</v>
      </c>
      <c r="X4" s="8"/>
      <c r="Y4" s="9"/>
      <c r="AA4" s="6">
        <v>1200</v>
      </c>
    </row>
    <row r="5" spans="2:42">
      <c r="B5" s="8">
        <v>19</v>
      </c>
      <c r="C5" s="6">
        <v>23</v>
      </c>
      <c r="D5" s="6">
        <f t="shared" ref="D5:D62" si="1">(C5-B5)+1</f>
        <v>5</v>
      </c>
      <c r="E5" s="6">
        <f t="shared" ref="E5:E62" si="2">D5/2</f>
        <v>2.5</v>
      </c>
      <c r="F5" s="9">
        <v>1</v>
      </c>
      <c r="H5" s="8"/>
      <c r="I5" s="9"/>
      <c r="K5" s="33">
        <v>109</v>
      </c>
      <c r="L5" s="34">
        <v>112</v>
      </c>
      <c r="M5" s="34">
        <f t="shared" si="0"/>
        <v>4</v>
      </c>
      <c r="N5" s="35">
        <v>1</v>
      </c>
      <c r="P5" s="8"/>
      <c r="R5" s="9"/>
      <c r="T5" s="8">
        <v>590</v>
      </c>
      <c r="U5" s="6">
        <v>593</v>
      </c>
      <c r="V5" s="9">
        <f>(U5-T5)+1</f>
        <v>4</v>
      </c>
      <c r="X5" s="8"/>
      <c r="Y5" s="9"/>
    </row>
    <row r="6" spans="2:42">
      <c r="B6" s="8">
        <v>28</v>
      </c>
      <c r="C6" s="6">
        <v>30</v>
      </c>
      <c r="D6" s="6">
        <f t="shared" si="1"/>
        <v>3</v>
      </c>
      <c r="E6" s="6">
        <f t="shared" si="2"/>
        <v>1.5</v>
      </c>
      <c r="F6" s="9">
        <v>1</v>
      </c>
      <c r="H6" s="8"/>
      <c r="I6" s="9"/>
      <c r="K6" s="33">
        <v>119</v>
      </c>
      <c r="L6" s="34">
        <v>120</v>
      </c>
      <c r="M6" s="34">
        <f t="shared" si="0"/>
        <v>2</v>
      </c>
      <c r="N6" s="35">
        <v>1</v>
      </c>
      <c r="P6" s="8"/>
      <c r="R6" s="9"/>
      <c r="T6" s="8">
        <v>611</v>
      </c>
      <c r="U6" s="6">
        <v>615</v>
      </c>
      <c r="V6" s="9">
        <f>(U6-T6)+1</f>
        <v>5</v>
      </c>
      <c r="X6" s="8"/>
      <c r="Y6" s="9"/>
    </row>
    <row r="7" spans="2:42">
      <c r="B7" s="8">
        <v>43</v>
      </c>
      <c r="C7" s="6">
        <v>44</v>
      </c>
      <c r="D7" s="6">
        <f t="shared" si="1"/>
        <v>2</v>
      </c>
      <c r="E7" s="6">
        <f t="shared" si="2"/>
        <v>1</v>
      </c>
      <c r="F7" s="9">
        <v>1</v>
      </c>
      <c r="H7" s="8"/>
      <c r="I7" s="9"/>
      <c r="K7" s="33">
        <v>192</v>
      </c>
      <c r="L7" s="34">
        <v>193</v>
      </c>
      <c r="M7" s="34">
        <f t="shared" si="0"/>
        <v>2</v>
      </c>
      <c r="N7" s="35">
        <v>1</v>
      </c>
      <c r="P7" s="8"/>
      <c r="R7" s="9"/>
      <c r="T7" s="8">
        <v>652</v>
      </c>
      <c r="U7" s="6">
        <v>659</v>
      </c>
      <c r="V7" s="9">
        <f t="shared" ref="V7:V11" si="3">(U7-T7)+1</f>
        <v>8</v>
      </c>
      <c r="X7" s="8"/>
      <c r="Y7" s="9"/>
    </row>
    <row r="8" spans="2:42">
      <c r="B8" s="8">
        <v>52</v>
      </c>
      <c r="C8" s="6">
        <v>54</v>
      </c>
      <c r="D8" s="6">
        <f t="shared" si="1"/>
        <v>3</v>
      </c>
      <c r="E8" s="6">
        <f t="shared" si="2"/>
        <v>1.5</v>
      </c>
      <c r="F8" s="9">
        <v>1</v>
      </c>
      <c r="H8" s="8"/>
      <c r="I8" s="9"/>
      <c r="K8" s="30">
        <v>255</v>
      </c>
      <c r="L8" s="31">
        <v>256</v>
      </c>
      <c r="M8" s="31">
        <f t="shared" si="0"/>
        <v>2</v>
      </c>
      <c r="N8" s="32">
        <v>1</v>
      </c>
      <c r="P8" s="8"/>
      <c r="R8" s="9"/>
      <c r="T8" s="8">
        <v>712</v>
      </c>
      <c r="U8" s="6">
        <v>713</v>
      </c>
      <c r="V8" s="9">
        <f t="shared" si="3"/>
        <v>2</v>
      </c>
      <c r="X8" s="8"/>
      <c r="Y8" s="9"/>
    </row>
    <row r="9" spans="2:42">
      <c r="B9" s="8">
        <v>66</v>
      </c>
      <c r="C9" s="6">
        <v>66</v>
      </c>
      <c r="D9" s="6">
        <f t="shared" si="1"/>
        <v>1</v>
      </c>
      <c r="E9" s="6">
        <f t="shared" si="2"/>
        <v>0.5</v>
      </c>
      <c r="F9" s="9">
        <v>1</v>
      </c>
      <c r="H9" s="8"/>
      <c r="I9" s="9"/>
      <c r="K9" s="30">
        <v>274</v>
      </c>
      <c r="L9" s="31">
        <v>282</v>
      </c>
      <c r="M9" s="31">
        <f t="shared" si="0"/>
        <v>9</v>
      </c>
      <c r="N9" s="32">
        <v>1</v>
      </c>
      <c r="P9" s="8"/>
      <c r="R9" s="9"/>
      <c r="T9" s="8">
        <v>782</v>
      </c>
      <c r="U9" s="6">
        <v>784</v>
      </c>
      <c r="V9" s="9">
        <f t="shared" si="3"/>
        <v>3</v>
      </c>
      <c r="X9" s="8"/>
      <c r="Y9" s="9"/>
    </row>
    <row r="10" spans="2:42">
      <c r="B10" s="8">
        <v>71</v>
      </c>
      <c r="C10" s="6">
        <v>76</v>
      </c>
      <c r="D10" s="6">
        <f t="shared" si="1"/>
        <v>6</v>
      </c>
      <c r="E10" s="6">
        <f t="shared" si="2"/>
        <v>3</v>
      </c>
      <c r="F10" s="9">
        <v>1</v>
      </c>
      <c r="H10" s="8"/>
      <c r="I10" s="9"/>
      <c r="K10" s="33">
        <v>322</v>
      </c>
      <c r="L10" s="34">
        <v>324</v>
      </c>
      <c r="M10" s="34">
        <f t="shared" si="0"/>
        <v>3</v>
      </c>
      <c r="N10" s="35">
        <v>1</v>
      </c>
      <c r="P10" s="8"/>
      <c r="R10" s="9"/>
      <c r="T10" s="8">
        <v>837</v>
      </c>
      <c r="U10" s="6">
        <v>839</v>
      </c>
      <c r="V10" s="9">
        <f t="shared" si="3"/>
        <v>3</v>
      </c>
      <c r="X10" s="8"/>
      <c r="Y10" s="9"/>
    </row>
    <row r="11" spans="2:42">
      <c r="B11" s="8">
        <v>79</v>
      </c>
      <c r="C11" s="6">
        <v>83</v>
      </c>
      <c r="D11" s="6">
        <f t="shared" si="1"/>
        <v>5</v>
      </c>
      <c r="E11" s="6">
        <f t="shared" si="2"/>
        <v>2.5</v>
      </c>
      <c r="F11" s="9">
        <v>1</v>
      </c>
      <c r="H11" s="8"/>
      <c r="I11" s="9"/>
      <c r="K11" s="30">
        <v>326</v>
      </c>
      <c r="L11" s="31">
        <v>329</v>
      </c>
      <c r="M11" s="31">
        <f t="shared" si="0"/>
        <v>4</v>
      </c>
      <c r="N11" s="32">
        <v>1</v>
      </c>
      <c r="P11" s="8"/>
      <c r="R11" s="9"/>
      <c r="T11" s="8">
        <v>888</v>
      </c>
      <c r="U11" s="6">
        <v>890</v>
      </c>
      <c r="V11" s="9">
        <f t="shared" si="3"/>
        <v>3</v>
      </c>
      <c r="X11" s="8"/>
      <c r="Y11" s="9"/>
    </row>
    <row r="12" spans="2:42">
      <c r="B12" s="8">
        <v>86</v>
      </c>
      <c r="C12" s="6">
        <v>86</v>
      </c>
      <c r="D12" s="6">
        <f t="shared" si="1"/>
        <v>1</v>
      </c>
      <c r="E12" s="6">
        <f t="shared" si="2"/>
        <v>0.5</v>
      </c>
      <c r="F12" s="9">
        <v>1</v>
      </c>
      <c r="H12" s="8"/>
      <c r="I12" s="9"/>
      <c r="K12" s="30">
        <v>331</v>
      </c>
      <c r="L12" s="31">
        <v>335</v>
      </c>
      <c r="M12" s="31">
        <f t="shared" si="0"/>
        <v>5</v>
      </c>
      <c r="N12" s="32">
        <v>1</v>
      </c>
      <c r="P12" s="8"/>
      <c r="R12" s="9"/>
      <c r="T12" s="8"/>
      <c r="V12" s="9"/>
      <c r="X12" s="8"/>
      <c r="Y12" s="9"/>
    </row>
    <row r="13" spans="2:42">
      <c r="B13" s="8">
        <v>89</v>
      </c>
      <c r="C13" s="6">
        <v>89</v>
      </c>
      <c r="D13" s="6">
        <f t="shared" si="1"/>
        <v>1</v>
      </c>
      <c r="E13" s="6">
        <f t="shared" si="2"/>
        <v>0.5</v>
      </c>
      <c r="F13" s="9">
        <v>1</v>
      </c>
      <c r="H13" s="8"/>
      <c r="I13" s="9"/>
      <c r="K13" s="30">
        <v>338</v>
      </c>
      <c r="L13" s="31">
        <v>343</v>
      </c>
      <c r="M13" s="31">
        <f t="shared" si="0"/>
        <v>6</v>
      </c>
      <c r="N13" s="32">
        <v>1</v>
      </c>
      <c r="P13" s="8"/>
      <c r="R13" s="9"/>
      <c r="T13" s="8"/>
      <c r="V13" s="9"/>
      <c r="X13" s="8"/>
      <c r="Y13" s="9"/>
    </row>
    <row r="14" spans="2:42">
      <c r="B14" s="8">
        <v>94</v>
      </c>
      <c r="C14" s="6">
        <v>95</v>
      </c>
      <c r="D14" s="6">
        <f t="shared" si="1"/>
        <v>2</v>
      </c>
      <c r="E14" s="6">
        <f t="shared" si="2"/>
        <v>1</v>
      </c>
      <c r="F14" s="9">
        <v>1</v>
      </c>
      <c r="H14" s="8"/>
      <c r="I14" s="9"/>
      <c r="K14" s="30">
        <v>347</v>
      </c>
      <c r="L14" s="31">
        <v>352</v>
      </c>
      <c r="M14" s="31">
        <f t="shared" si="0"/>
        <v>6</v>
      </c>
      <c r="N14" s="32">
        <v>1</v>
      </c>
      <c r="P14" s="8"/>
      <c r="R14" s="9"/>
      <c r="T14" s="8"/>
      <c r="V14" s="9"/>
      <c r="X14" s="8"/>
      <c r="Y14" s="9"/>
    </row>
    <row r="15" spans="2:42">
      <c r="B15" s="8">
        <v>99</v>
      </c>
      <c r="C15" s="6">
        <v>101</v>
      </c>
      <c r="D15" s="6">
        <f t="shared" si="1"/>
        <v>3</v>
      </c>
      <c r="E15" s="6">
        <f t="shared" si="2"/>
        <v>1.5</v>
      </c>
      <c r="F15" s="9">
        <v>1</v>
      </c>
      <c r="H15" s="8"/>
      <c r="I15" s="9"/>
      <c r="K15" s="30">
        <v>364</v>
      </c>
      <c r="L15" s="31">
        <v>365</v>
      </c>
      <c r="M15" s="31">
        <f t="shared" si="0"/>
        <v>2</v>
      </c>
      <c r="N15" s="32">
        <v>1</v>
      </c>
      <c r="P15" s="8"/>
      <c r="R15" s="9"/>
      <c r="T15" s="8"/>
      <c r="V15" s="9"/>
      <c r="X15" s="8"/>
      <c r="Y15" s="9"/>
    </row>
    <row r="16" spans="2:42">
      <c r="B16" s="8">
        <v>218</v>
      </c>
      <c r="C16" s="6">
        <v>221</v>
      </c>
      <c r="D16" s="6">
        <f t="shared" si="1"/>
        <v>4</v>
      </c>
      <c r="E16" s="6">
        <f t="shared" si="2"/>
        <v>2</v>
      </c>
      <c r="F16" s="9">
        <v>1</v>
      </c>
      <c r="H16" s="8"/>
      <c r="I16" s="9"/>
      <c r="K16" s="30">
        <v>516</v>
      </c>
      <c r="L16" s="31">
        <v>523</v>
      </c>
      <c r="M16" s="31">
        <f t="shared" si="0"/>
        <v>8</v>
      </c>
      <c r="N16" s="32">
        <v>1</v>
      </c>
      <c r="P16" s="8"/>
      <c r="R16" s="9"/>
      <c r="T16" s="8"/>
      <c r="V16" s="9"/>
      <c r="X16" s="8"/>
      <c r="Y16" s="9"/>
    </row>
    <row r="17" spans="2:25">
      <c r="B17" s="8">
        <v>250</v>
      </c>
      <c r="C17" s="6">
        <v>254</v>
      </c>
      <c r="D17" s="6">
        <f t="shared" si="1"/>
        <v>5</v>
      </c>
      <c r="E17" s="6">
        <f t="shared" si="2"/>
        <v>2.5</v>
      </c>
      <c r="F17" s="9">
        <v>1</v>
      </c>
      <c r="H17" s="8"/>
      <c r="I17" s="9"/>
      <c r="K17" s="33">
        <v>543</v>
      </c>
      <c r="L17" s="34">
        <v>544</v>
      </c>
      <c r="M17" s="34">
        <f t="shared" si="0"/>
        <v>2</v>
      </c>
      <c r="N17" s="35">
        <v>1</v>
      </c>
      <c r="P17" s="8"/>
      <c r="R17" s="9"/>
      <c r="T17" s="8"/>
      <c r="V17" s="9"/>
      <c r="X17" s="8"/>
      <c r="Y17" s="9"/>
    </row>
    <row r="18" spans="2:25">
      <c r="B18" s="8">
        <v>273</v>
      </c>
      <c r="C18" s="6">
        <v>273</v>
      </c>
      <c r="D18" s="6">
        <f t="shared" si="1"/>
        <v>1</v>
      </c>
      <c r="E18" s="6">
        <f t="shared" si="2"/>
        <v>0.5</v>
      </c>
      <c r="F18" s="9">
        <v>1</v>
      </c>
      <c r="H18" s="8"/>
      <c r="I18" s="9"/>
      <c r="K18" s="30">
        <v>550</v>
      </c>
      <c r="L18" s="31">
        <v>551</v>
      </c>
      <c r="M18" s="31">
        <f t="shared" si="0"/>
        <v>2</v>
      </c>
      <c r="N18" s="32">
        <v>1</v>
      </c>
      <c r="P18" s="8"/>
      <c r="R18" s="9"/>
      <c r="T18" s="8"/>
      <c r="V18" s="9"/>
      <c r="X18" s="8"/>
      <c r="Y18" s="9"/>
    </row>
    <row r="19" spans="2:25">
      <c r="B19" s="8">
        <v>325</v>
      </c>
      <c r="C19" s="6">
        <v>325</v>
      </c>
      <c r="D19" s="6">
        <f t="shared" si="1"/>
        <v>1</v>
      </c>
      <c r="E19" s="6">
        <f t="shared" si="2"/>
        <v>0.5</v>
      </c>
      <c r="F19" s="9">
        <v>1</v>
      </c>
      <c r="H19" s="8"/>
      <c r="I19" s="9"/>
      <c r="K19" s="30">
        <v>560</v>
      </c>
      <c r="L19" s="31">
        <v>572</v>
      </c>
      <c r="M19" s="31">
        <f t="shared" si="0"/>
        <v>13</v>
      </c>
      <c r="N19" s="32">
        <v>1</v>
      </c>
      <c r="P19" s="8"/>
      <c r="R19" s="9"/>
      <c r="T19" s="8"/>
      <c r="V19" s="9"/>
      <c r="X19" s="8"/>
      <c r="Y19" s="9"/>
    </row>
    <row r="20" spans="2:25">
      <c r="B20" s="8">
        <v>330</v>
      </c>
      <c r="C20" s="6">
        <v>330</v>
      </c>
      <c r="D20" s="6">
        <f t="shared" si="1"/>
        <v>1</v>
      </c>
      <c r="E20" s="6">
        <f t="shared" si="2"/>
        <v>0.5</v>
      </c>
      <c r="F20" s="9">
        <v>1</v>
      </c>
      <c r="H20" s="8"/>
      <c r="I20" s="9"/>
      <c r="K20" s="30">
        <v>627</v>
      </c>
      <c r="L20" s="31">
        <v>631</v>
      </c>
      <c r="M20" s="31">
        <f t="shared" si="0"/>
        <v>5</v>
      </c>
      <c r="N20" s="32">
        <v>1</v>
      </c>
      <c r="P20" s="8"/>
      <c r="R20" s="9"/>
      <c r="T20" s="8"/>
      <c r="V20" s="9"/>
      <c r="X20" s="8"/>
      <c r="Y20" s="9"/>
    </row>
    <row r="21" spans="2:25">
      <c r="B21" s="8">
        <v>337</v>
      </c>
      <c r="C21" s="6">
        <v>337</v>
      </c>
      <c r="D21" s="6">
        <f t="shared" si="1"/>
        <v>1</v>
      </c>
      <c r="E21" s="6">
        <f t="shared" si="2"/>
        <v>0.5</v>
      </c>
      <c r="F21" s="9">
        <v>1</v>
      </c>
      <c r="H21" s="8"/>
      <c r="I21" s="9"/>
      <c r="K21" s="30">
        <v>730</v>
      </c>
      <c r="L21" s="31">
        <v>731</v>
      </c>
      <c r="M21" s="31">
        <f t="shared" si="0"/>
        <v>2</v>
      </c>
      <c r="N21" s="32">
        <v>1</v>
      </c>
      <c r="P21" s="8"/>
      <c r="R21" s="9"/>
      <c r="T21" s="8"/>
      <c r="V21" s="9"/>
      <c r="X21" s="8"/>
      <c r="Y21" s="9"/>
    </row>
    <row r="22" spans="2:25">
      <c r="B22" s="8">
        <v>345</v>
      </c>
      <c r="C22" s="6">
        <v>346</v>
      </c>
      <c r="D22" s="6">
        <f t="shared" si="1"/>
        <v>2</v>
      </c>
      <c r="E22" s="6">
        <f t="shared" si="2"/>
        <v>1</v>
      </c>
      <c r="F22" s="9">
        <v>1</v>
      </c>
      <c r="H22" s="8"/>
      <c r="I22" s="9"/>
      <c r="K22" s="30">
        <v>791</v>
      </c>
      <c r="L22" s="31">
        <v>793</v>
      </c>
      <c r="M22" s="31">
        <f t="shared" si="0"/>
        <v>3</v>
      </c>
      <c r="N22" s="32">
        <v>1</v>
      </c>
      <c r="P22" s="8"/>
      <c r="R22" s="9"/>
      <c r="T22" s="8"/>
      <c r="V22" s="9"/>
      <c r="X22" s="8"/>
      <c r="Y22" s="9"/>
    </row>
    <row r="23" spans="2:25">
      <c r="B23" s="8">
        <v>360</v>
      </c>
      <c r="C23" s="6">
        <v>363</v>
      </c>
      <c r="D23" s="6">
        <f t="shared" si="1"/>
        <v>4</v>
      </c>
      <c r="E23" s="6">
        <f t="shared" si="2"/>
        <v>2</v>
      </c>
      <c r="F23" s="9">
        <v>1</v>
      </c>
      <c r="H23" s="8"/>
      <c r="I23" s="9"/>
      <c r="K23" s="30">
        <v>845</v>
      </c>
      <c r="L23" s="31">
        <v>848</v>
      </c>
      <c r="M23" s="31">
        <f t="shared" si="0"/>
        <v>4</v>
      </c>
      <c r="N23" s="32">
        <v>1</v>
      </c>
      <c r="P23" s="8"/>
      <c r="R23" s="9"/>
      <c r="T23" s="8"/>
      <c r="V23" s="9"/>
      <c r="X23" s="8"/>
      <c r="Y23" s="9"/>
    </row>
    <row r="24" spans="2:25">
      <c r="B24" s="8">
        <v>476</v>
      </c>
      <c r="C24" s="6">
        <v>480</v>
      </c>
      <c r="D24" s="6">
        <f t="shared" si="1"/>
        <v>5</v>
      </c>
      <c r="E24" s="6">
        <f t="shared" si="2"/>
        <v>2.5</v>
      </c>
      <c r="F24" s="9">
        <v>1</v>
      </c>
      <c r="H24" s="8"/>
      <c r="I24" s="9"/>
      <c r="K24" s="30">
        <v>900</v>
      </c>
      <c r="L24" s="31">
        <v>907</v>
      </c>
      <c r="M24" s="31">
        <f t="shared" si="0"/>
        <v>8</v>
      </c>
      <c r="N24" s="32">
        <v>1</v>
      </c>
      <c r="P24" s="8"/>
      <c r="R24" s="9"/>
      <c r="T24" s="8"/>
      <c r="V24" s="9"/>
      <c r="X24" s="8"/>
      <c r="Y24" s="9"/>
    </row>
    <row r="25" spans="2:25">
      <c r="B25" s="8">
        <v>483</v>
      </c>
      <c r="C25" s="6">
        <v>484</v>
      </c>
      <c r="D25" s="6">
        <f t="shared" si="1"/>
        <v>2</v>
      </c>
      <c r="E25" s="6">
        <f t="shared" si="2"/>
        <v>1</v>
      </c>
      <c r="F25" s="9">
        <v>1</v>
      </c>
      <c r="H25" s="8"/>
      <c r="I25" s="9"/>
      <c r="K25" s="30">
        <v>1080</v>
      </c>
      <c r="L25" s="31">
        <v>1085</v>
      </c>
      <c r="M25" s="31">
        <f t="shared" si="0"/>
        <v>6</v>
      </c>
      <c r="N25" s="32">
        <v>1</v>
      </c>
      <c r="P25" s="8"/>
      <c r="R25" s="9"/>
      <c r="T25" s="8"/>
      <c r="V25" s="9"/>
      <c r="X25" s="8"/>
      <c r="Y25" s="9"/>
    </row>
    <row r="26" spans="2:25">
      <c r="B26" s="8">
        <v>515</v>
      </c>
      <c r="C26" s="6">
        <v>515</v>
      </c>
      <c r="D26" s="6">
        <f t="shared" si="1"/>
        <v>1</v>
      </c>
      <c r="E26" s="6">
        <f t="shared" si="2"/>
        <v>0.5</v>
      </c>
      <c r="F26" s="9">
        <v>1</v>
      </c>
      <c r="H26" s="8"/>
      <c r="I26" s="9"/>
      <c r="K26" s="30">
        <v>1110</v>
      </c>
      <c r="L26" s="31">
        <v>1111</v>
      </c>
      <c r="M26" s="31">
        <f t="shared" si="0"/>
        <v>2</v>
      </c>
      <c r="N26" s="32">
        <v>1</v>
      </c>
      <c r="P26" s="8"/>
      <c r="R26" s="9"/>
      <c r="T26" s="8"/>
      <c r="V26" s="9"/>
      <c r="X26" s="8"/>
      <c r="Y26" s="9"/>
    </row>
    <row r="27" spans="2:25">
      <c r="B27" s="8">
        <v>546</v>
      </c>
      <c r="C27" s="6">
        <v>549</v>
      </c>
      <c r="D27" s="6">
        <f t="shared" si="1"/>
        <v>4</v>
      </c>
      <c r="E27" s="6">
        <f t="shared" si="2"/>
        <v>2</v>
      </c>
      <c r="F27" s="9">
        <v>1</v>
      </c>
      <c r="H27" s="8"/>
      <c r="I27" s="9"/>
      <c r="K27" s="33">
        <v>1192</v>
      </c>
      <c r="L27" s="34">
        <v>1194</v>
      </c>
      <c r="M27" s="34">
        <f t="shared" si="0"/>
        <v>3</v>
      </c>
      <c r="N27" s="35">
        <v>1</v>
      </c>
      <c r="P27" s="8"/>
      <c r="R27" s="9"/>
      <c r="T27" s="8"/>
      <c r="V27" s="9"/>
      <c r="X27" s="8"/>
      <c r="Y27" s="9"/>
    </row>
    <row r="28" spans="2:25">
      <c r="B28" s="8">
        <v>556</v>
      </c>
      <c r="C28" s="6">
        <v>559</v>
      </c>
      <c r="D28" s="6">
        <f t="shared" si="1"/>
        <v>4</v>
      </c>
      <c r="E28" s="6">
        <f t="shared" si="2"/>
        <v>2</v>
      </c>
      <c r="F28" s="9">
        <v>1</v>
      </c>
      <c r="H28" s="8"/>
      <c r="I28" s="9"/>
      <c r="K28" s="8"/>
      <c r="N28" s="9"/>
      <c r="P28" s="8"/>
      <c r="R28" s="9"/>
      <c r="T28" s="8"/>
      <c r="V28" s="9"/>
      <c r="X28" s="8"/>
      <c r="Y28" s="9"/>
    </row>
    <row r="29" spans="2:25">
      <c r="B29" s="8">
        <v>602</v>
      </c>
      <c r="C29" s="6">
        <v>609</v>
      </c>
      <c r="D29" s="6">
        <f t="shared" si="1"/>
        <v>8</v>
      </c>
      <c r="E29" s="6">
        <f t="shared" si="2"/>
        <v>4</v>
      </c>
      <c r="F29" s="9">
        <v>1</v>
      </c>
      <c r="H29" s="8"/>
      <c r="I29" s="9"/>
      <c r="K29" s="8"/>
      <c r="N29" s="9"/>
      <c r="P29" s="8"/>
      <c r="R29" s="9"/>
      <c r="T29" s="8"/>
      <c r="V29" s="9"/>
      <c r="X29" s="8"/>
      <c r="Y29" s="9"/>
    </row>
    <row r="30" spans="2:25">
      <c r="B30" s="8">
        <v>626</v>
      </c>
      <c r="C30" s="6">
        <v>626</v>
      </c>
      <c r="D30" s="6">
        <f t="shared" si="1"/>
        <v>1</v>
      </c>
      <c r="E30" s="6">
        <f t="shared" si="2"/>
        <v>0.5</v>
      </c>
      <c r="F30" s="9">
        <v>1</v>
      </c>
      <c r="H30" s="8"/>
      <c r="I30" s="9"/>
      <c r="K30" s="8"/>
      <c r="N30" s="9"/>
      <c r="P30" s="8"/>
      <c r="R30" s="9"/>
      <c r="T30" s="8"/>
      <c r="V30" s="9"/>
      <c r="X30" s="8"/>
      <c r="Y30" s="9"/>
    </row>
    <row r="31" spans="2:25">
      <c r="B31" s="8">
        <v>668</v>
      </c>
      <c r="C31" s="6">
        <v>678</v>
      </c>
      <c r="D31" s="6">
        <f t="shared" si="1"/>
        <v>11</v>
      </c>
      <c r="E31" s="6">
        <f t="shared" si="2"/>
        <v>5.5</v>
      </c>
      <c r="F31" s="9">
        <v>1</v>
      </c>
      <c r="H31" s="8"/>
      <c r="I31" s="9"/>
      <c r="K31" s="8"/>
      <c r="N31" s="9"/>
      <c r="P31" s="8"/>
      <c r="R31" s="9"/>
      <c r="T31" s="8"/>
      <c r="V31" s="9"/>
      <c r="X31" s="8"/>
      <c r="Y31" s="9"/>
    </row>
    <row r="32" spans="2:25">
      <c r="B32" s="8">
        <v>683</v>
      </c>
      <c r="C32" s="6">
        <v>686</v>
      </c>
      <c r="D32" s="6">
        <f t="shared" si="1"/>
        <v>4</v>
      </c>
      <c r="E32" s="6">
        <f t="shared" si="2"/>
        <v>2</v>
      </c>
      <c r="F32" s="9">
        <v>1</v>
      </c>
      <c r="H32" s="8"/>
      <c r="I32" s="9"/>
      <c r="K32" s="8"/>
      <c r="N32" s="9"/>
      <c r="P32" s="8"/>
      <c r="R32" s="9"/>
      <c r="T32" s="8"/>
      <c r="V32" s="9"/>
      <c r="X32" s="8"/>
      <c r="Y32" s="9"/>
    </row>
    <row r="33" spans="2:25">
      <c r="B33" s="8">
        <v>721</v>
      </c>
      <c r="C33" s="6">
        <v>724</v>
      </c>
      <c r="D33" s="6">
        <f t="shared" si="1"/>
        <v>4</v>
      </c>
      <c r="E33" s="6">
        <f t="shared" si="2"/>
        <v>2</v>
      </c>
      <c r="F33" s="9">
        <v>1</v>
      </c>
      <c r="H33" s="8"/>
      <c r="I33" s="9"/>
      <c r="K33" s="8"/>
      <c r="N33" s="9"/>
      <c r="P33" s="8"/>
      <c r="R33" s="9"/>
      <c r="T33" s="8"/>
      <c r="V33" s="9"/>
      <c r="X33" s="8"/>
      <c r="Y33" s="9"/>
    </row>
    <row r="34" spans="2:25">
      <c r="B34" s="8">
        <v>727</v>
      </c>
      <c r="C34" s="6">
        <v>729</v>
      </c>
      <c r="D34" s="6">
        <f t="shared" si="1"/>
        <v>3</v>
      </c>
      <c r="E34" s="6">
        <f t="shared" si="2"/>
        <v>1.5</v>
      </c>
      <c r="F34" s="9">
        <v>1</v>
      </c>
      <c r="H34" s="8"/>
      <c r="I34" s="9"/>
      <c r="K34" s="8"/>
      <c r="N34" s="9"/>
      <c r="P34" s="8"/>
      <c r="R34" s="9"/>
      <c r="T34" s="8"/>
      <c r="V34" s="9"/>
      <c r="X34" s="8"/>
      <c r="Y34" s="9"/>
    </row>
    <row r="35" spans="2:25">
      <c r="B35" s="8">
        <v>742</v>
      </c>
      <c r="C35" s="6">
        <v>744</v>
      </c>
      <c r="D35" s="6">
        <f t="shared" si="1"/>
        <v>3</v>
      </c>
      <c r="E35" s="6">
        <f t="shared" si="2"/>
        <v>1.5</v>
      </c>
      <c r="F35" s="9">
        <v>1</v>
      </c>
      <c r="H35" s="8"/>
      <c r="I35" s="9"/>
      <c r="K35" s="8"/>
      <c r="N35" s="9"/>
      <c r="P35" s="8"/>
      <c r="R35" s="9"/>
      <c r="T35" s="8"/>
      <c r="V35" s="9"/>
      <c r="X35" s="8"/>
      <c r="Y35" s="9"/>
    </row>
    <row r="36" spans="2:25">
      <c r="B36" s="8">
        <v>768</v>
      </c>
      <c r="C36" s="6">
        <v>771</v>
      </c>
      <c r="D36" s="6">
        <f t="shared" si="1"/>
        <v>4</v>
      </c>
      <c r="E36" s="6">
        <f t="shared" si="2"/>
        <v>2</v>
      </c>
      <c r="F36" s="9">
        <v>1</v>
      </c>
      <c r="H36" s="8"/>
      <c r="I36" s="9"/>
      <c r="K36" s="8"/>
      <c r="N36" s="9"/>
      <c r="P36" s="8"/>
      <c r="R36" s="9"/>
      <c r="T36" s="8"/>
      <c r="V36" s="9"/>
      <c r="X36" s="8"/>
      <c r="Y36" s="9"/>
    </row>
    <row r="37" spans="2:25">
      <c r="B37" s="8">
        <v>777</v>
      </c>
      <c r="C37" s="6">
        <v>781</v>
      </c>
      <c r="D37" s="6">
        <f t="shared" si="1"/>
        <v>5</v>
      </c>
      <c r="E37" s="6">
        <f t="shared" si="2"/>
        <v>2.5</v>
      </c>
      <c r="F37" s="9">
        <v>1</v>
      </c>
      <c r="H37" s="8"/>
      <c r="I37" s="9"/>
      <c r="K37" s="8"/>
      <c r="N37" s="9"/>
      <c r="P37" s="8"/>
      <c r="R37" s="9"/>
      <c r="T37" s="8"/>
      <c r="V37" s="9"/>
      <c r="X37" s="8"/>
      <c r="Y37" s="9"/>
    </row>
    <row r="38" spans="2:25">
      <c r="B38" s="8">
        <v>789</v>
      </c>
      <c r="C38" s="6">
        <v>789</v>
      </c>
      <c r="D38" s="6">
        <f t="shared" si="1"/>
        <v>1</v>
      </c>
      <c r="E38" s="6">
        <f t="shared" si="2"/>
        <v>0.5</v>
      </c>
      <c r="F38" s="9">
        <v>1</v>
      </c>
      <c r="H38" s="8"/>
      <c r="I38" s="9"/>
      <c r="K38" s="8"/>
      <c r="N38" s="9"/>
      <c r="P38" s="8"/>
      <c r="R38" s="9"/>
      <c r="T38" s="8"/>
      <c r="V38" s="9"/>
      <c r="X38" s="8"/>
      <c r="Y38" s="9"/>
    </row>
    <row r="39" spans="2:25">
      <c r="B39" s="8">
        <v>803</v>
      </c>
      <c r="C39" s="6">
        <v>807</v>
      </c>
      <c r="D39" s="6">
        <f t="shared" si="1"/>
        <v>5</v>
      </c>
      <c r="E39" s="6">
        <f t="shared" si="2"/>
        <v>2.5</v>
      </c>
      <c r="F39" s="9">
        <v>1</v>
      </c>
      <c r="H39" s="8"/>
      <c r="I39" s="9"/>
      <c r="K39" s="8"/>
      <c r="N39" s="9"/>
      <c r="P39" s="8"/>
      <c r="R39" s="9"/>
      <c r="T39" s="8"/>
      <c r="V39" s="9"/>
      <c r="X39" s="8"/>
      <c r="Y39" s="9"/>
    </row>
    <row r="40" spans="2:25">
      <c r="B40" s="8">
        <v>822</v>
      </c>
      <c r="C40" s="6">
        <v>822</v>
      </c>
      <c r="D40" s="6">
        <f t="shared" si="1"/>
        <v>1</v>
      </c>
      <c r="E40" s="6">
        <f t="shared" si="2"/>
        <v>0.5</v>
      </c>
      <c r="F40" s="9">
        <v>1</v>
      </c>
      <c r="H40" s="8"/>
      <c r="I40" s="9"/>
      <c r="K40" s="8"/>
      <c r="N40" s="9"/>
      <c r="P40" s="8"/>
      <c r="R40" s="9"/>
      <c r="T40" s="8"/>
      <c r="V40" s="9"/>
      <c r="X40" s="8"/>
      <c r="Y40" s="9"/>
    </row>
    <row r="41" spans="2:25">
      <c r="B41" s="8">
        <v>824</v>
      </c>
      <c r="C41" s="6">
        <v>825</v>
      </c>
      <c r="D41" s="6">
        <f t="shared" si="1"/>
        <v>2</v>
      </c>
      <c r="E41" s="6">
        <f t="shared" si="2"/>
        <v>1</v>
      </c>
      <c r="F41" s="9">
        <v>1</v>
      </c>
      <c r="H41" s="8"/>
      <c r="I41" s="9"/>
      <c r="K41" s="8"/>
      <c r="N41" s="9"/>
      <c r="P41" s="8"/>
      <c r="R41" s="9"/>
      <c r="T41" s="8"/>
      <c r="V41" s="9"/>
      <c r="X41" s="8"/>
      <c r="Y41" s="9"/>
    </row>
    <row r="42" spans="2:25">
      <c r="B42" s="8">
        <v>831</v>
      </c>
      <c r="C42" s="6">
        <v>836</v>
      </c>
      <c r="D42" s="6">
        <f t="shared" si="1"/>
        <v>6</v>
      </c>
      <c r="E42" s="6">
        <f t="shared" si="2"/>
        <v>3</v>
      </c>
      <c r="F42" s="9">
        <v>1</v>
      </c>
      <c r="H42" s="8"/>
      <c r="I42" s="9"/>
      <c r="K42" s="8"/>
      <c r="N42" s="9"/>
      <c r="P42" s="8"/>
      <c r="R42" s="9"/>
      <c r="T42" s="8"/>
      <c r="V42" s="9"/>
      <c r="X42" s="8"/>
      <c r="Y42" s="9"/>
    </row>
    <row r="43" spans="2:25">
      <c r="B43" s="8">
        <v>840</v>
      </c>
      <c r="C43" s="6">
        <v>842</v>
      </c>
      <c r="D43" s="6">
        <f t="shared" si="1"/>
        <v>3</v>
      </c>
      <c r="E43" s="6">
        <f t="shared" si="2"/>
        <v>1.5</v>
      </c>
      <c r="F43" s="9">
        <v>1</v>
      </c>
      <c r="H43" s="8"/>
      <c r="I43" s="9"/>
      <c r="K43" s="8"/>
      <c r="N43" s="9"/>
      <c r="P43" s="8"/>
      <c r="R43" s="9"/>
      <c r="T43" s="8"/>
      <c r="V43" s="9"/>
      <c r="X43" s="8"/>
      <c r="Y43" s="9"/>
    </row>
    <row r="44" spans="2:25">
      <c r="B44" s="8">
        <v>844</v>
      </c>
      <c r="C44" s="6">
        <v>844</v>
      </c>
      <c r="D44" s="6">
        <f t="shared" si="1"/>
        <v>1</v>
      </c>
      <c r="E44" s="6">
        <f t="shared" si="2"/>
        <v>0.5</v>
      </c>
      <c r="F44" s="9">
        <v>1</v>
      </c>
      <c r="H44" s="8"/>
      <c r="I44" s="9"/>
      <c r="K44" s="8"/>
      <c r="N44" s="9"/>
      <c r="P44" s="8"/>
      <c r="R44" s="9"/>
      <c r="T44" s="8"/>
      <c r="V44" s="9"/>
      <c r="X44" s="8"/>
      <c r="Y44" s="9"/>
    </row>
    <row r="45" spans="2:25">
      <c r="B45" s="8">
        <v>858</v>
      </c>
      <c r="C45" s="6">
        <v>860</v>
      </c>
      <c r="D45" s="6">
        <f t="shared" si="1"/>
        <v>3</v>
      </c>
      <c r="E45" s="6">
        <f t="shared" si="2"/>
        <v>1.5</v>
      </c>
      <c r="F45" s="9">
        <v>1</v>
      </c>
      <c r="H45" s="8"/>
      <c r="I45" s="9"/>
      <c r="K45" s="8"/>
      <c r="N45" s="9"/>
      <c r="P45" s="8"/>
      <c r="R45" s="9"/>
      <c r="T45" s="8"/>
      <c r="V45" s="9"/>
      <c r="X45" s="8"/>
      <c r="Y45" s="9"/>
    </row>
    <row r="46" spans="2:25">
      <c r="B46" s="8">
        <v>886</v>
      </c>
      <c r="C46" s="6">
        <v>886</v>
      </c>
      <c r="D46" s="6">
        <f t="shared" si="1"/>
        <v>1</v>
      </c>
      <c r="E46" s="6">
        <f t="shared" si="2"/>
        <v>0.5</v>
      </c>
      <c r="F46" s="9">
        <v>1</v>
      </c>
      <c r="H46" s="8"/>
      <c r="I46" s="9"/>
      <c r="K46" s="8"/>
      <c r="N46" s="9"/>
      <c r="P46" s="8"/>
      <c r="R46" s="9"/>
      <c r="T46" s="8"/>
      <c r="V46" s="9"/>
      <c r="X46" s="8"/>
      <c r="Y46" s="9"/>
    </row>
    <row r="47" spans="2:25">
      <c r="B47" s="8">
        <v>895</v>
      </c>
      <c r="C47" s="6">
        <v>899</v>
      </c>
      <c r="D47" s="6">
        <f t="shared" si="1"/>
        <v>5</v>
      </c>
      <c r="E47" s="6">
        <f t="shared" si="2"/>
        <v>2.5</v>
      </c>
      <c r="F47" s="9">
        <v>1</v>
      </c>
      <c r="H47" s="8"/>
      <c r="I47" s="9"/>
      <c r="K47" s="8"/>
      <c r="N47" s="9"/>
      <c r="P47" s="8"/>
      <c r="R47" s="9"/>
      <c r="T47" s="8"/>
      <c r="V47" s="9"/>
      <c r="X47" s="8"/>
      <c r="Y47" s="9"/>
    </row>
    <row r="48" spans="2:25">
      <c r="B48" s="8">
        <v>962</v>
      </c>
      <c r="C48" s="6">
        <v>986</v>
      </c>
      <c r="D48" s="6">
        <f t="shared" si="1"/>
        <v>25</v>
      </c>
      <c r="E48" s="6">
        <f t="shared" si="2"/>
        <v>12.5</v>
      </c>
      <c r="F48" s="9">
        <v>1</v>
      </c>
      <c r="H48" s="8"/>
      <c r="I48" s="9"/>
      <c r="K48" s="8"/>
      <c r="N48" s="9"/>
      <c r="P48" s="8"/>
      <c r="R48" s="9"/>
      <c r="T48" s="8"/>
      <c r="V48" s="9"/>
      <c r="X48" s="8"/>
      <c r="Y48" s="9"/>
    </row>
    <row r="49" spans="2:25">
      <c r="B49" s="8">
        <v>992</v>
      </c>
      <c r="C49" s="6">
        <v>993</v>
      </c>
      <c r="D49" s="6">
        <f t="shared" si="1"/>
        <v>2</v>
      </c>
      <c r="E49" s="6">
        <f t="shared" si="2"/>
        <v>1</v>
      </c>
      <c r="F49" s="9">
        <v>1</v>
      </c>
      <c r="H49" s="8"/>
      <c r="I49" s="9"/>
      <c r="K49" s="8"/>
      <c r="N49" s="9"/>
      <c r="P49" s="8"/>
      <c r="R49" s="9"/>
      <c r="T49" s="8"/>
      <c r="V49" s="9"/>
      <c r="X49" s="8"/>
      <c r="Y49" s="9"/>
    </row>
    <row r="50" spans="2:25">
      <c r="B50" s="8">
        <v>1008</v>
      </c>
      <c r="C50" s="6">
        <v>1008</v>
      </c>
      <c r="D50" s="6">
        <f t="shared" si="1"/>
        <v>1</v>
      </c>
      <c r="E50" s="6">
        <f t="shared" si="2"/>
        <v>0.5</v>
      </c>
      <c r="F50" s="9">
        <v>1</v>
      </c>
      <c r="H50" s="8"/>
      <c r="I50" s="9"/>
      <c r="K50" s="8"/>
      <c r="N50" s="9"/>
      <c r="P50" s="8"/>
      <c r="R50" s="9"/>
      <c r="T50" s="8"/>
      <c r="V50" s="9"/>
      <c r="X50" s="8"/>
      <c r="Y50" s="9"/>
    </row>
    <row r="51" spans="2:25">
      <c r="B51" s="8">
        <v>1021</v>
      </c>
      <c r="C51" s="6">
        <v>1030</v>
      </c>
      <c r="D51" s="6">
        <f t="shared" si="1"/>
        <v>10</v>
      </c>
      <c r="E51" s="6">
        <f t="shared" si="2"/>
        <v>5</v>
      </c>
      <c r="F51" s="9">
        <v>1</v>
      </c>
      <c r="H51" s="8"/>
      <c r="I51" s="9"/>
      <c r="K51" s="8"/>
      <c r="N51" s="9"/>
      <c r="P51" s="8"/>
      <c r="R51" s="9"/>
      <c r="T51" s="8"/>
      <c r="V51" s="9"/>
      <c r="X51" s="8"/>
      <c r="Y51" s="9"/>
    </row>
    <row r="52" spans="2:25">
      <c r="B52" s="8">
        <v>1039</v>
      </c>
      <c r="C52" s="6">
        <v>1048</v>
      </c>
      <c r="D52" s="6">
        <f t="shared" si="1"/>
        <v>10</v>
      </c>
      <c r="E52" s="6">
        <f t="shared" si="2"/>
        <v>5</v>
      </c>
      <c r="F52" s="9">
        <v>1</v>
      </c>
      <c r="H52" s="8"/>
      <c r="I52" s="9"/>
      <c r="K52" s="8"/>
      <c r="N52" s="9"/>
      <c r="P52" s="8"/>
      <c r="R52" s="9"/>
      <c r="T52" s="8"/>
      <c r="V52" s="9"/>
      <c r="X52" s="8"/>
      <c r="Y52" s="9"/>
    </row>
    <row r="53" spans="2:25">
      <c r="B53" s="8">
        <v>1053</v>
      </c>
      <c r="C53" s="6">
        <v>1056</v>
      </c>
      <c r="D53" s="6">
        <f t="shared" si="1"/>
        <v>4</v>
      </c>
      <c r="E53" s="6">
        <f t="shared" si="2"/>
        <v>2</v>
      </c>
      <c r="F53" s="9">
        <v>1</v>
      </c>
      <c r="H53" s="8"/>
      <c r="I53" s="9"/>
      <c r="K53" s="8"/>
      <c r="N53" s="9"/>
      <c r="P53" s="8"/>
      <c r="R53" s="9"/>
      <c r="T53" s="8"/>
      <c r="V53" s="9"/>
      <c r="X53" s="8"/>
      <c r="Y53" s="9"/>
    </row>
    <row r="54" spans="2:25">
      <c r="B54" s="8">
        <v>1079</v>
      </c>
      <c r="C54" s="6">
        <v>1079</v>
      </c>
      <c r="D54" s="6">
        <f t="shared" si="1"/>
        <v>1</v>
      </c>
      <c r="E54" s="6">
        <f t="shared" si="2"/>
        <v>0.5</v>
      </c>
      <c r="F54" s="9">
        <v>1</v>
      </c>
      <c r="H54" s="8"/>
      <c r="I54" s="9"/>
      <c r="K54" s="8"/>
      <c r="N54" s="9"/>
      <c r="P54" s="8"/>
      <c r="R54" s="9"/>
      <c r="T54" s="8"/>
      <c r="V54" s="9"/>
      <c r="X54" s="8"/>
      <c r="Y54" s="9"/>
    </row>
    <row r="55" spans="2:25">
      <c r="B55" s="8">
        <v>1086</v>
      </c>
      <c r="C55" s="6">
        <v>1086</v>
      </c>
      <c r="D55" s="6">
        <f t="shared" si="1"/>
        <v>1</v>
      </c>
      <c r="E55" s="6">
        <f t="shared" si="2"/>
        <v>0.5</v>
      </c>
      <c r="F55" s="9">
        <v>1</v>
      </c>
      <c r="H55" s="8"/>
      <c r="I55" s="9"/>
      <c r="K55" s="8"/>
      <c r="N55" s="9"/>
      <c r="P55" s="8"/>
      <c r="R55" s="9"/>
      <c r="T55" s="8"/>
      <c r="V55" s="9"/>
      <c r="X55" s="8"/>
      <c r="Y55" s="9"/>
    </row>
    <row r="56" spans="2:25">
      <c r="B56" s="8">
        <v>1097</v>
      </c>
      <c r="C56" s="6">
        <v>1099</v>
      </c>
      <c r="D56" s="6">
        <f t="shared" si="1"/>
        <v>3</v>
      </c>
      <c r="E56" s="6">
        <f t="shared" si="2"/>
        <v>1.5</v>
      </c>
      <c r="F56" s="9">
        <v>1</v>
      </c>
      <c r="H56" s="8"/>
      <c r="I56" s="9"/>
      <c r="K56" s="8"/>
      <c r="N56" s="9"/>
      <c r="P56" s="8"/>
      <c r="R56" s="9"/>
      <c r="T56" s="8"/>
      <c r="V56" s="9"/>
      <c r="X56" s="8"/>
      <c r="Y56" s="9"/>
    </row>
    <row r="57" spans="2:25">
      <c r="B57" s="8">
        <v>1108</v>
      </c>
      <c r="C57" s="6">
        <v>1109</v>
      </c>
      <c r="D57" s="6">
        <f t="shared" si="1"/>
        <v>2</v>
      </c>
      <c r="E57" s="6">
        <f t="shared" si="2"/>
        <v>1</v>
      </c>
      <c r="F57" s="9">
        <v>1</v>
      </c>
      <c r="H57" s="8"/>
      <c r="I57" s="9"/>
      <c r="K57" s="8"/>
      <c r="N57" s="9"/>
      <c r="P57" s="8"/>
      <c r="R57" s="9"/>
      <c r="T57" s="8"/>
      <c r="V57" s="9"/>
      <c r="X57" s="8"/>
      <c r="Y57" s="9"/>
    </row>
    <row r="58" spans="2:25">
      <c r="B58" s="8">
        <v>1114</v>
      </c>
      <c r="C58" s="6">
        <v>1114</v>
      </c>
      <c r="D58" s="6">
        <f t="shared" si="1"/>
        <v>1</v>
      </c>
      <c r="E58" s="6">
        <f t="shared" si="2"/>
        <v>0.5</v>
      </c>
      <c r="F58" s="9">
        <v>1</v>
      </c>
      <c r="H58" s="8"/>
      <c r="I58" s="9"/>
      <c r="K58" s="8"/>
      <c r="N58" s="9"/>
      <c r="P58" s="8"/>
      <c r="R58" s="9"/>
      <c r="T58" s="8"/>
      <c r="V58" s="9"/>
      <c r="X58" s="8"/>
      <c r="Y58" s="9"/>
    </row>
    <row r="59" spans="2:25">
      <c r="B59" s="8">
        <v>1152</v>
      </c>
      <c r="C59" s="6">
        <v>1155</v>
      </c>
      <c r="D59" s="6">
        <f t="shared" si="1"/>
        <v>4</v>
      </c>
      <c r="E59" s="6">
        <f t="shared" si="2"/>
        <v>2</v>
      </c>
      <c r="F59" s="9">
        <v>1</v>
      </c>
      <c r="H59" s="8"/>
      <c r="I59" s="9"/>
      <c r="K59" s="8"/>
      <c r="N59" s="9"/>
      <c r="P59" s="8"/>
      <c r="R59" s="9"/>
      <c r="T59" s="8"/>
      <c r="V59" s="9"/>
      <c r="X59" s="8"/>
      <c r="Y59" s="9"/>
    </row>
    <row r="60" spans="2:25">
      <c r="B60" s="8">
        <v>1163</v>
      </c>
      <c r="C60" s="6">
        <v>1172</v>
      </c>
      <c r="D60" s="6">
        <f t="shared" si="1"/>
        <v>10</v>
      </c>
      <c r="E60" s="6">
        <f t="shared" si="2"/>
        <v>5</v>
      </c>
      <c r="F60" s="9">
        <v>1</v>
      </c>
      <c r="H60" s="8"/>
      <c r="I60" s="9"/>
      <c r="K60" s="8"/>
      <c r="N60" s="9"/>
      <c r="P60" s="8"/>
      <c r="R60" s="9"/>
      <c r="T60" s="8"/>
      <c r="V60" s="9"/>
      <c r="X60" s="8"/>
      <c r="Y60" s="9"/>
    </row>
    <row r="61" spans="2:25">
      <c r="B61" s="8">
        <v>1177</v>
      </c>
      <c r="C61" s="6">
        <v>1177</v>
      </c>
      <c r="D61" s="6">
        <f t="shared" si="1"/>
        <v>1</v>
      </c>
      <c r="E61" s="6">
        <f t="shared" si="2"/>
        <v>0.5</v>
      </c>
      <c r="F61" s="9">
        <v>1</v>
      </c>
      <c r="H61" s="8"/>
      <c r="I61" s="9"/>
      <c r="K61" s="8"/>
      <c r="N61" s="9"/>
      <c r="P61" s="8"/>
      <c r="R61" s="9"/>
      <c r="T61" s="8"/>
      <c r="V61" s="9"/>
      <c r="X61" s="8"/>
      <c r="Y61" s="9"/>
    </row>
    <row r="62" spans="2:25">
      <c r="B62" s="8">
        <v>1181</v>
      </c>
      <c r="C62" s="6">
        <v>1181</v>
      </c>
      <c r="D62" s="6">
        <f t="shared" si="1"/>
        <v>1</v>
      </c>
      <c r="E62" s="6">
        <f t="shared" si="2"/>
        <v>0.5</v>
      </c>
      <c r="F62" s="9">
        <v>1</v>
      </c>
      <c r="H62" s="8"/>
      <c r="I62" s="9"/>
      <c r="K62" s="8"/>
      <c r="N62" s="9"/>
      <c r="P62" s="8"/>
      <c r="R62" s="9"/>
      <c r="T62" s="8"/>
      <c r="V62" s="9"/>
      <c r="X62" s="8"/>
      <c r="Y62" s="9"/>
    </row>
    <row r="63" spans="2:25">
      <c r="B63" s="10"/>
      <c r="C63" s="11"/>
      <c r="D63" s="11"/>
      <c r="E63" s="11"/>
      <c r="F63" s="12"/>
      <c r="H63" s="10"/>
      <c r="I63" s="12"/>
      <c r="K63" s="10"/>
      <c r="L63" s="11"/>
      <c r="M63" s="11"/>
      <c r="N63" s="12"/>
      <c r="P63" s="10"/>
      <c r="Q63" s="11"/>
      <c r="R63" s="12"/>
      <c r="T63" s="10"/>
      <c r="U63" s="11"/>
      <c r="V63" s="12"/>
      <c r="X63" s="10"/>
      <c r="Y63" s="12"/>
    </row>
    <row r="65" spans="2:42">
      <c r="D65" s="6">
        <f>SUM(D4:D63)</f>
        <v>217</v>
      </c>
      <c r="F65" s="6">
        <f>SUM(F4:F63)</f>
        <v>59</v>
      </c>
      <c r="I65" s="6">
        <f>SUM(I4:I63)</f>
        <v>0</v>
      </c>
      <c r="M65" s="6">
        <f>SUM(M4:M63)</f>
        <v>105</v>
      </c>
      <c r="N65" s="6">
        <f>SUM(N4:N63)</f>
        <v>24</v>
      </c>
      <c r="R65" s="6">
        <f>SUM(R4:R63)</f>
        <v>0</v>
      </c>
      <c r="V65" s="6">
        <f>SUM(V4:V63)</f>
        <v>55</v>
      </c>
      <c r="Y65" s="6">
        <f>SUM(Y4:Y63)</f>
        <v>0</v>
      </c>
      <c r="AA65" s="6">
        <f>SUM(AA4:AA63)</f>
        <v>1200</v>
      </c>
      <c r="AB65" s="6">
        <f>AA65-(R65+V65+Y65)</f>
        <v>1145</v>
      </c>
      <c r="AC65" s="7">
        <f>((D65+I65)/AB65)*100</f>
        <v>18.951965065502183</v>
      </c>
      <c r="AD65" s="7">
        <f>100-AC65</f>
        <v>81.048034934497821</v>
      </c>
      <c r="AE65" s="7">
        <f>(M65/AB65)*100</f>
        <v>9.1703056768558966</v>
      </c>
      <c r="AF65" s="7">
        <f>B4/120</f>
        <v>5.8333333333333334E-2</v>
      </c>
      <c r="AG65" s="7" t="s">
        <v>33</v>
      </c>
      <c r="AH65" s="7" t="s">
        <v>33</v>
      </c>
      <c r="AI65" s="7">
        <f>I65</f>
        <v>0</v>
      </c>
      <c r="AJ65" s="7" t="s">
        <v>33</v>
      </c>
      <c r="AK65" s="7" t="s">
        <v>33</v>
      </c>
      <c r="AL65" s="7">
        <f>F65+I65</f>
        <v>59</v>
      </c>
      <c r="AM65" s="7">
        <f>(SUM(F67:F68)/AL65)*100</f>
        <v>30.508474576271187</v>
      </c>
      <c r="AN65" s="7">
        <f>(SUM(F67:F68)/N65)*100</f>
        <v>75</v>
      </c>
      <c r="AO65" s="7">
        <f>(AVERAGE(M4,M8:M9,M11:M16,M18:M26)/2)</f>
        <v>2.4722222222222223</v>
      </c>
      <c r="AP65" s="7">
        <f>AVERAGE(D4:D62)/2</f>
        <v>1.8389830508474576</v>
      </c>
    </row>
    <row r="67" spans="2:42">
      <c r="B67" s="36" t="s">
        <v>27</v>
      </c>
      <c r="F67" s="6">
        <v>18</v>
      </c>
    </row>
    <row r="68" spans="2:42">
      <c r="B68" s="37" t="s">
        <v>28</v>
      </c>
      <c r="F68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7"/>
  <sheetViews>
    <sheetView workbookViewId="0">
      <selection activeCell="F19" sqref="F19"/>
    </sheetView>
  </sheetViews>
  <sheetFormatPr baseColWidth="10" defaultRowHeight="15"/>
  <cols>
    <col min="1" max="1" width="3.33203125" customWidth="1"/>
    <col min="14" max="14" width="12.83203125" customWidth="1"/>
  </cols>
  <sheetData>
    <row r="1" spans="2:16" ht="11" customHeight="1"/>
    <row r="2" spans="2:16" ht="80">
      <c r="B2" s="3" t="s">
        <v>15</v>
      </c>
      <c r="C2" s="2" t="s">
        <v>20</v>
      </c>
      <c r="D2" s="2" t="s">
        <v>22</v>
      </c>
      <c r="E2" s="2" t="s">
        <v>21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23</v>
      </c>
      <c r="L2" s="23" t="s">
        <v>29</v>
      </c>
      <c r="M2" s="2" t="s">
        <v>24</v>
      </c>
      <c r="N2" s="2" t="s">
        <v>30</v>
      </c>
      <c r="O2" s="2" t="s">
        <v>31</v>
      </c>
      <c r="P2" s="2" t="s">
        <v>34</v>
      </c>
    </row>
    <row r="3" spans="2:16">
      <c r="B3">
        <v>1</v>
      </c>
      <c r="C3" s="1">
        <v>22.212389380530972</v>
      </c>
      <c r="D3" s="1">
        <v>77.787610619469035</v>
      </c>
      <c r="E3" s="1">
        <v>13.362831858407079</v>
      </c>
      <c r="F3" s="1">
        <v>0.55000000000000004</v>
      </c>
      <c r="G3" s="1" t="s">
        <v>33</v>
      </c>
      <c r="H3" s="1" t="s">
        <v>33</v>
      </c>
      <c r="I3" s="1">
        <v>0</v>
      </c>
      <c r="J3" s="1" t="s">
        <v>33</v>
      </c>
      <c r="K3" s="1" t="s">
        <v>33</v>
      </c>
      <c r="L3" s="1">
        <v>60</v>
      </c>
      <c r="M3" s="1">
        <v>21.666666666666668</v>
      </c>
      <c r="N3" s="1">
        <v>59.090909090909093</v>
      </c>
      <c r="O3" s="1">
        <v>2.9230769230769229</v>
      </c>
      <c r="P3" s="1">
        <v>2.09</v>
      </c>
    </row>
    <row r="4" spans="2:16">
      <c r="B4">
        <v>2</v>
      </c>
      <c r="C4" s="1">
        <v>23.411371237458194</v>
      </c>
      <c r="D4" s="1">
        <v>76.588628762541802</v>
      </c>
      <c r="E4" s="1">
        <v>14.381270903010032</v>
      </c>
      <c r="F4" s="1">
        <v>0.3</v>
      </c>
      <c r="G4" s="1">
        <v>2.1916666666666669</v>
      </c>
      <c r="H4" s="1" t="s">
        <v>33</v>
      </c>
      <c r="I4" s="1">
        <v>1</v>
      </c>
      <c r="J4" s="1">
        <v>1</v>
      </c>
      <c r="K4" s="1">
        <v>100</v>
      </c>
      <c r="L4" s="1">
        <v>45</v>
      </c>
      <c r="M4" s="1">
        <v>33.333333333333329</v>
      </c>
      <c r="N4" s="1">
        <v>75</v>
      </c>
      <c r="O4" s="1">
        <v>2.0333333333333332</v>
      </c>
      <c r="P4" s="1">
        <v>1.54</v>
      </c>
    </row>
    <row r="5" spans="2:16">
      <c r="B5">
        <v>3</v>
      </c>
      <c r="C5" s="1"/>
      <c r="D5" s="1">
        <v>0</v>
      </c>
      <c r="E5" s="1">
        <v>0</v>
      </c>
      <c r="F5" s="1">
        <v>8.3333333333333332E-3</v>
      </c>
      <c r="G5" s="1">
        <v>8.3333333333333332E-3</v>
      </c>
      <c r="H5" s="1">
        <v>1.4583333333333333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 t="s">
        <v>33</v>
      </c>
      <c r="O5" s="1" t="s">
        <v>33</v>
      </c>
      <c r="P5" t="s">
        <v>33</v>
      </c>
    </row>
    <row r="6" spans="2:16">
      <c r="B6">
        <v>5</v>
      </c>
      <c r="C6" s="1">
        <v>18.673647469458988</v>
      </c>
      <c r="D6" s="1">
        <v>81.326352530541016</v>
      </c>
      <c r="E6" s="1">
        <v>5.8464223385689351</v>
      </c>
      <c r="F6" s="1">
        <v>0.19166666666666668</v>
      </c>
      <c r="G6" s="1" t="s">
        <v>33</v>
      </c>
      <c r="H6" s="1" t="s">
        <v>33</v>
      </c>
      <c r="I6" s="1">
        <v>0</v>
      </c>
      <c r="J6" s="1" t="s">
        <v>33</v>
      </c>
      <c r="K6" s="1" t="s">
        <v>33</v>
      </c>
      <c r="L6" s="1">
        <v>56</v>
      </c>
      <c r="M6" s="1">
        <v>14.285714285714285</v>
      </c>
      <c r="N6" s="1">
        <v>53.333333333333336</v>
      </c>
      <c r="O6" s="1">
        <v>2.625</v>
      </c>
      <c r="P6" s="1">
        <v>1.9107142857142858</v>
      </c>
    </row>
    <row r="7" spans="2:16">
      <c r="B7">
        <v>6</v>
      </c>
      <c r="C7" s="1">
        <v>18.951965065502183</v>
      </c>
      <c r="D7" s="1">
        <v>81.048034934497821</v>
      </c>
      <c r="E7" s="1">
        <v>9.1703056768558966</v>
      </c>
      <c r="F7" s="1">
        <v>5.8333333333333334E-2</v>
      </c>
      <c r="G7" s="1" t="s">
        <v>33</v>
      </c>
      <c r="H7" s="1" t="s">
        <v>33</v>
      </c>
      <c r="I7" s="1">
        <v>0</v>
      </c>
      <c r="J7" s="1" t="s">
        <v>33</v>
      </c>
      <c r="K7" s="1" t="s">
        <v>33</v>
      </c>
      <c r="L7" s="1">
        <v>59</v>
      </c>
      <c r="M7" s="1">
        <v>30.508474576271187</v>
      </c>
      <c r="N7" s="1">
        <v>75</v>
      </c>
      <c r="O7" s="1">
        <v>2.4722222222222223</v>
      </c>
      <c r="P7" s="1">
        <v>1.8389830508474576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Worm 1</vt:lpstr>
      <vt:lpstr>Worm 2</vt:lpstr>
      <vt:lpstr>Worm 3</vt:lpstr>
      <vt:lpstr>Worm 5</vt:lpstr>
      <vt:lpstr>Worm 6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2024-08-16T18:55:09Z</dcterms:modified>
</cp:coreProperties>
</file>