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07-26 Ex310/"/>
    </mc:Choice>
  </mc:AlternateContent>
  <xr:revisionPtr revIDLastSave="0" documentId="13_ncr:1_{99E536DB-E944-A048-8A94-2006A65D2B11}" xr6:coauthVersionLast="47" xr6:coauthVersionMax="47" xr10:uidLastSave="{00000000-0000-0000-0000-000000000000}"/>
  <bookViews>
    <workbookView xWindow="9160" yWindow="500" windowWidth="28800" windowHeight="16300" activeTab="5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3" l="1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4" i="22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4" i="2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4" i="19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4" i="3"/>
  <c r="AF20" i="22" l="1"/>
  <c r="V5" i="22"/>
  <c r="V4" i="22"/>
  <c r="M7" i="22"/>
  <c r="M6" i="22"/>
  <c r="M5" i="22"/>
  <c r="AO20" i="22" s="1"/>
  <c r="M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4" i="22"/>
  <c r="AP20" i="22" s="1"/>
  <c r="AO56" i="21"/>
  <c r="AF56" i="21"/>
  <c r="R4" i="21"/>
  <c r="AH56" i="21" s="1"/>
  <c r="V4" i="21"/>
  <c r="M7" i="21"/>
  <c r="M6" i="21"/>
  <c r="M5" i="21"/>
  <c r="M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4" i="21"/>
  <c r="AF58" i="3"/>
  <c r="AF25" i="20"/>
  <c r="V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4" i="20"/>
  <c r="M22" i="20"/>
  <c r="M21" i="20"/>
  <c r="M20" i="20"/>
  <c r="M19" i="20"/>
  <c r="M18" i="20"/>
  <c r="AO25" i="20" s="1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AH23" i="19"/>
  <c r="AF23" i="19"/>
  <c r="R4" i="19"/>
  <c r="V5" i="19"/>
  <c r="V6" i="19"/>
  <c r="V7" i="19"/>
  <c r="V8" i="19"/>
  <c r="V4" i="19"/>
  <c r="M5" i="19"/>
  <c r="AO23" i="19" s="1"/>
  <c r="M6" i="19"/>
  <c r="M7" i="19"/>
  <c r="M8" i="19"/>
  <c r="M9" i="19"/>
  <c r="M10" i="19"/>
  <c r="M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4" i="19"/>
  <c r="AP56" i="21" l="1"/>
  <c r="AP25" i="20"/>
  <c r="AP23" i="19"/>
  <c r="V5" i="3"/>
  <c r="V6" i="3"/>
  <c r="V7" i="3"/>
  <c r="V8" i="3"/>
  <c r="V4" i="3"/>
  <c r="M4" i="3"/>
  <c r="AO58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4" i="3"/>
  <c r="AP58" i="3" l="1"/>
  <c r="AA20" i="22"/>
  <c r="Y20" i="22"/>
  <c r="V20" i="22"/>
  <c r="R20" i="22"/>
  <c r="N20" i="22"/>
  <c r="AN20" i="22" s="1"/>
  <c r="M20" i="22"/>
  <c r="I20" i="22"/>
  <c r="AI20" i="22" s="1"/>
  <c r="F20" i="22"/>
  <c r="D20" i="22"/>
  <c r="AG56" i="21"/>
  <c r="AA56" i="21"/>
  <c r="Y56" i="21"/>
  <c r="V56" i="21"/>
  <c r="R56" i="21"/>
  <c r="N56" i="21"/>
  <c r="AN56" i="21" s="1"/>
  <c r="M56" i="21"/>
  <c r="I56" i="21"/>
  <c r="AI56" i="21" s="1"/>
  <c r="AK56" i="21" s="1"/>
  <c r="F56" i="21"/>
  <c r="D56" i="21"/>
  <c r="AA25" i="20"/>
  <c r="Y25" i="20"/>
  <c r="V25" i="20"/>
  <c r="R25" i="20"/>
  <c r="N25" i="20"/>
  <c r="AN25" i="20" s="1"/>
  <c r="M25" i="20"/>
  <c r="I25" i="20"/>
  <c r="AI25" i="20" s="1"/>
  <c r="F25" i="20"/>
  <c r="D25" i="20"/>
  <c r="AG23" i="19"/>
  <c r="AA23" i="19"/>
  <c r="Y23" i="19"/>
  <c r="V23" i="19"/>
  <c r="R23" i="19"/>
  <c r="N23" i="19"/>
  <c r="AN23" i="19" s="1"/>
  <c r="M23" i="19"/>
  <c r="I23" i="19"/>
  <c r="AI23" i="19" s="1"/>
  <c r="AK23" i="19" s="1"/>
  <c r="F23" i="19"/>
  <c r="D23" i="19"/>
  <c r="AL20" i="22" l="1"/>
  <c r="AM20" i="22" s="1"/>
  <c r="AB20" i="22"/>
  <c r="AE20" i="22" s="1"/>
  <c r="AL56" i="21"/>
  <c r="AM56" i="21" s="1"/>
  <c r="AB56" i="21"/>
  <c r="AE56" i="21" s="1"/>
  <c r="AB25" i="20"/>
  <c r="AE25" i="20" s="1"/>
  <c r="AL25" i="20"/>
  <c r="AM25" i="20" s="1"/>
  <c r="AB23" i="19"/>
  <c r="AC23" i="19" s="1"/>
  <c r="AD23" i="19" s="1"/>
  <c r="AL23" i="19"/>
  <c r="AM23" i="19" s="1"/>
  <c r="AE23" i="19" l="1"/>
  <c r="AC20" i="22"/>
  <c r="AD20" i="22" s="1"/>
  <c r="AC56" i="21"/>
  <c r="AD56" i="21" s="1"/>
  <c r="AC25" i="20"/>
  <c r="AD25" i="20" s="1"/>
  <c r="F58" i="3"/>
  <c r="AG58" i="3"/>
  <c r="AA58" i="3"/>
  <c r="Y58" i="3"/>
  <c r="V58" i="3"/>
  <c r="R58" i="3"/>
  <c r="M58" i="3"/>
  <c r="N58" i="3"/>
  <c r="AN58" i="3" s="1"/>
  <c r="I58" i="3"/>
  <c r="AI58" i="3" s="1"/>
  <c r="AK58" i="3" s="1"/>
  <c r="D58" i="3"/>
  <c r="AL58" i="3" l="1"/>
  <c r="AM58" i="3" s="1"/>
  <c r="AB58" i="3"/>
  <c r="AE58" i="3" s="1"/>
  <c r="AC58" i="3" l="1"/>
  <c r="AD58" i="3" s="1"/>
</calcChain>
</file>

<file path=xl/sharedStrings.xml><?xml version="1.0" encoding="utf-8"?>
<sst xmlns="http://schemas.openxmlformats.org/spreadsheetml/2006/main" count="255" uniqueCount="38">
  <si>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</si>
  <si>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</si>
  <si>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</si>
  <si>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</si>
  <si>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</si>
  <si>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</si>
  <si>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</si>
  <si>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</si>
  <si>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</si>
  <si>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</si>
  <si>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</si>
  <si>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</si>
  <si>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</si>
  <si>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</si>
  <si>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</si>
  <si>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</si>
  <si>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Not visible in crevice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</si>
  <si>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</si>
  <si>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</si>
  <si>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</si>
  <si>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</si>
  <si>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</si>
  <si>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</si>
  <si>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</si>
  <si>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</si>
  <si>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</si>
  <si>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</si>
  <si>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</si>
  <si>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</si>
  <si>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</si>
  <si>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</si>
  <si>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</si>
  <si>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*looks like this worm punctured at 30, but it went into a groove in the skin</t>
  </si>
  <si>
    <t>Not visible/Stuck in crevice</t>
  </si>
  <si>
    <t>N/A</t>
  </si>
  <si>
    <t>stopped moving at 718, so stopped data analysis at that frame</t>
  </si>
  <si>
    <t>Average push 
bout duration</t>
  </si>
  <si>
    <t>Bout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</si>
</sst>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1" fontId="3" fillId="0" borderId="4" xfId="0" applyNumberFormat="1" applyFont="1" applyBorder="1"/>
    <xf numFmtId="1" fontId="3" fillId="0" borderId="0" xfId="0" applyNumberFormat="1" applyFont="1"/>
    <xf numFmtId="1" fontId="3" fillId="0" borderId="5" xfId="0" applyNumberFormat="1" applyFont="1" applyBorder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3" fillId="3" borderId="4" xfId="0" applyFont="1" applyFill="1" applyBorder="1"/>
    <xf numFmtId="0" fontId="3" fillId="3" borderId="0" xfId="0" applyFont="1" applyFill="1"/>
    <xf numFmtId="0" fontId="3" fillId="3" borderId="5" xfId="0" applyFont="1" applyFill="1" applyBorder="1"/>
    <xf numFmtId="164" fontId="3" fillId="5" borderId="5" xfId="0" applyNumberFormat="1" applyFont="1" applyFill="1" applyBorder="1"/>
    <xf numFmtId="164" fontId="3" fillId="8" borderId="5" xfId="0" applyNumberFormat="1" applyFont="1" applyFill="1" applyBorder="1"/>
    <xf numFmtId="0" fontId="3" fillId="8" borderId="4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64" fontId="3" fillId="8" borderId="5" xfId="0" applyNumberFormat="1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164" fontId="3" fillId="5" borderId="5" xfId="0" applyNumberFormat="1" applyFont="1" applyFill="1" applyBorder="1" applyAlignment="1">
      <alignment horizontal="right" vertical="center"/>
    </xf>
    <xf numFmtId="0" fontId="3" fillId="5" borderId="0" xfId="0" applyFont="1" applyFill="1" applyAlignment="1">
      <alignment horizontal="right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0" fillId="0" borderId="0" xfId="0" applyNumberFormat="1"/>
    <xf numFmtId="164" fontId="3" fillId="8" borderId="5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 vertical="center"/>
    </xf>
    <xf numFmtId="164" fontId="3" fillId="8" borderId="5" xfId="0" applyNumberFormat="1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79"/>
      <color rgb="FF009193"/>
      <color rgb="FFD5FC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61"/>
  <sheetViews>
    <sheetView topLeftCell="N36" zoomScale="50" workbookViewId="0">
      <selection activeCell="AC58" sqref="AC58:AP5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9.832031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5" style="5" bestFit="1" customWidth="1"/>
    <col min="43" max="16384" width="8.83203125" style="5"/>
  </cols>
  <sheetData>
    <row r="2" spans="2:42" ht="81" customHeight="1" x14ac:dyDescent="0.3">
      <c r="B2" s="54" t="s">
        <v>0</v>
      </c>
      <c r="C2" s="55"/>
      <c r="D2" s="55"/>
      <c r="E2" s="55"/>
      <c r="F2" s="56"/>
      <c r="G2" s="13"/>
      <c r="H2" s="57" t="s">
        <v>4</v>
      </c>
      <c r="I2" s="58"/>
      <c r="J2" s="13"/>
      <c r="K2" s="59" t="s">
        <v>17</v>
      </c>
      <c r="L2" s="60"/>
      <c r="M2" s="60"/>
      <c r="N2" s="61"/>
      <c r="O2" s="13"/>
      <c r="P2" s="62" t="s">
        <v>7</v>
      </c>
      <c r="Q2" s="63"/>
      <c r="R2" s="64"/>
      <c r="S2" s="13"/>
      <c r="T2" s="65" t="s">
        <v>16</v>
      </c>
      <c r="U2" s="66"/>
      <c r="V2" s="67"/>
      <c r="W2" s="13"/>
      <c r="X2" s="52" t="s">
        <v>8</v>
      </c>
      <c r="Y2" s="53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36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36</v>
      </c>
      <c r="C4" s="5">
        <v>36</v>
      </c>
      <c r="D4" s="5">
        <f>(C4-B4)+1</f>
        <v>1</v>
      </c>
      <c r="E4" s="5">
        <f>D4/2</f>
        <v>0.5</v>
      </c>
      <c r="F4" s="8">
        <v>1</v>
      </c>
      <c r="H4" s="7">
        <v>903</v>
      </c>
      <c r="I4" s="8">
        <v>1</v>
      </c>
      <c r="K4" s="26">
        <v>39</v>
      </c>
      <c r="L4" s="27">
        <v>47</v>
      </c>
      <c r="M4" s="27">
        <f>(L4-K4)+1</f>
        <v>9</v>
      </c>
      <c r="N4" s="28">
        <v>1</v>
      </c>
      <c r="P4" s="7">
        <v>904</v>
      </c>
      <c r="Q4" s="5">
        <v>910</v>
      </c>
      <c r="R4" s="8">
        <f>(Q4-P4)+1</f>
        <v>7</v>
      </c>
      <c r="T4" s="23">
        <v>98</v>
      </c>
      <c r="U4" s="24">
        <v>101</v>
      </c>
      <c r="V4" s="25">
        <f>(U4-T4)+1</f>
        <v>4</v>
      </c>
      <c r="X4" s="7"/>
      <c r="Y4" s="8"/>
      <c r="AA4" s="5">
        <v>1200</v>
      </c>
    </row>
    <row r="5" spans="2:42" x14ac:dyDescent="0.3">
      <c r="B5" s="7">
        <v>38</v>
      </c>
      <c r="C5" s="5">
        <v>38</v>
      </c>
      <c r="D5" s="5">
        <f t="shared" ref="D5:D55" si="0">(C5-B5)+1</f>
        <v>1</v>
      </c>
      <c r="E5" s="5">
        <f t="shared" ref="E5:E55" si="1">D5/2</f>
        <v>0.5</v>
      </c>
      <c r="F5" s="8">
        <v>1</v>
      </c>
      <c r="H5" s="7"/>
      <c r="I5" s="8"/>
      <c r="K5" s="26">
        <v>155</v>
      </c>
      <c r="L5" s="27">
        <v>162</v>
      </c>
      <c r="M5" s="27">
        <v>4</v>
      </c>
      <c r="N5" s="28">
        <v>1</v>
      </c>
      <c r="P5" s="7"/>
      <c r="R5" s="8"/>
      <c r="T5" s="23">
        <v>343</v>
      </c>
      <c r="U5" s="24">
        <v>354</v>
      </c>
      <c r="V5" s="25">
        <f t="shared" ref="V5:V8" si="2">(U5-T5)+1</f>
        <v>12</v>
      </c>
      <c r="X5" s="7"/>
      <c r="Y5" s="8"/>
    </row>
    <row r="6" spans="2:42" x14ac:dyDescent="0.3">
      <c r="B6" s="7">
        <v>82</v>
      </c>
      <c r="C6" s="5">
        <v>85</v>
      </c>
      <c r="D6" s="5">
        <f t="shared" si="0"/>
        <v>4</v>
      </c>
      <c r="E6" s="5">
        <f t="shared" si="1"/>
        <v>2</v>
      </c>
      <c r="F6" s="8">
        <v>1</v>
      </c>
      <c r="H6" s="7"/>
      <c r="I6" s="8"/>
      <c r="K6" s="29">
        <v>169</v>
      </c>
      <c r="L6" s="30">
        <v>171</v>
      </c>
      <c r="M6" s="30">
        <v>3</v>
      </c>
      <c r="N6" s="31">
        <v>1</v>
      </c>
      <c r="P6" s="7"/>
      <c r="R6" s="8"/>
      <c r="T6" s="23">
        <v>395</v>
      </c>
      <c r="U6" s="24">
        <v>407</v>
      </c>
      <c r="V6" s="25">
        <f t="shared" si="2"/>
        <v>13</v>
      </c>
      <c r="X6" s="7"/>
      <c r="Y6" s="8"/>
    </row>
    <row r="7" spans="2:42" x14ac:dyDescent="0.3">
      <c r="B7" s="7">
        <v>91</v>
      </c>
      <c r="C7" s="5">
        <v>94</v>
      </c>
      <c r="D7" s="5">
        <f t="shared" si="0"/>
        <v>4</v>
      </c>
      <c r="E7" s="5">
        <f t="shared" si="1"/>
        <v>2</v>
      </c>
      <c r="F7" s="8">
        <v>1</v>
      </c>
      <c r="H7" s="7"/>
      <c r="I7" s="8"/>
      <c r="K7" s="29">
        <v>182</v>
      </c>
      <c r="L7" s="30">
        <v>184</v>
      </c>
      <c r="M7" s="30">
        <v>3</v>
      </c>
      <c r="N7" s="31">
        <v>1</v>
      </c>
      <c r="P7" s="7"/>
      <c r="R7" s="8"/>
      <c r="T7" s="23">
        <v>433</v>
      </c>
      <c r="U7" s="24">
        <v>444</v>
      </c>
      <c r="V7" s="25">
        <f t="shared" si="2"/>
        <v>12</v>
      </c>
      <c r="X7" s="7"/>
      <c r="Y7" s="8"/>
    </row>
    <row r="8" spans="2:42" x14ac:dyDescent="0.3">
      <c r="B8" s="7">
        <v>97</v>
      </c>
      <c r="C8" s="5">
        <v>97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29">
        <v>189</v>
      </c>
      <c r="L8" s="30">
        <v>192</v>
      </c>
      <c r="M8" s="30">
        <v>4</v>
      </c>
      <c r="N8" s="31">
        <v>1</v>
      </c>
      <c r="P8" s="7"/>
      <c r="R8" s="8"/>
      <c r="T8" s="23">
        <v>1067</v>
      </c>
      <c r="U8" s="24">
        <v>1079</v>
      </c>
      <c r="V8" s="25">
        <f t="shared" si="2"/>
        <v>13</v>
      </c>
      <c r="X8" s="7"/>
      <c r="Y8" s="8"/>
    </row>
    <row r="9" spans="2:42" x14ac:dyDescent="0.3">
      <c r="B9" s="7">
        <v>105</v>
      </c>
      <c r="C9" s="5">
        <v>106</v>
      </c>
      <c r="D9" s="5">
        <f t="shared" si="0"/>
        <v>2</v>
      </c>
      <c r="E9" s="5">
        <f t="shared" si="1"/>
        <v>1</v>
      </c>
      <c r="F9" s="8">
        <v>1</v>
      </c>
      <c r="H9" s="7"/>
      <c r="I9" s="8"/>
      <c r="K9" s="29">
        <v>201</v>
      </c>
      <c r="L9" s="30">
        <v>202</v>
      </c>
      <c r="M9" s="30">
        <v>2</v>
      </c>
      <c r="N9" s="31">
        <v>1</v>
      </c>
      <c r="P9" s="7"/>
      <c r="R9" s="8"/>
      <c r="T9" s="7"/>
      <c r="V9" s="8"/>
      <c r="X9" s="7"/>
      <c r="Y9" s="8"/>
    </row>
    <row r="10" spans="2:42" x14ac:dyDescent="0.3">
      <c r="B10" s="7">
        <v>119</v>
      </c>
      <c r="C10" s="5">
        <v>120</v>
      </c>
      <c r="D10" s="5">
        <f t="shared" si="0"/>
        <v>2</v>
      </c>
      <c r="E10" s="5">
        <f t="shared" si="1"/>
        <v>1</v>
      </c>
      <c r="F10" s="8">
        <v>1</v>
      </c>
      <c r="H10" s="7"/>
      <c r="I10" s="8"/>
      <c r="K10" s="26">
        <v>210</v>
      </c>
      <c r="L10" s="27">
        <v>212</v>
      </c>
      <c r="M10" s="27">
        <v>3</v>
      </c>
      <c r="N10" s="28">
        <v>1</v>
      </c>
      <c r="P10" s="7"/>
      <c r="R10" s="8"/>
      <c r="T10" s="7"/>
      <c r="V10" s="8"/>
      <c r="X10" s="7"/>
      <c r="Y10" s="8"/>
    </row>
    <row r="11" spans="2:42" x14ac:dyDescent="0.3">
      <c r="B11" s="7">
        <v>147</v>
      </c>
      <c r="C11" s="5">
        <v>150</v>
      </c>
      <c r="D11" s="5">
        <f t="shared" si="0"/>
        <v>4</v>
      </c>
      <c r="E11" s="5">
        <f t="shared" si="1"/>
        <v>2</v>
      </c>
      <c r="F11" s="8">
        <v>1</v>
      </c>
      <c r="H11" s="7"/>
      <c r="I11" s="8"/>
      <c r="K11" s="29">
        <v>217</v>
      </c>
      <c r="L11" s="30">
        <v>230</v>
      </c>
      <c r="M11" s="30">
        <v>4</v>
      </c>
      <c r="N11" s="31">
        <v>1</v>
      </c>
      <c r="P11" s="7"/>
      <c r="R11" s="8"/>
      <c r="T11" s="7"/>
      <c r="V11" s="8"/>
      <c r="X11" s="7"/>
      <c r="Y11" s="8"/>
    </row>
    <row r="12" spans="2:42" x14ac:dyDescent="0.3">
      <c r="B12" s="7">
        <v>154</v>
      </c>
      <c r="C12" s="5">
        <v>154</v>
      </c>
      <c r="D12" s="5">
        <f t="shared" si="0"/>
        <v>1</v>
      </c>
      <c r="E12" s="5">
        <f t="shared" si="1"/>
        <v>0.5</v>
      </c>
      <c r="F12" s="8">
        <v>1</v>
      </c>
      <c r="H12" s="7"/>
      <c r="I12" s="8"/>
      <c r="K12" s="26">
        <v>278</v>
      </c>
      <c r="L12" s="27">
        <v>281</v>
      </c>
      <c r="M12" s="27">
        <v>4</v>
      </c>
      <c r="N12" s="28">
        <v>1</v>
      </c>
      <c r="P12" s="7"/>
      <c r="R12" s="8"/>
      <c r="T12" s="7"/>
      <c r="V12" s="8"/>
      <c r="X12" s="7"/>
      <c r="Y12" s="8"/>
    </row>
    <row r="13" spans="2:42" x14ac:dyDescent="0.3">
      <c r="B13" s="7">
        <v>204</v>
      </c>
      <c r="C13" s="5">
        <v>209</v>
      </c>
      <c r="D13" s="5">
        <f t="shared" si="0"/>
        <v>6</v>
      </c>
      <c r="E13" s="5">
        <f t="shared" si="1"/>
        <v>3</v>
      </c>
      <c r="F13" s="8">
        <v>1</v>
      </c>
      <c r="H13" s="7"/>
      <c r="I13" s="8"/>
      <c r="K13" s="26">
        <v>301</v>
      </c>
      <c r="L13" s="27">
        <v>304</v>
      </c>
      <c r="M13" s="27">
        <v>4</v>
      </c>
      <c r="N13" s="28">
        <v>1</v>
      </c>
      <c r="P13" s="7"/>
      <c r="R13" s="8"/>
      <c r="T13" s="7"/>
      <c r="V13" s="8"/>
      <c r="X13" s="7"/>
      <c r="Y13" s="8"/>
    </row>
    <row r="14" spans="2:42" x14ac:dyDescent="0.3">
      <c r="B14" s="7">
        <v>253</v>
      </c>
      <c r="C14" s="5">
        <v>256</v>
      </c>
      <c r="D14" s="5">
        <f t="shared" si="0"/>
        <v>4</v>
      </c>
      <c r="E14" s="5">
        <f t="shared" si="1"/>
        <v>2</v>
      </c>
      <c r="F14" s="8">
        <v>1</v>
      </c>
      <c r="H14" s="7"/>
      <c r="I14" s="8"/>
      <c r="K14" s="26">
        <v>377</v>
      </c>
      <c r="L14" s="27">
        <v>378</v>
      </c>
      <c r="M14" s="27">
        <v>2</v>
      </c>
      <c r="N14" s="28">
        <v>1</v>
      </c>
      <c r="P14" s="7"/>
      <c r="R14" s="8"/>
      <c r="T14" s="7"/>
      <c r="V14" s="8"/>
      <c r="X14" s="7"/>
      <c r="Y14" s="8"/>
    </row>
    <row r="15" spans="2:42" x14ac:dyDescent="0.3">
      <c r="B15" s="7">
        <v>264</v>
      </c>
      <c r="C15" s="5">
        <v>264</v>
      </c>
      <c r="D15" s="5">
        <f t="shared" si="0"/>
        <v>1</v>
      </c>
      <c r="E15" s="5">
        <f t="shared" si="1"/>
        <v>0.5</v>
      </c>
      <c r="F15" s="8">
        <v>1</v>
      </c>
      <c r="H15" s="7"/>
      <c r="I15" s="8"/>
      <c r="K15" s="26">
        <v>418</v>
      </c>
      <c r="L15" s="27">
        <v>421</v>
      </c>
      <c r="M15" s="27">
        <v>4</v>
      </c>
      <c r="N15" s="28">
        <v>1</v>
      </c>
      <c r="P15" s="7"/>
      <c r="R15" s="8"/>
      <c r="T15" s="7"/>
      <c r="V15" s="8"/>
      <c r="X15" s="7"/>
      <c r="Y15" s="8"/>
    </row>
    <row r="16" spans="2:42" x14ac:dyDescent="0.3">
      <c r="B16" s="7">
        <v>268</v>
      </c>
      <c r="C16" s="5">
        <v>275</v>
      </c>
      <c r="D16" s="5">
        <f t="shared" si="0"/>
        <v>8</v>
      </c>
      <c r="E16" s="5">
        <f t="shared" si="1"/>
        <v>4</v>
      </c>
      <c r="F16" s="8">
        <v>1</v>
      </c>
      <c r="H16" s="7"/>
      <c r="I16" s="8"/>
      <c r="K16" s="26">
        <v>496</v>
      </c>
      <c r="L16" s="27">
        <v>500</v>
      </c>
      <c r="M16" s="27">
        <v>5</v>
      </c>
      <c r="N16" s="28">
        <v>1</v>
      </c>
      <c r="P16" s="7"/>
      <c r="R16" s="8"/>
      <c r="T16" s="7"/>
      <c r="V16" s="8"/>
      <c r="X16" s="7"/>
      <c r="Y16" s="8"/>
    </row>
    <row r="17" spans="2:25" x14ac:dyDescent="0.3">
      <c r="B17" s="7">
        <v>276</v>
      </c>
      <c r="C17" s="5">
        <v>277</v>
      </c>
      <c r="D17" s="5">
        <f t="shared" si="0"/>
        <v>2</v>
      </c>
      <c r="E17" s="5">
        <f t="shared" si="1"/>
        <v>1</v>
      </c>
      <c r="F17" s="8">
        <v>1</v>
      </c>
      <c r="H17" s="7"/>
      <c r="I17" s="8"/>
      <c r="K17" s="26">
        <v>534</v>
      </c>
      <c r="L17" s="27">
        <v>536</v>
      </c>
      <c r="M17" s="27">
        <v>3</v>
      </c>
      <c r="N17" s="28">
        <v>1</v>
      </c>
      <c r="P17" s="7"/>
      <c r="R17" s="8"/>
      <c r="T17" s="7"/>
      <c r="V17" s="8"/>
      <c r="X17" s="7"/>
      <c r="Y17" s="8"/>
    </row>
    <row r="18" spans="2:25" x14ac:dyDescent="0.3">
      <c r="B18" s="7">
        <v>287</v>
      </c>
      <c r="C18" s="5">
        <v>297</v>
      </c>
      <c r="D18" s="5">
        <f t="shared" si="0"/>
        <v>11</v>
      </c>
      <c r="E18" s="5">
        <f t="shared" si="1"/>
        <v>5.5</v>
      </c>
      <c r="F18" s="8">
        <v>1</v>
      </c>
      <c r="H18" s="7"/>
      <c r="I18" s="8"/>
      <c r="K18" s="26">
        <v>677</v>
      </c>
      <c r="L18" s="27">
        <v>679</v>
      </c>
      <c r="M18" s="27">
        <v>3</v>
      </c>
      <c r="N18" s="28">
        <v>1</v>
      </c>
      <c r="P18" s="7"/>
      <c r="R18" s="8"/>
      <c r="T18" s="7"/>
      <c r="V18" s="8"/>
      <c r="X18" s="7"/>
      <c r="Y18" s="8"/>
    </row>
    <row r="19" spans="2:25" x14ac:dyDescent="0.3">
      <c r="B19" s="7">
        <v>299</v>
      </c>
      <c r="C19" s="5">
        <v>300</v>
      </c>
      <c r="D19" s="5">
        <f t="shared" si="0"/>
        <v>2</v>
      </c>
      <c r="E19" s="5">
        <f t="shared" si="1"/>
        <v>1</v>
      </c>
      <c r="F19" s="8">
        <v>1</v>
      </c>
      <c r="H19" s="7"/>
      <c r="I19" s="8"/>
      <c r="K19" s="26">
        <v>724</v>
      </c>
      <c r="L19" s="27">
        <v>728</v>
      </c>
      <c r="M19" s="27">
        <v>5</v>
      </c>
      <c r="N19" s="28">
        <v>1</v>
      </c>
      <c r="P19" s="7"/>
      <c r="R19" s="8"/>
      <c r="T19" s="7"/>
      <c r="V19" s="8"/>
      <c r="X19" s="7"/>
      <c r="Y19" s="8"/>
    </row>
    <row r="20" spans="2:25" x14ac:dyDescent="0.3">
      <c r="B20" s="7">
        <v>323</v>
      </c>
      <c r="C20" s="5">
        <v>324</v>
      </c>
      <c r="D20" s="5">
        <f t="shared" si="0"/>
        <v>2</v>
      </c>
      <c r="E20" s="5">
        <f t="shared" si="1"/>
        <v>1</v>
      </c>
      <c r="F20" s="8">
        <v>1</v>
      </c>
      <c r="H20" s="7"/>
      <c r="I20" s="8"/>
      <c r="K20" s="26">
        <v>846</v>
      </c>
      <c r="L20" s="27">
        <v>847</v>
      </c>
      <c r="M20" s="27">
        <v>2</v>
      </c>
      <c r="N20" s="28">
        <v>1</v>
      </c>
      <c r="P20" s="7"/>
      <c r="R20" s="8"/>
      <c r="T20" s="7"/>
      <c r="V20" s="8"/>
      <c r="X20" s="7"/>
      <c r="Y20" s="8"/>
    </row>
    <row r="21" spans="2:25" x14ac:dyDescent="0.3">
      <c r="B21" s="7">
        <v>365</v>
      </c>
      <c r="C21" s="5">
        <v>365</v>
      </c>
      <c r="D21" s="5">
        <f t="shared" si="0"/>
        <v>1</v>
      </c>
      <c r="E21" s="5">
        <f t="shared" si="1"/>
        <v>0.5</v>
      </c>
      <c r="F21" s="8">
        <v>1</v>
      </c>
      <c r="H21" s="7"/>
      <c r="I21" s="8"/>
      <c r="K21" s="26">
        <v>851</v>
      </c>
      <c r="L21" s="27">
        <v>855</v>
      </c>
      <c r="M21" s="27">
        <v>5</v>
      </c>
      <c r="N21" s="28">
        <v>1</v>
      </c>
      <c r="P21" s="7"/>
      <c r="R21" s="8"/>
      <c r="T21" s="7"/>
      <c r="V21" s="8"/>
      <c r="X21" s="7"/>
      <c r="Y21" s="8"/>
    </row>
    <row r="22" spans="2:25" x14ac:dyDescent="0.3">
      <c r="B22" s="7">
        <v>367</v>
      </c>
      <c r="C22" s="5">
        <v>367</v>
      </c>
      <c r="D22" s="5">
        <f t="shared" si="0"/>
        <v>1</v>
      </c>
      <c r="E22" s="5">
        <f t="shared" si="1"/>
        <v>0.5</v>
      </c>
      <c r="F22" s="8">
        <v>1</v>
      </c>
      <c r="H22" s="7"/>
      <c r="I22" s="8"/>
      <c r="K22" s="32">
        <v>911</v>
      </c>
      <c r="L22" s="33">
        <v>914</v>
      </c>
      <c r="M22" s="33">
        <v>4</v>
      </c>
      <c r="N22" s="34">
        <v>1</v>
      </c>
      <c r="P22" s="7"/>
      <c r="R22" s="8"/>
      <c r="T22" s="7"/>
      <c r="V22" s="8"/>
      <c r="X22" s="7"/>
      <c r="Y22" s="8"/>
    </row>
    <row r="23" spans="2:25" x14ac:dyDescent="0.3">
      <c r="B23" s="7">
        <v>369</v>
      </c>
      <c r="C23" s="5">
        <v>369</v>
      </c>
      <c r="D23" s="5">
        <f t="shared" si="0"/>
        <v>1</v>
      </c>
      <c r="E23" s="5">
        <f t="shared" si="1"/>
        <v>0.5</v>
      </c>
      <c r="F23" s="8">
        <v>1</v>
      </c>
      <c r="H23" s="7"/>
      <c r="I23" s="8"/>
      <c r="K23" s="29">
        <v>979</v>
      </c>
      <c r="L23" s="30">
        <v>987</v>
      </c>
      <c r="M23" s="30">
        <v>9</v>
      </c>
      <c r="N23" s="31">
        <v>1</v>
      </c>
      <c r="P23" s="7"/>
      <c r="R23" s="8"/>
      <c r="T23" s="7"/>
      <c r="V23" s="8"/>
      <c r="X23" s="7"/>
      <c r="Y23" s="8"/>
    </row>
    <row r="24" spans="2:25" x14ac:dyDescent="0.3">
      <c r="B24" s="7">
        <v>374</v>
      </c>
      <c r="C24" s="5">
        <v>376</v>
      </c>
      <c r="D24" s="5">
        <f t="shared" si="0"/>
        <v>3</v>
      </c>
      <c r="E24" s="5">
        <f t="shared" si="1"/>
        <v>1.5</v>
      </c>
      <c r="F24" s="8">
        <v>1</v>
      </c>
      <c r="H24" s="7"/>
      <c r="I24" s="8"/>
      <c r="K24" s="26">
        <v>1057</v>
      </c>
      <c r="L24" s="27">
        <v>1066</v>
      </c>
      <c r="M24" s="27">
        <v>10</v>
      </c>
      <c r="N24" s="28">
        <v>1</v>
      </c>
      <c r="P24" s="7"/>
      <c r="R24" s="8"/>
      <c r="T24" s="7"/>
      <c r="V24" s="8"/>
      <c r="X24" s="7"/>
      <c r="Y24" s="8"/>
    </row>
    <row r="25" spans="2:25" x14ac:dyDescent="0.3">
      <c r="B25" s="7">
        <v>387</v>
      </c>
      <c r="C25" s="5">
        <v>387</v>
      </c>
      <c r="D25" s="5">
        <f t="shared" si="0"/>
        <v>1</v>
      </c>
      <c r="E25" s="5">
        <f t="shared" si="1"/>
        <v>0.5</v>
      </c>
      <c r="F25" s="8">
        <v>1</v>
      </c>
      <c r="H25" s="7"/>
      <c r="I25" s="8"/>
      <c r="K25" s="26">
        <v>1094</v>
      </c>
      <c r="L25" s="27">
        <v>1101</v>
      </c>
      <c r="M25" s="27">
        <v>8</v>
      </c>
      <c r="N25" s="28">
        <v>1</v>
      </c>
      <c r="P25" s="7"/>
      <c r="R25" s="8"/>
      <c r="T25" s="7"/>
      <c r="V25" s="8"/>
      <c r="X25" s="7"/>
      <c r="Y25" s="8"/>
    </row>
    <row r="26" spans="2:25" x14ac:dyDescent="0.3">
      <c r="B26" s="7">
        <v>413</v>
      </c>
      <c r="C26" s="5">
        <v>415</v>
      </c>
      <c r="D26" s="5">
        <f t="shared" si="0"/>
        <v>3</v>
      </c>
      <c r="E26" s="5">
        <f t="shared" si="1"/>
        <v>1.5</v>
      </c>
      <c r="F26" s="8">
        <v>1</v>
      </c>
      <c r="H26" s="7"/>
      <c r="I26" s="8"/>
      <c r="K26" s="26">
        <v>1131</v>
      </c>
      <c r="L26" s="27">
        <v>1135</v>
      </c>
      <c r="M26" s="27">
        <v>5</v>
      </c>
      <c r="N26" s="28">
        <v>1</v>
      </c>
      <c r="P26" s="7"/>
      <c r="R26" s="8"/>
      <c r="T26" s="7"/>
      <c r="V26" s="8"/>
      <c r="X26" s="7"/>
      <c r="Y26" s="8"/>
    </row>
    <row r="27" spans="2:25" x14ac:dyDescent="0.3">
      <c r="B27" s="7">
        <v>417</v>
      </c>
      <c r="C27" s="5">
        <v>417</v>
      </c>
      <c r="D27" s="5">
        <f t="shared" si="0"/>
        <v>1</v>
      </c>
      <c r="E27" s="5">
        <f t="shared" si="1"/>
        <v>0.5</v>
      </c>
      <c r="F27" s="8">
        <v>1</v>
      </c>
      <c r="H27" s="7"/>
      <c r="I27" s="8"/>
      <c r="K27" s="26">
        <v>1141</v>
      </c>
      <c r="L27" s="27">
        <v>1160</v>
      </c>
      <c r="M27" s="27">
        <v>20</v>
      </c>
      <c r="N27" s="28">
        <v>1</v>
      </c>
      <c r="P27" s="7"/>
      <c r="R27" s="8"/>
      <c r="T27" s="7"/>
      <c r="V27" s="8"/>
      <c r="X27" s="7"/>
      <c r="Y27" s="8"/>
    </row>
    <row r="28" spans="2:25" x14ac:dyDescent="0.3">
      <c r="B28" s="7">
        <v>429</v>
      </c>
      <c r="C28" s="5">
        <v>431</v>
      </c>
      <c r="D28" s="5">
        <f t="shared" si="0"/>
        <v>3</v>
      </c>
      <c r="E28" s="5">
        <f t="shared" si="1"/>
        <v>1.5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485</v>
      </c>
      <c r="C29" s="5">
        <v>492</v>
      </c>
      <c r="D29" s="5">
        <f t="shared" si="0"/>
        <v>8</v>
      </c>
      <c r="E29" s="5">
        <f t="shared" si="1"/>
        <v>4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495</v>
      </c>
      <c r="C30" s="5">
        <v>495</v>
      </c>
      <c r="D30" s="5">
        <f t="shared" si="0"/>
        <v>1</v>
      </c>
      <c r="E30" s="5">
        <f t="shared" si="1"/>
        <v>0.5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507</v>
      </c>
      <c r="C31" s="5">
        <v>507</v>
      </c>
      <c r="D31" s="5">
        <f t="shared" si="0"/>
        <v>1</v>
      </c>
      <c r="E31" s="5">
        <f t="shared" si="1"/>
        <v>0.5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531</v>
      </c>
      <c r="C32" s="5">
        <v>533</v>
      </c>
      <c r="D32" s="5">
        <f t="shared" si="0"/>
        <v>3</v>
      </c>
      <c r="E32" s="5">
        <f t="shared" si="1"/>
        <v>1.5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550</v>
      </c>
      <c r="C33" s="5">
        <v>551</v>
      </c>
      <c r="D33" s="5">
        <f t="shared" si="0"/>
        <v>2</v>
      </c>
      <c r="E33" s="5">
        <f t="shared" si="1"/>
        <v>1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563</v>
      </c>
      <c r="C34" s="5">
        <v>565</v>
      </c>
      <c r="D34" s="5">
        <f t="shared" si="0"/>
        <v>3</v>
      </c>
      <c r="E34" s="5">
        <f t="shared" si="1"/>
        <v>1.5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600</v>
      </c>
      <c r="C35" s="5">
        <v>604</v>
      </c>
      <c r="D35" s="5">
        <f t="shared" si="0"/>
        <v>5</v>
      </c>
      <c r="E35" s="5">
        <f t="shared" si="1"/>
        <v>2.5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652</v>
      </c>
      <c r="C36" s="5">
        <v>652</v>
      </c>
      <c r="D36" s="5">
        <f t="shared" si="0"/>
        <v>1</v>
      </c>
      <c r="E36" s="5">
        <f t="shared" si="1"/>
        <v>0.5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667</v>
      </c>
      <c r="C37" s="5">
        <v>671</v>
      </c>
      <c r="D37" s="5">
        <f t="shared" si="0"/>
        <v>5</v>
      </c>
      <c r="E37" s="5">
        <f t="shared" si="1"/>
        <v>2.5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676</v>
      </c>
      <c r="C38" s="5">
        <v>676</v>
      </c>
      <c r="D38" s="5">
        <f t="shared" si="0"/>
        <v>1</v>
      </c>
      <c r="E38" s="5">
        <f t="shared" si="1"/>
        <v>0.5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716</v>
      </c>
      <c r="C39" s="5">
        <v>718</v>
      </c>
      <c r="D39" s="5">
        <f t="shared" si="0"/>
        <v>3</v>
      </c>
      <c r="E39" s="5">
        <f t="shared" si="1"/>
        <v>1.5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721</v>
      </c>
      <c r="C40" s="5">
        <v>723</v>
      </c>
      <c r="D40" s="5">
        <f t="shared" si="0"/>
        <v>3</v>
      </c>
      <c r="E40" s="5">
        <f t="shared" si="1"/>
        <v>1.5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755</v>
      </c>
      <c r="C41" s="5">
        <v>756</v>
      </c>
      <c r="D41" s="5">
        <f t="shared" si="0"/>
        <v>2</v>
      </c>
      <c r="E41" s="5">
        <f t="shared" si="1"/>
        <v>1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845</v>
      </c>
      <c r="C42" s="5">
        <v>845</v>
      </c>
      <c r="D42" s="5">
        <f t="shared" si="0"/>
        <v>1</v>
      </c>
      <c r="E42" s="5">
        <f t="shared" si="1"/>
        <v>0.5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850</v>
      </c>
      <c r="C43" s="5">
        <v>850</v>
      </c>
      <c r="D43" s="5">
        <f t="shared" si="0"/>
        <v>1</v>
      </c>
      <c r="E43" s="5">
        <f t="shared" si="1"/>
        <v>0.5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883</v>
      </c>
      <c r="C44" s="5">
        <v>885</v>
      </c>
      <c r="D44" s="5">
        <f t="shared" si="0"/>
        <v>3</v>
      </c>
      <c r="E44" s="5">
        <f t="shared" si="1"/>
        <v>1.5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916</v>
      </c>
      <c r="C45" s="5">
        <v>918</v>
      </c>
      <c r="D45" s="5">
        <f t="shared" si="0"/>
        <v>3</v>
      </c>
      <c r="E45" s="5">
        <f t="shared" si="1"/>
        <v>1.5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926</v>
      </c>
      <c r="C46" s="5">
        <v>927</v>
      </c>
      <c r="D46" s="5">
        <f t="shared" si="0"/>
        <v>2</v>
      </c>
      <c r="E46" s="5">
        <f t="shared" si="1"/>
        <v>1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957</v>
      </c>
      <c r="C47" s="5">
        <v>958</v>
      </c>
      <c r="D47" s="5">
        <f t="shared" si="0"/>
        <v>2</v>
      </c>
      <c r="E47" s="5">
        <f t="shared" si="1"/>
        <v>1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972</v>
      </c>
      <c r="C48" s="5">
        <v>975</v>
      </c>
      <c r="D48" s="5">
        <f t="shared" si="0"/>
        <v>4</v>
      </c>
      <c r="E48" s="5">
        <f t="shared" si="1"/>
        <v>2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42" x14ac:dyDescent="0.3">
      <c r="B49" s="7">
        <v>1029</v>
      </c>
      <c r="C49" s="5">
        <v>1032</v>
      </c>
      <c r="D49" s="5">
        <f t="shared" si="0"/>
        <v>4</v>
      </c>
      <c r="E49" s="5">
        <f t="shared" si="1"/>
        <v>2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42" x14ac:dyDescent="0.3">
      <c r="B50" s="7">
        <v>1053</v>
      </c>
      <c r="C50" s="5">
        <v>1056</v>
      </c>
      <c r="D50" s="5">
        <f t="shared" si="0"/>
        <v>4</v>
      </c>
      <c r="E50" s="5">
        <f t="shared" si="1"/>
        <v>2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42" x14ac:dyDescent="0.3">
      <c r="B51" s="7">
        <v>1091</v>
      </c>
      <c r="C51" s="5">
        <v>1093</v>
      </c>
      <c r="D51" s="5">
        <f t="shared" si="0"/>
        <v>3</v>
      </c>
      <c r="E51" s="5">
        <f t="shared" si="1"/>
        <v>1.5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42" x14ac:dyDescent="0.3">
      <c r="B52" s="7">
        <v>1126</v>
      </c>
      <c r="C52" s="5">
        <v>1130</v>
      </c>
      <c r="D52" s="5">
        <f t="shared" si="0"/>
        <v>5</v>
      </c>
      <c r="E52" s="5">
        <f t="shared" si="1"/>
        <v>2.5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42" x14ac:dyDescent="0.3">
      <c r="B53" s="7">
        <v>1139</v>
      </c>
      <c r="C53" s="5">
        <v>1140</v>
      </c>
      <c r="D53" s="5">
        <f t="shared" si="0"/>
        <v>2</v>
      </c>
      <c r="E53" s="5">
        <f t="shared" si="1"/>
        <v>1</v>
      </c>
      <c r="F53" s="8">
        <v>1</v>
      </c>
      <c r="H53" s="7"/>
      <c r="I53" s="8"/>
      <c r="K53" s="7"/>
      <c r="N53" s="8"/>
      <c r="P53" s="7"/>
      <c r="R53" s="8"/>
      <c r="T53" s="7"/>
      <c r="V53" s="8"/>
      <c r="X53" s="7"/>
      <c r="Y53" s="8"/>
    </row>
    <row r="54" spans="2:42" x14ac:dyDescent="0.3">
      <c r="B54" s="7">
        <v>1166</v>
      </c>
      <c r="C54" s="5">
        <v>1174</v>
      </c>
      <c r="D54" s="5">
        <f t="shared" si="0"/>
        <v>9</v>
      </c>
      <c r="E54" s="5">
        <f t="shared" si="1"/>
        <v>4.5</v>
      </c>
      <c r="F54" s="8">
        <v>1</v>
      </c>
      <c r="H54" s="7"/>
      <c r="I54" s="8"/>
      <c r="K54" s="7"/>
      <c r="N54" s="8"/>
      <c r="P54" s="7"/>
      <c r="R54" s="8"/>
      <c r="T54" s="7"/>
      <c r="V54" s="8"/>
      <c r="X54" s="7"/>
      <c r="Y54" s="8"/>
    </row>
    <row r="55" spans="2:42" x14ac:dyDescent="0.3">
      <c r="B55" s="7">
        <v>1187</v>
      </c>
      <c r="C55" s="5">
        <v>1190</v>
      </c>
      <c r="D55" s="5">
        <f t="shared" si="0"/>
        <v>4</v>
      </c>
      <c r="E55" s="5">
        <f t="shared" si="1"/>
        <v>2</v>
      </c>
      <c r="F55" s="8">
        <v>1</v>
      </c>
      <c r="H55" s="7"/>
      <c r="I55" s="8"/>
      <c r="K55" s="7"/>
      <c r="N55" s="8"/>
      <c r="P55" s="7"/>
      <c r="R55" s="8"/>
      <c r="T55" s="7"/>
      <c r="V55" s="8"/>
      <c r="X55" s="7"/>
      <c r="Y55" s="8"/>
    </row>
    <row r="56" spans="2:42" x14ac:dyDescent="0.3">
      <c r="B56" s="9"/>
      <c r="C56" s="10"/>
      <c r="D56" s="10"/>
      <c r="E56" s="10"/>
      <c r="F56" s="11"/>
      <c r="H56" s="9"/>
      <c r="I56" s="11"/>
      <c r="K56" s="9"/>
      <c r="L56" s="10"/>
      <c r="M56" s="10"/>
      <c r="N56" s="11"/>
      <c r="P56" s="9"/>
      <c r="Q56" s="10"/>
      <c r="R56" s="11"/>
      <c r="T56" s="9"/>
      <c r="U56" s="10"/>
      <c r="V56" s="11"/>
      <c r="X56" s="9"/>
      <c r="Y56" s="11"/>
    </row>
    <row r="58" spans="2:42" x14ac:dyDescent="0.3">
      <c r="D58" s="5">
        <f>SUM(D4:D56)</f>
        <v>155</v>
      </c>
      <c r="F58" s="5">
        <f>SUM(F4:F56)</f>
        <v>52</v>
      </c>
      <c r="I58" s="5">
        <f>SUM(I4:I56)</f>
        <v>1</v>
      </c>
      <c r="M58" s="5">
        <f>SUM(M4:M56)</f>
        <v>125</v>
      </c>
      <c r="N58" s="5">
        <f>SUM(N4:N56)</f>
        <v>24</v>
      </c>
      <c r="R58" s="5">
        <f>SUM(R4:R56)</f>
        <v>7</v>
      </c>
      <c r="V58" s="5">
        <f>SUM(V4:V56)</f>
        <v>54</v>
      </c>
      <c r="Y58" s="5">
        <f>SUM(Y4:Y56)</f>
        <v>0</v>
      </c>
      <c r="AA58" s="5">
        <f>SUM(AA4:AA56)</f>
        <v>1200</v>
      </c>
      <c r="AB58" s="5">
        <f>AA58-(R58+V58+Y58)</f>
        <v>1139</v>
      </c>
      <c r="AC58" s="6">
        <f>((D58+I58)/AB58)*100</f>
        <v>13.696224758560142</v>
      </c>
      <c r="AD58" s="6">
        <f>100-AC58</f>
        <v>86.303775241439865</v>
      </c>
      <c r="AE58" s="6">
        <f>(M58/AB58)*100</f>
        <v>10.974539069359086</v>
      </c>
      <c r="AF58" s="6">
        <f>B4/120</f>
        <v>0.3</v>
      </c>
      <c r="AG58" s="6">
        <f>H4/120</f>
        <v>7.5250000000000004</v>
      </c>
      <c r="AH58" s="6" t="s">
        <v>34</v>
      </c>
      <c r="AI58" s="6">
        <f>I58</f>
        <v>1</v>
      </c>
      <c r="AJ58" s="6">
        <v>1</v>
      </c>
      <c r="AK58" s="6">
        <f>(AJ58/AI58)*100</f>
        <v>100</v>
      </c>
      <c r="AL58" s="6">
        <f>F58+I58</f>
        <v>53</v>
      </c>
      <c r="AM58" s="6">
        <f>(SUM(F60:F61)/AL58)*100</f>
        <v>33.962264150943398</v>
      </c>
      <c r="AN58" s="6">
        <f>(SUM(F60:F61)/N58)*100</f>
        <v>75</v>
      </c>
      <c r="AO58" s="6">
        <f>AVERAGE(M4:M5,M10,M12:M22,M24:M27)/2</f>
        <v>2.7777777777777777</v>
      </c>
      <c r="AP58" s="6">
        <f>AVERAGE(D4:D55)/2</f>
        <v>1.4903846153846154</v>
      </c>
    </row>
    <row r="60" spans="2:42" x14ac:dyDescent="0.3">
      <c r="B60" s="21" t="s">
        <v>27</v>
      </c>
      <c r="F60" s="5">
        <v>17</v>
      </c>
    </row>
    <row r="61" spans="2:42" x14ac:dyDescent="0.3">
      <c r="B61" s="22" t="s">
        <v>28</v>
      </c>
      <c r="F61" s="5">
        <v>1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P28"/>
  <sheetViews>
    <sheetView zoomScale="56" workbookViewId="0">
      <selection activeCell="E4" sqref="E4:E2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54" t="s">
        <v>0</v>
      </c>
      <c r="C2" s="55"/>
      <c r="D2" s="55"/>
      <c r="E2" s="55"/>
      <c r="F2" s="56"/>
      <c r="G2" s="13"/>
      <c r="H2" s="57" t="s">
        <v>4</v>
      </c>
      <c r="I2" s="58"/>
      <c r="J2" s="13"/>
      <c r="K2" s="59" t="s">
        <v>17</v>
      </c>
      <c r="L2" s="60"/>
      <c r="M2" s="60"/>
      <c r="N2" s="61"/>
      <c r="O2" s="13"/>
      <c r="P2" s="62" t="s">
        <v>7</v>
      </c>
      <c r="Q2" s="63"/>
      <c r="R2" s="64"/>
      <c r="S2" s="13"/>
      <c r="T2" s="65" t="s">
        <v>33</v>
      </c>
      <c r="U2" s="66"/>
      <c r="V2" s="67"/>
      <c r="W2" s="13"/>
      <c r="X2" s="52" t="s">
        <v>8</v>
      </c>
      <c r="Y2" s="53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36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12</v>
      </c>
      <c r="C4" s="5">
        <v>12</v>
      </c>
      <c r="D4" s="5">
        <f>(C4-B4)+1</f>
        <v>1</v>
      </c>
      <c r="E4" s="5">
        <f>D4/2</f>
        <v>0.5</v>
      </c>
      <c r="F4" s="8">
        <v>1</v>
      </c>
      <c r="H4" s="7">
        <v>274</v>
      </c>
      <c r="I4" s="8">
        <v>1</v>
      </c>
      <c r="K4" s="26">
        <v>21</v>
      </c>
      <c r="L4" s="27">
        <v>22</v>
      </c>
      <c r="M4" s="27">
        <f>(L4-K4)+1</f>
        <v>2</v>
      </c>
      <c r="N4" s="36">
        <v>1</v>
      </c>
      <c r="P4" s="7">
        <v>274</v>
      </c>
      <c r="Q4" s="5">
        <v>281</v>
      </c>
      <c r="R4" s="8">
        <f>(Q4-P4)+1</f>
        <v>8</v>
      </c>
      <c r="T4" s="23">
        <v>68</v>
      </c>
      <c r="U4" s="24">
        <v>71</v>
      </c>
      <c r="V4" s="25">
        <f>(U4-T4)+1</f>
        <v>4</v>
      </c>
      <c r="X4" s="7">
        <v>282</v>
      </c>
      <c r="Y4" s="8">
        <v>1</v>
      </c>
      <c r="AA4" s="5">
        <v>282</v>
      </c>
    </row>
    <row r="5" spans="2:42" x14ac:dyDescent="0.3">
      <c r="B5" s="7">
        <v>14</v>
      </c>
      <c r="C5" s="5">
        <v>14</v>
      </c>
      <c r="D5" s="5">
        <f t="shared" ref="D5:D20" si="0">(C5-B5)+1</f>
        <v>1</v>
      </c>
      <c r="E5" s="5">
        <f t="shared" ref="E5:E20" si="1">D5/2</f>
        <v>0.5</v>
      </c>
      <c r="F5" s="8">
        <v>1</v>
      </c>
      <c r="H5" s="7"/>
      <c r="I5" s="8"/>
      <c r="K5" s="26">
        <v>42</v>
      </c>
      <c r="L5" s="27">
        <v>45</v>
      </c>
      <c r="M5" s="27">
        <f t="shared" ref="M5:M10" si="2">(L5-K5)+1</f>
        <v>4</v>
      </c>
      <c r="N5" s="36">
        <v>1</v>
      </c>
      <c r="P5" s="7"/>
      <c r="R5" s="8"/>
      <c r="T5" s="23">
        <v>87</v>
      </c>
      <c r="U5" s="24">
        <v>136</v>
      </c>
      <c r="V5" s="25">
        <f t="shared" ref="V5:V8" si="3">(U5-T5)+1</f>
        <v>50</v>
      </c>
      <c r="X5" s="7"/>
      <c r="Y5" s="8"/>
    </row>
    <row r="6" spans="2:42" x14ac:dyDescent="0.3">
      <c r="B6" s="7">
        <v>17</v>
      </c>
      <c r="C6" s="5">
        <v>17</v>
      </c>
      <c r="D6" s="5">
        <f t="shared" si="0"/>
        <v>1</v>
      </c>
      <c r="E6" s="5">
        <f t="shared" si="1"/>
        <v>0.5</v>
      </c>
      <c r="F6" s="8">
        <v>1</v>
      </c>
      <c r="H6" s="7"/>
      <c r="I6" s="8"/>
      <c r="K6" s="26">
        <v>65</v>
      </c>
      <c r="L6" s="27">
        <v>66</v>
      </c>
      <c r="M6" s="27">
        <f t="shared" si="2"/>
        <v>2</v>
      </c>
      <c r="N6" s="36">
        <v>1</v>
      </c>
      <c r="P6" s="7"/>
      <c r="R6" s="8"/>
      <c r="T6" s="23">
        <v>154</v>
      </c>
      <c r="U6" s="24">
        <v>155</v>
      </c>
      <c r="V6" s="25">
        <f t="shared" si="3"/>
        <v>2</v>
      </c>
      <c r="X6" s="7"/>
      <c r="Y6" s="8"/>
    </row>
    <row r="7" spans="2:42" x14ac:dyDescent="0.3">
      <c r="B7" s="7">
        <v>19</v>
      </c>
      <c r="C7" s="5">
        <v>20</v>
      </c>
      <c r="D7" s="5">
        <f t="shared" si="0"/>
        <v>2</v>
      </c>
      <c r="E7" s="5">
        <f t="shared" si="1"/>
        <v>1</v>
      </c>
      <c r="F7" s="8">
        <v>1</v>
      </c>
      <c r="H7" s="7"/>
      <c r="I7" s="8"/>
      <c r="K7" s="26">
        <v>81</v>
      </c>
      <c r="L7" s="27">
        <v>85</v>
      </c>
      <c r="M7" s="27">
        <f t="shared" si="2"/>
        <v>5</v>
      </c>
      <c r="N7" s="36">
        <v>1</v>
      </c>
      <c r="P7" s="7"/>
      <c r="R7" s="8"/>
      <c r="T7" s="23">
        <v>170</v>
      </c>
      <c r="U7" s="24">
        <v>174</v>
      </c>
      <c r="V7" s="25">
        <f t="shared" si="3"/>
        <v>5</v>
      </c>
      <c r="X7" s="7"/>
      <c r="Y7" s="8"/>
    </row>
    <row r="8" spans="2:42" x14ac:dyDescent="0.3">
      <c r="B8" s="7">
        <v>36</v>
      </c>
      <c r="C8" s="5">
        <v>36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29">
        <v>175</v>
      </c>
      <c r="L8" s="30">
        <v>175</v>
      </c>
      <c r="M8" s="30">
        <f t="shared" si="2"/>
        <v>1</v>
      </c>
      <c r="N8" s="35">
        <v>1</v>
      </c>
      <c r="P8" s="7"/>
      <c r="R8" s="8"/>
      <c r="T8" s="23">
        <v>255</v>
      </c>
      <c r="U8" s="24">
        <v>260</v>
      </c>
      <c r="V8" s="25">
        <f t="shared" si="3"/>
        <v>6</v>
      </c>
      <c r="X8" s="7"/>
      <c r="Y8" s="8"/>
    </row>
    <row r="9" spans="2:42" x14ac:dyDescent="0.3">
      <c r="B9" s="7">
        <v>41</v>
      </c>
      <c r="C9" s="5">
        <v>41</v>
      </c>
      <c r="D9" s="5">
        <f t="shared" si="0"/>
        <v>1</v>
      </c>
      <c r="E9" s="5">
        <f t="shared" si="1"/>
        <v>0.5</v>
      </c>
      <c r="F9" s="8">
        <v>1</v>
      </c>
      <c r="H9" s="7"/>
      <c r="I9" s="8"/>
      <c r="K9" s="29">
        <v>194</v>
      </c>
      <c r="L9" s="30">
        <v>201</v>
      </c>
      <c r="M9" s="30">
        <f t="shared" si="2"/>
        <v>8</v>
      </c>
      <c r="N9" s="35">
        <v>1</v>
      </c>
      <c r="P9" s="7"/>
      <c r="R9" s="8"/>
      <c r="T9" s="7"/>
      <c r="V9" s="8"/>
      <c r="X9" s="7"/>
      <c r="Y9" s="8"/>
    </row>
    <row r="10" spans="2:42" x14ac:dyDescent="0.3">
      <c r="B10" s="7">
        <v>46</v>
      </c>
      <c r="C10" s="5">
        <v>46</v>
      </c>
      <c r="D10" s="5">
        <f t="shared" si="0"/>
        <v>1</v>
      </c>
      <c r="E10" s="5">
        <f t="shared" si="1"/>
        <v>0.5</v>
      </c>
      <c r="F10" s="8">
        <v>1</v>
      </c>
      <c r="H10" s="7"/>
      <c r="I10" s="8"/>
      <c r="K10" s="26">
        <v>211</v>
      </c>
      <c r="L10" s="27">
        <v>213</v>
      </c>
      <c r="M10" s="27">
        <f t="shared" si="2"/>
        <v>3</v>
      </c>
      <c r="N10" s="36">
        <v>1</v>
      </c>
      <c r="P10" s="7"/>
      <c r="R10" s="8"/>
      <c r="T10" s="7"/>
      <c r="V10" s="8"/>
      <c r="X10" s="7"/>
      <c r="Y10" s="8"/>
    </row>
    <row r="11" spans="2:42" x14ac:dyDescent="0.3">
      <c r="B11" s="7">
        <v>64</v>
      </c>
      <c r="C11" s="5">
        <v>64</v>
      </c>
      <c r="D11" s="5">
        <f t="shared" si="0"/>
        <v>1</v>
      </c>
      <c r="E11" s="5">
        <f t="shared" si="1"/>
        <v>0.5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73</v>
      </c>
      <c r="C12" s="5">
        <v>73</v>
      </c>
      <c r="D12" s="5">
        <f t="shared" si="0"/>
        <v>1</v>
      </c>
      <c r="E12" s="5">
        <f t="shared" si="1"/>
        <v>0.5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80</v>
      </c>
      <c r="C13" s="5">
        <v>80</v>
      </c>
      <c r="D13" s="5">
        <f t="shared" si="0"/>
        <v>1</v>
      </c>
      <c r="E13" s="5">
        <f t="shared" si="1"/>
        <v>0.5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147</v>
      </c>
      <c r="C14" s="5">
        <v>147</v>
      </c>
      <c r="D14" s="5">
        <f t="shared" si="0"/>
        <v>1</v>
      </c>
      <c r="E14" s="5">
        <f t="shared" si="1"/>
        <v>0.5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164</v>
      </c>
      <c r="C15" s="5">
        <v>164</v>
      </c>
      <c r="D15" s="5">
        <f t="shared" si="0"/>
        <v>1</v>
      </c>
      <c r="E15" s="5">
        <f t="shared" si="1"/>
        <v>0.5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169</v>
      </c>
      <c r="C16" s="5">
        <v>169</v>
      </c>
      <c r="D16" s="5">
        <f t="shared" si="0"/>
        <v>1</v>
      </c>
      <c r="E16" s="5">
        <f t="shared" si="1"/>
        <v>0.5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42" x14ac:dyDescent="0.3">
      <c r="B17" s="7">
        <v>210</v>
      </c>
      <c r="C17" s="5">
        <v>210</v>
      </c>
      <c r="D17" s="5">
        <f t="shared" si="0"/>
        <v>1</v>
      </c>
      <c r="E17" s="5">
        <f t="shared" si="1"/>
        <v>0.5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42" x14ac:dyDescent="0.3">
      <c r="B18" s="7">
        <v>240</v>
      </c>
      <c r="C18" s="5">
        <v>240</v>
      </c>
      <c r="D18" s="5">
        <f t="shared" si="0"/>
        <v>1</v>
      </c>
      <c r="E18" s="5">
        <f t="shared" si="1"/>
        <v>0.5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42" x14ac:dyDescent="0.3">
      <c r="B19" s="7">
        <v>243</v>
      </c>
      <c r="C19" s="5">
        <v>243</v>
      </c>
      <c r="D19" s="5">
        <f t="shared" si="0"/>
        <v>1</v>
      </c>
      <c r="E19" s="5">
        <f t="shared" si="1"/>
        <v>0.5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42" x14ac:dyDescent="0.3">
      <c r="B20" s="7">
        <v>266</v>
      </c>
      <c r="C20" s="5">
        <v>266</v>
      </c>
      <c r="D20" s="5">
        <f t="shared" si="0"/>
        <v>1</v>
      </c>
      <c r="E20" s="5">
        <f t="shared" si="1"/>
        <v>0.5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42" x14ac:dyDescent="0.3">
      <c r="B21" s="9"/>
      <c r="C21" s="10"/>
      <c r="D21" s="10"/>
      <c r="E21" s="10"/>
      <c r="F21" s="11"/>
      <c r="H21" s="9"/>
      <c r="I21" s="11"/>
      <c r="K21" s="9"/>
      <c r="L21" s="10"/>
      <c r="M21" s="10"/>
      <c r="N21" s="11"/>
      <c r="P21" s="9"/>
      <c r="Q21" s="10"/>
      <c r="R21" s="11"/>
      <c r="T21" s="9"/>
      <c r="U21" s="10"/>
      <c r="V21" s="11"/>
      <c r="X21" s="9"/>
      <c r="Y21" s="11"/>
    </row>
    <row r="23" spans="2:42" x14ac:dyDescent="0.3">
      <c r="D23" s="5">
        <f>SUM(D4:D21)</f>
        <v>18</v>
      </c>
      <c r="F23" s="5">
        <f>SUM(F4:F21)</f>
        <v>17</v>
      </c>
      <c r="I23" s="5">
        <f>SUM(I4:I21)</f>
        <v>1</v>
      </c>
      <c r="M23" s="5">
        <f>SUM(M4:M21)</f>
        <v>25</v>
      </c>
      <c r="N23" s="5">
        <f>SUM(N4:N21)</f>
        <v>7</v>
      </c>
      <c r="R23" s="5">
        <f>SUM(R4:R21)</f>
        <v>8</v>
      </c>
      <c r="V23" s="5">
        <f>SUM(V4:V21)</f>
        <v>67</v>
      </c>
      <c r="Y23" s="5">
        <f>SUM(Y4:Y21)</f>
        <v>1</v>
      </c>
      <c r="AA23" s="5">
        <f>SUM(AA4:AA21)</f>
        <v>282</v>
      </c>
      <c r="AB23" s="5">
        <f>AA23-(R23+V23+Y23)</f>
        <v>206</v>
      </c>
      <c r="AC23" s="6">
        <f>((D23+I23)/AB23)*100</f>
        <v>9.2233009708737868</v>
      </c>
      <c r="AD23" s="6">
        <f>100-AC23</f>
        <v>90.776699029126206</v>
      </c>
      <c r="AE23" s="6">
        <f>(M23/AB23)*100</f>
        <v>12.135922330097088</v>
      </c>
      <c r="AF23" s="6">
        <f>B4/120</f>
        <v>0.1</v>
      </c>
      <c r="AG23" s="6">
        <f>H4/120</f>
        <v>2.2833333333333332</v>
      </c>
      <c r="AH23" s="6">
        <f>R4/120</f>
        <v>6.6666666666666666E-2</v>
      </c>
      <c r="AI23" s="6">
        <f>I23</f>
        <v>1</v>
      </c>
      <c r="AJ23" s="6">
        <v>0</v>
      </c>
      <c r="AK23" s="6">
        <f>(AJ23/AI23)*100</f>
        <v>0</v>
      </c>
      <c r="AL23" s="6">
        <f>F23+I23</f>
        <v>18</v>
      </c>
      <c r="AM23" s="6">
        <f>(SUM(F25:F26)/AL23)*100</f>
        <v>27.777777777777779</v>
      </c>
      <c r="AN23" s="6">
        <f>(SUM(F25:F26)/N23)*100</f>
        <v>71.428571428571431</v>
      </c>
      <c r="AO23" s="6">
        <f>AVERAGE(M4:M7,M10)/2</f>
        <v>1.6</v>
      </c>
      <c r="AP23" s="6">
        <f>AVERAGE(D4:D20)/2</f>
        <v>0.52941176470588236</v>
      </c>
    </row>
    <row r="25" spans="2:42" x14ac:dyDescent="0.3">
      <c r="B25" s="21" t="s">
        <v>27</v>
      </c>
      <c r="F25" s="5">
        <v>5</v>
      </c>
    </row>
    <row r="26" spans="2:42" x14ac:dyDescent="0.3">
      <c r="B26" s="22" t="s">
        <v>28</v>
      </c>
      <c r="F26" s="5">
        <v>0</v>
      </c>
    </row>
    <row r="28" spans="2:42" x14ac:dyDescent="0.3">
      <c r="B28" s="5" t="s">
        <v>32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P30"/>
  <sheetViews>
    <sheetView zoomScale="41" workbookViewId="0">
      <selection activeCell="E4" sqref="E4:E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54" t="s">
        <v>0</v>
      </c>
      <c r="C2" s="55"/>
      <c r="D2" s="55"/>
      <c r="E2" s="55"/>
      <c r="F2" s="56"/>
      <c r="G2" s="13"/>
      <c r="H2" s="57" t="s">
        <v>4</v>
      </c>
      <c r="I2" s="58"/>
      <c r="J2" s="13"/>
      <c r="K2" s="59" t="s">
        <v>17</v>
      </c>
      <c r="L2" s="60"/>
      <c r="M2" s="60"/>
      <c r="N2" s="61"/>
      <c r="O2" s="13"/>
      <c r="P2" s="62" t="s">
        <v>7</v>
      </c>
      <c r="Q2" s="63"/>
      <c r="R2" s="64"/>
      <c r="S2" s="13"/>
      <c r="T2" s="65" t="s">
        <v>33</v>
      </c>
      <c r="U2" s="66"/>
      <c r="V2" s="67"/>
      <c r="W2" s="13"/>
      <c r="X2" s="52" t="s">
        <v>8</v>
      </c>
      <c r="Y2" s="53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36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1</v>
      </c>
      <c r="C4" s="5">
        <v>2</v>
      </c>
      <c r="D4" s="5">
        <f>(C4-B4)+1</f>
        <v>2</v>
      </c>
      <c r="E4" s="5">
        <f>D4/2</f>
        <v>1</v>
      </c>
      <c r="F4" s="8">
        <v>1</v>
      </c>
      <c r="H4" s="7"/>
      <c r="I4" s="8"/>
      <c r="K4" s="40">
        <v>69</v>
      </c>
      <c r="L4" s="41">
        <v>76</v>
      </c>
      <c r="M4" s="41">
        <f t="shared" ref="M4:M9" si="0">(L4-K4)+1</f>
        <v>8</v>
      </c>
      <c r="N4" s="42">
        <v>1</v>
      </c>
      <c r="P4" s="7"/>
      <c r="R4" s="8"/>
      <c r="T4" s="7">
        <v>456</v>
      </c>
      <c r="U4" s="5">
        <v>555</v>
      </c>
      <c r="V4" s="8">
        <f>(U4-T4)+1</f>
        <v>100</v>
      </c>
      <c r="X4" s="7"/>
      <c r="Y4" s="8"/>
      <c r="AA4" s="5">
        <v>1200</v>
      </c>
    </row>
    <row r="5" spans="2:42" x14ac:dyDescent="0.3">
      <c r="B5" s="7">
        <v>32</v>
      </c>
      <c r="C5" s="5">
        <v>32</v>
      </c>
      <c r="D5" s="5">
        <f t="shared" ref="D5:D17" si="1">(C5-B5)+1</f>
        <v>1</v>
      </c>
      <c r="E5" s="5">
        <f t="shared" ref="E5:E17" si="2">D5/2</f>
        <v>0.5</v>
      </c>
      <c r="F5" s="8">
        <v>1</v>
      </c>
      <c r="H5" s="7"/>
      <c r="I5" s="8"/>
      <c r="K5" s="37">
        <v>83</v>
      </c>
      <c r="L5" s="38">
        <v>85</v>
      </c>
      <c r="M5" s="38">
        <f t="shared" si="0"/>
        <v>3</v>
      </c>
      <c r="N5" s="39">
        <v>1</v>
      </c>
      <c r="P5" s="7"/>
      <c r="R5" s="8"/>
      <c r="T5" s="7"/>
      <c r="V5" s="8"/>
      <c r="X5" s="7"/>
      <c r="Y5" s="8"/>
    </row>
    <row r="6" spans="2:42" x14ac:dyDescent="0.3">
      <c r="B6" s="7">
        <v>41</v>
      </c>
      <c r="C6" s="5">
        <v>41</v>
      </c>
      <c r="D6" s="5">
        <f t="shared" si="1"/>
        <v>1</v>
      </c>
      <c r="E6" s="5">
        <f t="shared" si="2"/>
        <v>0.5</v>
      </c>
      <c r="F6" s="8">
        <v>1</v>
      </c>
      <c r="H6" s="7"/>
      <c r="I6" s="8"/>
      <c r="K6" s="37">
        <v>92</v>
      </c>
      <c r="L6" s="38">
        <v>98</v>
      </c>
      <c r="M6" s="38">
        <f t="shared" si="0"/>
        <v>7</v>
      </c>
      <c r="N6" s="39">
        <v>1</v>
      </c>
      <c r="P6" s="7"/>
      <c r="R6" s="8"/>
      <c r="T6" s="7"/>
      <c r="V6" s="8"/>
      <c r="X6" s="7"/>
      <c r="Y6" s="8"/>
    </row>
    <row r="7" spans="2:42" x14ac:dyDescent="0.3">
      <c r="B7" s="7">
        <v>82</v>
      </c>
      <c r="C7" s="5">
        <v>82</v>
      </c>
      <c r="D7" s="5">
        <f t="shared" si="1"/>
        <v>1</v>
      </c>
      <c r="E7" s="5">
        <f t="shared" si="2"/>
        <v>0.5</v>
      </c>
      <c r="F7" s="8">
        <v>1</v>
      </c>
      <c r="H7" s="7"/>
      <c r="I7" s="8"/>
      <c r="K7" s="37">
        <v>116</v>
      </c>
      <c r="L7" s="38">
        <v>117</v>
      </c>
      <c r="M7" s="38">
        <f t="shared" si="0"/>
        <v>2</v>
      </c>
      <c r="N7" s="39">
        <v>1</v>
      </c>
      <c r="P7" s="7"/>
      <c r="R7" s="8"/>
      <c r="T7" s="7"/>
      <c r="V7" s="8"/>
      <c r="X7" s="7"/>
      <c r="Y7" s="8"/>
    </row>
    <row r="8" spans="2:42" x14ac:dyDescent="0.3">
      <c r="B8" s="7">
        <v>91</v>
      </c>
      <c r="C8" s="5">
        <v>91</v>
      </c>
      <c r="D8" s="5">
        <f t="shared" si="1"/>
        <v>1</v>
      </c>
      <c r="E8" s="5">
        <f t="shared" si="2"/>
        <v>0.5</v>
      </c>
      <c r="F8" s="8">
        <v>1</v>
      </c>
      <c r="H8" s="7"/>
      <c r="I8" s="8"/>
      <c r="K8" s="37">
        <v>142</v>
      </c>
      <c r="L8" s="38">
        <v>143</v>
      </c>
      <c r="M8" s="38">
        <f t="shared" si="0"/>
        <v>2</v>
      </c>
      <c r="N8" s="39">
        <v>1</v>
      </c>
      <c r="P8" s="7"/>
      <c r="R8" s="8"/>
      <c r="T8" s="7"/>
      <c r="V8" s="8"/>
      <c r="X8" s="7"/>
      <c r="Y8" s="8"/>
    </row>
    <row r="9" spans="2:42" x14ac:dyDescent="0.3">
      <c r="B9" s="7">
        <v>111</v>
      </c>
      <c r="C9" s="5">
        <v>114</v>
      </c>
      <c r="D9" s="5">
        <f t="shared" si="1"/>
        <v>4</v>
      </c>
      <c r="E9" s="5">
        <f t="shared" si="2"/>
        <v>2</v>
      </c>
      <c r="F9" s="8">
        <v>1</v>
      </c>
      <c r="H9" s="7"/>
      <c r="I9" s="8"/>
      <c r="K9" s="40">
        <v>146</v>
      </c>
      <c r="L9" s="41">
        <v>161</v>
      </c>
      <c r="M9" s="41">
        <f t="shared" si="0"/>
        <v>16</v>
      </c>
      <c r="N9" s="42">
        <v>1</v>
      </c>
      <c r="P9" s="7"/>
      <c r="R9" s="8"/>
      <c r="T9" s="7"/>
      <c r="V9" s="8"/>
      <c r="X9" s="7"/>
      <c r="Y9" s="8"/>
    </row>
    <row r="10" spans="2:42" x14ac:dyDescent="0.3">
      <c r="B10" s="7">
        <v>141</v>
      </c>
      <c r="C10" s="5">
        <v>141</v>
      </c>
      <c r="D10" s="5">
        <f t="shared" si="1"/>
        <v>1</v>
      </c>
      <c r="E10" s="5">
        <f t="shared" si="2"/>
        <v>0.5</v>
      </c>
      <c r="F10" s="8">
        <v>1</v>
      </c>
      <c r="H10" s="7"/>
      <c r="I10" s="8"/>
      <c r="K10" s="40">
        <v>168</v>
      </c>
      <c r="L10" s="41">
        <v>199</v>
      </c>
      <c r="M10" s="41">
        <f t="shared" ref="M10:M11" si="3">(L10-K10)+1</f>
        <v>32</v>
      </c>
      <c r="N10" s="42">
        <v>1</v>
      </c>
      <c r="P10" s="7"/>
      <c r="R10" s="8"/>
      <c r="T10" s="7"/>
      <c r="V10" s="8"/>
      <c r="X10" s="7"/>
      <c r="Y10" s="8"/>
    </row>
    <row r="11" spans="2:42" x14ac:dyDescent="0.3">
      <c r="B11" s="7">
        <v>201</v>
      </c>
      <c r="C11" s="5">
        <v>201</v>
      </c>
      <c r="D11" s="5">
        <f t="shared" si="1"/>
        <v>1</v>
      </c>
      <c r="E11" s="5">
        <f t="shared" si="2"/>
        <v>0.5</v>
      </c>
      <c r="F11" s="8">
        <v>1</v>
      </c>
      <c r="H11" s="7"/>
      <c r="I11" s="8"/>
      <c r="K11" s="37">
        <v>213</v>
      </c>
      <c r="L11" s="38">
        <v>229</v>
      </c>
      <c r="M11" s="38">
        <f t="shared" si="3"/>
        <v>17</v>
      </c>
      <c r="N11" s="39">
        <v>1</v>
      </c>
      <c r="P11" s="7"/>
      <c r="R11" s="8"/>
      <c r="T11" s="7"/>
      <c r="V11" s="8"/>
      <c r="X11" s="7"/>
      <c r="Y11" s="8"/>
    </row>
    <row r="12" spans="2:42" x14ac:dyDescent="0.3">
      <c r="B12" s="7">
        <v>212</v>
      </c>
      <c r="C12" s="5">
        <v>212</v>
      </c>
      <c r="D12" s="5">
        <f t="shared" si="1"/>
        <v>1</v>
      </c>
      <c r="E12" s="5">
        <f t="shared" si="2"/>
        <v>0.5</v>
      </c>
      <c r="F12" s="8">
        <v>1</v>
      </c>
      <c r="H12" s="7"/>
      <c r="I12" s="8"/>
      <c r="K12" s="37">
        <v>235</v>
      </c>
      <c r="L12" s="38">
        <v>250</v>
      </c>
      <c r="M12" s="38">
        <f t="shared" ref="M12:M22" si="4">(L12-K12)+1</f>
        <v>16</v>
      </c>
      <c r="N12" s="39">
        <v>1</v>
      </c>
      <c r="P12" s="7"/>
      <c r="R12" s="8"/>
      <c r="T12" s="7"/>
      <c r="V12" s="8"/>
      <c r="X12" s="7"/>
      <c r="Y12" s="8"/>
    </row>
    <row r="13" spans="2:42" x14ac:dyDescent="0.3">
      <c r="B13" s="7">
        <v>234</v>
      </c>
      <c r="C13" s="5">
        <v>234</v>
      </c>
      <c r="D13" s="5">
        <f t="shared" si="1"/>
        <v>1</v>
      </c>
      <c r="E13" s="5">
        <f t="shared" si="2"/>
        <v>0.5</v>
      </c>
      <c r="F13" s="8">
        <v>1</v>
      </c>
      <c r="H13" s="7"/>
      <c r="I13" s="8"/>
      <c r="K13" s="40">
        <v>265</v>
      </c>
      <c r="L13" s="41">
        <v>269</v>
      </c>
      <c r="M13" s="41">
        <f t="shared" si="4"/>
        <v>5</v>
      </c>
      <c r="N13" s="42">
        <v>1</v>
      </c>
      <c r="P13" s="7"/>
      <c r="R13" s="8"/>
      <c r="T13" s="7"/>
      <c r="V13" s="8"/>
      <c r="X13" s="7"/>
      <c r="Y13" s="8"/>
    </row>
    <row r="14" spans="2:42" x14ac:dyDescent="0.3">
      <c r="B14" s="7">
        <v>368</v>
      </c>
      <c r="C14" s="5">
        <v>368</v>
      </c>
      <c r="D14" s="5">
        <f t="shared" si="1"/>
        <v>1</v>
      </c>
      <c r="E14" s="5">
        <f t="shared" si="2"/>
        <v>0.5</v>
      </c>
      <c r="F14" s="8">
        <v>1</v>
      </c>
      <c r="H14" s="7"/>
      <c r="I14" s="8"/>
      <c r="K14" s="40">
        <v>274</v>
      </c>
      <c r="L14" s="41">
        <v>279</v>
      </c>
      <c r="M14" s="41">
        <f t="shared" si="4"/>
        <v>6</v>
      </c>
      <c r="N14" s="42">
        <v>1</v>
      </c>
      <c r="P14" s="7"/>
      <c r="R14" s="8"/>
      <c r="T14" s="7"/>
      <c r="V14" s="8"/>
      <c r="X14" s="7"/>
      <c r="Y14" s="8"/>
    </row>
    <row r="15" spans="2:42" x14ac:dyDescent="0.3">
      <c r="B15" s="7">
        <v>395</v>
      </c>
      <c r="C15" s="5">
        <v>398</v>
      </c>
      <c r="D15" s="5">
        <f t="shared" si="1"/>
        <v>4</v>
      </c>
      <c r="E15" s="5">
        <f t="shared" si="2"/>
        <v>2</v>
      </c>
      <c r="F15" s="8">
        <v>1</v>
      </c>
      <c r="H15" s="7"/>
      <c r="I15" s="8"/>
      <c r="K15" s="40">
        <v>306</v>
      </c>
      <c r="L15" s="41">
        <v>315</v>
      </c>
      <c r="M15" s="41">
        <f t="shared" si="4"/>
        <v>10</v>
      </c>
      <c r="N15" s="42">
        <v>1</v>
      </c>
      <c r="P15" s="7"/>
      <c r="R15" s="8"/>
      <c r="T15" s="7"/>
      <c r="V15" s="8"/>
      <c r="X15" s="7"/>
      <c r="Y15" s="8"/>
    </row>
    <row r="16" spans="2:42" x14ac:dyDescent="0.3">
      <c r="B16" s="7">
        <v>415</v>
      </c>
      <c r="C16" s="5">
        <v>415</v>
      </c>
      <c r="D16" s="5">
        <f t="shared" si="1"/>
        <v>1</v>
      </c>
      <c r="E16" s="5">
        <f t="shared" si="2"/>
        <v>0.5</v>
      </c>
      <c r="F16" s="8">
        <v>1</v>
      </c>
      <c r="H16" s="7"/>
      <c r="I16" s="8"/>
      <c r="K16" s="40">
        <v>319</v>
      </c>
      <c r="L16" s="41">
        <v>325</v>
      </c>
      <c r="M16" s="41">
        <f t="shared" si="4"/>
        <v>7</v>
      </c>
      <c r="N16" s="42">
        <v>1</v>
      </c>
      <c r="P16" s="7"/>
      <c r="R16" s="8"/>
      <c r="T16" s="7"/>
      <c r="V16" s="8"/>
      <c r="X16" s="7"/>
      <c r="Y16" s="8"/>
    </row>
    <row r="17" spans="2:42" x14ac:dyDescent="0.3">
      <c r="B17" s="7">
        <v>581</v>
      </c>
      <c r="C17" s="5">
        <v>582</v>
      </c>
      <c r="D17" s="5">
        <f t="shared" si="1"/>
        <v>2</v>
      </c>
      <c r="E17" s="5">
        <f t="shared" si="2"/>
        <v>1</v>
      </c>
      <c r="F17" s="8">
        <v>1</v>
      </c>
      <c r="H17" s="7"/>
      <c r="I17" s="8"/>
      <c r="K17" s="37">
        <v>369</v>
      </c>
      <c r="L17" s="38">
        <v>380</v>
      </c>
      <c r="M17" s="38">
        <f t="shared" si="4"/>
        <v>12</v>
      </c>
      <c r="N17" s="39">
        <v>1</v>
      </c>
      <c r="P17" s="7"/>
      <c r="R17" s="8"/>
      <c r="T17" s="7"/>
      <c r="V17" s="8"/>
      <c r="X17" s="7"/>
      <c r="Y17" s="8"/>
    </row>
    <row r="18" spans="2:42" x14ac:dyDescent="0.3">
      <c r="B18" s="7"/>
      <c r="F18" s="8"/>
      <c r="H18" s="7"/>
      <c r="I18" s="8"/>
      <c r="K18" s="37">
        <v>416</v>
      </c>
      <c r="L18" s="38">
        <v>421</v>
      </c>
      <c r="M18" s="38">
        <f t="shared" si="4"/>
        <v>6</v>
      </c>
      <c r="N18" s="39">
        <v>1</v>
      </c>
      <c r="P18" s="7"/>
      <c r="R18" s="8"/>
      <c r="T18" s="7"/>
      <c r="V18" s="8"/>
      <c r="X18" s="7"/>
      <c r="Y18" s="8"/>
    </row>
    <row r="19" spans="2:42" x14ac:dyDescent="0.3">
      <c r="B19" s="7"/>
      <c r="F19" s="8"/>
      <c r="H19" s="7"/>
      <c r="I19" s="8"/>
      <c r="K19" s="37">
        <v>583</v>
      </c>
      <c r="L19" s="38">
        <v>593</v>
      </c>
      <c r="M19" s="38">
        <f t="shared" si="4"/>
        <v>11</v>
      </c>
      <c r="N19" s="39">
        <v>1</v>
      </c>
      <c r="P19" s="7"/>
      <c r="R19" s="8"/>
      <c r="T19" s="7"/>
      <c r="V19" s="8"/>
      <c r="X19" s="7"/>
      <c r="Y19" s="8"/>
    </row>
    <row r="20" spans="2:42" x14ac:dyDescent="0.3">
      <c r="B20" s="7"/>
      <c r="F20" s="8"/>
      <c r="H20" s="7"/>
      <c r="I20" s="8"/>
      <c r="K20" s="40">
        <v>598</v>
      </c>
      <c r="L20" s="41">
        <v>617</v>
      </c>
      <c r="M20" s="41">
        <f t="shared" si="4"/>
        <v>20</v>
      </c>
      <c r="N20" s="42">
        <v>1</v>
      </c>
      <c r="P20" s="7"/>
      <c r="R20" s="8"/>
      <c r="T20" s="7"/>
      <c r="V20" s="8"/>
      <c r="X20" s="7"/>
      <c r="Y20" s="8"/>
    </row>
    <row r="21" spans="2:42" x14ac:dyDescent="0.3">
      <c r="B21" s="7"/>
      <c r="F21" s="8"/>
      <c r="H21" s="7"/>
      <c r="I21" s="8"/>
      <c r="K21" s="40">
        <v>643</v>
      </c>
      <c r="L21" s="41">
        <v>662</v>
      </c>
      <c r="M21" s="41">
        <f t="shared" si="4"/>
        <v>20</v>
      </c>
      <c r="N21" s="42">
        <v>1</v>
      </c>
      <c r="P21" s="7"/>
      <c r="R21" s="8"/>
      <c r="T21" s="7"/>
      <c r="V21" s="8"/>
      <c r="X21" s="7"/>
      <c r="Y21" s="8"/>
    </row>
    <row r="22" spans="2:42" x14ac:dyDescent="0.3">
      <c r="B22" s="7"/>
      <c r="F22" s="8"/>
      <c r="H22" s="7"/>
      <c r="I22" s="8"/>
      <c r="K22" s="40">
        <v>686</v>
      </c>
      <c r="L22" s="41">
        <v>717</v>
      </c>
      <c r="M22" s="43">
        <f t="shared" si="4"/>
        <v>32</v>
      </c>
      <c r="N22" s="42">
        <v>1</v>
      </c>
      <c r="P22" s="7"/>
      <c r="R22" s="8"/>
      <c r="T22" s="7"/>
      <c r="V22" s="8"/>
      <c r="X22" s="7"/>
      <c r="Y22" s="8"/>
    </row>
    <row r="23" spans="2:42" x14ac:dyDescent="0.3">
      <c r="B23" s="9"/>
      <c r="C23" s="10"/>
      <c r="D23" s="10"/>
      <c r="E23" s="10"/>
      <c r="F23" s="11"/>
      <c r="H23" s="9"/>
      <c r="I23" s="11"/>
      <c r="K23" s="9"/>
      <c r="L23" s="10"/>
      <c r="M23" s="10"/>
      <c r="N23" s="11"/>
      <c r="P23" s="9"/>
      <c r="Q23" s="10"/>
      <c r="R23" s="11"/>
      <c r="T23" s="9"/>
      <c r="U23" s="10"/>
      <c r="V23" s="11"/>
      <c r="X23" s="9"/>
      <c r="Y23" s="11"/>
    </row>
    <row r="25" spans="2:42" x14ac:dyDescent="0.3">
      <c r="D25" s="5">
        <f>SUM(D4:D23)</f>
        <v>22</v>
      </c>
      <c r="F25" s="5">
        <f>SUM(F4:F23)</f>
        <v>14</v>
      </c>
      <c r="I25" s="5">
        <f>SUM(I4:I23)</f>
        <v>0</v>
      </c>
      <c r="M25" s="5">
        <f>SUM(M4:M23)</f>
        <v>232</v>
      </c>
      <c r="N25" s="5">
        <f>SUM(N4:N23)</f>
        <v>19</v>
      </c>
      <c r="R25" s="5">
        <f>SUM(R4:R23)</f>
        <v>0</v>
      </c>
      <c r="V25" s="5">
        <f>SUM(V4:V23)</f>
        <v>100</v>
      </c>
      <c r="Y25" s="5">
        <f>SUM(Y4:Y23)</f>
        <v>0</v>
      </c>
      <c r="AA25" s="5">
        <f>SUM(AA4:AA23)</f>
        <v>1200</v>
      </c>
      <c r="AB25" s="5">
        <f>AA25-(R25+V25+Y25)</f>
        <v>1100</v>
      </c>
      <c r="AC25" s="6">
        <f>((D25+I25)/AB25)*100</f>
        <v>2</v>
      </c>
      <c r="AD25" s="6">
        <f>100-AC25</f>
        <v>98</v>
      </c>
      <c r="AE25" s="6">
        <f>(M25/AB25)*100</f>
        <v>21.09090909090909</v>
      </c>
      <c r="AF25" s="6">
        <f>B4/120</f>
        <v>8.3333333333333332E-3</v>
      </c>
      <c r="AG25" s="6" t="s">
        <v>34</v>
      </c>
      <c r="AH25" s="6" t="s">
        <v>34</v>
      </c>
      <c r="AI25" s="6">
        <f>I25</f>
        <v>0</v>
      </c>
      <c r="AJ25" s="6" t="s">
        <v>34</v>
      </c>
      <c r="AK25" s="6" t="s">
        <v>34</v>
      </c>
      <c r="AL25" s="6">
        <f>F25+I25</f>
        <v>14</v>
      </c>
      <c r="AM25" s="6">
        <f>(SUM(F27:F28)/AL25)*100</f>
        <v>64.285714285714292</v>
      </c>
      <c r="AN25" s="6">
        <f>(SUM(F27:F28)/N25)*100</f>
        <v>47.368421052631575</v>
      </c>
      <c r="AO25" s="6">
        <f>AVERAGE(M5:M8,M11:M12,M17:M19)/2</f>
        <v>4.2222222222222223</v>
      </c>
      <c r="AP25" s="6">
        <f>AVERAGE(D4:D17)/2</f>
        <v>0.7857142857142857</v>
      </c>
    </row>
    <row r="27" spans="2:42" x14ac:dyDescent="0.3">
      <c r="B27" s="21" t="s">
        <v>27</v>
      </c>
      <c r="F27" s="5">
        <v>9</v>
      </c>
    </row>
    <row r="28" spans="2:42" x14ac:dyDescent="0.3">
      <c r="B28" s="22" t="s">
        <v>28</v>
      </c>
      <c r="F28" s="5">
        <v>0</v>
      </c>
    </row>
    <row r="30" spans="2:42" x14ac:dyDescent="0.3">
      <c r="B30" s="5" t="s">
        <v>35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P59"/>
  <sheetViews>
    <sheetView zoomScale="50" zoomScaleNormal="32" workbookViewId="0">
      <selection activeCell="E4" sqref="E4:E5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5" style="5" bestFit="1" customWidth="1"/>
    <col min="43" max="16384" width="8.83203125" style="5"/>
  </cols>
  <sheetData>
    <row r="2" spans="2:42" ht="81" customHeight="1" x14ac:dyDescent="0.3">
      <c r="B2" s="54" t="s">
        <v>0</v>
      </c>
      <c r="C2" s="55"/>
      <c r="D2" s="55"/>
      <c r="E2" s="55"/>
      <c r="F2" s="56"/>
      <c r="G2" s="13"/>
      <c r="H2" s="57" t="s">
        <v>4</v>
      </c>
      <c r="I2" s="58"/>
      <c r="J2" s="13"/>
      <c r="K2" s="59" t="s">
        <v>17</v>
      </c>
      <c r="L2" s="60"/>
      <c r="M2" s="60"/>
      <c r="N2" s="61"/>
      <c r="O2" s="13"/>
      <c r="P2" s="62" t="s">
        <v>7</v>
      </c>
      <c r="Q2" s="63"/>
      <c r="R2" s="64"/>
      <c r="S2" s="13"/>
      <c r="T2" s="65" t="s">
        <v>33</v>
      </c>
      <c r="U2" s="66"/>
      <c r="V2" s="67"/>
      <c r="W2" s="13"/>
      <c r="X2" s="52" t="s">
        <v>8</v>
      </c>
      <c r="Y2" s="53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36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30</v>
      </c>
      <c r="C4" s="5">
        <v>30</v>
      </c>
      <c r="D4" s="5">
        <f>(C4-B4)+1</f>
        <v>1</v>
      </c>
      <c r="E4" s="5">
        <f>D4/2</f>
        <v>0.5</v>
      </c>
      <c r="F4" s="8">
        <v>1</v>
      </c>
      <c r="H4" s="7">
        <v>922</v>
      </c>
      <c r="I4" s="8">
        <v>1</v>
      </c>
      <c r="K4" s="37">
        <v>31</v>
      </c>
      <c r="L4" s="38">
        <v>33</v>
      </c>
      <c r="M4" s="38">
        <f t="shared" ref="M4:M7" si="0">(L4-K4)+1</f>
        <v>3</v>
      </c>
      <c r="N4" s="47">
        <v>1</v>
      </c>
      <c r="P4" s="7">
        <v>923</v>
      </c>
      <c r="Q4" s="5">
        <v>929</v>
      </c>
      <c r="R4" s="8">
        <f>(Q4-P4)+1</f>
        <v>7</v>
      </c>
      <c r="T4" s="23">
        <v>887</v>
      </c>
      <c r="U4" s="24">
        <v>899</v>
      </c>
      <c r="V4" s="25">
        <f>(U4-T4)+1</f>
        <v>13</v>
      </c>
      <c r="X4" s="7">
        <v>930</v>
      </c>
      <c r="Y4" s="8">
        <v>1</v>
      </c>
      <c r="AA4" s="5">
        <v>930</v>
      </c>
    </row>
    <row r="5" spans="2:42" x14ac:dyDescent="0.3">
      <c r="B5" s="7">
        <v>40</v>
      </c>
      <c r="C5" s="5">
        <v>40</v>
      </c>
      <c r="D5" s="5">
        <f t="shared" ref="D5:D53" si="1">(C5-B5)+1</f>
        <v>1</v>
      </c>
      <c r="E5" s="5">
        <f t="shared" ref="E5:E53" si="2">D5/2</f>
        <v>0.5</v>
      </c>
      <c r="F5" s="8">
        <v>1</v>
      </c>
      <c r="H5" s="7"/>
      <c r="I5" s="8"/>
      <c r="K5" s="40">
        <v>59</v>
      </c>
      <c r="L5" s="41">
        <v>60</v>
      </c>
      <c r="M5" s="41">
        <f t="shared" si="0"/>
        <v>2</v>
      </c>
      <c r="N5" s="48">
        <v>1</v>
      </c>
      <c r="P5" s="7"/>
      <c r="R5" s="8"/>
      <c r="T5" s="7"/>
      <c r="V5" s="8"/>
      <c r="X5" s="7"/>
      <c r="Y5" s="8"/>
    </row>
    <row r="6" spans="2:42" x14ac:dyDescent="0.3">
      <c r="B6" s="7">
        <v>45</v>
      </c>
      <c r="C6" s="5">
        <v>46</v>
      </c>
      <c r="D6" s="5">
        <f t="shared" si="1"/>
        <v>2</v>
      </c>
      <c r="E6" s="5">
        <f t="shared" si="2"/>
        <v>1</v>
      </c>
      <c r="F6" s="8">
        <v>1</v>
      </c>
      <c r="H6" s="7"/>
      <c r="I6" s="8"/>
      <c r="K6" s="37">
        <v>125</v>
      </c>
      <c r="L6" s="38">
        <v>130</v>
      </c>
      <c r="M6" s="38">
        <f t="shared" si="0"/>
        <v>6</v>
      </c>
      <c r="N6" s="47">
        <v>1</v>
      </c>
      <c r="P6" s="7"/>
      <c r="R6" s="8"/>
      <c r="T6" s="7"/>
      <c r="V6" s="8"/>
      <c r="X6" s="7"/>
      <c r="Y6" s="8"/>
    </row>
    <row r="7" spans="2:42" x14ac:dyDescent="0.3">
      <c r="B7" s="7">
        <v>72</v>
      </c>
      <c r="C7" s="5">
        <v>72</v>
      </c>
      <c r="D7" s="5">
        <f t="shared" si="1"/>
        <v>1</v>
      </c>
      <c r="E7" s="5">
        <f t="shared" si="2"/>
        <v>0.5</v>
      </c>
      <c r="F7" s="8">
        <v>1</v>
      </c>
      <c r="H7" s="7"/>
      <c r="I7" s="8"/>
      <c r="K7" s="37">
        <v>145</v>
      </c>
      <c r="L7" s="38">
        <v>149</v>
      </c>
      <c r="M7" s="38">
        <f t="shared" si="0"/>
        <v>5</v>
      </c>
      <c r="N7" s="47">
        <v>1</v>
      </c>
      <c r="P7" s="7"/>
      <c r="R7" s="8"/>
      <c r="T7" s="7"/>
      <c r="V7" s="8"/>
      <c r="X7" s="7"/>
      <c r="Y7" s="8"/>
    </row>
    <row r="8" spans="2:42" x14ac:dyDescent="0.3">
      <c r="B8" s="7">
        <v>118</v>
      </c>
      <c r="C8" s="5">
        <v>118</v>
      </c>
      <c r="D8" s="5">
        <f t="shared" si="1"/>
        <v>1</v>
      </c>
      <c r="E8" s="5">
        <f t="shared" si="2"/>
        <v>0.5</v>
      </c>
      <c r="F8" s="8">
        <v>1</v>
      </c>
      <c r="H8" s="7"/>
      <c r="I8" s="8"/>
      <c r="K8" s="40">
        <v>179</v>
      </c>
      <c r="L8" s="41">
        <v>181</v>
      </c>
      <c r="M8" s="41">
        <v>3</v>
      </c>
      <c r="N8" s="48">
        <v>1</v>
      </c>
      <c r="P8" s="7"/>
      <c r="R8" s="8"/>
      <c r="T8" s="7"/>
      <c r="V8" s="8"/>
      <c r="X8" s="7"/>
      <c r="Y8" s="8"/>
    </row>
    <row r="9" spans="2:42" x14ac:dyDescent="0.3">
      <c r="B9" s="7">
        <v>124</v>
      </c>
      <c r="C9" s="5">
        <v>124</v>
      </c>
      <c r="D9" s="5">
        <f t="shared" si="1"/>
        <v>1</v>
      </c>
      <c r="E9" s="5">
        <f t="shared" si="2"/>
        <v>0.5</v>
      </c>
      <c r="F9" s="8">
        <v>1</v>
      </c>
      <c r="H9" s="7"/>
      <c r="I9" s="8"/>
      <c r="K9" s="40">
        <v>184</v>
      </c>
      <c r="L9" s="41">
        <v>186</v>
      </c>
      <c r="M9" s="41">
        <v>3</v>
      </c>
      <c r="N9" s="48">
        <v>1</v>
      </c>
      <c r="P9" s="7"/>
      <c r="R9" s="8"/>
      <c r="T9" s="7"/>
      <c r="V9" s="8"/>
      <c r="X9" s="7"/>
      <c r="Y9" s="8"/>
    </row>
    <row r="10" spans="2:42" x14ac:dyDescent="0.3">
      <c r="B10" s="7">
        <v>141</v>
      </c>
      <c r="C10" s="5">
        <v>141</v>
      </c>
      <c r="D10" s="5">
        <f t="shared" si="1"/>
        <v>1</v>
      </c>
      <c r="E10" s="5">
        <f t="shared" si="2"/>
        <v>0.5</v>
      </c>
      <c r="F10" s="8">
        <v>1</v>
      </c>
      <c r="H10" s="7"/>
      <c r="I10" s="8"/>
      <c r="K10" s="40">
        <v>210</v>
      </c>
      <c r="L10" s="41">
        <v>211</v>
      </c>
      <c r="M10" s="41">
        <v>2</v>
      </c>
      <c r="N10" s="49">
        <v>1</v>
      </c>
      <c r="P10" s="7"/>
      <c r="R10" s="8"/>
      <c r="T10" s="7"/>
      <c r="V10" s="8"/>
      <c r="X10" s="7"/>
      <c r="Y10" s="8"/>
    </row>
    <row r="11" spans="2:42" x14ac:dyDescent="0.3">
      <c r="B11" s="7">
        <v>144</v>
      </c>
      <c r="C11" s="5">
        <v>144</v>
      </c>
      <c r="D11" s="5">
        <f t="shared" si="1"/>
        <v>1</v>
      </c>
      <c r="E11" s="5">
        <f t="shared" si="2"/>
        <v>0.5</v>
      </c>
      <c r="F11" s="8">
        <v>1</v>
      </c>
      <c r="H11" s="7"/>
      <c r="I11" s="8"/>
      <c r="K11" s="37">
        <v>359</v>
      </c>
      <c r="L11" s="38">
        <v>362</v>
      </c>
      <c r="M11" s="38">
        <v>4</v>
      </c>
      <c r="N11" s="50">
        <v>1</v>
      </c>
      <c r="P11" s="7"/>
      <c r="R11" s="8"/>
      <c r="T11" s="7"/>
      <c r="V11" s="8"/>
      <c r="X11" s="7"/>
      <c r="Y11" s="8"/>
    </row>
    <row r="12" spans="2:42" x14ac:dyDescent="0.3">
      <c r="B12" s="7">
        <v>161</v>
      </c>
      <c r="C12" s="5">
        <v>161</v>
      </c>
      <c r="D12" s="5">
        <f t="shared" si="1"/>
        <v>1</v>
      </c>
      <c r="E12" s="5">
        <f t="shared" si="2"/>
        <v>0.5</v>
      </c>
      <c r="F12" s="8">
        <v>1</v>
      </c>
      <c r="H12" s="7"/>
      <c r="I12" s="8"/>
      <c r="K12" s="37">
        <v>381</v>
      </c>
      <c r="L12" s="38">
        <v>383</v>
      </c>
      <c r="M12" s="38">
        <v>3</v>
      </c>
      <c r="N12" s="50">
        <v>1</v>
      </c>
      <c r="P12" s="7"/>
      <c r="R12" s="8"/>
      <c r="T12" s="7"/>
      <c r="V12" s="8"/>
      <c r="X12" s="7"/>
      <c r="Y12" s="8"/>
    </row>
    <row r="13" spans="2:42" x14ac:dyDescent="0.3">
      <c r="B13" s="7">
        <v>166</v>
      </c>
      <c r="C13" s="5">
        <v>166</v>
      </c>
      <c r="D13" s="5">
        <f t="shared" si="1"/>
        <v>1</v>
      </c>
      <c r="E13" s="5">
        <f t="shared" si="2"/>
        <v>0.5</v>
      </c>
      <c r="F13" s="8">
        <v>1</v>
      </c>
      <c r="H13" s="7"/>
      <c r="I13" s="8"/>
      <c r="K13" s="40">
        <v>473</v>
      </c>
      <c r="L13" s="41">
        <v>474</v>
      </c>
      <c r="M13" s="41">
        <v>2</v>
      </c>
      <c r="N13" s="49">
        <v>1</v>
      </c>
      <c r="P13" s="7"/>
      <c r="R13" s="8"/>
      <c r="T13" s="7"/>
      <c r="V13" s="8"/>
      <c r="X13" s="7"/>
      <c r="Y13" s="8"/>
    </row>
    <row r="14" spans="2:42" x14ac:dyDescent="0.3">
      <c r="B14" s="7">
        <v>194</v>
      </c>
      <c r="C14" s="5">
        <v>194</v>
      </c>
      <c r="D14" s="5">
        <f t="shared" si="1"/>
        <v>1</v>
      </c>
      <c r="E14" s="5">
        <f t="shared" si="2"/>
        <v>0.5</v>
      </c>
      <c r="F14" s="8">
        <v>1</v>
      </c>
      <c r="H14" s="7"/>
      <c r="I14" s="8"/>
      <c r="K14" s="40">
        <v>554</v>
      </c>
      <c r="L14" s="41">
        <v>557</v>
      </c>
      <c r="M14" s="41">
        <v>4</v>
      </c>
      <c r="N14" s="49">
        <v>1</v>
      </c>
      <c r="P14" s="7"/>
      <c r="R14" s="8"/>
      <c r="T14" s="7"/>
      <c r="V14" s="8"/>
      <c r="X14" s="7"/>
      <c r="Y14" s="8"/>
    </row>
    <row r="15" spans="2:42" x14ac:dyDescent="0.3">
      <c r="B15" s="7">
        <v>209</v>
      </c>
      <c r="C15" s="5">
        <v>209</v>
      </c>
      <c r="D15" s="5">
        <f t="shared" si="1"/>
        <v>1</v>
      </c>
      <c r="E15" s="5">
        <f t="shared" si="2"/>
        <v>0.5</v>
      </c>
      <c r="F15" s="8">
        <v>1</v>
      </c>
      <c r="H15" s="7"/>
      <c r="I15" s="8"/>
      <c r="K15" s="37">
        <v>589</v>
      </c>
      <c r="L15" s="38">
        <v>591</v>
      </c>
      <c r="M15" s="38">
        <v>3</v>
      </c>
      <c r="N15" s="50">
        <v>1</v>
      </c>
      <c r="P15" s="7"/>
      <c r="R15" s="8"/>
      <c r="T15" s="7"/>
      <c r="V15" s="8"/>
      <c r="X15" s="7"/>
      <c r="Y15" s="8"/>
    </row>
    <row r="16" spans="2:42" x14ac:dyDescent="0.3">
      <c r="B16" s="7">
        <v>221</v>
      </c>
      <c r="C16" s="5">
        <v>222</v>
      </c>
      <c r="D16" s="5">
        <f t="shared" si="1"/>
        <v>2</v>
      </c>
      <c r="E16" s="5">
        <f t="shared" si="2"/>
        <v>1</v>
      </c>
      <c r="F16" s="8">
        <v>1</v>
      </c>
      <c r="H16" s="7"/>
      <c r="I16" s="8"/>
      <c r="K16" s="37">
        <v>659</v>
      </c>
      <c r="L16" s="38">
        <v>662</v>
      </c>
      <c r="M16" s="38">
        <v>4</v>
      </c>
      <c r="N16" s="50">
        <v>1</v>
      </c>
      <c r="P16" s="7"/>
      <c r="R16" s="8"/>
      <c r="T16" s="7"/>
      <c r="V16" s="8"/>
      <c r="X16" s="7"/>
      <c r="Y16" s="8"/>
    </row>
    <row r="17" spans="2:25" x14ac:dyDescent="0.3">
      <c r="B17" s="7">
        <v>299</v>
      </c>
      <c r="C17" s="5">
        <v>299</v>
      </c>
      <c r="D17" s="5">
        <f t="shared" si="1"/>
        <v>1</v>
      </c>
      <c r="E17" s="5">
        <f t="shared" si="2"/>
        <v>0.5</v>
      </c>
      <c r="F17" s="8">
        <v>1</v>
      </c>
      <c r="H17" s="7"/>
      <c r="I17" s="8"/>
      <c r="K17" s="37">
        <v>700</v>
      </c>
      <c r="L17" s="38">
        <v>701</v>
      </c>
      <c r="M17" s="38">
        <v>2</v>
      </c>
      <c r="N17" s="50">
        <v>1</v>
      </c>
      <c r="P17" s="7"/>
      <c r="R17" s="8"/>
      <c r="T17" s="7"/>
      <c r="V17" s="8"/>
      <c r="X17" s="7"/>
      <c r="Y17" s="8"/>
    </row>
    <row r="18" spans="2:25" x14ac:dyDescent="0.3">
      <c r="B18" s="7">
        <v>321</v>
      </c>
      <c r="C18" s="5">
        <v>325</v>
      </c>
      <c r="D18" s="5">
        <f t="shared" si="1"/>
        <v>5</v>
      </c>
      <c r="E18" s="5">
        <f t="shared" si="2"/>
        <v>2.5</v>
      </c>
      <c r="F18" s="8">
        <v>1</v>
      </c>
      <c r="H18" s="7"/>
      <c r="I18" s="8"/>
      <c r="K18" s="40">
        <v>722</v>
      </c>
      <c r="L18" s="41">
        <v>726</v>
      </c>
      <c r="M18" s="41">
        <v>5</v>
      </c>
      <c r="N18" s="49">
        <v>1</v>
      </c>
      <c r="P18" s="7"/>
      <c r="R18" s="8"/>
      <c r="T18" s="7"/>
      <c r="V18" s="8"/>
      <c r="X18" s="7"/>
      <c r="Y18" s="8"/>
    </row>
    <row r="19" spans="2:25" x14ac:dyDescent="0.3">
      <c r="B19" s="7">
        <v>330</v>
      </c>
      <c r="C19" s="5">
        <v>330</v>
      </c>
      <c r="D19" s="5">
        <f t="shared" si="1"/>
        <v>1</v>
      </c>
      <c r="E19" s="5">
        <f t="shared" si="2"/>
        <v>0.5</v>
      </c>
      <c r="F19" s="8">
        <v>1</v>
      </c>
      <c r="H19" s="7"/>
      <c r="I19" s="8"/>
      <c r="K19" s="37">
        <v>740</v>
      </c>
      <c r="L19" s="38">
        <v>742</v>
      </c>
      <c r="M19" s="38">
        <v>3</v>
      </c>
      <c r="N19" s="50">
        <v>1</v>
      </c>
      <c r="P19" s="7"/>
      <c r="R19" s="8"/>
      <c r="T19" s="7"/>
      <c r="V19" s="8"/>
      <c r="X19" s="7"/>
      <c r="Y19" s="8"/>
    </row>
    <row r="20" spans="2:25" x14ac:dyDescent="0.3">
      <c r="B20" s="7">
        <v>358</v>
      </c>
      <c r="C20" s="5">
        <v>358</v>
      </c>
      <c r="D20" s="5">
        <f t="shared" si="1"/>
        <v>1</v>
      </c>
      <c r="E20" s="5">
        <f t="shared" si="2"/>
        <v>0.5</v>
      </c>
      <c r="F20" s="8">
        <v>1</v>
      </c>
      <c r="H20" s="7"/>
      <c r="I20" s="8"/>
      <c r="K20" s="37">
        <v>809</v>
      </c>
      <c r="L20" s="38">
        <v>811</v>
      </c>
      <c r="M20" s="38">
        <v>3</v>
      </c>
      <c r="N20" s="50">
        <v>1</v>
      </c>
      <c r="P20" s="7"/>
      <c r="R20" s="8"/>
      <c r="T20" s="7"/>
      <c r="V20" s="8"/>
      <c r="X20" s="7"/>
      <c r="Y20" s="8"/>
    </row>
    <row r="21" spans="2:25" x14ac:dyDescent="0.3">
      <c r="B21" s="7">
        <v>376</v>
      </c>
      <c r="C21" s="5">
        <v>377</v>
      </c>
      <c r="D21" s="5">
        <f t="shared" si="1"/>
        <v>2</v>
      </c>
      <c r="E21" s="5">
        <f t="shared" si="2"/>
        <v>1</v>
      </c>
      <c r="F21" s="8">
        <v>1</v>
      </c>
      <c r="H21" s="7"/>
      <c r="I21" s="8"/>
      <c r="K21" s="37">
        <v>821</v>
      </c>
      <c r="L21" s="38">
        <v>822</v>
      </c>
      <c r="M21" s="38">
        <v>2</v>
      </c>
      <c r="N21" s="50">
        <v>1</v>
      </c>
      <c r="P21" s="7"/>
      <c r="R21" s="8"/>
      <c r="T21" s="7"/>
      <c r="V21" s="8"/>
      <c r="X21" s="7"/>
      <c r="Y21" s="8"/>
    </row>
    <row r="22" spans="2:25" x14ac:dyDescent="0.3">
      <c r="B22" s="7">
        <v>388</v>
      </c>
      <c r="C22" s="5">
        <v>388</v>
      </c>
      <c r="D22" s="5">
        <f t="shared" si="1"/>
        <v>1</v>
      </c>
      <c r="E22" s="5">
        <f t="shared" si="2"/>
        <v>0.5</v>
      </c>
      <c r="F22" s="8">
        <v>1</v>
      </c>
      <c r="H22" s="7"/>
      <c r="I22" s="8"/>
      <c r="K22" s="44"/>
      <c r="L22" s="45"/>
      <c r="M22" s="45"/>
      <c r="N22" s="51"/>
      <c r="P22" s="7"/>
      <c r="R22" s="8"/>
      <c r="T22" s="7"/>
      <c r="V22" s="8"/>
      <c r="X22" s="7"/>
      <c r="Y22" s="8"/>
    </row>
    <row r="23" spans="2:25" x14ac:dyDescent="0.3">
      <c r="B23" s="7">
        <v>396</v>
      </c>
      <c r="C23" s="5">
        <v>396</v>
      </c>
      <c r="D23" s="5">
        <f t="shared" si="1"/>
        <v>1</v>
      </c>
      <c r="E23" s="5">
        <f t="shared" si="2"/>
        <v>0.5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398</v>
      </c>
      <c r="C24" s="5">
        <v>399</v>
      </c>
      <c r="D24" s="5">
        <f t="shared" si="1"/>
        <v>2</v>
      </c>
      <c r="E24" s="5">
        <f t="shared" si="2"/>
        <v>1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404</v>
      </c>
      <c r="C25" s="5">
        <v>404</v>
      </c>
      <c r="D25" s="5">
        <f t="shared" si="1"/>
        <v>1</v>
      </c>
      <c r="E25" s="5">
        <f t="shared" si="2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408</v>
      </c>
      <c r="C26" s="5">
        <v>408</v>
      </c>
      <c r="D26" s="5">
        <f t="shared" si="1"/>
        <v>1</v>
      </c>
      <c r="E26" s="5">
        <f t="shared" si="2"/>
        <v>0.5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410</v>
      </c>
      <c r="C27" s="5">
        <v>410</v>
      </c>
      <c r="D27" s="5">
        <f t="shared" si="1"/>
        <v>1</v>
      </c>
      <c r="E27" s="5">
        <f t="shared" si="2"/>
        <v>0.5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426</v>
      </c>
      <c r="C28" s="5">
        <v>426</v>
      </c>
      <c r="D28" s="5">
        <f t="shared" si="1"/>
        <v>1</v>
      </c>
      <c r="E28" s="5">
        <f t="shared" si="2"/>
        <v>0.5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434</v>
      </c>
      <c r="C29" s="5">
        <v>434</v>
      </c>
      <c r="D29" s="5">
        <f t="shared" si="1"/>
        <v>1</v>
      </c>
      <c r="E29" s="5">
        <f t="shared" si="2"/>
        <v>0.5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456</v>
      </c>
      <c r="C30" s="5">
        <v>457</v>
      </c>
      <c r="D30" s="5">
        <f t="shared" si="1"/>
        <v>2</v>
      </c>
      <c r="E30" s="5">
        <f t="shared" si="2"/>
        <v>1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476</v>
      </c>
      <c r="C31" s="5">
        <v>476</v>
      </c>
      <c r="D31" s="5">
        <f t="shared" si="1"/>
        <v>1</v>
      </c>
      <c r="E31" s="5">
        <f t="shared" si="2"/>
        <v>0.5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539</v>
      </c>
      <c r="C32" s="5">
        <v>541</v>
      </c>
      <c r="D32" s="5">
        <f t="shared" si="1"/>
        <v>3</v>
      </c>
      <c r="E32" s="5">
        <f t="shared" si="2"/>
        <v>1.5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552</v>
      </c>
      <c r="C33" s="5">
        <v>552</v>
      </c>
      <c r="D33" s="5">
        <f t="shared" si="1"/>
        <v>1</v>
      </c>
      <c r="E33" s="5">
        <f t="shared" si="2"/>
        <v>0.5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586</v>
      </c>
      <c r="C34" s="5">
        <v>586</v>
      </c>
      <c r="D34" s="5">
        <f t="shared" si="1"/>
        <v>1</v>
      </c>
      <c r="E34" s="5">
        <f t="shared" si="2"/>
        <v>0.5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588</v>
      </c>
      <c r="C35" s="5">
        <v>588</v>
      </c>
      <c r="D35" s="5">
        <f t="shared" si="1"/>
        <v>1</v>
      </c>
      <c r="E35" s="5">
        <f t="shared" si="2"/>
        <v>0.5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603</v>
      </c>
      <c r="C36" s="5">
        <v>603</v>
      </c>
      <c r="D36" s="5">
        <f t="shared" si="1"/>
        <v>1</v>
      </c>
      <c r="E36" s="5">
        <f t="shared" si="2"/>
        <v>0.5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622</v>
      </c>
      <c r="C37" s="5">
        <v>623</v>
      </c>
      <c r="D37" s="5">
        <f t="shared" si="1"/>
        <v>2</v>
      </c>
      <c r="E37" s="5">
        <f t="shared" si="2"/>
        <v>1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627</v>
      </c>
      <c r="C38" s="5">
        <v>627</v>
      </c>
      <c r="D38" s="5">
        <f t="shared" si="1"/>
        <v>1</v>
      </c>
      <c r="E38" s="5">
        <f t="shared" si="2"/>
        <v>0.5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629</v>
      </c>
      <c r="C39" s="5">
        <v>630</v>
      </c>
      <c r="D39" s="5">
        <f t="shared" si="1"/>
        <v>2</v>
      </c>
      <c r="E39" s="5">
        <f t="shared" si="2"/>
        <v>1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641</v>
      </c>
      <c r="C40" s="5">
        <v>641</v>
      </c>
      <c r="D40" s="5">
        <f t="shared" si="1"/>
        <v>1</v>
      </c>
      <c r="E40" s="5">
        <f t="shared" si="2"/>
        <v>0.5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658</v>
      </c>
      <c r="C41" s="5">
        <v>658</v>
      </c>
      <c r="D41" s="5">
        <f t="shared" si="1"/>
        <v>1</v>
      </c>
      <c r="E41" s="5">
        <f t="shared" si="2"/>
        <v>0.5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695</v>
      </c>
      <c r="C42" s="5">
        <v>695</v>
      </c>
      <c r="D42" s="5">
        <f t="shared" si="1"/>
        <v>1</v>
      </c>
      <c r="E42" s="5">
        <f t="shared" si="2"/>
        <v>0.5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717</v>
      </c>
      <c r="C43" s="5">
        <v>717</v>
      </c>
      <c r="D43" s="5">
        <f t="shared" si="1"/>
        <v>1</v>
      </c>
      <c r="E43" s="5">
        <f t="shared" si="2"/>
        <v>0.5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721</v>
      </c>
      <c r="C44" s="5">
        <v>721</v>
      </c>
      <c r="D44" s="5">
        <f t="shared" si="1"/>
        <v>1</v>
      </c>
      <c r="E44" s="5">
        <f t="shared" si="2"/>
        <v>0.5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738</v>
      </c>
      <c r="C45" s="5">
        <v>739</v>
      </c>
      <c r="D45" s="5">
        <f t="shared" si="1"/>
        <v>2</v>
      </c>
      <c r="E45" s="5">
        <f t="shared" si="2"/>
        <v>1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765</v>
      </c>
      <c r="C46" s="5">
        <v>765</v>
      </c>
      <c r="D46" s="5">
        <f t="shared" si="1"/>
        <v>1</v>
      </c>
      <c r="E46" s="5">
        <f t="shared" si="2"/>
        <v>0.5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774</v>
      </c>
      <c r="C47" s="5">
        <v>774</v>
      </c>
      <c r="D47" s="5">
        <f t="shared" si="1"/>
        <v>1</v>
      </c>
      <c r="E47" s="5">
        <f t="shared" si="2"/>
        <v>0.5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778</v>
      </c>
      <c r="C48" s="5">
        <v>778</v>
      </c>
      <c r="D48" s="5">
        <f t="shared" si="1"/>
        <v>1</v>
      </c>
      <c r="E48" s="5">
        <f t="shared" si="2"/>
        <v>0.5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42" x14ac:dyDescent="0.3">
      <c r="B49" s="7">
        <v>808</v>
      </c>
      <c r="C49" s="5">
        <v>808</v>
      </c>
      <c r="D49" s="5">
        <f t="shared" si="1"/>
        <v>1</v>
      </c>
      <c r="E49" s="5">
        <f t="shared" si="2"/>
        <v>0.5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42" x14ac:dyDescent="0.3">
      <c r="B50" s="7">
        <v>813</v>
      </c>
      <c r="C50" s="5">
        <v>813</v>
      </c>
      <c r="D50" s="5">
        <f t="shared" si="1"/>
        <v>1</v>
      </c>
      <c r="E50" s="5">
        <f t="shared" si="2"/>
        <v>0.5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42" x14ac:dyDescent="0.3">
      <c r="B51" s="7">
        <v>862</v>
      </c>
      <c r="C51" s="5">
        <v>863</v>
      </c>
      <c r="D51" s="5">
        <f t="shared" si="1"/>
        <v>2</v>
      </c>
      <c r="E51" s="5">
        <f t="shared" si="2"/>
        <v>1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42" x14ac:dyDescent="0.3">
      <c r="B52" s="7">
        <v>878</v>
      </c>
      <c r="C52" s="5">
        <v>886</v>
      </c>
      <c r="D52" s="5">
        <f t="shared" si="1"/>
        <v>9</v>
      </c>
      <c r="E52" s="5">
        <f t="shared" si="2"/>
        <v>4.5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42" x14ac:dyDescent="0.3">
      <c r="B53" s="7">
        <v>912</v>
      </c>
      <c r="C53" s="5">
        <v>921</v>
      </c>
      <c r="D53" s="5">
        <f t="shared" si="1"/>
        <v>10</v>
      </c>
      <c r="E53" s="5">
        <f t="shared" si="2"/>
        <v>5</v>
      </c>
      <c r="F53" s="8">
        <v>1</v>
      </c>
      <c r="H53" s="7"/>
      <c r="I53" s="8"/>
      <c r="K53" s="7"/>
      <c r="N53" s="8"/>
      <c r="P53" s="7"/>
      <c r="R53" s="8"/>
      <c r="T53" s="7"/>
      <c r="V53" s="8"/>
      <c r="X53" s="7"/>
      <c r="Y53" s="8"/>
    </row>
    <row r="54" spans="2:42" x14ac:dyDescent="0.3">
      <c r="B54" s="9"/>
      <c r="C54" s="10"/>
      <c r="D54" s="10"/>
      <c r="E54" s="10"/>
      <c r="F54" s="11"/>
      <c r="H54" s="9"/>
      <c r="I54" s="11"/>
      <c r="K54" s="9"/>
      <c r="L54" s="10"/>
      <c r="M54" s="10"/>
      <c r="N54" s="11"/>
      <c r="P54" s="9"/>
      <c r="Q54" s="10"/>
      <c r="R54" s="11"/>
      <c r="T54" s="9"/>
      <c r="U54" s="10"/>
      <c r="V54" s="11"/>
      <c r="X54" s="9"/>
      <c r="Y54" s="11"/>
    </row>
    <row r="56" spans="2:42" x14ac:dyDescent="0.3">
      <c r="D56" s="5">
        <f>SUM(D4:D54)</f>
        <v>82</v>
      </c>
      <c r="F56" s="5">
        <f>SUM(F4:F54)</f>
        <v>50</v>
      </c>
      <c r="I56" s="5">
        <f>SUM(I4:I54)</f>
        <v>1</v>
      </c>
      <c r="M56" s="5">
        <f>SUM(M4:M54)</f>
        <v>59</v>
      </c>
      <c r="N56" s="5">
        <f>SUM(N4:N54)</f>
        <v>18</v>
      </c>
      <c r="R56" s="5">
        <f>SUM(R4:R54)</f>
        <v>7</v>
      </c>
      <c r="V56" s="5">
        <f>SUM(V4:V54)</f>
        <v>13</v>
      </c>
      <c r="Y56" s="5">
        <f>SUM(Y4:Y54)</f>
        <v>1</v>
      </c>
      <c r="AA56" s="5">
        <f>SUM(AA4:AA54)</f>
        <v>930</v>
      </c>
      <c r="AB56" s="5">
        <f>AA56-(R56+V56+Y56)</f>
        <v>909</v>
      </c>
      <c r="AC56" s="6">
        <f>((D56+I56)/AB56)*100</f>
        <v>9.1309130913091305</v>
      </c>
      <c r="AD56" s="6">
        <f>100-AC56</f>
        <v>90.869086908690875</v>
      </c>
      <c r="AE56" s="6">
        <f>(M56/AB56)*100</f>
        <v>6.4906490649064912</v>
      </c>
      <c r="AF56" s="6">
        <f>B4/120</f>
        <v>0.25</v>
      </c>
      <c r="AG56" s="6">
        <f>H4/120</f>
        <v>7.6833333333333336</v>
      </c>
      <c r="AH56" s="6">
        <f>R4/120</f>
        <v>5.8333333333333334E-2</v>
      </c>
      <c r="AI56" s="6">
        <f>I56</f>
        <v>1</v>
      </c>
      <c r="AJ56" s="6">
        <v>0</v>
      </c>
      <c r="AK56" s="6">
        <f>(AJ56/AI56)*100</f>
        <v>0</v>
      </c>
      <c r="AL56" s="6">
        <f>F56+I56</f>
        <v>51</v>
      </c>
      <c r="AM56" s="6">
        <f>(SUM(F58:F59)/AL56)*100</f>
        <v>21.568627450980394</v>
      </c>
      <c r="AN56" s="6">
        <f>(SUM(F58:F59)/N56)*100</f>
        <v>61.111111111111114</v>
      </c>
      <c r="AO56" s="6">
        <f>AVERAGE(M4,M6:M7,M11:M12,M15:M17,M19:M21)/2</f>
        <v>1.7272727272727273</v>
      </c>
      <c r="AP56" s="6">
        <f>AVERAGE(D4:D53)/2</f>
        <v>0.82</v>
      </c>
    </row>
    <row r="58" spans="2:42" x14ac:dyDescent="0.3">
      <c r="B58" s="21" t="s">
        <v>27</v>
      </c>
      <c r="F58" s="5">
        <v>11</v>
      </c>
    </row>
    <row r="59" spans="2:42" x14ac:dyDescent="0.3">
      <c r="B59" s="22" t="s">
        <v>28</v>
      </c>
      <c r="F59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P23"/>
  <sheetViews>
    <sheetView zoomScale="56" workbookViewId="0">
      <selection activeCell="E4" sqref="E4:E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54" t="s">
        <v>0</v>
      </c>
      <c r="C2" s="55"/>
      <c r="D2" s="55"/>
      <c r="E2" s="55"/>
      <c r="F2" s="56"/>
      <c r="G2" s="13"/>
      <c r="H2" s="57" t="s">
        <v>4</v>
      </c>
      <c r="I2" s="58"/>
      <c r="J2" s="13"/>
      <c r="K2" s="59" t="s">
        <v>17</v>
      </c>
      <c r="L2" s="60"/>
      <c r="M2" s="60"/>
      <c r="N2" s="61"/>
      <c r="O2" s="13"/>
      <c r="P2" s="62" t="s">
        <v>7</v>
      </c>
      <c r="Q2" s="63"/>
      <c r="R2" s="64"/>
      <c r="S2" s="13"/>
      <c r="T2" s="65" t="s">
        <v>33</v>
      </c>
      <c r="U2" s="66"/>
      <c r="V2" s="67"/>
      <c r="W2" s="13"/>
      <c r="X2" s="52" t="s">
        <v>8</v>
      </c>
      <c r="Y2" s="53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36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37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316</v>
      </c>
      <c r="C4" s="5">
        <v>317</v>
      </c>
      <c r="D4" s="5">
        <f>(C4-B4)+1</f>
        <v>2</v>
      </c>
      <c r="E4" s="5">
        <f>D4/2</f>
        <v>1</v>
      </c>
      <c r="F4" s="8">
        <v>1</v>
      </c>
      <c r="H4" s="7"/>
      <c r="I4" s="8"/>
      <c r="K4" s="29">
        <v>284</v>
      </c>
      <c r="L4" s="30">
        <v>287</v>
      </c>
      <c r="M4" s="41">
        <f t="shared" ref="M4:M7" si="0">(L4-K4)+1</f>
        <v>4</v>
      </c>
      <c r="N4" s="48">
        <v>1</v>
      </c>
      <c r="P4" s="7"/>
      <c r="R4" s="8"/>
      <c r="T4" s="23">
        <v>478</v>
      </c>
      <c r="U4" s="24">
        <v>485</v>
      </c>
      <c r="V4" s="25">
        <f>(U4-T4)+1</f>
        <v>8</v>
      </c>
      <c r="X4" s="7"/>
      <c r="Y4" s="8"/>
      <c r="AA4" s="5">
        <v>1200</v>
      </c>
    </row>
    <row r="5" spans="2:42" x14ac:dyDescent="0.3">
      <c r="B5" s="7">
        <v>439</v>
      </c>
      <c r="C5" s="5">
        <v>440</v>
      </c>
      <c r="D5" s="5">
        <f t="shared" ref="D5:D17" si="1">(C5-B5)+1</f>
        <v>2</v>
      </c>
      <c r="E5" s="5">
        <f t="shared" ref="E5:E17" si="2">D5/2</f>
        <v>1</v>
      </c>
      <c r="F5" s="8">
        <v>1</v>
      </c>
      <c r="H5" s="7"/>
      <c r="I5" s="8"/>
      <c r="K5" s="26">
        <v>692</v>
      </c>
      <c r="L5" s="27">
        <v>693</v>
      </c>
      <c r="M5" s="38">
        <f t="shared" si="0"/>
        <v>2</v>
      </c>
      <c r="N5" s="47">
        <v>1</v>
      </c>
      <c r="P5" s="7"/>
      <c r="R5" s="8"/>
      <c r="T5" s="23">
        <v>1066</v>
      </c>
      <c r="U5" s="24">
        <v>1070</v>
      </c>
      <c r="V5" s="25">
        <f>(U5-T5)+1</f>
        <v>5</v>
      </c>
      <c r="X5" s="7"/>
      <c r="Y5" s="8"/>
    </row>
    <row r="6" spans="2:42" x14ac:dyDescent="0.3">
      <c r="B6" s="7">
        <v>445</v>
      </c>
      <c r="C6" s="5">
        <v>445</v>
      </c>
      <c r="D6" s="5">
        <f t="shared" si="1"/>
        <v>1</v>
      </c>
      <c r="E6" s="5">
        <f t="shared" si="2"/>
        <v>0.5</v>
      </c>
      <c r="F6" s="8">
        <v>1</v>
      </c>
      <c r="H6" s="7"/>
      <c r="I6" s="8"/>
      <c r="K6" s="29">
        <v>911</v>
      </c>
      <c r="L6" s="30">
        <v>912</v>
      </c>
      <c r="M6" s="41">
        <f t="shared" si="0"/>
        <v>2</v>
      </c>
      <c r="N6" s="48">
        <v>1</v>
      </c>
      <c r="P6" s="7"/>
      <c r="R6" s="8"/>
      <c r="T6" s="7"/>
      <c r="V6" s="8"/>
      <c r="X6" s="7"/>
      <c r="Y6" s="8"/>
    </row>
    <row r="7" spans="2:42" x14ac:dyDescent="0.3">
      <c r="B7" s="7">
        <v>450</v>
      </c>
      <c r="C7" s="5">
        <v>450</v>
      </c>
      <c r="D7" s="5">
        <f t="shared" si="1"/>
        <v>1</v>
      </c>
      <c r="E7" s="5">
        <f t="shared" si="2"/>
        <v>0.5</v>
      </c>
      <c r="F7" s="8">
        <v>1</v>
      </c>
      <c r="H7" s="7"/>
      <c r="I7" s="8"/>
      <c r="K7" s="26">
        <v>989</v>
      </c>
      <c r="L7" s="27">
        <v>990</v>
      </c>
      <c r="M7" s="38">
        <f t="shared" si="0"/>
        <v>2</v>
      </c>
      <c r="N7" s="47">
        <v>1</v>
      </c>
      <c r="P7" s="7"/>
      <c r="R7" s="8"/>
      <c r="T7" s="7"/>
      <c r="V7" s="8"/>
      <c r="X7" s="7"/>
      <c r="Y7" s="8"/>
    </row>
    <row r="8" spans="2:42" x14ac:dyDescent="0.3">
      <c r="B8" s="7">
        <v>494</v>
      </c>
      <c r="C8" s="5">
        <v>507</v>
      </c>
      <c r="D8" s="5">
        <f t="shared" si="1"/>
        <v>14</v>
      </c>
      <c r="E8" s="5">
        <f t="shared" si="2"/>
        <v>7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653</v>
      </c>
      <c r="C9" s="5">
        <v>653</v>
      </c>
      <c r="D9" s="5">
        <f t="shared" si="1"/>
        <v>1</v>
      </c>
      <c r="E9" s="5">
        <f t="shared" si="2"/>
        <v>0.5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689</v>
      </c>
      <c r="C10" s="5">
        <v>691</v>
      </c>
      <c r="D10" s="5">
        <f t="shared" si="1"/>
        <v>3</v>
      </c>
      <c r="E10" s="5">
        <f t="shared" si="2"/>
        <v>1.5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768</v>
      </c>
      <c r="C11" s="5">
        <v>769</v>
      </c>
      <c r="D11" s="5">
        <f t="shared" si="1"/>
        <v>2</v>
      </c>
      <c r="E11" s="5">
        <f t="shared" si="2"/>
        <v>1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988</v>
      </c>
      <c r="C12" s="5">
        <v>988</v>
      </c>
      <c r="D12" s="5">
        <f t="shared" si="1"/>
        <v>1</v>
      </c>
      <c r="E12" s="5">
        <f t="shared" si="2"/>
        <v>0.5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993</v>
      </c>
      <c r="C13" s="5">
        <v>1000</v>
      </c>
      <c r="D13" s="5">
        <f t="shared" si="1"/>
        <v>8</v>
      </c>
      <c r="E13" s="5">
        <f t="shared" si="2"/>
        <v>4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1033</v>
      </c>
      <c r="C14" s="5">
        <v>1033</v>
      </c>
      <c r="D14" s="5">
        <f t="shared" si="1"/>
        <v>1</v>
      </c>
      <c r="E14" s="5">
        <f t="shared" si="2"/>
        <v>0.5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1054</v>
      </c>
      <c r="C15" s="5">
        <v>1065</v>
      </c>
      <c r="D15" s="5">
        <f t="shared" si="1"/>
        <v>12</v>
      </c>
      <c r="E15" s="5">
        <f t="shared" si="2"/>
        <v>6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1075</v>
      </c>
      <c r="C16" s="5">
        <v>1075</v>
      </c>
      <c r="D16" s="5">
        <f t="shared" si="1"/>
        <v>1</v>
      </c>
      <c r="E16" s="5">
        <f t="shared" si="2"/>
        <v>0.5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42" x14ac:dyDescent="0.3">
      <c r="B17" s="7">
        <v>1081</v>
      </c>
      <c r="C17" s="5">
        <v>1082</v>
      </c>
      <c r="D17" s="5">
        <f t="shared" si="1"/>
        <v>2</v>
      </c>
      <c r="E17" s="5">
        <f t="shared" si="2"/>
        <v>1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42" x14ac:dyDescent="0.3">
      <c r="B18" s="9"/>
      <c r="C18" s="10"/>
      <c r="D18" s="10"/>
      <c r="E18" s="10"/>
      <c r="F18" s="11"/>
      <c r="H18" s="9"/>
      <c r="I18" s="11"/>
      <c r="K18" s="9"/>
      <c r="L18" s="10"/>
      <c r="M18" s="10"/>
      <c r="N18" s="11"/>
      <c r="P18" s="9"/>
      <c r="Q18" s="10"/>
      <c r="R18" s="11"/>
      <c r="T18" s="9"/>
      <c r="U18" s="10"/>
      <c r="V18" s="11"/>
      <c r="X18" s="9"/>
      <c r="Y18" s="11"/>
    </row>
    <row r="20" spans="2:42" x14ac:dyDescent="0.3">
      <c r="D20" s="5">
        <f>SUM(D4:D18)</f>
        <v>51</v>
      </c>
      <c r="F20" s="5">
        <f>SUM(F4:F18)</f>
        <v>14</v>
      </c>
      <c r="I20" s="5">
        <f>SUM(I4:I18)</f>
        <v>0</v>
      </c>
      <c r="M20" s="5">
        <f>SUM(M4:M18)</f>
        <v>10</v>
      </c>
      <c r="N20" s="5">
        <f>SUM(N4:N18)</f>
        <v>4</v>
      </c>
      <c r="R20" s="5">
        <f>SUM(R4:R18)</f>
        <v>0</v>
      </c>
      <c r="V20" s="5">
        <f>SUM(V4:V18)</f>
        <v>13</v>
      </c>
      <c r="Y20" s="5">
        <f>SUM(Y4:Y18)</f>
        <v>0</v>
      </c>
      <c r="AA20" s="5">
        <f>SUM(AA4:AA18)</f>
        <v>1200</v>
      </c>
      <c r="AB20" s="5">
        <f>AA20-(R20+V20+Y20)</f>
        <v>1187</v>
      </c>
      <c r="AC20" s="6">
        <f>((D20+I20)/AB20)*100</f>
        <v>4.2965459140690818</v>
      </c>
      <c r="AD20" s="6">
        <f>100-AC20</f>
        <v>95.703454085930915</v>
      </c>
      <c r="AE20" s="6">
        <f>(M20/AB20)*100</f>
        <v>0.84245998315080028</v>
      </c>
      <c r="AF20" s="6">
        <f>B4/120</f>
        <v>2.6333333333333333</v>
      </c>
      <c r="AG20" s="6" t="s">
        <v>34</v>
      </c>
      <c r="AH20" s="6" t="s">
        <v>34</v>
      </c>
      <c r="AI20" s="6">
        <f>I20</f>
        <v>0</v>
      </c>
      <c r="AJ20" s="6" t="s">
        <v>34</v>
      </c>
      <c r="AK20" s="6" t="s">
        <v>34</v>
      </c>
      <c r="AL20" s="6">
        <f>F20+I20</f>
        <v>14</v>
      </c>
      <c r="AM20" s="6">
        <f>(SUM(F22:F23)/AL20)*100</f>
        <v>14.285714285714285</v>
      </c>
      <c r="AN20" s="6">
        <f>(SUM(F22:F23)/N20)*100</f>
        <v>50</v>
      </c>
      <c r="AO20" s="6">
        <f>AVERAGE(M5,M7)/2</f>
        <v>1</v>
      </c>
      <c r="AP20" s="6">
        <f>AVERAGE(D4:D17)/2</f>
        <v>1.8214285714285714</v>
      </c>
    </row>
    <row r="22" spans="2:42" x14ac:dyDescent="0.3">
      <c r="B22" s="21" t="s">
        <v>27</v>
      </c>
      <c r="F22" s="5">
        <v>2</v>
      </c>
    </row>
    <row r="23" spans="2:42" x14ac:dyDescent="0.3">
      <c r="B23" s="22" t="s">
        <v>28</v>
      </c>
      <c r="F23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tabSelected="1" workbookViewId="0">
      <selection activeCell="E23" sqref="E23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15</v>
      </c>
      <c r="C2" s="1" t="s">
        <v>20</v>
      </c>
      <c r="D2" s="1" t="s">
        <v>22</v>
      </c>
      <c r="E2" s="1" t="s">
        <v>21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23</v>
      </c>
      <c r="L2" s="20" t="s">
        <v>29</v>
      </c>
      <c r="M2" s="1" t="s">
        <v>24</v>
      </c>
      <c r="N2" s="1" t="s">
        <v>30</v>
      </c>
      <c r="O2" s="1" t="s">
        <v>31</v>
      </c>
      <c r="P2" s="1" t="s">
        <v>36</v>
      </c>
    </row>
    <row r="3" spans="2:16" x14ac:dyDescent="0.2">
      <c r="B3">
        <v>1</v>
      </c>
      <c r="C3" s="46">
        <v>13.696224758560142</v>
      </c>
      <c r="D3" s="46">
        <v>86.303775241439865</v>
      </c>
      <c r="E3" s="46">
        <v>10.974539069359086</v>
      </c>
      <c r="F3" s="46">
        <v>0.3</v>
      </c>
      <c r="G3" s="46">
        <v>7.5250000000000004</v>
      </c>
      <c r="H3" s="46" t="s">
        <v>34</v>
      </c>
      <c r="I3" s="46">
        <v>1</v>
      </c>
      <c r="J3" s="46">
        <v>1</v>
      </c>
      <c r="K3" s="46">
        <v>100</v>
      </c>
      <c r="L3" s="46">
        <v>53</v>
      </c>
      <c r="M3" s="46">
        <v>33.962264150943398</v>
      </c>
      <c r="N3" s="46">
        <v>75</v>
      </c>
      <c r="O3" s="46">
        <v>2.7777777777777777</v>
      </c>
      <c r="P3" s="46">
        <v>1.4903846153846154</v>
      </c>
    </row>
    <row r="4" spans="2:16" x14ac:dyDescent="0.2">
      <c r="B4">
        <v>2</v>
      </c>
      <c r="C4" s="46">
        <v>9.2233009708737868</v>
      </c>
      <c r="D4" s="46">
        <v>90.776699029126206</v>
      </c>
      <c r="E4" s="46">
        <v>12.135922330097088</v>
      </c>
      <c r="F4" s="46">
        <v>0.1</v>
      </c>
      <c r="G4" s="46">
        <v>2.2833333333333332</v>
      </c>
      <c r="H4" s="46">
        <v>6.6666666666666666E-2</v>
      </c>
      <c r="I4" s="46">
        <v>1</v>
      </c>
      <c r="J4" s="46">
        <v>0</v>
      </c>
      <c r="K4" s="46">
        <v>0</v>
      </c>
      <c r="L4" s="46">
        <v>18</v>
      </c>
      <c r="M4" s="46">
        <v>27.777777777777779</v>
      </c>
      <c r="N4" s="46">
        <v>71.428571428571431</v>
      </c>
      <c r="O4" s="46">
        <v>1.6</v>
      </c>
      <c r="P4" s="46">
        <v>0.52941176470588236</v>
      </c>
    </row>
    <row r="5" spans="2:16" x14ac:dyDescent="0.2">
      <c r="B5">
        <v>3</v>
      </c>
      <c r="C5" s="46">
        <v>2</v>
      </c>
      <c r="D5" s="46">
        <v>98</v>
      </c>
      <c r="E5" s="46">
        <v>21.09090909090909</v>
      </c>
      <c r="F5" s="46">
        <v>8.3333333333333332E-3</v>
      </c>
      <c r="G5" s="46" t="s">
        <v>34</v>
      </c>
      <c r="H5" s="46" t="s">
        <v>34</v>
      </c>
      <c r="I5" s="46">
        <v>0</v>
      </c>
      <c r="J5" s="46" t="s">
        <v>34</v>
      </c>
      <c r="K5" s="46" t="s">
        <v>34</v>
      </c>
      <c r="L5" s="46">
        <v>14</v>
      </c>
      <c r="M5" s="46">
        <v>64.285714285714292</v>
      </c>
      <c r="N5" s="46">
        <v>47.368421052631575</v>
      </c>
      <c r="O5" s="46">
        <v>4.2222222222222223</v>
      </c>
      <c r="P5" s="46">
        <v>0.7857142857142857</v>
      </c>
    </row>
    <row r="6" spans="2:16" x14ac:dyDescent="0.2">
      <c r="B6">
        <v>4</v>
      </c>
      <c r="C6" s="46">
        <v>9.1309130913091305</v>
      </c>
      <c r="D6" s="46">
        <v>90.869086908690875</v>
      </c>
      <c r="E6" s="46">
        <v>6.4906490649064912</v>
      </c>
      <c r="F6" s="46">
        <v>0.25</v>
      </c>
      <c r="G6" s="46">
        <v>7.6833333333333336</v>
      </c>
      <c r="H6" s="46">
        <v>5.8333333333333334E-2</v>
      </c>
      <c r="I6" s="46">
        <v>1</v>
      </c>
      <c r="J6" s="46">
        <v>0</v>
      </c>
      <c r="K6" s="46">
        <v>0</v>
      </c>
      <c r="L6" s="46">
        <v>51</v>
      </c>
      <c r="M6" s="46">
        <v>21.568627450980394</v>
      </c>
      <c r="N6" s="46">
        <v>61.111111111111114</v>
      </c>
      <c r="O6" s="46">
        <v>1.7272727272727273</v>
      </c>
      <c r="P6" s="46">
        <v>0.82</v>
      </c>
    </row>
    <row r="7" spans="2:16" x14ac:dyDescent="0.2">
      <c r="B7">
        <v>5</v>
      </c>
      <c r="C7" s="46">
        <v>4.2965459140690818</v>
      </c>
      <c r="D7" s="46">
        <v>95.703454085930915</v>
      </c>
      <c r="E7" s="46">
        <v>0.84245998315080028</v>
      </c>
      <c r="F7" s="46">
        <v>2.6333333333333333</v>
      </c>
      <c r="G7" s="46" t="s">
        <v>34</v>
      </c>
      <c r="H7" s="46" t="s">
        <v>34</v>
      </c>
      <c r="I7" s="46">
        <v>0</v>
      </c>
      <c r="J7" s="46" t="s">
        <v>34</v>
      </c>
      <c r="K7" s="46" t="s">
        <v>34</v>
      </c>
      <c r="L7" s="46">
        <v>14</v>
      </c>
      <c r="M7" s="46">
        <v>14.285714285714285</v>
      </c>
      <c r="N7" s="46">
        <v>50</v>
      </c>
      <c r="O7" s="46">
        <v>1</v>
      </c>
      <c r="P7" s="46">
        <v>1.8214285714285714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2024-08-30T02:45:18Z</dcterms:modified>
</cp:coreProperties>
</file>