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167/"/>
    </mc:Choice>
  </mc:AlternateContent>
  <xr:revisionPtr revIDLastSave="0" documentId="13_ncr:1_{58E3C8BC-359A-2F4B-8590-68AAF2DA97DE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7" i="1" l="1"/>
  <c r="F37" i="1"/>
  <c r="I31" i="1"/>
  <c r="D19" i="1"/>
  <c r="P37" i="1"/>
  <c r="P26" i="1"/>
  <c r="P21" i="1"/>
  <c r="D12" i="1"/>
  <c r="P12" i="1"/>
  <c r="P5" i="1"/>
  <c r="L37" i="1"/>
  <c r="I32" i="1"/>
  <c r="D36" i="1"/>
  <c r="D32" i="1"/>
  <c r="D33" i="1"/>
  <c r="D34" i="1"/>
  <c r="D35" i="1"/>
  <c r="D31" i="1"/>
  <c r="I26" i="1"/>
  <c r="M26" i="1" s="1"/>
  <c r="N26" i="1" s="1"/>
  <c r="O26" i="1" s="1"/>
  <c r="K21" i="1"/>
  <c r="F21" i="1"/>
  <c r="I19" i="1"/>
  <c r="I20" i="1"/>
  <c r="Q21" i="1" s="1"/>
  <c r="I18" i="1"/>
  <c r="D18" i="1"/>
  <c r="I12" i="1"/>
  <c r="M12" i="1" s="1"/>
  <c r="I5" i="1"/>
  <c r="M5" i="1" s="1"/>
  <c r="N5" i="1" s="1"/>
  <c r="O5" i="1" s="1"/>
  <c r="I37" i="1" l="1"/>
  <c r="D37" i="1"/>
  <c r="D21" i="1"/>
  <c r="Q12" i="1"/>
  <c r="N12" i="1"/>
  <c r="O12" i="1" s="1"/>
  <c r="Q5" i="1"/>
  <c r="M37" i="1"/>
  <c r="Q26" i="1"/>
  <c r="Q37" i="1"/>
  <c r="I21" i="1"/>
  <c r="M21" i="1" s="1"/>
  <c r="N21" i="1" l="1"/>
  <c r="O21" i="1" s="1"/>
  <c r="N37" i="1"/>
  <c r="O37" i="1" s="1"/>
</calcChain>
</file>

<file path=xl/sharedStrings.xml><?xml version="1.0" encoding="utf-8"?>
<sst xmlns="http://schemas.openxmlformats.org/spreadsheetml/2006/main" count="118" uniqueCount="24">
  <si>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</si>
  <si>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</si>
  <si>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</si>
  <si>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</si>
  <si>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</si>
  <si>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</si>
  <si>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</si>
  <si>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</si>
  <si>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</si>
  <si>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</si>
  <si>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</si>
  <si>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</si>
  <si>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</si>
  <si>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Sr iL3 + 0.8% DMSO + 10 mM Dopamine Worm 1</t>
  </si>
  <si>
    <t>Sr iL3 + 0.8% DMSO + 10 mM Dopamine Worm 2</t>
  </si>
  <si>
    <t>Sr iL3 + 0.8% DMSO + 10 mM Dopamine Worm 3</t>
  </si>
  <si>
    <t>Sr iL3 + 0.8% DMSO + 10 mM Dopamine Worm 4</t>
  </si>
  <si>
    <t>Sr iL3 + 0.8% DMSO + 10 mM Dopamine Worm 5</t>
  </si>
  <si>
    <t>Proportion of frames on skin 
spent crawling</t>
  </si>
  <si>
    <t>Time to first puncture</t>
  </si>
  <si>
    <t>Time to successful completion</t>
  </si>
  <si>
    <t>Sr iL3 + 0.8% DMSO + 10 mM Dopamine Worm 6; not sure what was happening during filming; exclude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</si>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</sst>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2" fillId="3" borderId="0" xfId="0" applyFont="1" applyFill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Z41"/>
  <sheetViews>
    <sheetView tabSelected="1" zoomScale="59" workbookViewId="0">
      <selection activeCell="W4" sqref="W4:W8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16.1640625" style="5" customWidth="1"/>
    <col min="16" max="16" width="8.83203125" style="5"/>
    <col min="17" max="17" width="13" style="5" customWidth="1"/>
    <col min="20" max="20" width="28.6640625" customWidth="1"/>
    <col min="21" max="21" width="23.5" customWidth="1"/>
    <col min="22" max="22" width="16.1640625" customWidth="1"/>
    <col min="23" max="23" width="12.6640625" customWidth="1"/>
    <col min="24" max="24" width="15.1640625" customWidth="1"/>
  </cols>
  <sheetData>
    <row r="1" spans="2:26" ht="6" customHeight="1" x14ac:dyDescent="0.2"/>
    <row r="2" spans="2:26" s="1" customFormat="1" x14ac:dyDescent="0.2">
      <c r="B2" s="3" t="s">
        <v>13</v>
      </c>
      <c r="N2" s="8"/>
      <c r="O2" s="8"/>
      <c r="P2" s="8"/>
      <c r="Q2" s="8"/>
    </row>
    <row r="3" spans="2:26" ht="48" x14ac:dyDescent="0.2">
      <c r="B3" s="9" t="s">
        <v>0</v>
      </c>
      <c r="C3" s="9"/>
      <c r="D3" s="9"/>
      <c r="E3" s="9" t="s">
        <v>4</v>
      </c>
      <c r="F3" s="9"/>
      <c r="G3" s="9" t="s">
        <v>7</v>
      </c>
      <c r="H3" s="9"/>
      <c r="I3" s="9"/>
      <c r="J3" s="9" t="s">
        <v>8</v>
      </c>
      <c r="K3" s="9"/>
      <c r="L3" s="4" t="s">
        <v>12</v>
      </c>
      <c r="M3" s="4" t="s">
        <v>10</v>
      </c>
      <c r="N3" s="7" t="s">
        <v>11</v>
      </c>
      <c r="O3" s="7" t="s">
        <v>18</v>
      </c>
      <c r="P3" s="7" t="s">
        <v>19</v>
      </c>
      <c r="Q3" s="7" t="s">
        <v>20</v>
      </c>
      <c r="T3" s="7" t="s">
        <v>11</v>
      </c>
      <c r="U3" s="7" t="s">
        <v>18</v>
      </c>
      <c r="V3" s="7" t="s">
        <v>22</v>
      </c>
      <c r="W3" s="7" t="s">
        <v>19</v>
      </c>
      <c r="X3" s="7" t="s">
        <v>20</v>
      </c>
    </row>
    <row r="4" spans="2:26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T4" s="5"/>
      <c r="U4" s="5"/>
      <c r="V4" s="5" t="s">
        <v>23</v>
      </c>
      <c r="W4" s="5">
        <v>8.3333333333333332E-3</v>
      </c>
      <c r="X4" s="5">
        <v>2.0416666666666665</v>
      </c>
      <c r="Y4" s="5"/>
      <c r="Z4" s="5"/>
    </row>
    <row r="5" spans="2:26" x14ac:dyDescent="0.2">
      <c r="E5">
        <v>1</v>
      </c>
      <c r="F5">
        <v>1</v>
      </c>
      <c r="G5">
        <v>2</v>
      </c>
      <c r="H5">
        <v>246</v>
      </c>
      <c r="I5">
        <f>(H5-G5)+1</f>
        <v>245</v>
      </c>
      <c r="J5">
        <v>247</v>
      </c>
      <c r="K5">
        <v>1</v>
      </c>
      <c r="L5">
        <v>247</v>
      </c>
      <c r="M5">
        <f>(L5-(K5+I5))</f>
        <v>1</v>
      </c>
      <c r="N5" s="5">
        <f>((D5+F5)/M5)*100</f>
        <v>100</v>
      </c>
      <c r="O5" s="5">
        <f>N5-100</f>
        <v>0</v>
      </c>
      <c r="P5" s="5">
        <f>E5/120</f>
        <v>8.3333333333333332E-3</v>
      </c>
      <c r="Q5" s="5">
        <f>I5/120</f>
        <v>2.0416666666666665</v>
      </c>
      <c r="T5" s="5">
        <v>100</v>
      </c>
      <c r="U5" s="5">
        <v>0</v>
      </c>
      <c r="V5" s="5">
        <v>8.3333333333333332E-3</v>
      </c>
      <c r="W5" s="5">
        <v>0.33333333333333331</v>
      </c>
      <c r="X5" s="5">
        <v>1.7666666666666666</v>
      </c>
      <c r="Y5" s="5"/>
      <c r="Z5" s="5"/>
    </row>
    <row r="6" spans="2:26" x14ac:dyDescent="0.2">
      <c r="T6" s="5">
        <v>27.27272727272727</v>
      </c>
      <c r="U6" s="5">
        <v>72.727272727272734</v>
      </c>
      <c r="V6" s="5" t="s">
        <v>23</v>
      </c>
      <c r="W6" s="5">
        <v>8.3333333333333332E-3</v>
      </c>
      <c r="X6" s="5">
        <v>1.1416666666666666</v>
      </c>
      <c r="Y6" s="5"/>
      <c r="Z6" s="5"/>
    </row>
    <row r="7" spans="2:26" x14ac:dyDescent="0.2">
      <c r="T7" s="5">
        <v>100</v>
      </c>
      <c r="U7" s="5">
        <v>0</v>
      </c>
      <c r="V7" s="5">
        <v>8.3333333333333332E-3</v>
      </c>
      <c r="W7" s="5">
        <v>1.6666666666666666E-2</v>
      </c>
      <c r="X7" s="5">
        <v>1.4166666666666667</v>
      </c>
      <c r="Y7" s="5"/>
      <c r="Z7" s="5"/>
    </row>
    <row r="8" spans="2:26" x14ac:dyDescent="0.2">
      <c r="T8" s="5">
        <v>38.82352941176471</v>
      </c>
      <c r="U8" s="5">
        <v>61.17647058823529</v>
      </c>
      <c r="V8" s="5">
        <v>8.3333333333333332E-3</v>
      </c>
      <c r="W8" s="5">
        <v>0.15833333333333333</v>
      </c>
      <c r="X8" s="5">
        <v>0.39166666666666666</v>
      </c>
      <c r="Y8" s="5"/>
      <c r="Z8" s="5"/>
    </row>
    <row r="9" spans="2:26" s="1" customFormat="1" x14ac:dyDescent="0.2">
      <c r="B9" s="3" t="s">
        <v>14</v>
      </c>
      <c r="N9" s="8"/>
      <c r="O9" s="8"/>
      <c r="P9" s="8"/>
      <c r="Q9" s="8"/>
      <c r="T9" s="8"/>
      <c r="U9" s="8"/>
      <c r="V9" s="8"/>
      <c r="W9" s="8"/>
      <c r="X9" s="8"/>
      <c r="Y9" s="8"/>
      <c r="Z9" s="8"/>
    </row>
    <row r="10" spans="2:26" ht="48" x14ac:dyDescent="0.2">
      <c r="B10" s="9" t="s">
        <v>0</v>
      </c>
      <c r="C10" s="9"/>
      <c r="D10" s="9"/>
      <c r="E10" s="9" t="s">
        <v>4</v>
      </c>
      <c r="F10" s="9"/>
      <c r="G10" s="9" t="s">
        <v>7</v>
      </c>
      <c r="H10" s="9"/>
      <c r="I10" s="9"/>
      <c r="J10" s="9" t="s">
        <v>8</v>
      </c>
      <c r="K10" s="9"/>
      <c r="L10" s="4" t="s">
        <v>12</v>
      </c>
      <c r="M10" s="4" t="s">
        <v>10</v>
      </c>
      <c r="N10" s="7" t="s">
        <v>11</v>
      </c>
      <c r="O10" s="7" t="s">
        <v>18</v>
      </c>
      <c r="P10" s="7" t="s">
        <v>19</v>
      </c>
      <c r="Q10" s="7" t="s">
        <v>20</v>
      </c>
    </row>
    <row r="11" spans="2:26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</row>
    <row r="12" spans="2:26" x14ac:dyDescent="0.2">
      <c r="B12">
        <v>1</v>
      </c>
      <c r="C12">
        <v>40</v>
      </c>
      <c r="D12">
        <f>(C12-B12)+1</f>
        <v>40</v>
      </c>
      <c r="E12">
        <v>40</v>
      </c>
      <c r="F12">
        <v>1</v>
      </c>
      <c r="G12">
        <v>41</v>
      </c>
      <c r="H12">
        <v>252</v>
      </c>
      <c r="I12">
        <f>(H12-G12)+1</f>
        <v>212</v>
      </c>
      <c r="J12">
        <v>253</v>
      </c>
      <c r="L12">
        <v>253</v>
      </c>
      <c r="M12">
        <f>(L12-(K12+I12))</f>
        <v>41</v>
      </c>
      <c r="N12" s="5">
        <f>((D12+F12)/M12)*100</f>
        <v>100</v>
      </c>
      <c r="O12" s="5">
        <f>100-N12</f>
        <v>0</v>
      </c>
      <c r="P12" s="5">
        <f>E12/120</f>
        <v>0.33333333333333331</v>
      </c>
      <c r="Q12" s="5">
        <f>I12/120</f>
        <v>1.7666666666666666</v>
      </c>
    </row>
    <row r="15" spans="2:26" s="1" customFormat="1" x14ac:dyDescent="0.2">
      <c r="B15" s="6" t="s">
        <v>15</v>
      </c>
      <c r="N15" s="8"/>
      <c r="O15" s="8"/>
      <c r="P15" s="8"/>
      <c r="Q15" s="8"/>
    </row>
    <row r="16" spans="2:26" ht="48" x14ac:dyDescent="0.2">
      <c r="B16" s="9" t="s">
        <v>0</v>
      </c>
      <c r="C16" s="9"/>
      <c r="D16" s="9"/>
      <c r="E16" s="9" t="s">
        <v>4</v>
      </c>
      <c r="F16" s="9"/>
      <c r="G16" s="9" t="s">
        <v>7</v>
      </c>
      <c r="H16" s="9"/>
      <c r="I16" s="9"/>
      <c r="J16" s="9" t="s">
        <v>8</v>
      </c>
      <c r="K16" s="9"/>
      <c r="L16" s="4" t="s">
        <v>12</v>
      </c>
      <c r="M16" s="4" t="s">
        <v>10</v>
      </c>
      <c r="N16" s="7" t="s">
        <v>11</v>
      </c>
      <c r="O16" s="7" t="s">
        <v>18</v>
      </c>
      <c r="P16" s="7" t="s">
        <v>19</v>
      </c>
      <c r="Q16" s="7" t="s">
        <v>20</v>
      </c>
    </row>
    <row r="17" spans="2:17" x14ac:dyDescent="0.2">
      <c r="B17" s="2" t="s">
        <v>1</v>
      </c>
      <c r="C17" s="2" t="s">
        <v>2</v>
      </c>
      <c r="D17" s="2" t="s">
        <v>3</v>
      </c>
      <c r="E17" s="2" t="s">
        <v>5</v>
      </c>
      <c r="F17" s="2" t="s">
        <v>6</v>
      </c>
      <c r="G17" s="2" t="s">
        <v>1</v>
      </c>
      <c r="H17" s="2" t="s">
        <v>2</v>
      </c>
      <c r="I17" s="2" t="s">
        <v>3</v>
      </c>
      <c r="J17" s="2" t="s">
        <v>5</v>
      </c>
      <c r="K17" s="2" t="s">
        <v>6</v>
      </c>
      <c r="L17" s="2" t="s">
        <v>9</v>
      </c>
    </row>
    <row r="18" spans="2:17" x14ac:dyDescent="0.2">
      <c r="B18">
        <v>246</v>
      </c>
      <c r="C18">
        <v>248</v>
      </c>
      <c r="D18">
        <f>(C18-B18)+1</f>
        <v>3</v>
      </c>
      <c r="E18">
        <v>1</v>
      </c>
      <c r="F18">
        <v>1</v>
      </c>
      <c r="G18">
        <v>2</v>
      </c>
      <c r="H18">
        <v>235</v>
      </c>
      <c r="I18">
        <f>(H18-G18)+1</f>
        <v>234</v>
      </c>
    </row>
    <row r="19" spans="2:17" x14ac:dyDescent="0.2">
      <c r="B19">
        <v>362</v>
      </c>
      <c r="C19">
        <v>364</v>
      </c>
      <c r="D19">
        <f>(C19-B19)+1</f>
        <v>3</v>
      </c>
      <c r="E19">
        <v>249</v>
      </c>
      <c r="F19">
        <v>1</v>
      </c>
      <c r="G19">
        <v>250</v>
      </c>
      <c r="H19">
        <v>347</v>
      </c>
      <c r="I19">
        <f t="shared" ref="I19:I20" si="0">(H19-G19)+1</f>
        <v>98</v>
      </c>
    </row>
    <row r="20" spans="2:17" x14ac:dyDescent="0.2">
      <c r="E20">
        <v>365</v>
      </c>
      <c r="F20">
        <v>1</v>
      </c>
      <c r="G20">
        <v>366</v>
      </c>
      <c r="H20">
        <v>502</v>
      </c>
      <c r="I20">
        <f t="shared" si="0"/>
        <v>137</v>
      </c>
      <c r="J20">
        <v>503</v>
      </c>
      <c r="K20">
        <v>1</v>
      </c>
    </row>
    <row r="21" spans="2:17" x14ac:dyDescent="0.2">
      <c r="D21">
        <f>SUM(D18:D20)</f>
        <v>6</v>
      </c>
      <c r="F21">
        <f>SUM(F18:F20)</f>
        <v>3</v>
      </c>
      <c r="I21">
        <f>SUM(I18:I20)</f>
        <v>469</v>
      </c>
      <c r="K21">
        <f>SUM(K18:K20)</f>
        <v>1</v>
      </c>
      <c r="L21">
        <v>503</v>
      </c>
      <c r="M21">
        <f>(L21-(K21+I21))</f>
        <v>33</v>
      </c>
      <c r="N21" s="5">
        <f>((D21+F21)/M21)*100</f>
        <v>27.27272727272727</v>
      </c>
      <c r="O21" s="5">
        <f>100-N21</f>
        <v>72.727272727272734</v>
      </c>
      <c r="P21" s="5">
        <f>E18/120</f>
        <v>8.3333333333333332E-3</v>
      </c>
      <c r="Q21" s="5">
        <f>I20/120</f>
        <v>1.1416666666666666</v>
      </c>
    </row>
    <row r="23" spans="2:17" s="1" customFormat="1" x14ac:dyDescent="0.2">
      <c r="B23" s="6" t="s">
        <v>16</v>
      </c>
      <c r="N23" s="8"/>
      <c r="O23" s="8"/>
      <c r="P23" s="8"/>
      <c r="Q23" s="8"/>
    </row>
    <row r="24" spans="2:17" ht="48" x14ac:dyDescent="0.2">
      <c r="B24" s="9" t="s">
        <v>0</v>
      </c>
      <c r="C24" s="9"/>
      <c r="D24" s="9"/>
      <c r="E24" s="9" t="s">
        <v>4</v>
      </c>
      <c r="F24" s="9"/>
      <c r="G24" s="9" t="s">
        <v>7</v>
      </c>
      <c r="H24" s="9"/>
      <c r="I24" s="9"/>
      <c r="J24" s="9" t="s">
        <v>8</v>
      </c>
      <c r="K24" s="9"/>
      <c r="L24" s="4" t="s">
        <v>12</v>
      </c>
      <c r="M24" s="4" t="s">
        <v>10</v>
      </c>
      <c r="N24" s="7" t="s">
        <v>11</v>
      </c>
      <c r="O24" s="7" t="s">
        <v>18</v>
      </c>
      <c r="P24" s="7" t="s">
        <v>19</v>
      </c>
      <c r="Q24" s="7" t="s">
        <v>20</v>
      </c>
    </row>
    <row r="25" spans="2:17" x14ac:dyDescent="0.2">
      <c r="B25" s="2" t="s">
        <v>1</v>
      </c>
      <c r="C25" s="2" t="s">
        <v>2</v>
      </c>
      <c r="D25" s="2" t="s">
        <v>3</v>
      </c>
      <c r="E25" s="2" t="s">
        <v>5</v>
      </c>
      <c r="F25" s="2" t="s">
        <v>6</v>
      </c>
      <c r="G25" s="2" t="s">
        <v>1</v>
      </c>
      <c r="H25" s="2" t="s">
        <v>2</v>
      </c>
      <c r="I25" s="2" t="s">
        <v>3</v>
      </c>
      <c r="J25" s="2" t="s">
        <v>5</v>
      </c>
      <c r="K25" s="2" t="s">
        <v>6</v>
      </c>
      <c r="L25" s="2" t="s">
        <v>9</v>
      </c>
    </row>
    <row r="26" spans="2:17" x14ac:dyDescent="0.2">
      <c r="B26">
        <v>1</v>
      </c>
      <c r="C26">
        <v>1</v>
      </c>
      <c r="D26">
        <v>1</v>
      </c>
      <c r="E26">
        <v>2</v>
      </c>
      <c r="F26">
        <v>1</v>
      </c>
      <c r="G26">
        <v>3</v>
      </c>
      <c r="H26">
        <v>172</v>
      </c>
      <c r="I26">
        <f>(H26-G26)+1</f>
        <v>170</v>
      </c>
      <c r="J26">
        <v>173</v>
      </c>
      <c r="K26">
        <v>1</v>
      </c>
      <c r="L26">
        <v>173</v>
      </c>
      <c r="M26">
        <f>(L26-(K26+I26))</f>
        <v>2</v>
      </c>
      <c r="N26" s="5">
        <f>((D26+F26)/M26)*100</f>
        <v>100</v>
      </c>
      <c r="O26" s="5">
        <f>100-N26</f>
        <v>0</v>
      </c>
      <c r="P26" s="5">
        <f>E26/120</f>
        <v>1.6666666666666666E-2</v>
      </c>
      <c r="Q26" s="5">
        <f>I26/120</f>
        <v>1.4166666666666667</v>
      </c>
    </row>
    <row r="28" spans="2:17" s="1" customFormat="1" x14ac:dyDescent="0.2">
      <c r="B28" s="6" t="s">
        <v>17</v>
      </c>
      <c r="N28" s="8"/>
      <c r="O28" s="8"/>
      <c r="P28" s="8"/>
      <c r="Q28" s="8"/>
    </row>
    <row r="29" spans="2:17" ht="48" x14ac:dyDescent="0.2">
      <c r="B29" s="9" t="s">
        <v>0</v>
      </c>
      <c r="C29" s="9"/>
      <c r="D29" s="9"/>
      <c r="E29" s="9" t="s">
        <v>4</v>
      </c>
      <c r="F29" s="9"/>
      <c r="G29" s="9" t="s">
        <v>7</v>
      </c>
      <c r="H29" s="9"/>
      <c r="I29" s="9"/>
      <c r="J29" s="9" t="s">
        <v>8</v>
      </c>
      <c r="K29" s="9"/>
      <c r="L29" s="4" t="s">
        <v>12</v>
      </c>
      <c r="M29" s="4" t="s">
        <v>10</v>
      </c>
      <c r="N29" s="7" t="s">
        <v>11</v>
      </c>
      <c r="O29" s="7" t="s">
        <v>18</v>
      </c>
      <c r="P29" s="7" t="s">
        <v>19</v>
      </c>
      <c r="Q29" s="7" t="s">
        <v>20</v>
      </c>
    </row>
    <row r="30" spans="2:17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7" x14ac:dyDescent="0.2">
      <c r="B31">
        <v>1</v>
      </c>
      <c r="C31">
        <v>18</v>
      </c>
      <c r="D31">
        <f>(C31-B31)+1</f>
        <v>18</v>
      </c>
      <c r="E31">
        <v>19</v>
      </c>
      <c r="F31">
        <v>1</v>
      </c>
      <c r="G31">
        <v>20</v>
      </c>
      <c r="H31">
        <v>133</v>
      </c>
      <c r="I31">
        <f>(H31-G31)+1</f>
        <v>114</v>
      </c>
      <c r="J31">
        <v>247</v>
      </c>
      <c r="K31">
        <v>1</v>
      </c>
      <c r="L31">
        <v>247</v>
      </c>
    </row>
    <row r="32" spans="2:17" x14ac:dyDescent="0.2">
      <c r="B32">
        <v>140</v>
      </c>
      <c r="C32">
        <v>140</v>
      </c>
      <c r="D32">
        <f t="shared" ref="D32:D35" si="1">(C32-B32)+1</f>
        <v>1</v>
      </c>
      <c r="E32">
        <v>199</v>
      </c>
      <c r="F32">
        <v>1</v>
      </c>
      <c r="G32">
        <v>200</v>
      </c>
      <c r="H32">
        <v>246</v>
      </c>
      <c r="I32">
        <f>(H32-G32)+1</f>
        <v>47</v>
      </c>
    </row>
    <row r="33" spans="2:17" x14ac:dyDescent="0.2">
      <c r="B33">
        <v>155</v>
      </c>
      <c r="C33">
        <v>156</v>
      </c>
      <c r="D33">
        <f t="shared" si="1"/>
        <v>2</v>
      </c>
    </row>
    <row r="34" spans="2:17" x14ac:dyDescent="0.2">
      <c r="B34">
        <v>168</v>
      </c>
      <c r="C34">
        <v>170</v>
      </c>
      <c r="D34">
        <f t="shared" si="1"/>
        <v>3</v>
      </c>
    </row>
    <row r="35" spans="2:17" x14ac:dyDescent="0.2">
      <c r="B35">
        <v>182</v>
      </c>
      <c r="C35">
        <v>187</v>
      </c>
      <c r="D35">
        <f t="shared" si="1"/>
        <v>6</v>
      </c>
    </row>
    <row r="36" spans="2:17" x14ac:dyDescent="0.2">
      <c r="B36">
        <v>197</v>
      </c>
      <c r="C36">
        <v>197</v>
      </c>
      <c r="D36">
        <f>(C36-B36)+1</f>
        <v>1</v>
      </c>
    </row>
    <row r="37" spans="2:17" x14ac:dyDescent="0.2">
      <c r="D37">
        <f>SUM(D31:D36)</f>
        <v>31</v>
      </c>
      <c r="F37">
        <f>SUM(F31:F36)</f>
        <v>2</v>
      </c>
      <c r="I37">
        <f>SUM(I31:I36)</f>
        <v>161</v>
      </c>
      <c r="K37">
        <f>SUM(K31:K36)</f>
        <v>1</v>
      </c>
      <c r="L37">
        <f>SUM(L31:L36)</f>
        <v>247</v>
      </c>
      <c r="M37">
        <f>(L37-(K37+I37))</f>
        <v>85</v>
      </c>
      <c r="N37" s="5">
        <f>((D37+F37)/M37)*100</f>
        <v>38.82352941176471</v>
      </c>
      <c r="O37" s="5">
        <f>100-N37</f>
        <v>61.17647058823529</v>
      </c>
      <c r="P37" s="5">
        <f>E31/120</f>
        <v>0.15833333333333333</v>
      </c>
      <c r="Q37" s="5">
        <f>I32/120</f>
        <v>0.39166666666666666</v>
      </c>
    </row>
    <row r="39" spans="2:17" s="1" customFormat="1" x14ac:dyDescent="0.2">
      <c r="B39" s="6" t="s">
        <v>21</v>
      </c>
      <c r="N39" s="8"/>
      <c r="O39" s="8"/>
      <c r="P39" s="8"/>
      <c r="Q39" s="8"/>
    </row>
    <row r="40" spans="2:17" x14ac:dyDescent="0.2">
      <c r="B40" s="9"/>
      <c r="C40" s="9"/>
      <c r="D40" s="9"/>
      <c r="E40" s="9"/>
      <c r="F40" s="9"/>
      <c r="G40" s="9"/>
      <c r="H40" s="9"/>
      <c r="I40" s="9"/>
      <c r="J40" s="9"/>
      <c r="K40" s="9"/>
      <c r="L40" s="4"/>
      <c r="M40" s="4"/>
      <c r="N40" s="7"/>
      <c r="O40" s="7"/>
      <c r="P40" s="7"/>
      <c r="Q40" s="7"/>
    </row>
    <row r="41" spans="2:1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</sheetData>
  <mergeCells count="24">
    <mergeCell ref="B29:D29"/>
    <mergeCell ref="E29:F29"/>
    <mergeCell ref="G29:I29"/>
    <mergeCell ref="J29:K29"/>
    <mergeCell ref="B40:D40"/>
    <mergeCell ref="E40:F40"/>
    <mergeCell ref="G40:I40"/>
    <mergeCell ref="J40:K40"/>
    <mergeCell ref="B16:D16"/>
    <mergeCell ref="E16:F16"/>
    <mergeCell ref="G16:I16"/>
    <mergeCell ref="J16:K16"/>
    <mergeCell ref="B24:D24"/>
    <mergeCell ref="E24:F24"/>
    <mergeCell ref="G24:I24"/>
    <mergeCell ref="J24:K24"/>
    <mergeCell ref="B3:D3"/>
    <mergeCell ref="E3:F3"/>
    <mergeCell ref="G3:I3"/>
    <mergeCell ref="J3:K3"/>
    <mergeCell ref="B10:D10"/>
    <mergeCell ref="E10:F10"/>
    <mergeCell ref="G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2024-11-26T00:47:41Z</dcterms:modified>
</cp:coreProperties>
</file>