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mushtaqhali/Documents/Career/Writing/2024/Manuscripts/Patel et al, 2024b - Submission 2024-10-31/Figures/Supplemental Figures/Supplemental Figure 3/Behavior worksheets - 5 min cutoff/Ex175/"/>
    </mc:Choice>
  </mc:AlternateContent>
  <xr:revisionPtr revIDLastSave="0" documentId="13_ncr:1_{8A8AF635-FFA3-E046-89CC-E205BA789B89}" xr6:coauthVersionLast="47" xr6:coauthVersionMax="47" xr10:uidLastSave="{00000000-0000-0000-0000-000000000000}"/>
  <bookViews>
    <workbookView xWindow="400" yWindow="640" windowWidth="28140" windowHeight="15840" xr2:uid="{E8647115-4527-472B-9C5C-A7FAAB6ACF7F}"/>
  </bookViews>
  <sheets>
    <sheet name="Behaviors - 2 fp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21" i="1" l="1"/>
  <c r="M21" i="1"/>
  <c r="N21" i="1" s="1"/>
  <c r="O21" i="1" s="1"/>
  <c r="I21" i="1"/>
  <c r="R21" i="1" s="1"/>
  <c r="Q45" i="1" l="1"/>
  <c r="R45" i="1"/>
  <c r="R37" i="1"/>
  <c r="Q37" i="1"/>
  <c r="R32" i="1"/>
  <c r="Q32" i="1"/>
  <c r="P32" i="1"/>
  <c r="Q14" i="1"/>
  <c r="P9" i="1"/>
  <c r="L45" i="1"/>
  <c r="K45" i="1"/>
  <c r="F45" i="1"/>
  <c r="I43" i="1"/>
  <c r="I44" i="1"/>
  <c r="D43" i="1"/>
  <c r="D44" i="1"/>
  <c r="D42" i="1"/>
  <c r="D45" i="1" s="1"/>
  <c r="I42" i="1"/>
  <c r="I37" i="1"/>
  <c r="M37" i="1" s="1"/>
  <c r="N37" i="1" s="1"/>
  <c r="O37" i="1" s="1"/>
  <c r="L32" i="1"/>
  <c r="K32" i="1"/>
  <c r="F32" i="1"/>
  <c r="I30" i="1"/>
  <c r="I32" i="1" s="1"/>
  <c r="D31" i="1"/>
  <c r="D30" i="1"/>
  <c r="I14" i="1"/>
  <c r="M14" i="1" s="1"/>
  <c r="N14" i="1" s="1"/>
  <c r="O14" i="1" s="1"/>
  <c r="L9" i="1"/>
  <c r="M9" i="1" s="1"/>
  <c r="D8" i="1"/>
  <c r="D7" i="1"/>
  <c r="D6" i="1"/>
  <c r="D5" i="1"/>
  <c r="I45" i="1" l="1"/>
  <c r="M45" i="1"/>
  <c r="N45" i="1" s="1"/>
  <c r="O45" i="1" s="1"/>
  <c r="D32" i="1"/>
  <c r="M32" i="1"/>
  <c r="N32" i="1" s="1"/>
  <c r="O32" i="1" s="1"/>
  <c r="D9" i="1"/>
  <c r="N9" i="1" s="1"/>
  <c r="O9" i="1" s="1"/>
</calcChain>
</file>

<file path=xl/sharedStrings.xml><?xml version="1.0" encoding="utf-8"?>
<sst xmlns="http://schemas.openxmlformats.org/spreadsheetml/2006/main" count="160" uniqueCount="28">
  <si>
    <t>Push</t>
  </si>
  <si>
    <t>Initial Frame</t>
  </si>
  <si>
    <t>Final Frame</t>
  </si>
  <si>
    <t>Total Frames</t>
  </si>
  <si>
    <t>Puncture</t>
  </si>
  <si>
    <t>Frame Number</t>
  </si>
  <si>
    <t>Instances</t>
  </si>
  <si>
    <t>Partially inside skin</t>
  </si>
  <si>
    <t>Completed</t>
  </si>
  <si>
    <t>Frames</t>
  </si>
  <si>
    <t>Frames 
on skin</t>
  </si>
  <si>
    <t>Proportion of frames on skin 
spent pushing or puncturing</t>
  </si>
  <si>
    <t>Total Frames
(placement on skin to penetration/end)</t>
  </si>
  <si>
    <t>Sr iL3 + 160 uM Haldol + 10 mM Dopamine Worm 1</t>
  </si>
  <si>
    <t>Sr iL3 + 160 uM Haldol + 10 mM Dopamine Worm 2</t>
  </si>
  <si>
    <t>Sr iL3 + 160 uM Haldol + 10 mM Dopamine Worm 4</t>
  </si>
  <si>
    <t>Sr iL3 + 160 uM Haldol + 10 mM Dopamine Worm 7</t>
  </si>
  <si>
    <t>Sr iL3 + 160 uM Haldol + 10 mM Dopamine Worm 8</t>
  </si>
  <si>
    <t>Sr iL3 + 160 uM Haldol + 10 mM Dopamine Worm 9</t>
  </si>
  <si>
    <t>Proportion of frames on skin 
spent crawling</t>
  </si>
  <si>
    <t>Time to completion</t>
  </si>
  <si>
    <t>Time to initiation</t>
  </si>
  <si>
    <t>Sr iL3 + 160 uM Haldol + 10 mM Dopamine Worm 3 - was trapped under fur, did not penetrate; exclude</t>
  </si>
  <si>
    <t>Sr iL3 + 160 uM Haldol + 10 mM Dopamine Worm 5; trapped under fur; exclude</t>
  </si>
  <si>
    <t>Sr iL3 + 160 uM Haldol + 10 mM Dopamine Worm 6; trapped among fur, exclude</t>
  </si>
  <si>
    <t>Sr iL3 + 160 uM Haldol + 10 mM Dopamine Worm 10; exclude - went into a big hole?</t>
  </si>
  <si>
    <t>Time to first push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</si>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</sst>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  <xf numFmtId="0" fontId="1" fillId="2" borderId="0" xfId="0" applyFont="1" applyFill="1"/>
    <xf numFmtId="0" fontId="1" fillId="0" borderId="0" xfId="0" applyFont="1" applyAlignment="1">
      <alignment horizontal="center" vertical="center" wrapText="1"/>
    </xf>
    <xf numFmtId="2" fontId="0" fillId="0" borderId="0" xfId="0" applyNumberFormat="1"/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  <xf numFmtId="2" fontId="1" fillId="0" borderId="0" xfId="0" applyNumberFormat="1" applyFont="1" applyAlignment="1">
      <alignment horizontal="center" vertical="center" wrapText="1"/>
    </xf>
    <xf numFmtId="2" fontId="0" fillId="2" borderId="0" xfId="0" applyNumberFormat="1" applyFill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7659D-0D76-4DD9-9152-499A8BA280C2}">
  <dimension ref="B1:X53"/>
  <sheetViews>
    <sheetView tabSelected="1" topLeftCell="D3" zoomScale="82" zoomScaleNormal="85" workbookViewId="0">
      <selection activeCell="X12" sqref="X12"/>
    </sheetView>
  </sheetViews>
  <sheetFormatPr baseColWidth="10" defaultColWidth="8.83203125" defaultRowHeight="15" x14ac:dyDescent="0.2"/>
  <cols>
    <col min="1" max="1" width="1.83203125" customWidth="1"/>
    <col min="2" max="2" width="11.33203125" customWidth="1"/>
    <col min="3" max="3" width="10" bestFit="1" customWidth="1"/>
    <col min="4" max="4" width="11" bestFit="1" customWidth="1"/>
    <col min="5" max="5" width="12.5" bestFit="1" customWidth="1"/>
    <col min="7" max="7" width="11.33203125" customWidth="1"/>
    <col min="8" max="8" width="10" bestFit="1" customWidth="1"/>
    <col min="9" max="9" width="11" bestFit="1" customWidth="1"/>
    <col min="10" max="10" width="12.5" bestFit="1" customWidth="1"/>
    <col min="12" max="12" width="40.6640625" bestFit="1" customWidth="1"/>
    <col min="14" max="14" width="34.5" customWidth="1"/>
    <col min="15" max="15" width="14.33203125" customWidth="1"/>
    <col min="16" max="16" width="8.83203125" style="5"/>
    <col min="17" max="17" width="11.33203125" style="5" customWidth="1"/>
    <col min="18" max="18" width="12.6640625" style="5" customWidth="1"/>
    <col min="20" max="20" width="13.83203125" customWidth="1"/>
    <col min="21" max="21" width="13.33203125" customWidth="1"/>
    <col min="24" max="24" width="13" customWidth="1"/>
  </cols>
  <sheetData>
    <row r="1" spans="2:24" ht="6" customHeight="1" x14ac:dyDescent="0.2"/>
    <row r="2" spans="2:24" s="1" customFormat="1" x14ac:dyDescent="0.2">
      <c r="B2" s="3" t="s">
        <v>13</v>
      </c>
      <c r="P2" s="9"/>
      <c r="Q2" s="9"/>
      <c r="R2" s="9"/>
    </row>
    <row r="3" spans="2:24" ht="64" x14ac:dyDescent="0.2">
      <c r="B3" s="10" t="s">
        <v>0</v>
      </c>
      <c r="C3" s="10"/>
      <c r="D3" s="10"/>
      <c r="E3" s="10" t="s">
        <v>4</v>
      </c>
      <c r="F3" s="10"/>
      <c r="G3" s="10" t="s">
        <v>7</v>
      </c>
      <c r="H3" s="10"/>
      <c r="I3" s="10"/>
      <c r="J3" s="10" t="s">
        <v>8</v>
      </c>
      <c r="K3" s="10"/>
      <c r="L3" s="4" t="s">
        <v>12</v>
      </c>
      <c r="M3" s="4" t="s">
        <v>10</v>
      </c>
      <c r="N3" s="4" t="s">
        <v>11</v>
      </c>
      <c r="O3" s="8" t="s">
        <v>19</v>
      </c>
      <c r="P3" s="8" t="s">
        <v>26</v>
      </c>
      <c r="Q3" s="8" t="s">
        <v>21</v>
      </c>
      <c r="R3" s="8" t="s">
        <v>20</v>
      </c>
      <c r="T3" s="4" t="s">
        <v>11</v>
      </c>
      <c r="U3" s="8" t="s">
        <v>19</v>
      </c>
      <c r="V3" s="8" t="s">
        <v>26</v>
      </c>
      <c r="W3" s="8" t="s">
        <v>21</v>
      </c>
      <c r="X3" s="8" t="s">
        <v>20</v>
      </c>
    </row>
    <row r="4" spans="2:24" x14ac:dyDescent="0.2">
      <c r="B4" s="2" t="s">
        <v>1</v>
      </c>
      <c r="C4" s="2" t="s">
        <v>2</v>
      </c>
      <c r="D4" s="2" t="s">
        <v>3</v>
      </c>
      <c r="E4" s="2" t="s">
        <v>5</v>
      </c>
      <c r="F4" s="2" t="s">
        <v>6</v>
      </c>
      <c r="G4" s="2" t="s">
        <v>1</v>
      </c>
      <c r="H4" s="2" t="s">
        <v>2</v>
      </c>
      <c r="I4" s="2" t="s">
        <v>3</v>
      </c>
      <c r="J4" s="2" t="s">
        <v>5</v>
      </c>
      <c r="K4" s="2" t="s">
        <v>6</v>
      </c>
      <c r="L4" s="2" t="s">
        <v>9</v>
      </c>
      <c r="T4" s="5">
        <v>3.75</v>
      </c>
      <c r="U4" s="5">
        <v>96.25</v>
      </c>
      <c r="V4" s="5">
        <v>2.6833333333333331</v>
      </c>
      <c r="W4" s="5" t="s">
        <v>27</v>
      </c>
      <c r="X4" s="5" t="s">
        <v>27</v>
      </c>
    </row>
    <row r="5" spans="2:24" x14ac:dyDescent="0.2">
      <c r="B5" s="6">
        <v>322</v>
      </c>
      <c r="C5" s="6">
        <v>326</v>
      </c>
      <c r="D5" s="7">
        <f>(C5-B5)+1</f>
        <v>5</v>
      </c>
      <c r="E5" s="2"/>
      <c r="F5" s="2"/>
      <c r="G5" s="2"/>
      <c r="H5" s="2"/>
      <c r="I5" s="2"/>
      <c r="J5" s="2"/>
      <c r="K5" s="2"/>
      <c r="L5" s="2">
        <v>600</v>
      </c>
      <c r="T5" s="5"/>
      <c r="U5" s="5">
        <v>0</v>
      </c>
      <c r="V5" s="5" t="s">
        <v>27</v>
      </c>
      <c r="W5" s="5">
        <v>8.3333333333333332E-3</v>
      </c>
      <c r="X5" s="5" t="s">
        <v>27</v>
      </c>
    </row>
    <row r="6" spans="2:24" x14ac:dyDescent="0.2">
      <c r="B6">
        <v>761</v>
      </c>
      <c r="C6">
        <v>786</v>
      </c>
      <c r="D6" s="7">
        <f>(C6-B6)+1</f>
        <v>26</v>
      </c>
      <c r="T6" s="5"/>
      <c r="U6" s="5">
        <v>0</v>
      </c>
      <c r="V6" s="5" t="s">
        <v>27</v>
      </c>
      <c r="W6" s="5">
        <v>8.3333333333333332E-3</v>
      </c>
      <c r="X6" s="5">
        <v>3.55</v>
      </c>
    </row>
    <row r="7" spans="2:24" x14ac:dyDescent="0.2">
      <c r="B7">
        <v>815</v>
      </c>
      <c r="C7">
        <v>824</v>
      </c>
      <c r="D7" s="7">
        <f>(C7-B7)+1</f>
        <v>10</v>
      </c>
      <c r="T7" s="5">
        <v>83.690987124463518</v>
      </c>
      <c r="U7" s="5">
        <v>16.309012875536482</v>
      </c>
      <c r="V7" s="5">
        <v>8.3333333333333332E-3</v>
      </c>
      <c r="W7" s="5">
        <v>1.9416666666666667</v>
      </c>
      <c r="X7" s="5">
        <v>4.05</v>
      </c>
    </row>
    <row r="8" spans="2:24" x14ac:dyDescent="0.2">
      <c r="B8">
        <v>870</v>
      </c>
      <c r="C8">
        <v>873</v>
      </c>
      <c r="D8" s="7">
        <f>(C8-B8)+1</f>
        <v>4</v>
      </c>
      <c r="T8" s="5"/>
      <c r="U8" s="5">
        <v>0</v>
      </c>
      <c r="V8" s="5" t="s">
        <v>27</v>
      </c>
      <c r="W8" s="5">
        <v>8.3333333333333332E-3</v>
      </c>
      <c r="X8" s="5">
        <v>1.2916666666666667</v>
      </c>
    </row>
    <row r="9" spans="2:24" x14ac:dyDescent="0.2">
      <c r="D9" s="7">
        <f>SUM(D5:D8)</f>
        <v>45</v>
      </c>
      <c r="L9" s="7">
        <f>SUM(L5:L8)</f>
        <v>600</v>
      </c>
      <c r="M9">
        <f>L9-(I9+K9)</f>
        <v>600</v>
      </c>
      <c r="N9" s="5">
        <f>((D9+F9)/M9)*100</f>
        <v>7.5</v>
      </c>
      <c r="O9" s="5">
        <f>100-N9</f>
        <v>92.5</v>
      </c>
      <c r="P9" s="5">
        <f>B5/120</f>
        <v>2.6833333333333331</v>
      </c>
      <c r="Q9" s="5" t="s">
        <v>27</v>
      </c>
      <c r="T9" s="5">
        <v>13.888888888888889</v>
      </c>
      <c r="U9" s="5">
        <v>86.111111111111114</v>
      </c>
      <c r="V9" s="5" t="s">
        <v>27</v>
      </c>
      <c r="W9" s="5">
        <v>8.3333333333333332E-3</v>
      </c>
      <c r="X9" s="5">
        <v>2.5083333333333333</v>
      </c>
    </row>
    <row r="10" spans="2:24" x14ac:dyDescent="0.2">
      <c r="T10" s="5"/>
      <c r="U10" s="5"/>
      <c r="V10" s="5"/>
      <c r="W10" s="5"/>
      <c r="X10" s="5"/>
    </row>
    <row r="11" spans="2:24" s="1" customFormat="1" x14ac:dyDescent="0.2">
      <c r="B11" s="3" t="s">
        <v>14</v>
      </c>
      <c r="P11" s="9"/>
      <c r="Q11" s="9"/>
      <c r="R11" s="9"/>
      <c r="T11" s="5"/>
      <c r="U11" s="5"/>
      <c r="V11" s="5"/>
      <c r="W11" s="9"/>
      <c r="X11" s="9"/>
    </row>
    <row r="12" spans="2:24" ht="48" x14ac:dyDescent="0.2">
      <c r="B12" s="10" t="s">
        <v>0</v>
      </c>
      <c r="C12" s="10"/>
      <c r="D12" s="10"/>
      <c r="E12" s="10" t="s">
        <v>4</v>
      </c>
      <c r="F12" s="10"/>
      <c r="G12" s="10" t="s">
        <v>7</v>
      </c>
      <c r="H12" s="10"/>
      <c r="I12" s="10"/>
      <c r="J12" s="10" t="s">
        <v>8</v>
      </c>
      <c r="K12" s="10"/>
      <c r="L12" s="4" t="s">
        <v>12</v>
      </c>
      <c r="M12" s="4" t="s">
        <v>10</v>
      </c>
      <c r="N12" s="4" t="s">
        <v>11</v>
      </c>
      <c r="O12" s="8" t="s">
        <v>19</v>
      </c>
      <c r="P12" s="8" t="s">
        <v>26</v>
      </c>
      <c r="Q12" s="8" t="s">
        <v>21</v>
      </c>
      <c r="R12" s="8" t="s">
        <v>20</v>
      </c>
      <c r="T12" s="5"/>
      <c r="U12" s="5"/>
      <c r="V12" s="5"/>
      <c r="W12" s="5"/>
      <c r="X12" s="5"/>
    </row>
    <row r="13" spans="2:24" x14ac:dyDescent="0.2">
      <c r="B13" s="2" t="s">
        <v>1</v>
      </c>
      <c r="C13" s="2" t="s">
        <v>2</v>
      </c>
      <c r="D13" s="2" t="s">
        <v>3</v>
      </c>
      <c r="E13" s="2" t="s">
        <v>5</v>
      </c>
      <c r="F13" s="2" t="s">
        <v>6</v>
      </c>
      <c r="G13" s="2" t="s">
        <v>1</v>
      </c>
      <c r="H13" s="2" t="s">
        <v>2</v>
      </c>
      <c r="I13" s="2" t="s">
        <v>3</v>
      </c>
      <c r="J13" s="2" t="s">
        <v>5</v>
      </c>
      <c r="K13" s="2" t="s">
        <v>6</v>
      </c>
      <c r="L13" s="2" t="s">
        <v>9</v>
      </c>
      <c r="T13" s="5"/>
      <c r="U13" s="5"/>
      <c r="V13" s="5"/>
      <c r="W13" s="5"/>
      <c r="X13" s="5"/>
    </row>
    <row r="14" spans="2:24" x14ac:dyDescent="0.2">
      <c r="E14">
        <v>1</v>
      </c>
      <c r="F14">
        <v>1</v>
      </c>
      <c r="G14">
        <v>2</v>
      </c>
      <c r="H14">
        <v>599</v>
      </c>
      <c r="I14">
        <f>(H14-G14)+1</f>
        <v>598</v>
      </c>
      <c r="L14">
        <v>600</v>
      </c>
      <c r="M14">
        <f>L14-(I14+K14)</f>
        <v>2</v>
      </c>
      <c r="N14" s="5">
        <f>((D14+F14)/M14)*100</f>
        <v>50</v>
      </c>
      <c r="O14" s="5">
        <f>100-N14</f>
        <v>50</v>
      </c>
      <c r="P14" s="5" t="s">
        <v>27</v>
      </c>
      <c r="Q14" s="5">
        <f>E14/120</f>
        <v>8.3333333333333332E-3</v>
      </c>
      <c r="R14" s="5" t="s">
        <v>27</v>
      </c>
    </row>
    <row r="16" spans="2:24" s="1" customFormat="1" x14ac:dyDescent="0.2">
      <c r="B16" s="3" t="s">
        <v>22</v>
      </c>
      <c r="P16" s="9"/>
      <c r="Q16" s="9"/>
      <c r="R16" s="9"/>
    </row>
    <row r="18" spans="2:18" s="1" customFormat="1" x14ac:dyDescent="0.2">
      <c r="B18" s="3" t="s">
        <v>15</v>
      </c>
      <c r="P18" s="9"/>
      <c r="Q18" s="9"/>
      <c r="R18" s="9"/>
    </row>
    <row r="19" spans="2:18" ht="48" x14ac:dyDescent="0.2">
      <c r="B19" s="10" t="s">
        <v>0</v>
      </c>
      <c r="C19" s="10"/>
      <c r="D19" s="10"/>
      <c r="E19" s="10" t="s">
        <v>4</v>
      </c>
      <c r="F19" s="10"/>
      <c r="G19" s="10" t="s">
        <v>7</v>
      </c>
      <c r="H19" s="10"/>
      <c r="I19" s="10"/>
      <c r="J19" s="10" t="s">
        <v>8</v>
      </c>
      <c r="K19" s="10"/>
      <c r="L19" s="4" t="s">
        <v>12</v>
      </c>
      <c r="M19" s="4" t="s">
        <v>10</v>
      </c>
      <c r="N19" s="4" t="s">
        <v>11</v>
      </c>
      <c r="O19" s="8" t="s">
        <v>19</v>
      </c>
      <c r="P19" s="8" t="s">
        <v>26</v>
      </c>
      <c r="Q19" s="8" t="s">
        <v>21</v>
      </c>
      <c r="R19" s="8" t="s">
        <v>20</v>
      </c>
    </row>
    <row r="20" spans="2:18" x14ac:dyDescent="0.2">
      <c r="B20" s="2" t="s">
        <v>1</v>
      </c>
      <c r="C20" s="2" t="s">
        <v>2</v>
      </c>
      <c r="D20" s="2" t="s">
        <v>3</v>
      </c>
      <c r="E20" s="2" t="s">
        <v>5</v>
      </c>
      <c r="F20" s="2" t="s">
        <v>6</v>
      </c>
      <c r="G20" s="2" t="s">
        <v>1</v>
      </c>
      <c r="H20" s="2" t="s">
        <v>2</v>
      </c>
      <c r="I20" s="2" t="s">
        <v>3</v>
      </c>
      <c r="J20" s="2" t="s">
        <v>5</v>
      </c>
      <c r="K20" s="2" t="s">
        <v>6</v>
      </c>
      <c r="L20" s="2" t="s">
        <v>9</v>
      </c>
    </row>
    <row r="21" spans="2:18" x14ac:dyDescent="0.2">
      <c r="D21" s="7"/>
      <c r="E21">
        <v>1</v>
      </c>
      <c r="F21">
        <v>1</v>
      </c>
      <c r="G21">
        <v>2</v>
      </c>
      <c r="H21">
        <v>427</v>
      </c>
      <c r="I21">
        <f>(H21-G21)+1</f>
        <v>426</v>
      </c>
      <c r="J21">
        <v>428</v>
      </c>
      <c r="K21">
        <v>1</v>
      </c>
      <c r="L21">
        <v>428</v>
      </c>
      <c r="M21">
        <f>L21-(I21+K21)</f>
        <v>1</v>
      </c>
      <c r="N21" s="5">
        <f>((D21+F21)/M21)*100</f>
        <v>100</v>
      </c>
      <c r="O21" s="5">
        <f>100-N21</f>
        <v>0</v>
      </c>
      <c r="P21" s="5" t="s">
        <v>27</v>
      </c>
      <c r="Q21" s="5">
        <f>E21/120</f>
        <v>8.3333333333333332E-3</v>
      </c>
      <c r="R21" s="5">
        <f>I21/120</f>
        <v>3.55</v>
      </c>
    </row>
    <row r="23" spans="2:18" s="1" customFormat="1" x14ac:dyDescent="0.2">
      <c r="B23" s="3" t="s">
        <v>23</v>
      </c>
      <c r="P23" s="9"/>
      <c r="Q23" s="9"/>
      <c r="R23" s="9"/>
    </row>
    <row r="25" spans="2:18" s="1" customFormat="1" x14ac:dyDescent="0.2">
      <c r="B25" s="3" t="s">
        <v>24</v>
      </c>
      <c r="P25" s="9"/>
      <c r="Q25" s="9"/>
      <c r="R25" s="9"/>
    </row>
    <row r="26" spans="2:18" ht="16" customHeight="1" x14ac:dyDescent="0.2"/>
    <row r="27" spans="2:18" s="1" customFormat="1" x14ac:dyDescent="0.2">
      <c r="B27" s="3" t="s">
        <v>16</v>
      </c>
      <c r="P27" s="9"/>
      <c r="Q27" s="9"/>
      <c r="R27" s="9"/>
    </row>
    <row r="28" spans="2:18" ht="48" x14ac:dyDescent="0.2">
      <c r="B28" s="10" t="s">
        <v>0</v>
      </c>
      <c r="C28" s="10"/>
      <c r="D28" s="10"/>
      <c r="E28" s="10" t="s">
        <v>4</v>
      </c>
      <c r="F28" s="10"/>
      <c r="G28" s="10" t="s">
        <v>7</v>
      </c>
      <c r="H28" s="10"/>
      <c r="I28" s="10"/>
      <c r="J28" s="10" t="s">
        <v>8</v>
      </c>
      <c r="K28" s="10"/>
      <c r="L28" s="4" t="s">
        <v>12</v>
      </c>
      <c r="M28" s="4" t="s">
        <v>10</v>
      </c>
      <c r="N28" s="4" t="s">
        <v>11</v>
      </c>
      <c r="O28" s="8" t="s">
        <v>19</v>
      </c>
      <c r="P28" s="8" t="s">
        <v>26</v>
      </c>
      <c r="Q28" s="8" t="s">
        <v>21</v>
      </c>
      <c r="R28" s="8" t="s">
        <v>20</v>
      </c>
    </row>
    <row r="29" spans="2:18" x14ac:dyDescent="0.2">
      <c r="B29" s="2" t="s">
        <v>1</v>
      </c>
      <c r="C29" s="2" t="s">
        <v>2</v>
      </c>
      <c r="D29" s="2" t="s">
        <v>3</v>
      </c>
      <c r="E29" s="2" t="s">
        <v>5</v>
      </c>
      <c r="F29" s="2" t="s">
        <v>6</v>
      </c>
      <c r="G29" s="2" t="s">
        <v>1</v>
      </c>
      <c r="H29" s="2" t="s">
        <v>2</v>
      </c>
      <c r="I29" s="2" t="s">
        <v>3</v>
      </c>
      <c r="J29" s="2" t="s">
        <v>5</v>
      </c>
      <c r="K29" s="2" t="s">
        <v>6</v>
      </c>
      <c r="L29" s="2" t="s">
        <v>9</v>
      </c>
    </row>
    <row r="30" spans="2:18" x14ac:dyDescent="0.2">
      <c r="B30">
        <v>1</v>
      </c>
      <c r="C30">
        <v>72</v>
      </c>
      <c r="D30" s="7">
        <f>(C30-B30)+1</f>
        <v>72</v>
      </c>
      <c r="E30">
        <v>233</v>
      </c>
      <c r="F30">
        <v>1</v>
      </c>
      <c r="G30">
        <v>234</v>
      </c>
      <c r="H30">
        <v>485</v>
      </c>
      <c r="I30">
        <f>(H30-G30)+1</f>
        <v>252</v>
      </c>
      <c r="J30">
        <v>486</v>
      </c>
      <c r="K30">
        <v>1</v>
      </c>
      <c r="L30">
        <v>486</v>
      </c>
      <c r="N30" s="5"/>
    </row>
    <row r="31" spans="2:18" x14ac:dyDescent="0.2">
      <c r="B31">
        <v>111</v>
      </c>
      <c r="C31">
        <v>232</v>
      </c>
      <c r="D31" s="7">
        <f>(C31-B31)+1</f>
        <v>122</v>
      </c>
      <c r="N31" s="5"/>
    </row>
    <row r="32" spans="2:18" x14ac:dyDescent="0.2">
      <c r="D32">
        <f>SUM(D30:D31)</f>
        <v>194</v>
      </c>
      <c r="F32">
        <f>SUM(F30:F31)</f>
        <v>1</v>
      </c>
      <c r="I32">
        <f>SUM(I30:I31)</f>
        <v>252</v>
      </c>
      <c r="K32">
        <f>SUM(K30:K31)</f>
        <v>1</v>
      </c>
      <c r="L32">
        <f>SUM(L30:L31)</f>
        <v>486</v>
      </c>
      <c r="M32">
        <f>L32-(I32+K32)</f>
        <v>233</v>
      </c>
      <c r="N32" s="5">
        <f>((D32+F32)/M32)*100</f>
        <v>83.690987124463518</v>
      </c>
      <c r="O32" s="5">
        <f>100-N32</f>
        <v>16.309012875536482</v>
      </c>
      <c r="P32" s="5">
        <f>B30/120</f>
        <v>8.3333333333333332E-3</v>
      </c>
      <c r="Q32" s="5">
        <f>E30/120</f>
        <v>1.9416666666666667</v>
      </c>
      <c r="R32" s="5">
        <f>J30/120</f>
        <v>4.05</v>
      </c>
    </row>
    <row r="34" spans="2:18" s="1" customFormat="1" x14ac:dyDescent="0.2">
      <c r="B34" s="3" t="s">
        <v>17</v>
      </c>
      <c r="P34" s="9"/>
      <c r="Q34" s="9"/>
      <c r="R34" s="9"/>
    </row>
    <row r="35" spans="2:18" ht="48" x14ac:dyDescent="0.2">
      <c r="B35" s="10" t="s">
        <v>0</v>
      </c>
      <c r="C35" s="10"/>
      <c r="D35" s="10"/>
      <c r="E35" s="10" t="s">
        <v>4</v>
      </c>
      <c r="F35" s="10"/>
      <c r="G35" s="10" t="s">
        <v>7</v>
      </c>
      <c r="H35" s="10"/>
      <c r="I35" s="10"/>
      <c r="J35" s="10" t="s">
        <v>8</v>
      </c>
      <c r="K35" s="10"/>
      <c r="L35" s="4" t="s">
        <v>12</v>
      </c>
      <c r="M35" s="4" t="s">
        <v>10</v>
      </c>
      <c r="N35" s="4" t="s">
        <v>11</v>
      </c>
      <c r="O35" s="8" t="s">
        <v>19</v>
      </c>
      <c r="P35" s="8" t="s">
        <v>26</v>
      </c>
      <c r="Q35" s="8" t="s">
        <v>21</v>
      </c>
      <c r="R35" s="8" t="s">
        <v>20</v>
      </c>
    </row>
    <row r="36" spans="2:18" x14ac:dyDescent="0.2">
      <c r="B36" s="2" t="s">
        <v>1</v>
      </c>
      <c r="C36" s="2" t="s">
        <v>2</v>
      </c>
      <c r="D36" s="2" t="s">
        <v>3</v>
      </c>
      <c r="E36" s="2" t="s">
        <v>5</v>
      </c>
      <c r="F36" s="2" t="s">
        <v>6</v>
      </c>
      <c r="G36" s="2" t="s">
        <v>1</v>
      </c>
      <c r="H36" s="2" t="s">
        <v>2</v>
      </c>
      <c r="I36" s="2" t="s">
        <v>3</v>
      </c>
      <c r="J36" s="2" t="s">
        <v>5</v>
      </c>
      <c r="K36" s="2" t="s">
        <v>6</v>
      </c>
      <c r="L36" s="2" t="s">
        <v>9</v>
      </c>
    </row>
    <row r="37" spans="2:18" x14ac:dyDescent="0.2">
      <c r="E37">
        <v>1</v>
      </c>
      <c r="F37">
        <v>1</v>
      </c>
      <c r="G37">
        <v>2</v>
      </c>
      <c r="H37">
        <v>154</v>
      </c>
      <c r="I37">
        <f>(H37-G37)+1</f>
        <v>153</v>
      </c>
      <c r="J37">
        <v>155</v>
      </c>
      <c r="K37">
        <v>1</v>
      </c>
      <c r="L37">
        <v>155</v>
      </c>
      <c r="M37">
        <f>L37-(I37+K37)</f>
        <v>1</v>
      </c>
      <c r="N37" s="5">
        <f>((D37+F37)/M37)*100</f>
        <v>100</v>
      </c>
      <c r="O37" s="5">
        <f>100-N37</f>
        <v>0</v>
      </c>
      <c r="P37" s="5" t="s">
        <v>27</v>
      </c>
      <c r="Q37" s="5">
        <f>E37/120</f>
        <v>8.3333333333333332E-3</v>
      </c>
      <c r="R37" s="5">
        <f>J37/120</f>
        <v>1.2916666666666667</v>
      </c>
    </row>
    <row r="39" spans="2:18" s="1" customFormat="1" x14ac:dyDescent="0.2">
      <c r="B39" s="3" t="s">
        <v>18</v>
      </c>
      <c r="P39" s="9"/>
      <c r="Q39" s="9"/>
      <c r="R39" s="9"/>
    </row>
    <row r="40" spans="2:18" ht="48" x14ac:dyDescent="0.2">
      <c r="B40" s="10" t="s">
        <v>0</v>
      </c>
      <c r="C40" s="10"/>
      <c r="D40" s="10"/>
      <c r="E40" s="10" t="s">
        <v>4</v>
      </c>
      <c r="F40" s="10"/>
      <c r="G40" s="10" t="s">
        <v>7</v>
      </c>
      <c r="H40" s="10"/>
      <c r="I40" s="10"/>
      <c r="J40" s="10" t="s">
        <v>8</v>
      </c>
      <c r="K40" s="10"/>
      <c r="L40" s="4" t="s">
        <v>12</v>
      </c>
      <c r="M40" s="4" t="s">
        <v>10</v>
      </c>
      <c r="N40" s="4" t="s">
        <v>11</v>
      </c>
      <c r="O40" s="8" t="s">
        <v>19</v>
      </c>
      <c r="P40" s="8" t="s">
        <v>26</v>
      </c>
      <c r="Q40" s="8" t="s">
        <v>21</v>
      </c>
      <c r="R40" s="8" t="s">
        <v>20</v>
      </c>
    </row>
    <row r="41" spans="2:18" x14ac:dyDescent="0.2">
      <c r="B41" s="2" t="s">
        <v>1</v>
      </c>
      <c r="C41" s="2" t="s">
        <v>2</v>
      </c>
      <c r="D41" s="2" t="s">
        <v>3</v>
      </c>
      <c r="E41" s="2" t="s">
        <v>5</v>
      </c>
      <c r="F41" s="2" t="s">
        <v>6</v>
      </c>
      <c r="G41" s="2" t="s">
        <v>1</v>
      </c>
      <c r="H41" s="2" t="s">
        <v>2</v>
      </c>
      <c r="I41" s="2" t="s">
        <v>3</v>
      </c>
      <c r="J41" s="2" t="s">
        <v>5</v>
      </c>
      <c r="K41" s="2" t="s">
        <v>6</v>
      </c>
      <c r="L41" s="2" t="s">
        <v>9</v>
      </c>
    </row>
    <row r="42" spans="2:18" x14ac:dyDescent="0.2">
      <c r="B42">
        <v>219</v>
      </c>
      <c r="C42">
        <v>220</v>
      </c>
      <c r="D42" s="7">
        <f>(C42-B42)+1</f>
        <v>2</v>
      </c>
      <c r="E42">
        <v>1</v>
      </c>
      <c r="F42">
        <v>1</v>
      </c>
      <c r="G42">
        <v>2</v>
      </c>
      <c r="H42">
        <v>191</v>
      </c>
      <c r="I42">
        <f>(H42-G42)+1</f>
        <v>190</v>
      </c>
      <c r="J42">
        <v>301</v>
      </c>
      <c r="K42">
        <v>1</v>
      </c>
      <c r="L42">
        <v>301</v>
      </c>
      <c r="N42" s="5"/>
    </row>
    <row r="43" spans="2:18" x14ac:dyDescent="0.2">
      <c r="B43">
        <v>242</v>
      </c>
      <c r="C43">
        <v>243</v>
      </c>
      <c r="D43" s="7">
        <f t="shared" ref="D43:D44" si="0">(C43-B43)+1</f>
        <v>2</v>
      </c>
      <c r="E43">
        <v>250</v>
      </c>
      <c r="F43">
        <v>1</v>
      </c>
      <c r="G43">
        <v>251</v>
      </c>
      <c r="H43">
        <v>271</v>
      </c>
      <c r="I43">
        <f t="shared" ref="I43:I44" si="1">(H43-G43)+1</f>
        <v>21</v>
      </c>
      <c r="N43" s="5"/>
    </row>
    <row r="44" spans="2:18" x14ac:dyDescent="0.2">
      <c r="B44">
        <v>273</v>
      </c>
      <c r="C44">
        <v>275</v>
      </c>
      <c r="D44" s="7">
        <f t="shared" si="0"/>
        <v>3</v>
      </c>
      <c r="E44">
        <v>283</v>
      </c>
      <c r="F44">
        <v>1</v>
      </c>
      <c r="G44">
        <v>284</v>
      </c>
      <c r="H44">
        <v>300</v>
      </c>
      <c r="I44">
        <f t="shared" si="1"/>
        <v>17</v>
      </c>
      <c r="N44" s="5"/>
    </row>
    <row r="45" spans="2:18" x14ac:dyDescent="0.2">
      <c r="D45">
        <f>SUM(D42:D44)</f>
        <v>7</v>
      </c>
      <c r="F45">
        <f>SUM(F42:F44)</f>
        <v>3</v>
      </c>
      <c r="I45">
        <f>SUM(I42:I44)</f>
        <v>228</v>
      </c>
      <c r="K45">
        <f>SUM(K42:K44)</f>
        <v>1</v>
      </c>
      <c r="L45">
        <f>SUM(L42:L44)</f>
        <v>301</v>
      </c>
      <c r="M45">
        <f>L45-(I45+K45)</f>
        <v>72</v>
      </c>
      <c r="N45" s="5">
        <f>((D45+F45)/M45)*100</f>
        <v>13.888888888888889</v>
      </c>
      <c r="O45" s="5">
        <f>100-N45</f>
        <v>86.111111111111114</v>
      </c>
      <c r="P45" s="5" t="s">
        <v>27</v>
      </c>
      <c r="Q45" s="5">
        <f>E42/120</f>
        <v>8.3333333333333332E-3</v>
      </c>
      <c r="R45" s="5">
        <f>J42/120</f>
        <v>2.5083333333333333</v>
      </c>
    </row>
    <row r="47" spans="2:18" s="1" customFormat="1" x14ac:dyDescent="0.2">
      <c r="B47" s="3" t="s">
        <v>25</v>
      </c>
      <c r="P47" s="9"/>
      <c r="Q47" s="9"/>
      <c r="R47" s="9"/>
    </row>
    <row r="48" spans="2:18" x14ac:dyDescent="0.2"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4"/>
      <c r="M48" s="4"/>
      <c r="N48" s="4"/>
      <c r="O48" s="8"/>
      <c r="P48" s="8"/>
      <c r="Q48" s="8"/>
      <c r="R48" s="8"/>
    </row>
    <row r="49" spans="2:15" x14ac:dyDescent="0.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 spans="2:15" x14ac:dyDescent="0.2">
      <c r="D50" s="7"/>
      <c r="N50" s="5"/>
    </row>
    <row r="51" spans="2:15" x14ac:dyDescent="0.2">
      <c r="D51" s="7"/>
    </row>
    <row r="52" spans="2:15" x14ac:dyDescent="0.2">
      <c r="D52" s="7"/>
    </row>
    <row r="53" spans="2:15" x14ac:dyDescent="0.2">
      <c r="N53" s="5"/>
      <c r="O53" s="5"/>
    </row>
  </sheetData>
  <mergeCells count="28">
    <mergeCell ref="B48:D48"/>
    <mergeCell ref="E48:F48"/>
    <mergeCell ref="G48:I48"/>
    <mergeCell ref="J48:K48"/>
    <mergeCell ref="B35:D35"/>
    <mergeCell ref="E35:F35"/>
    <mergeCell ref="G35:I35"/>
    <mergeCell ref="J35:K35"/>
    <mergeCell ref="B40:D40"/>
    <mergeCell ref="E40:F40"/>
    <mergeCell ref="G40:I40"/>
    <mergeCell ref="J40:K40"/>
    <mergeCell ref="B19:D19"/>
    <mergeCell ref="E19:F19"/>
    <mergeCell ref="G19:I19"/>
    <mergeCell ref="J19:K19"/>
    <mergeCell ref="B28:D28"/>
    <mergeCell ref="E28:F28"/>
    <mergeCell ref="G28:I28"/>
    <mergeCell ref="J28:K28"/>
    <mergeCell ref="B3:D3"/>
    <mergeCell ref="E3:F3"/>
    <mergeCell ref="G3:I3"/>
    <mergeCell ref="J3:K3"/>
    <mergeCell ref="B12:D12"/>
    <mergeCell ref="E12:F12"/>
    <mergeCell ref="G12:I12"/>
    <mergeCell ref="J12:K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Behaviors - 2 fps</vt:lpstr>
    </vt:vector>
  </TitlesOfParts>
  <Company>UCLA Health Sciences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Mushtaqh Ali, Ruhi</dc:creator>
  <cp:lastModifiedBy>Ruhi Patel</cp:lastModifiedBy>
  <dcterms:created xsi:type="dcterms:W3CDTF">2022-12-07T00:15:19Z</dcterms:created>
  <dcterms:modified xsi:type="dcterms:W3CDTF">2024-11-25T19:49:39Z</dcterms:modified>
</cp:coreProperties>
</file>