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5/Behavior Worksheets/"/>
    </mc:Choice>
  </mc:AlternateContent>
  <xr:revisionPtr revIDLastSave="0" documentId="13_ncr:1_{574F3391-9F1D-5A4E-9035-67ABF1732CC2}" xr6:coauthVersionLast="47" xr6:coauthVersionMax="47" xr10:uidLastSave="{00000000-0000-0000-0000-000000000000}"/>
  <bookViews>
    <workbookView xWindow="-2080" yWindow="-23840" windowWidth="36120" windowHeight="19160" activeTab="8" xr2:uid="{E8647115-4527-472B-9C5C-A7FAAB6ACF7F}"/>
  </bookViews>
  <sheets>
    <sheet name="Worm 1" sheetId="3" r:id="rId1"/>
    <sheet name="Worm 2" sheetId="12" r:id="rId2"/>
    <sheet name="Worm 3" sheetId="13" r:id="rId3"/>
    <sheet name="Worm 4" sheetId="14" r:id="rId4"/>
    <sheet name="Worm 5" sheetId="15" r:id="rId5"/>
    <sheet name="Worm 6" sheetId="16" r:id="rId6"/>
    <sheet name="Worm 7" sheetId="17" r:id="rId7"/>
    <sheet name="Worm 8" sheetId="18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8" l="1"/>
  <c r="E4" i="18"/>
  <c r="E5" i="17"/>
  <c r="E6" i="17"/>
  <c r="E7" i="17"/>
  <c r="E8" i="17"/>
  <c r="E9" i="17"/>
  <c r="E10" i="17"/>
  <c r="E11" i="17"/>
  <c r="E12" i="17"/>
  <c r="E13" i="17"/>
  <c r="E14" i="17"/>
  <c r="E4" i="17"/>
  <c r="E5" i="16"/>
  <c r="E4" i="16"/>
  <c r="E5" i="15"/>
  <c r="E6" i="15"/>
  <c r="E7" i="15"/>
  <c r="E8" i="15"/>
  <c r="E9" i="15"/>
  <c r="E4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4" i="14"/>
  <c r="E5" i="13"/>
  <c r="E6" i="13"/>
  <c r="E7" i="13"/>
  <c r="E8" i="13"/>
  <c r="E9" i="13"/>
  <c r="E10" i="13"/>
  <c r="E11" i="13"/>
  <c r="E12" i="13"/>
  <c r="E4" i="13"/>
  <c r="AP23" i="18"/>
  <c r="AP22" i="17"/>
  <c r="AP8" i="16"/>
  <c r="AP18" i="15"/>
  <c r="AP31" i="14"/>
  <c r="AP15" i="13"/>
  <c r="AO23" i="18"/>
  <c r="M16" i="18"/>
  <c r="M13" i="18"/>
  <c r="M12" i="18"/>
  <c r="M7" i="18"/>
  <c r="M4" i="18"/>
  <c r="AO22" i="17"/>
  <c r="AO18" i="15"/>
  <c r="M9" i="15"/>
  <c r="M8" i="15"/>
  <c r="M5" i="15"/>
  <c r="AO31" i="14"/>
  <c r="M16" i="14"/>
  <c r="AO15" i="13"/>
  <c r="M5" i="13"/>
  <c r="M4" i="13"/>
  <c r="AF23" i="18" l="1"/>
  <c r="M23" i="18"/>
  <c r="N23" i="18"/>
  <c r="AF22" i="17"/>
  <c r="AH8" i="16"/>
  <c r="AF8" i="16"/>
  <c r="AF18" i="15"/>
  <c r="AF31" i="14"/>
  <c r="AF15" i="13"/>
  <c r="AH7" i="3"/>
  <c r="AA23" i="18" l="1"/>
  <c r="Y23" i="18"/>
  <c r="V23" i="18"/>
  <c r="R23" i="18"/>
  <c r="AN23" i="18"/>
  <c r="I23" i="18"/>
  <c r="AI23" i="18" s="1"/>
  <c r="F23" i="18"/>
  <c r="AL23" i="18" s="1"/>
  <c r="AM23" i="18" s="1"/>
  <c r="D23" i="18"/>
  <c r="AA22" i="17"/>
  <c r="Y22" i="17"/>
  <c r="V22" i="17"/>
  <c r="R22" i="17"/>
  <c r="N22" i="17"/>
  <c r="AN22" i="17" s="1"/>
  <c r="M22" i="17"/>
  <c r="I22" i="17"/>
  <c r="AI22" i="17" s="1"/>
  <c r="F22" i="17"/>
  <c r="AL22" i="17" s="1"/>
  <c r="AM22" i="17" s="1"/>
  <c r="D22" i="17"/>
  <c r="AG8" i="16"/>
  <c r="AA8" i="16"/>
  <c r="Y8" i="16"/>
  <c r="V8" i="16"/>
  <c r="R8" i="16"/>
  <c r="N8" i="16"/>
  <c r="M8" i="16"/>
  <c r="I8" i="16"/>
  <c r="AI8" i="16" s="1"/>
  <c r="AK8" i="16" s="1"/>
  <c r="F8" i="16"/>
  <c r="D8" i="16"/>
  <c r="AI18" i="15"/>
  <c r="AA18" i="15"/>
  <c r="Y18" i="15"/>
  <c r="V18" i="15"/>
  <c r="R18" i="15"/>
  <c r="N18" i="15"/>
  <c r="AN18" i="15" s="1"/>
  <c r="M18" i="15"/>
  <c r="I18" i="15"/>
  <c r="F18" i="15"/>
  <c r="AL18" i="15" s="1"/>
  <c r="AM18" i="15" s="1"/>
  <c r="D18" i="15"/>
  <c r="AG31" i="14"/>
  <c r="AA31" i="14"/>
  <c r="Y31" i="14"/>
  <c r="V31" i="14"/>
  <c r="R31" i="14"/>
  <c r="N31" i="14"/>
  <c r="AN31" i="14" s="1"/>
  <c r="M31" i="14"/>
  <c r="I31" i="14"/>
  <c r="AI31" i="14" s="1"/>
  <c r="AK31" i="14" s="1"/>
  <c r="F31" i="14"/>
  <c r="D31" i="14"/>
  <c r="AA15" i="13"/>
  <c r="Y15" i="13"/>
  <c r="V15" i="13"/>
  <c r="R15" i="13"/>
  <c r="N15" i="13"/>
  <c r="AN15" i="13" s="1"/>
  <c r="M15" i="13"/>
  <c r="I15" i="13"/>
  <c r="AI15" i="13" s="1"/>
  <c r="F15" i="13"/>
  <c r="D15" i="13"/>
  <c r="AL15" i="13" l="1"/>
  <c r="AM15" i="13" s="1"/>
  <c r="AB15" i="13"/>
  <c r="AE15" i="13" s="1"/>
  <c r="AB18" i="15"/>
  <c r="AE18" i="15" s="1"/>
  <c r="AB23" i="18"/>
  <c r="AC23" i="18"/>
  <c r="AD23" i="18" s="1"/>
  <c r="AE23" i="18"/>
  <c r="AB22" i="17"/>
  <c r="AC22" i="17" s="1"/>
  <c r="AD22" i="17" s="1"/>
  <c r="AB8" i="16"/>
  <c r="AE8" i="16" s="1"/>
  <c r="AL8" i="16"/>
  <c r="AM8" i="16" s="1"/>
  <c r="AL31" i="14"/>
  <c r="AM31" i="14" s="1"/>
  <c r="AB31" i="14"/>
  <c r="AC31" i="14" s="1"/>
  <c r="AD31" i="14" s="1"/>
  <c r="AC15" i="13"/>
  <c r="AD15" i="13" s="1"/>
  <c r="AC18" i="15"/>
  <c r="AD18" i="15" s="1"/>
  <c r="F7" i="3"/>
  <c r="AG7" i="3"/>
  <c r="AA7" i="3"/>
  <c r="Y7" i="3"/>
  <c r="V7" i="3"/>
  <c r="R7" i="3"/>
  <c r="M7" i="3"/>
  <c r="N7" i="3"/>
  <c r="I7" i="3"/>
  <c r="AI7" i="3" s="1"/>
  <c r="AK7" i="3" s="1"/>
  <c r="D7" i="3"/>
  <c r="AE22" i="17" l="1"/>
  <c r="AC8" i="16"/>
  <c r="AD8" i="16" s="1"/>
  <c r="AE31" i="14"/>
  <c r="AL7" i="3"/>
  <c r="AM7" i="3" s="1"/>
  <c r="AB7" i="3"/>
  <c r="AE7" i="3" l="1"/>
  <c r="AC7" i="3"/>
  <c r="AD7" i="3" s="1"/>
</calcChain>
</file>

<file path=xl/sharedStrings.xml><?xml version="1.0" encoding="utf-8"?>
<sst xmlns="http://schemas.openxmlformats.org/spreadsheetml/2006/main" count="370" uniqueCount="37">
  <si>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</si>
  <si>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</si>
  <si>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</si>
  <si>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</si>
  <si>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</si>
  <si>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</si>
  <si>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</si>
  <si>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</si>
  <si>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</si>
  <si>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</si>
  <si>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</si>
  <si>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</si>
  <si>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</si>
  <si>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</si>
  <si>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</si>
  <si>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</si>
  <si>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Not visible in crevice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</si>
  <si>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</si>
  <si>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</si>
  <si>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</si>
  <si>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</si>
  <si>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</si>
  <si>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</si>
  <si>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</si>
  <si>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</si>
  <si>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</si>
  <si>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</si>
  <si>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</si>
  <si>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</si>
  <si>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</si>
  <si>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</si>
  <si>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N/A</t>
  </si>
  <si>
    <t xml:space="preserve">exclude because the worm reversed into the skin and then came back out. Only considering worms that penetrated head-first. </t>
  </si>
  <si>
    <t>Average reversal time after
 a push or puncture</t>
  </si>
  <si>
    <t>Average push 
bout duration</t>
  </si>
  <si>
    <t>Bout duration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</si>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</sst>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5" borderId="4" xfId="0" applyFont="1" applyFill="1" applyBorder="1"/>
    <xf numFmtId="0" fontId="3" fillId="5" borderId="0" xfId="0" applyFont="1" applyFill="1"/>
    <xf numFmtId="164" fontId="3" fillId="5" borderId="5" xfId="0" applyNumberFormat="1" applyFont="1" applyFill="1" applyBorder="1"/>
    <xf numFmtId="0" fontId="3" fillId="8" borderId="4" xfId="0" applyFont="1" applyFill="1" applyBorder="1"/>
    <xf numFmtId="0" fontId="3" fillId="8" borderId="0" xfId="0" applyFont="1" applyFill="1"/>
    <xf numFmtId="164" fontId="3" fillId="8" borderId="5" xfId="0" applyNumberFormat="1" applyFont="1" applyFill="1" applyBorder="1"/>
    <xf numFmtId="0" fontId="3" fillId="9" borderId="4" xfId="0" applyFont="1" applyFill="1" applyBorder="1"/>
    <xf numFmtId="0" fontId="3" fillId="9" borderId="0" xfId="0" applyFont="1" applyFill="1"/>
    <xf numFmtId="164" fontId="3" fillId="9" borderId="5" xfId="0" applyNumberFormat="1" applyFont="1" applyFill="1" applyBorder="1"/>
    <xf numFmtId="164" fontId="3" fillId="8" borderId="0" xfId="0" applyNumberFormat="1" applyFont="1" applyFill="1"/>
    <xf numFmtId="164" fontId="3" fillId="5" borderId="0" xfId="0" applyNumberFormat="1" applyFont="1" applyFill="1"/>
    <xf numFmtId="164" fontId="3" fillId="0" borderId="5" xfId="0" applyNumberFormat="1" applyFont="1" applyBorder="1"/>
    <xf numFmtId="0" fontId="5" fillId="0" borderId="0" xfId="0" applyFont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10"/>
  <sheetViews>
    <sheetView zoomScale="50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9.83203125" bestFit="1" customWidth="1"/>
    <col min="6" max="6" width="16.1640625" style="6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style="1" bestFit="1" customWidth="1"/>
    <col min="40" max="41" width="27.5" bestFit="1" customWidth="1"/>
    <col min="42" max="42" width="19.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17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16</v>
      </c>
      <c r="U2" s="53"/>
      <c r="V2" s="54"/>
      <c r="W2" s="3"/>
      <c r="X2" s="39" t="s">
        <v>8</v>
      </c>
      <c r="Y2" s="40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29</v>
      </c>
      <c r="AM2" s="5" t="s">
        <v>24</v>
      </c>
      <c r="AN2" s="5" t="s">
        <v>30</v>
      </c>
      <c r="AO2" s="5" t="s">
        <v>33</v>
      </c>
      <c r="AP2" s="5" t="s">
        <v>34</v>
      </c>
    </row>
    <row r="3" spans="2:42" s="19" customFormat="1" x14ac:dyDescent="0.3">
      <c r="B3" s="13" t="s">
        <v>1</v>
      </c>
      <c r="C3" s="14" t="s">
        <v>2</v>
      </c>
      <c r="D3" s="14" t="s">
        <v>3</v>
      </c>
      <c r="E3" s="38" t="s">
        <v>35</v>
      </c>
      <c r="F3" s="15" t="s">
        <v>26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18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 s="6" customFormat="1" x14ac:dyDescent="0.3">
      <c r="B4" s="8"/>
      <c r="F4" s="9"/>
      <c r="H4" s="8">
        <v>50</v>
      </c>
      <c r="I4" s="9">
        <v>1</v>
      </c>
      <c r="K4" s="8"/>
      <c r="N4" s="9"/>
      <c r="P4" s="8">
        <v>51</v>
      </c>
      <c r="Q4" s="6">
        <v>86</v>
      </c>
      <c r="R4" s="9">
        <v>36</v>
      </c>
      <c r="T4" s="8"/>
      <c r="V4" s="9"/>
      <c r="X4" s="8">
        <v>87</v>
      </c>
      <c r="Y4" s="9">
        <v>1</v>
      </c>
      <c r="AA4" s="6">
        <v>87</v>
      </c>
      <c r="AC4" s="7"/>
      <c r="AD4" s="7"/>
      <c r="AE4" s="7"/>
      <c r="AF4" s="7"/>
      <c r="AG4" s="7"/>
      <c r="AH4" s="7"/>
      <c r="AM4" s="7"/>
    </row>
    <row r="5" spans="2:42" s="6" customFormat="1" x14ac:dyDescent="0.3">
      <c r="B5" s="10"/>
      <c r="C5" s="11"/>
      <c r="D5" s="11"/>
      <c r="E5" s="11"/>
      <c r="F5" s="12"/>
      <c r="H5" s="10"/>
      <c r="I5" s="12"/>
      <c r="K5" s="10"/>
      <c r="L5" s="11"/>
      <c r="M5" s="11"/>
      <c r="N5" s="12"/>
      <c r="P5" s="10"/>
      <c r="Q5" s="11"/>
      <c r="R5" s="12"/>
      <c r="T5" s="10"/>
      <c r="U5" s="11"/>
      <c r="V5" s="12"/>
      <c r="X5" s="10"/>
      <c r="Y5" s="12"/>
      <c r="AC5" s="7"/>
      <c r="AD5" s="7"/>
      <c r="AE5" s="7"/>
      <c r="AF5" s="7"/>
      <c r="AG5" s="7"/>
      <c r="AH5" s="7"/>
      <c r="AM5" s="7"/>
    </row>
    <row r="7" spans="2:42" s="6" customFormat="1" x14ac:dyDescent="0.3">
      <c r="D7" s="6">
        <f>SUM(D4:D5)</f>
        <v>0</v>
      </c>
      <c r="F7" s="6">
        <f>SUM(F4:F5)</f>
        <v>0</v>
      </c>
      <c r="I7" s="6">
        <f>SUM(I4:I5)</f>
        <v>1</v>
      </c>
      <c r="M7" s="6">
        <f>SUM(M4:M5)</f>
        <v>0</v>
      </c>
      <c r="N7" s="6">
        <f>SUM(N4:N5)</f>
        <v>0</v>
      </c>
      <c r="R7" s="6">
        <f>SUM(R4:R5)</f>
        <v>36</v>
      </c>
      <c r="V7" s="6">
        <f>SUM(V4:V5)</f>
        <v>0</v>
      </c>
      <c r="Y7" s="6">
        <f>SUM(Y4:Y5)</f>
        <v>1</v>
      </c>
      <c r="AA7" s="6">
        <f>SUM(AA4:AA5)</f>
        <v>87</v>
      </c>
      <c r="AB7" s="6">
        <f>AA7-(R7+V7+Y7)</f>
        <v>50</v>
      </c>
      <c r="AC7" s="7">
        <f>((D7+I7)/AB7)*100</f>
        <v>2</v>
      </c>
      <c r="AD7" s="7">
        <f>100-AC7</f>
        <v>98</v>
      </c>
      <c r="AE7" s="7">
        <f>(M7/AB7)*100</f>
        <v>0</v>
      </c>
      <c r="AF7" s="7" t="s">
        <v>31</v>
      </c>
      <c r="AG7" s="7">
        <f>H4/120</f>
        <v>0.41666666666666669</v>
      </c>
      <c r="AH7" s="7">
        <f>R4/120</f>
        <v>0.3</v>
      </c>
      <c r="AI7" s="6">
        <f>I7</f>
        <v>1</v>
      </c>
      <c r="AJ7" s="6">
        <v>0</v>
      </c>
      <c r="AK7" s="6">
        <f>(AJ7/AI7)*100</f>
        <v>0</v>
      </c>
      <c r="AL7" s="6">
        <f>F7+I7</f>
        <v>1</v>
      </c>
      <c r="AM7" s="7">
        <f>(SUM(F9:F10)/AL7)*100</f>
        <v>0</v>
      </c>
      <c r="AN7" s="7" t="s">
        <v>31</v>
      </c>
      <c r="AO7" s="6" t="s">
        <v>31</v>
      </c>
      <c r="AP7" s="6" t="s">
        <v>31</v>
      </c>
    </row>
    <row r="9" spans="2:42" ht="26" x14ac:dyDescent="0.3">
      <c r="B9" s="21" t="s">
        <v>27</v>
      </c>
      <c r="F9" s="6">
        <v>0</v>
      </c>
    </row>
    <row r="10" spans="2:42" ht="26" x14ac:dyDescent="0.3">
      <c r="B10" s="22" t="s">
        <v>28</v>
      </c>
      <c r="F10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4DA7-8F33-6645-B23C-E5DF4EE8669F}">
  <dimension ref="C2:AL2"/>
  <sheetViews>
    <sheetView zoomScale="85" workbookViewId="0">
      <selection activeCell="C2" sqref="C2"/>
    </sheetView>
  </sheetViews>
  <sheetFormatPr baseColWidth="10" defaultColWidth="8.83203125" defaultRowHeight="15" x14ac:dyDescent="0.2"/>
  <cols>
    <col min="28" max="33" width="8.83203125" style="1"/>
    <col min="38" max="38" width="8.83203125" style="1"/>
  </cols>
  <sheetData>
    <row r="2" spans="3:3" x14ac:dyDescent="0.2">
      <c r="C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2365-A189-344E-9236-F9D752D36841}">
  <dimension ref="B2:AP18"/>
  <sheetViews>
    <sheetView zoomScale="48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20.6640625" bestFit="1" customWidth="1"/>
    <col min="6" max="6" width="16.1640625" style="6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5" width="14.83203125" bestFit="1" customWidth="1"/>
    <col min="36" max="36" width="16.1640625" bestFit="1" customWidth="1"/>
    <col min="37" max="37" width="13.5" bestFit="1" customWidth="1"/>
    <col min="38" max="38" width="20.83203125" bestFit="1" customWidth="1"/>
    <col min="39" max="39" width="31.5" style="1" bestFit="1" customWidth="1"/>
    <col min="40" max="40" width="30.33203125" bestFit="1" customWidth="1"/>
    <col min="41" max="41" width="28.6640625" style="1" bestFit="1" customWidth="1"/>
    <col min="42" max="42" width="20.3320312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17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16</v>
      </c>
      <c r="U2" s="53"/>
      <c r="V2" s="54"/>
      <c r="W2" s="3"/>
      <c r="X2" s="39" t="s">
        <v>8</v>
      </c>
      <c r="Y2" s="40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29</v>
      </c>
      <c r="AM2" s="5" t="s">
        <v>24</v>
      </c>
      <c r="AN2" s="5" t="s">
        <v>30</v>
      </c>
      <c r="AO2" s="5" t="s">
        <v>33</v>
      </c>
      <c r="AP2" s="5" t="s">
        <v>34</v>
      </c>
    </row>
    <row r="3" spans="2:42" s="19" customFormat="1" x14ac:dyDescent="0.3">
      <c r="B3" s="13" t="s">
        <v>1</v>
      </c>
      <c r="C3" s="14" t="s">
        <v>2</v>
      </c>
      <c r="D3" s="14" t="s">
        <v>3</v>
      </c>
      <c r="E3" s="38" t="s">
        <v>35</v>
      </c>
      <c r="F3" s="15" t="s">
        <v>26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18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  <c r="AO3" s="20"/>
    </row>
    <row r="4" spans="2:42" s="6" customFormat="1" x14ac:dyDescent="0.3">
      <c r="B4" s="8">
        <v>115</v>
      </c>
      <c r="C4" s="6">
        <v>117</v>
      </c>
      <c r="D4" s="25">
        <v>3</v>
      </c>
      <c r="E4" s="25">
        <f>D4/2</f>
        <v>1.5</v>
      </c>
      <c r="F4" s="9">
        <v>1</v>
      </c>
      <c r="H4" s="8"/>
      <c r="I4" s="9"/>
      <c r="K4" s="26">
        <v>153</v>
      </c>
      <c r="L4" s="27">
        <v>154</v>
      </c>
      <c r="M4" s="27">
        <f>(L4-K4)+1</f>
        <v>2</v>
      </c>
      <c r="N4" s="28">
        <v>1</v>
      </c>
      <c r="P4" s="8"/>
      <c r="R4" s="9"/>
      <c r="T4" s="8"/>
      <c r="V4" s="9"/>
      <c r="X4" s="8"/>
      <c r="Y4" s="9"/>
      <c r="AA4" s="6">
        <v>600</v>
      </c>
      <c r="AC4" s="7"/>
      <c r="AD4" s="7"/>
      <c r="AE4" s="7"/>
      <c r="AF4" s="7"/>
      <c r="AG4" s="7"/>
      <c r="AH4" s="7"/>
      <c r="AM4" s="7"/>
      <c r="AO4" s="7"/>
    </row>
    <row r="5" spans="2:42" s="6" customFormat="1" x14ac:dyDescent="0.3">
      <c r="B5" s="8">
        <v>124</v>
      </c>
      <c r="C5" s="6">
        <v>127</v>
      </c>
      <c r="D5" s="25">
        <v>4</v>
      </c>
      <c r="E5" s="25">
        <f t="shared" ref="E5:E12" si="0">D5/2</f>
        <v>2</v>
      </c>
      <c r="F5" s="9">
        <v>1</v>
      </c>
      <c r="H5" s="8"/>
      <c r="I5" s="9"/>
      <c r="K5" s="26">
        <v>180</v>
      </c>
      <c r="L5" s="27">
        <v>205</v>
      </c>
      <c r="M5" s="27">
        <f>(L5-K5)+1</f>
        <v>26</v>
      </c>
      <c r="N5" s="28">
        <v>1</v>
      </c>
      <c r="P5" s="8"/>
      <c r="R5" s="9"/>
      <c r="T5" s="8"/>
      <c r="V5" s="9"/>
      <c r="X5" s="8"/>
      <c r="Y5" s="9"/>
      <c r="AC5" s="7"/>
      <c r="AD5" s="7"/>
      <c r="AE5" s="7"/>
      <c r="AF5" s="7"/>
      <c r="AG5" s="7"/>
      <c r="AH5" s="7"/>
      <c r="AM5" s="7"/>
      <c r="AO5" s="7"/>
    </row>
    <row r="6" spans="2:42" s="6" customFormat="1" x14ac:dyDescent="0.3">
      <c r="B6" s="8">
        <v>129</v>
      </c>
      <c r="C6" s="6">
        <v>131</v>
      </c>
      <c r="D6" s="25">
        <v>3</v>
      </c>
      <c r="E6" s="25">
        <f t="shared" si="0"/>
        <v>1.5</v>
      </c>
      <c r="F6" s="9">
        <v>1</v>
      </c>
      <c r="H6" s="8"/>
      <c r="I6" s="9"/>
      <c r="K6" s="29">
        <v>284</v>
      </c>
      <c r="L6" s="30">
        <v>296</v>
      </c>
      <c r="M6" s="30">
        <v>26</v>
      </c>
      <c r="N6" s="31">
        <v>1</v>
      </c>
      <c r="P6" s="8"/>
      <c r="R6" s="9"/>
      <c r="T6" s="8"/>
      <c r="V6" s="9"/>
      <c r="X6" s="8"/>
      <c r="Y6" s="9"/>
      <c r="AC6" s="7"/>
      <c r="AD6" s="7"/>
      <c r="AE6" s="7"/>
      <c r="AF6" s="7"/>
      <c r="AG6" s="7"/>
      <c r="AH6" s="7"/>
      <c r="AM6" s="7"/>
      <c r="AO6" s="7"/>
    </row>
    <row r="7" spans="2:42" s="6" customFormat="1" x14ac:dyDescent="0.3">
      <c r="B7" s="8">
        <v>133</v>
      </c>
      <c r="C7" s="6">
        <v>133</v>
      </c>
      <c r="D7" s="25">
        <v>1</v>
      </c>
      <c r="E7" s="25">
        <f t="shared" si="0"/>
        <v>0.5</v>
      </c>
      <c r="F7" s="9">
        <v>1</v>
      </c>
      <c r="H7" s="8"/>
      <c r="I7" s="9"/>
      <c r="K7" s="29">
        <v>332</v>
      </c>
      <c r="L7" s="30">
        <v>346</v>
      </c>
      <c r="M7" s="30">
        <v>26</v>
      </c>
      <c r="N7" s="31">
        <v>1</v>
      </c>
      <c r="P7" s="8"/>
      <c r="R7" s="9"/>
      <c r="T7" s="8"/>
      <c r="V7" s="9"/>
      <c r="X7" s="8"/>
      <c r="Y7" s="9"/>
      <c r="AC7" s="7"/>
      <c r="AD7" s="7"/>
      <c r="AE7" s="7"/>
      <c r="AF7" s="7"/>
      <c r="AG7" s="7"/>
      <c r="AH7" s="7"/>
      <c r="AM7" s="7"/>
      <c r="AO7" s="7"/>
    </row>
    <row r="8" spans="2:42" s="6" customFormat="1" x14ac:dyDescent="0.3">
      <c r="B8" s="8">
        <v>283</v>
      </c>
      <c r="C8" s="6">
        <v>283</v>
      </c>
      <c r="D8" s="25">
        <v>1</v>
      </c>
      <c r="E8" s="25">
        <f t="shared" si="0"/>
        <v>0.5</v>
      </c>
      <c r="F8" s="9">
        <v>1</v>
      </c>
      <c r="H8" s="8"/>
      <c r="I8" s="9"/>
      <c r="K8" s="26">
        <v>381</v>
      </c>
      <c r="L8" s="27">
        <v>382</v>
      </c>
      <c r="M8" s="27">
        <v>2</v>
      </c>
      <c r="N8" s="28">
        <v>1</v>
      </c>
      <c r="P8" s="8"/>
      <c r="R8" s="9"/>
      <c r="T8" s="8"/>
      <c r="V8" s="9"/>
      <c r="X8" s="8"/>
      <c r="Y8" s="9"/>
      <c r="AC8" s="7"/>
      <c r="AD8" s="7"/>
      <c r="AE8" s="7"/>
      <c r="AF8" s="7"/>
      <c r="AG8" s="7"/>
      <c r="AH8" s="7"/>
      <c r="AM8" s="7"/>
      <c r="AO8" s="7"/>
    </row>
    <row r="9" spans="2:42" s="6" customFormat="1" x14ac:dyDescent="0.3">
      <c r="B9" s="8">
        <v>331</v>
      </c>
      <c r="C9" s="6">
        <v>331</v>
      </c>
      <c r="D9" s="25">
        <v>1</v>
      </c>
      <c r="E9" s="25">
        <f t="shared" si="0"/>
        <v>0.5</v>
      </c>
      <c r="F9" s="9">
        <v>1</v>
      </c>
      <c r="H9" s="8"/>
      <c r="I9" s="9"/>
      <c r="K9" s="29">
        <v>492</v>
      </c>
      <c r="L9" s="30">
        <v>494</v>
      </c>
      <c r="M9" s="30">
        <v>3</v>
      </c>
      <c r="N9" s="31">
        <v>1</v>
      </c>
      <c r="P9" s="8"/>
      <c r="R9" s="9"/>
      <c r="T9" s="8"/>
      <c r="V9" s="9"/>
      <c r="X9" s="8"/>
      <c r="Y9" s="9"/>
      <c r="AC9" s="7"/>
      <c r="AD9" s="7"/>
      <c r="AE9" s="7"/>
      <c r="AF9" s="7"/>
      <c r="AG9" s="7"/>
      <c r="AH9" s="7"/>
      <c r="AM9" s="7"/>
      <c r="AO9" s="7"/>
    </row>
    <row r="10" spans="2:42" s="6" customFormat="1" x14ac:dyDescent="0.3">
      <c r="B10" s="8">
        <v>340</v>
      </c>
      <c r="C10" s="6">
        <v>341</v>
      </c>
      <c r="D10" s="25">
        <v>2</v>
      </c>
      <c r="E10" s="25">
        <f t="shared" si="0"/>
        <v>1</v>
      </c>
      <c r="F10" s="9">
        <v>1</v>
      </c>
      <c r="H10" s="8"/>
      <c r="I10" s="9"/>
      <c r="K10" s="26">
        <v>571</v>
      </c>
      <c r="L10" s="27">
        <v>590</v>
      </c>
      <c r="M10" s="27">
        <v>20</v>
      </c>
      <c r="N10" s="28">
        <v>1</v>
      </c>
      <c r="P10" s="8"/>
      <c r="R10" s="9"/>
      <c r="T10" s="8"/>
      <c r="V10" s="9"/>
      <c r="X10" s="8"/>
      <c r="Y10" s="9"/>
      <c r="AC10" s="7"/>
      <c r="AD10" s="7"/>
      <c r="AE10" s="7"/>
      <c r="AF10" s="7"/>
      <c r="AG10" s="7"/>
      <c r="AH10" s="7"/>
      <c r="AM10" s="7"/>
      <c r="AO10" s="7"/>
    </row>
    <row r="11" spans="2:42" s="6" customFormat="1" x14ac:dyDescent="0.3">
      <c r="B11" s="8">
        <v>389</v>
      </c>
      <c r="C11" s="6">
        <v>389</v>
      </c>
      <c r="D11" s="25">
        <v>1</v>
      </c>
      <c r="E11" s="25">
        <f t="shared" si="0"/>
        <v>0.5</v>
      </c>
      <c r="F11" s="9">
        <v>1</v>
      </c>
      <c r="H11" s="8"/>
      <c r="I11" s="9"/>
      <c r="K11" s="8"/>
      <c r="N11" s="9"/>
      <c r="P11" s="8"/>
      <c r="R11" s="9"/>
      <c r="T11" s="8"/>
      <c r="V11" s="9"/>
      <c r="X11" s="8"/>
      <c r="Y11" s="9"/>
      <c r="AC11" s="7"/>
      <c r="AD11" s="7"/>
      <c r="AE11" s="7"/>
      <c r="AF11" s="7"/>
      <c r="AG11" s="7"/>
      <c r="AH11" s="7"/>
      <c r="AM11" s="7"/>
      <c r="AO11" s="7"/>
    </row>
    <row r="12" spans="2:42" s="6" customFormat="1" x14ac:dyDescent="0.3">
      <c r="B12" s="8">
        <v>491</v>
      </c>
      <c r="C12" s="6">
        <v>491</v>
      </c>
      <c r="D12" s="25">
        <v>1</v>
      </c>
      <c r="E12" s="25">
        <f t="shared" si="0"/>
        <v>0.5</v>
      </c>
      <c r="F12" s="9">
        <v>1</v>
      </c>
      <c r="H12" s="8"/>
      <c r="I12" s="9"/>
      <c r="K12" s="8"/>
      <c r="N12" s="9"/>
      <c r="P12" s="8"/>
      <c r="R12" s="9"/>
      <c r="T12" s="8"/>
      <c r="V12" s="9"/>
      <c r="X12" s="8"/>
      <c r="Y12" s="9"/>
      <c r="AC12" s="7"/>
      <c r="AD12" s="7"/>
      <c r="AE12" s="7"/>
      <c r="AF12" s="7"/>
      <c r="AG12" s="7"/>
      <c r="AH12" s="7"/>
      <c r="AM12" s="7"/>
      <c r="AO12" s="7"/>
    </row>
    <row r="13" spans="2:42" s="6" customFormat="1" x14ac:dyDescent="0.3">
      <c r="B13" s="10"/>
      <c r="C13" s="11"/>
      <c r="D13" s="11"/>
      <c r="E13" s="11"/>
      <c r="F13" s="12"/>
      <c r="H13" s="10"/>
      <c r="I13" s="12"/>
      <c r="K13" s="10"/>
      <c r="L13" s="11"/>
      <c r="M13" s="11"/>
      <c r="N13" s="12"/>
      <c r="P13" s="10"/>
      <c r="Q13" s="11"/>
      <c r="R13" s="12"/>
      <c r="T13" s="10"/>
      <c r="U13" s="11"/>
      <c r="V13" s="12"/>
      <c r="X13" s="10"/>
      <c r="Y13" s="12"/>
      <c r="AC13" s="7"/>
      <c r="AD13" s="7"/>
      <c r="AE13" s="7"/>
      <c r="AF13" s="7"/>
      <c r="AG13" s="7"/>
      <c r="AH13" s="7"/>
      <c r="AM13" s="7"/>
      <c r="AO13" s="7"/>
    </row>
    <row r="15" spans="2:42" s="6" customFormat="1" x14ac:dyDescent="0.3">
      <c r="D15" s="6">
        <f>SUM(D4:D13)</f>
        <v>17</v>
      </c>
      <c r="F15" s="6">
        <f>SUM(F4:F13)</f>
        <v>9</v>
      </c>
      <c r="I15" s="6">
        <f>SUM(I4:I13)</f>
        <v>0</v>
      </c>
      <c r="M15" s="6">
        <f>SUM(M4:M13)</f>
        <v>105</v>
      </c>
      <c r="N15" s="6">
        <f>SUM(N4:N13)</f>
        <v>7</v>
      </c>
      <c r="R15" s="6">
        <f>SUM(R4:R13)</f>
        <v>0</v>
      </c>
      <c r="V15" s="6">
        <f>SUM(V4:V13)</f>
        <v>0</v>
      </c>
      <c r="Y15" s="6">
        <f>SUM(Y4:Y13)</f>
        <v>0</v>
      </c>
      <c r="AA15" s="6">
        <f>SUM(AA4:AA13)</f>
        <v>600</v>
      </c>
      <c r="AB15" s="6">
        <f>AA15-(R15+V15+Y15)</f>
        <v>600</v>
      </c>
      <c r="AC15" s="7">
        <f>((D15+I15)/AB15)*100</f>
        <v>2.833333333333333</v>
      </c>
      <c r="AD15" s="7">
        <f>100-AC15</f>
        <v>97.166666666666671</v>
      </c>
      <c r="AE15" s="7">
        <f>(M15/AB15)*100</f>
        <v>17.5</v>
      </c>
      <c r="AF15" s="7">
        <f>B4/120</f>
        <v>0.95833333333333337</v>
      </c>
      <c r="AG15" s="7" t="s">
        <v>31</v>
      </c>
      <c r="AH15" s="7" t="s">
        <v>31</v>
      </c>
      <c r="AI15" s="6">
        <f>I15</f>
        <v>0</v>
      </c>
      <c r="AJ15" s="6" t="s">
        <v>31</v>
      </c>
      <c r="AK15" s="6" t="s">
        <v>31</v>
      </c>
      <c r="AL15" s="6">
        <f>F15+I15</f>
        <v>9</v>
      </c>
      <c r="AM15" s="7">
        <f>(SUM(F17:F18)/AL15)*100</f>
        <v>33.333333333333329</v>
      </c>
      <c r="AN15" s="7">
        <f>(SUM(F17:F18)/N15)*100</f>
        <v>42.857142857142854</v>
      </c>
      <c r="AO15" s="7">
        <f>(AVERAGE(M6:M7,M9)/2)</f>
        <v>9.1666666666666661</v>
      </c>
      <c r="AP15" s="7">
        <f>AVERAGE(D4:D12)/2</f>
        <v>0.94444444444444442</v>
      </c>
    </row>
    <row r="17" spans="2:6" ht="26" x14ac:dyDescent="0.3">
      <c r="B17" s="21" t="s">
        <v>27</v>
      </c>
      <c r="F17" s="6">
        <v>3</v>
      </c>
    </row>
    <row r="18" spans="2:6" ht="26" x14ac:dyDescent="0.3">
      <c r="B18" s="22" t="s">
        <v>28</v>
      </c>
      <c r="F18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4F9E-6643-5B46-A3A3-8F36E4740DC1}">
  <dimension ref="B2:AP34"/>
  <sheetViews>
    <sheetView zoomScale="44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6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style="1" bestFit="1" customWidth="1"/>
    <col min="40" max="40" width="27.5" bestFit="1" customWidth="1"/>
    <col min="41" max="41" width="27.5" style="1" bestFit="1" customWidth="1"/>
    <col min="42" max="42" width="19.164062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17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16</v>
      </c>
      <c r="U2" s="53"/>
      <c r="V2" s="54"/>
      <c r="W2" s="3"/>
      <c r="X2" s="39" t="s">
        <v>8</v>
      </c>
      <c r="Y2" s="40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29</v>
      </c>
      <c r="AM2" s="5" t="s">
        <v>24</v>
      </c>
      <c r="AN2" s="5" t="s">
        <v>30</v>
      </c>
      <c r="AO2" s="5" t="s">
        <v>33</v>
      </c>
      <c r="AP2" s="5" t="s">
        <v>34</v>
      </c>
    </row>
    <row r="3" spans="2:42" s="19" customFormat="1" x14ac:dyDescent="0.3">
      <c r="B3" s="13" t="s">
        <v>1</v>
      </c>
      <c r="C3" s="14" t="s">
        <v>2</v>
      </c>
      <c r="D3" s="14" t="s">
        <v>3</v>
      </c>
      <c r="E3" s="38" t="s">
        <v>35</v>
      </c>
      <c r="F3" s="15" t="s">
        <v>26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18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  <c r="AO3" s="20"/>
    </row>
    <row r="4" spans="2:42" s="6" customFormat="1" x14ac:dyDescent="0.3">
      <c r="B4" s="8">
        <v>6</v>
      </c>
      <c r="C4" s="6">
        <v>6</v>
      </c>
      <c r="D4" s="25">
        <v>1</v>
      </c>
      <c r="E4" s="25">
        <f>D4/2</f>
        <v>0.5</v>
      </c>
      <c r="F4" s="9">
        <v>1</v>
      </c>
      <c r="H4" s="8">
        <v>8</v>
      </c>
      <c r="I4" s="9">
        <v>1</v>
      </c>
      <c r="K4" s="26">
        <v>52</v>
      </c>
      <c r="L4" s="27">
        <v>54</v>
      </c>
      <c r="M4" s="27">
        <v>3</v>
      </c>
      <c r="N4" s="28">
        <v>1</v>
      </c>
      <c r="P4" s="8">
        <v>9</v>
      </c>
      <c r="Q4" s="6">
        <v>23</v>
      </c>
      <c r="R4" s="9">
        <v>15</v>
      </c>
      <c r="T4" s="8"/>
      <c r="V4" s="9"/>
      <c r="X4" s="8"/>
      <c r="Y4" s="9"/>
      <c r="AA4" s="6">
        <v>600</v>
      </c>
      <c r="AC4" s="7"/>
      <c r="AD4" s="7"/>
      <c r="AE4" s="7"/>
      <c r="AF4" s="7"/>
      <c r="AG4" s="7"/>
      <c r="AH4" s="7"/>
      <c r="AM4" s="7"/>
      <c r="AO4" s="7"/>
    </row>
    <row r="5" spans="2:42" s="6" customFormat="1" x14ac:dyDescent="0.3">
      <c r="B5" s="8">
        <v>34</v>
      </c>
      <c r="C5" s="6">
        <v>35</v>
      </c>
      <c r="D5" s="25">
        <v>2</v>
      </c>
      <c r="E5" s="25">
        <f t="shared" ref="E5:E28" si="0">D5/2</f>
        <v>1</v>
      </c>
      <c r="F5" s="9">
        <v>1</v>
      </c>
      <c r="H5" s="8">
        <v>67</v>
      </c>
      <c r="I5" s="9">
        <v>1</v>
      </c>
      <c r="K5" s="29">
        <v>56</v>
      </c>
      <c r="L5" s="30">
        <v>60</v>
      </c>
      <c r="M5" s="30">
        <v>5</v>
      </c>
      <c r="N5" s="31">
        <v>1</v>
      </c>
      <c r="P5" s="8">
        <v>68</v>
      </c>
      <c r="Q5" s="6">
        <v>76</v>
      </c>
      <c r="R5" s="9">
        <v>9</v>
      </c>
      <c r="T5" s="8"/>
      <c r="V5" s="9"/>
      <c r="X5" s="8"/>
      <c r="Y5" s="9"/>
      <c r="AC5" s="7"/>
      <c r="AD5" s="7"/>
      <c r="AE5" s="7"/>
      <c r="AF5" s="7"/>
      <c r="AG5" s="7"/>
      <c r="AH5" s="7"/>
      <c r="AM5" s="7"/>
      <c r="AO5" s="7"/>
    </row>
    <row r="6" spans="2:42" s="6" customFormat="1" x14ac:dyDescent="0.3">
      <c r="B6" s="8">
        <v>55</v>
      </c>
      <c r="C6" s="6">
        <v>55</v>
      </c>
      <c r="D6" s="25">
        <v>1</v>
      </c>
      <c r="E6" s="25">
        <f t="shared" si="0"/>
        <v>0.5</v>
      </c>
      <c r="F6" s="9">
        <v>1</v>
      </c>
      <c r="H6" s="8"/>
      <c r="I6" s="9"/>
      <c r="K6" s="32">
        <v>77</v>
      </c>
      <c r="L6" s="33">
        <v>79</v>
      </c>
      <c r="M6" s="33">
        <v>3</v>
      </c>
      <c r="N6" s="34">
        <v>1</v>
      </c>
      <c r="P6" s="8"/>
      <c r="R6" s="9"/>
      <c r="T6" s="8"/>
      <c r="V6" s="9"/>
      <c r="X6" s="8"/>
      <c r="Y6" s="9"/>
      <c r="AC6" s="7"/>
      <c r="AD6" s="7"/>
      <c r="AE6" s="7"/>
      <c r="AF6" s="7"/>
      <c r="AG6" s="7"/>
      <c r="AH6" s="7"/>
      <c r="AM6" s="7"/>
      <c r="AO6" s="7"/>
    </row>
    <row r="7" spans="2:42" s="6" customFormat="1" x14ac:dyDescent="0.3">
      <c r="B7" s="8">
        <v>103</v>
      </c>
      <c r="C7" s="6">
        <v>104</v>
      </c>
      <c r="D7" s="25">
        <v>2</v>
      </c>
      <c r="E7" s="25">
        <f t="shared" si="0"/>
        <v>1</v>
      </c>
      <c r="F7" s="9">
        <v>1</v>
      </c>
      <c r="H7" s="8"/>
      <c r="I7" s="9"/>
      <c r="K7" s="29">
        <v>112</v>
      </c>
      <c r="L7" s="30">
        <v>115</v>
      </c>
      <c r="M7" s="30">
        <v>4</v>
      </c>
      <c r="N7" s="31">
        <v>1</v>
      </c>
      <c r="P7" s="8"/>
      <c r="R7" s="9"/>
      <c r="T7" s="8"/>
      <c r="V7" s="9"/>
      <c r="X7" s="8"/>
      <c r="Y7" s="9"/>
      <c r="AC7" s="7"/>
      <c r="AD7" s="7"/>
      <c r="AE7" s="7"/>
      <c r="AF7" s="7"/>
      <c r="AG7" s="7"/>
      <c r="AH7" s="7"/>
      <c r="AM7" s="7"/>
      <c r="AO7" s="7"/>
    </row>
    <row r="8" spans="2:42" s="6" customFormat="1" x14ac:dyDescent="0.3">
      <c r="B8" s="8">
        <v>110</v>
      </c>
      <c r="C8" s="6">
        <v>111</v>
      </c>
      <c r="D8" s="25">
        <v>2</v>
      </c>
      <c r="E8" s="25">
        <f t="shared" si="0"/>
        <v>1</v>
      </c>
      <c r="F8" s="9">
        <v>1</v>
      </c>
      <c r="H8" s="8"/>
      <c r="I8" s="9"/>
      <c r="K8" s="26">
        <v>120</v>
      </c>
      <c r="L8" s="27">
        <v>124</v>
      </c>
      <c r="M8" s="27">
        <v>5</v>
      </c>
      <c r="N8" s="28">
        <v>1</v>
      </c>
      <c r="P8" s="8"/>
      <c r="R8" s="9"/>
      <c r="T8" s="8"/>
      <c r="V8" s="9"/>
      <c r="X8" s="8"/>
      <c r="Y8" s="9"/>
      <c r="AC8" s="7"/>
      <c r="AD8" s="7"/>
      <c r="AE8" s="7"/>
      <c r="AF8" s="7"/>
      <c r="AG8" s="7"/>
      <c r="AH8" s="7"/>
      <c r="AM8" s="7"/>
      <c r="AO8" s="7"/>
    </row>
    <row r="9" spans="2:42" s="6" customFormat="1" x14ac:dyDescent="0.3">
      <c r="B9" s="8">
        <v>135</v>
      </c>
      <c r="C9" s="6">
        <v>135</v>
      </c>
      <c r="D9" s="25">
        <v>1</v>
      </c>
      <c r="E9" s="25">
        <f t="shared" si="0"/>
        <v>0.5</v>
      </c>
      <c r="F9" s="9">
        <v>1</v>
      </c>
      <c r="H9" s="8"/>
      <c r="I9" s="9"/>
      <c r="K9" s="29">
        <v>140</v>
      </c>
      <c r="L9" s="30">
        <v>152</v>
      </c>
      <c r="M9" s="30">
        <v>13</v>
      </c>
      <c r="N9" s="31">
        <v>1</v>
      </c>
      <c r="P9" s="8"/>
      <c r="R9" s="9"/>
      <c r="T9" s="8"/>
      <c r="V9" s="9"/>
      <c r="X9" s="8"/>
      <c r="Y9" s="9"/>
      <c r="AC9" s="7"/>
      <c r="AD9" s="7"/>
      <c r="AE9" s="7"/>
      <c r="AF9" s="7"/>
      <c r="AG9" s="7"/>
      <c r="AH9" s="7"/>
      <c r="AM9" s="7"/>
      <c r="AO9" s="7"/>
    </row>
    <row r="10" spans="2:42" s="6" customFormat="1" x14ac:dyDescent="0.3">
      <c r="B10" s="8">
        <v>139</v>
      </c>
      <c r="C10" s="6">
        <v>139</v>
      </c>
      <c r="D10" s="25">
        <v>1</v>
      </c>
      <c r="E10" s="25">
        <f t="shared" si="0"/>
        <v>0.5</v>
      </c>
      <c r="F10" s="9">
        <v>1</v>
      </c>
      <c r="H10" s="8"/>
      <c r="I10" s="9"/>
      <c r="K10" s="26">
        <v>163</v>
      </c>
      <c r="L10" s="27">
        <v>169</v>
      </c>
      <c r="M10" s="27">
        <v>7</v>
      </c>
      <c r="N10" s="28">
        <v>1</v>
      </c>
      <c r="P10" s="8"/>
      <c r="R10" s="9"/>
      <c r="T10" s="8"/>
      <c r="V10" s="9"/>
      <c r="X10" s="8"/>
      <c r="Y10" s="9"/>
      <c r="AC10" s="7"/>
      <c r="AD10" s="7"/>
      <c r="AE10" s="7"/>
      <c r="AF10" s="7"/>
      <c r="AG10" s="7"/>
      <c r="AH10" s="7"/>
      <c r="AM10" s="7"/>
      <c r="AO10" s="7"/>
    </row>
    <row r="11" spans="2:42" s="6" customFormat="1" x14ac:dyDescent="0.3">
      <c r="B11" s="8">
        <v>175</v>
      </c>
      <c r="C11" s="6">
        <v>177</v>
      </c>
      <c r="D11" s="25">
        <v>3</v>
      </c>
      <c r="E11" s="25">
        <f t="shared" si="0"/>
        <v>1.5</v>
      </c>
      <c r="F11" s="9">
        <v>1</v>
      </c>
      <c r="H11" s="8"/>
      <c r="I11" s="9"/>
      <c r="K11" s="29">
        <v>194</v>
      </c>
      <c r="L11" s="30">
        <v>195</v>
      </c>
      <c r="M11" s="30">
        <v>2</v>
      </c>
      <c r="N11" s="31">
        <v>1</v>
      </c>
      <c r="P11" s="8"/>
      <c r="R11" s="9"/>
      <c r="T11" s="8"/>
      <c r="V11" s="9"/>
      <c r="X11" s="8"/>
      <c r="Y11" s="9"/>
      <c r="AC11" s="7"/>
      <c r="AD11" s="7"/>
      <c r="AE11" s="7"/>
      <c r="AF11" s="7"/>
      <c r="AG11" s="7"/>
      <c r="AH11" s="7"/>
      <c r="AM11" s="7"/>
      <c r="AO11" s="7"/>
    </row>
    <row r="12" spans="2:42" s="6" customFormat="1" x14ac:dyDescent="0.3">
      <c r="B12" s="8">
        <v>179</v>
      </c>
      <c r="C12" s="6">
        <v>179</v>
      </c>
      <c r="D12" s="25">
        <v>1</v>
      </c>
      <c r="E12" s="25">
        <f t="shared" si="0"/>
        <v>0.5</v>
      </c>
      <c r="F12" s="9">
        <v>1</v>
      </c>
      <c r="H12" s="8"/>
      <c r="I12" s="9"/>
      <c r="K12" s="26">
        <v>205</v>
      </c>
      <c r="L12" s="27">
        <v>212</v>
      </c>
      <c r="M12" s="27">
        <v>8</v>
      </c>
      <c r="N12" s="28">
        <v>1</v>
      </c>
      <c r="P12" s="8"/>
      <c r="R12" s="9"/>
      <c r="T12" s="8"/>
      <c r="V12" s="9"/>
      <c r="X12" s="8"/>
      <c r="Y12" s="9"/>
      <c r="AC12" s="7"/>
      <c r="AD12" s="7"/>
      <c r="AE12" s="7"/>
      <c r="AF12" s="7"/>
      <c r="AG12" s="7"/>
      <c r="AH12" s="7"/>
      <c r="AM12" s="7"/>
      <c r="AO12" s="7"/>
    </row>
    <row r="13" spans="2:42" s="6" customFormat="1" x14ac:dyDescent="0.3">
      <c r="B13" s="8">
        <v>193</v>
      </c>
      <c r="C13" s="6">
        <v>193</v>
      </c>
      <c r="D13" s="25">
        <v>1</v>
      </c>
      <c r="E13" s="25">
        <f t="shared" si="0"/>
        <v>0.5</v>
      </c>
      <c r="F13" s="9">
        <v>1</v>
      </c>
      <c r="H13" s="8"/>
      <c r="I13" s="9"/>
      <c r="K13" s="29">
        <v>226</v>
      </c>
      <c r="L13" s="30">
        <v>236</v>
      </c>
      <c r="M13" s="30">
        <v>11</v>
      </c>
      <c r="N13" s="31">
        <v>1</v>
      </c>
      <c r="P13" s="8"/>
      <c r="R13" s="9"/>
      <c r="T13" s="8"/>
      <c r="V13" s="9"/>
      <c r="X13" s="8"/>
      <c r="Y13" s="9"/>
      <c r="AC13" s="7"/>
      <c r="AD13" s="7"/>
      <c r="AE13" s="7"/>
      <c r="AF13" s="7"/>
      <c r="AG13" s="7"/>
      <c r="AH13" s="7"/>
      <c r="AM13" s="7"/>
      <c r="AO13" s="7"/>
    </row>
    <row r="14" spans="2:42" s="6" customFormat="1" x14ac:dyDescent="0.3">
      <c r="B14" s="8">
        <v>225</v>
      </c>
      <c r="C14" s="6">
        <v>225</v>
      </c>
      <c r="D14" s="25">
        <v>1</v>
      </c>
      <c r="E14" s="25">
        <f t="shared" si="0"/>
        <v>0.5</v>
      </c>
      <c r="F14" s="9">
        <v>1</v>
      </c>
      <c r="H14" s="8"/>
      <c r="I14" s="9"/>
      <c r="K14" s="29">
        <v>261</v>
      </c>
      <c r="L14" s="30">
        <v>262</v>
      </c>
      <c r="M14" s="30">
        <v>2</v>
      </c>
      <c r="N14" s="31">
        <v>1</v>
      </c>
      <c r="P14" s="8"/>
      <c r="R14" s="9"/>
      <c r="T14" s="8"/>
      <c r="V14" s="9"/>
      <c r="X14" s="8"/>
      <c r="Y14" s="9"/>
      <c r="AC14" s="7"/>
      <c r="AD14" s="7"/>
      <c r="AE14" s="7"/>
      <c r="AF14" s="7"/>
      <c r="AG14" s="7"/>
      <c r="AH14" s="7"/>
      <c r="AM14" s="7"/>
      <c r="AO14" s="7"/>
    </row>
    <row r="15" spans="2:42" s="6" customFormat="1" x14ac:dyDescent="0.3">
      <c r="B15" s="8">
        <v>260</v>
      </c>
      <c r="C15" s="6">
        <v>260</v>
      </c>
      <c r="D15" s="25">
        <v>1</v>
      </c>
      <c r="E15" s="25">
        <f t="shared" si="0"/>
        <v>0.5</v>
      </c>
      <c r="F15" s="9">
        <v>1</v>
      </c>
      <c r="H15" s="8"/>
      <c r="I15" s="9"/>
      <c r="K15" s="26">
        <v>265</v>
      </c>
      <c r="L15" s="27">
        <v>268</v>
      </c>
      <c r="M15" s="27">
        <v>4</v>
      </c>
      <c r="N15" s="28">
        <v>1</v>
      </c>
      <c r="P15" s="8"/>
      <c r="R15" s="9"/>
      <c r="T15" s="8"/>
      <c r="V15" s="9"/>
      <c r="X15" s="8"/>
      <c r="Y15" s="9"/>
      <c r="AC15" s="7"/>
      <c r="AD15" s="7"/>
      <c r="AE15" s="7"/>
      <c r="AF15" s="7"/>
      <c r="AG15" s="7"/>
      <c r="AH15" s="7"/>
      <c r="AM15" s="7"/>
      <c r="AO15" s="7"/>
    </row>
    <row r="16" spans="2:42" s="6" customFormat="1" x14ac:dyDescent="0.3">
      <c r="B16" s="8">
        <v>274</v>
      </c>
      <c r="C16" s="6">
        <v>274</v>
      </c>
      <c r="D16" s="25">
        <v>1</v>
      </c>
      <c r="E16" s="25">
        <f t="shared" si="0"/>
        <v>0.5</v>
      </c>
      <c r="F16" s="9">
        <v>1</v>
      </c>
      <c r="H16" s="8"/>
      <c r="I16" s="9"/>
      <c r="K16" s="26">
        <v>311</v>
      </c>
      <c r="L16" s="27">
        <v>330</v>
      </c>
      <c r="M16" s="27">
        <f>(L16-K16)+1</f>
        <v>20</v>
      </c>
      <c r="N16" s="28">
        <v>1</v>
      </c>
      <c r="P16" s="8"/>
      <c r="R16" s="9"/>
      <c r="T16" s="8"/>
      <c r="V16" s="9"/>
      <c r="X16" s="8"/>
      <c r="Y16" s="9"/>
      <c r="AC16" s="7"/>
      <c r="AD16" s="7"/>
      <c r="AE16" s="7"/>
      <c r="AF16" s="7"/>
      <c r="AG16" s="7"/>
      <c r="AH16" s="7"/>
      <c r="AM16" s="7"/>
      <c r="AO16" s="7"/>
    </row>
    <row r="17" spans="2:42" s="6" customFormat="1" x14ac:dyDescent="0.3">
      <c r="B17" s="8">
        <v>276</v>
      </c>
      <c r="C17" s="6">
        <v>277</v>
      </c>
      <c r="D17" s="25">
        <v>2</v>
      </c>
      <c r="E17" s="25">
        <f t="shared" si="0"/>
        <v>1</v>
      </c>
      <c r="F17" s="9">
        <v>1</v>
      </c>
      <c r="H17" s="8"/>
      <c r="I17" s="9"/>
      <c r="K17" s="26">
        <v>335</v>
      </c>
      <c r="L17" s="27">
        <v>336</v>
      </c>
      <c r="M17" s="27">
        <v>2</v>
      </c>
      <c r="N17" s="28">
        <v>1</v>
      </c>
      <c r="P17" s="8"/>
      <c r="R17" s="9"/>
      <c r="T17" s="8"/>
      <c r="V17" s="9"/>
      <c r="X17" s="8"/>
      <c r="Y17" s="9"/>
      <c r="AC17" s="7"/>
      <c r="AD17" s="7"/>
      <c r="AE17" s="7"/>
      <c r="AF17" s="7"/>
      <c r="AG17" s="7"/>
      <c r="AH17" s="7"/>
      <c r="AM17" s="7"/>
      <c r="AO17" s="7"/>
    </row>
    <row r="18" spans="2:42" s="6" customFormat="1" x14ac:dyDescent="0.3">
      <c r="B18" s="8">
        <v>354</v>
      </c>
      <c r="C18" s="6">
        <v>355</v>
      </c>
      <c r="D18" s="25">
        <v>2</v>
      </c>
      <c r="E18" s="25">
        <f t="shared" si="0"/>
        <v>1</v>
      </c>
      <c r="F18" s="9">
        <v>1</v>
      </c>
      <c r="H18" s="8"/>
      <c r="I18" s="9"/>
      <c r="K18" s="29">
        <v>356</v>
      </c>
      <c r="L18" s="30">
        <v>361</v>
      </c>
      <c r="M18" s="30">
        <v>6</v>
      </c>
      <c r="N18" s="31">
        <v>1</v>
      </c>
      <c r="P18" s="8"/>
      <c r="R18" s="9"/>
      <c r="T18" s="8"/>
      <c r="V18" s="9"/>
      <c r="X18" s="8"/>
      <c r="Y18" s="9"/>
      <c r="AC18" s="7"/>
      <c r="AD18" s="7"/>
      <c r="AE18" s="7"/>
      <c r="AF18" s="7"/>
      <c r="AG18" s="7"/>
      <c r="AH18" s="7"/>
      <c r="AM18" s="7"/>
      <c r="AO18" s="7"/>
    </row>
    <row r="19" spans="2:42" s="6" customFormat="1" x14ac:dyDescent="0.3">
      <c r="B19" s="8">
        <v>364</v>
      </c>
      <c r="C19" s="6">
        <v>367</v>
      </c>
      <c r="D19" s="25">
        <v>4</v>
      </c>
      <c r="E19" s="25">
        <f t="shared" si="0"/>
        <v>2</v>
      </c>
      <c r="F19" s="9">
        <v>1</v>
      </c>
      <c r="H19" s="8"/>
      <c r="I19" s="9"/>
      <c r="K19" s="29">
        <v>368</v>
      </c>
      <c r="L19" s="30">
        <v>369</v>
      </c>
      <c r="M19" s="30">
        <v>2</v>
      </c>
      <c r="N19" s="31">
        <v>1</v>
      </c>
      <c r="P19" s="8"/>
      <c r="R19" s="9"/>
      <c r="T19" s="8"/>
      <c r="V19" s="9"/>
      <c r="X19" s="8"/>
      <c r="Y19" s="9"/>
      <c r="AC19" s="7"/>
      <c r="AD19" s="7"/>
      <c r="AE19" s="7"/>
      <c r="AF19" s="7"/>
      <c r="AG19" s="7"/>
      <c r="AH19" s="7"/>
      <c r="AM19" s="7"/>
      <c r="AO19" s="7"/>
    </row>
    <row r="20" spans="2:42" s="6" customFormat="1" x14ac:dyDescent="0.3">
      <c r="B20" s="8">
        <v>403</v>
      </c>
      <c r="C20" s="6">
        <v>403</v>
      </c>
      <c r="D20" s="25">
        <v>1</v>
      </c>
      <c r="E20" s="25">
        <f t="shared" si="0"/>
        <v>0.5</v>
      </c>
      <c r="F20" s="9">
        <v>1</v>
      </c>
      <c r="H20" s="8"/>
      <c r="I20" s="9"/>
      <c r="K20" s="29">
        <v>404</v>
      </c>
      <c r="L20" s="30">
        <v>411</v>
      </c>
      <c r="M20" s="30">
        <v>8</v>
      </c>
      <c r="N20" s="31">
        <v>1</v>
      </c>
      <c r="P20" s="8"/>
      <c r="R20" s="9"/>
      <c r="T20" s="8"/>
      <c r="V20" s="9"/>
      <c r="X20" s="8"/>
      <c r="Y20" s="9"/>
      <c r="AC20" s="7"/>
      <c r="AD20" s="7"/>
      <c r="AE20" s="7"/>
      <c r="AF20" s="7"/>
      <c r="AG20" s="7"/>
      <c r="AH20" s="7"/>
      <c r="AM20" s="7"/>
      <c r="AO20" s="7"/>
    </row>
    <row r="21" spans="2:42" s="6" customFormat="1" x14ac:dyDescent="0.3">
      <c r="B21" s="8">
        <v>424</v>
      </c>
      <c r="C21" s="6">
        <v>425</v>
      </c>
      <c r="D21" s="25">
        <v>2</v>
      </c>
      <c r="E21" s="25">
        <f t="shared" si="0"/>
        <v>1</v>
      </c>
      <c r="F21" s="9">
        <v>1</v>
      </c>
      <c r="H21" s="8"/>
      <c r="I21" s="9"/>
      <c r="K21" s="29">
        <v>426</v>
      </c>
      <c r="L21" s="30">
        <v>431</v>
      </c>
      <c r="M21" s="30">
        <v>6</v>
      </c>
      <c r="N21" s="31">
        <v>1</v>
      </c>
      <c r="P21" s="8"/>
      <c r="R21" s="9"/>
      <c r="T21" s="8"/>
      <c r="V21" s="9"/>
      <c r="X21" s="8"/>
      <c r="Y21" s="9"/>
      <c r="AC21" s="7"/>
      <c r="AD21" s="7"/>
      <c r="AE21" s="7"/>
      <c r="AF21" s="7"/>
      <c r="AG21" s="7"/>
      <c r="AH21" s="7"/>
      <c r="AM21" s="7"/>
      <c r="AO21" s="7"/>
    </row>
    <row r="22" spans="2:42" s="6" customFormat="1" x14ac:dyDescent="0.3">
      <c r="B22" s="8">
        <v>442</v>
      </c>
      <c r="C22" s="6">
        <v>444</v>
      </c>
      <c r="D22" s="25">
        <v>3</v>
      </c>
      <c r="E22" s="25">
        <f t="shared" si="0"/>
        <v>1.5</v>
      </c>
      <c r="F22" s="9">
        <v>1</v>
      </c>
      <c r="H22" s="8"/>
      <c r="I22" s="9"/>
      <c r="K22" s="29">
        <v>469</v>
      </c>
      <c r="L22" s="30">
        <v>484</v>
      </c>
      <c r="M22" s="30">
        <v>16</v>
      </c>
      <c r="N22" s="31">
        <v>1</v>
      </c>
      <c r="P22" s="8"/>
      <c r="R22" s="9"/>
      <c r="T22" s="8"/>
      <c r="V22" s="9"/>
      <c r="X22" s="8"/>
      <c r="Y22" s="9"/>
      <c r="AC22" s="7"/>
      <c r="AD22" s="7"/>
      <c r="AE22" s="7"/>
      <c r="AF22" s="7"/>
      <c r="AG22" s="7"/>
      <c r="AH22" s="7"/>
      <c r="AM22" s="7"/>
      <c r="AO22" s="7"/>
    </row>
    <row r="23" spans="2:42" s="6" customFormat="1" x14ac:dyDescent="0.3">
      <c r="B23" s="8">
        <v>455</v>
      </c>
      <c r="C23" s="6">
        <v>456</v>
      </c>
      <c r="D23" s="25">
        <v>2</v>
      </c>
      <c r="E23" s="25">
        <f t="shared" si="0"/>
        <v>1</v>
      </c>
      <c r="F23" s="9">
        <v>1</v>
      </c>
      <c r="H23" s="8"/>
      <c r="I23" s="9"/>
      <c r="K23" s="8"/>
      <c r="N23" s="37"/>
      <c r="P23" s="8"/>
      <c r="R23" s="9"/>
      <c r="T23" s="8"/>
      <c r="V23" s="9"/>
      <c r="X23" s="8"/>
      <c r="Y23" s="9"/>
      <c r="AC23" s="7"/>
      <c r="AD23" s="7"/>
      <c r="AE23" s="7"/>
      <c r="AF23" s="7"/>
      <c r="AG23" s="7"/>
      <c r="AH23" s="7"/>
      <c r="AM23" s="7"/>
      <c r="AO23" s="7"/>
    </row>
    <row r="24" spans="2:42" s="6" customFormat="1" x14ac:dyDescent="0.3">
      <c r="B24" s="8">
        <v>468</v>
      </c>
      <c r="C24" s="6">
        <v>468</v>
      </c>
      <c r="D24" s="25">
        <v>1</v>
      </c>
      <c r="E24" s="25">
        <f t="shared" si="0"/>
        <v>0.5</v>
      </c>
      <c r="F24" s="9">
        <v>1</v>
      </c>
      <c r="H24" s="8"/>
      <c r="I24" s="9"/>
      <c r="K24" s="8"/>
      <c r="N24" s="37"/>
      <c r="P24" s="8"/>
      <c r="R24" s="9"/>
      <c r="T24" s="8"/>
      <c r="V24" s="9"/>
      <c r="X24" s="8"/>
      <c r="Y24" s="9"/>
      <c r="AC24" s="7"/>
      <c r="AD24" s="7"/>
      <c r="AE24" s="7"/>
      <c r="AF24" s="7"/>
      <c r="AG24" s="7"/>
      <c r="AH24" s="7"/>
      <c r="AM24" s="7"/>
      <c r="AO24" s="7"/>
    </row>
    <row r="25" spans="2:42" s="6" customFormat="1" x14ac:dyDescent="0.3">
      <c r="B25" s="8">
        <v>526</v>
      </c>
      <c r="C25" s="6">
        <v>527</v>
      </c>
      <c r="D25" s="25">
        <v>2</v>
      </c>
      <c r="E25" s="25">
        <f t="shared" si="0"/>
        <v>1</v>
      </c>
      <c r="F25" s="9">
        <v>1</v>
      </c>
      <c r="H25" s="8"/>
      <c r="I25" s="9"/>
      <c r="K25" s="8"/>
      <c r="N25" s="9"/>
      <c r="P25" s="8"/>
      <c r="R25" s="9"/>
      <c r="T25" s="8"/>
      <c r="V25" s="9"/>
      <c r="X25" s="8"/>
      <c r="Y25" s="9"/>
      <c r="AC25" s="7"/>
      <c r="AD25" s="7"/>
      <c r="AE25" s="7"/>
      <c r="AF25" s="7"/>
      <c r="AG25" s="7"/>
      <c r="AH25" s="7"/>
      <c r="AM25" s="7"/>
      <c r="AO25" s="7"/>
    </row>
    <row r="26" spans="2:42" s="6" customFormat="1" x14ac:dyDescent="0.3">
      <c r="B26" s="8">
        <v>550</v>
      </c>
      <c r="C26" s="6">
        <v>550</v>
      </c>
      <c r="D26" s="25">
        <v>1</v>
      </c>
      <c r="E26" s="25">
        <f t="shared" si="0"/>
        <v>0.5</v>
      </c>
      <c r="F26" s="9">
        <v>1</v>
      </c>
      <c r="H26" s="8"/>
      <c r="I26" s="9"/>
      <c r="K26" s="8"/>
      <c r="N26" s="9"/>
      <c r="P26" s="8"/>
      <c r="R26" s="9"/>
      <c r="T26" s="8"/>
      <c r="V26" s="9"/>
      <c r="X26" s="8"/>
      <c r="Y26" s="9"/>
      <c r="AC26" s="7"/>
      <c r="AD26" s="7"/>
      <c r="AE26" s="7"/>
      <c r="AF26" s="7"/>
      <c r="AG26" s="7"/>
      <c r="AH26" s="7"/>
      <c r="AM26" s="7"/>
      <c r="AO26" s="7"/>
    </row>
    <row r="27" spans="2:42" s="6" customFormat="1" x14ac:dyDescent="0.3">
      <c r="B27" s="8">
        <v>553</v>
      </c>
      <c r="C27" s="6">
        <v>553</v>
      </c>
      <c r="D27" s="25">
        <v>1</v>
      </c>
      <c r="E27" s="25">
        <f t="shared" si="0"/>
        <v>0.5</v>
      </c>
      <c r="F27" s="9">
        <v>1</v>
      </c>
      <c r="H27" s="8"/>
      <c r="I27" s="9"/>
      <c r="K27" s="8"/>
      <c r="N27" s="9"/>
      <c r="P27" s="8"/>
      <c r="R27" s="9"/>
      <c r="T27" s="8"/>
      <c r="V27" s="9"/>
      <c r="X27" s="8"/>
      <c r="Y27" s="9"/>
      <c r="AC27" s="7"/>
      <c r="AD27" s="7"/>
      <c r="AE27" s="7"/>
      <c r="AF27" s="7"/>
      <c r="AG27" s="7"/>
      <c r="AH27" s="7"/>
      <c r="AM27" s="7"/>
      <c r="AO27" s="7"/>
    </row>
    <row r="28" spans="2:42" s="6" customFormat="1" x14ac:dyDescent="0.3">
      <c r="B28" s="8">
        <v>555</v>
      </c>
      <c r="C28" s="6">
        <v>555</v>
      </c>
      <c r="D28" s="25">
        <v>1</v>
      </c>
      <c r="E28" s="25">
        <f t="shared" si="0"/>
        <v>0.5</v>
      </c>
      <c r="F28" s="9">
        <v>1</v>
      </c>
      <c r="H28" s="8"/>
      <c r="I28" s="9"/>
      <c r="K28" s="8"/>
      <c r="N28" s="9"/>
      <c r="P28" s="8"/>
      <c r="R28" s="9"/>
      <c r="T28" s="8"/>
      <c r="V28" s="9"/>
      <c r="X28" s="8"/>
      <c r="Y28" s="9"/>
      <c r="AC28" s="7"/>
      <c r="AD28" s="7"/>
      <c r="AE28" s="7"/>
      <c r="AF28" s="7"/>
      <c r="AG28" s="7"/>
      <c r="AH28" s="7"/>
      <c r="AM28" s="7"/>
      <c r="AO28" s="7"/>
    </row>
    <row r="29" spans="2:42" s="6" customFormat="1" x14ac:dyDescent="0.3">
      <c r="B29" s="10"/>
      <c r="C29" s="11"/>
      <c r="D29" s="11"/>
      <c r="E29" s="11"/>
      <c r="F29" s="12"/>
      <c r="H29" s="10"/>
      <c r="I29" s="12"/>
      <c r="K29" s="10"/>
      <c r="L29" s="11"/>
      <c r="M29" s="11"/>
      <c r="N29" s="12"/>
      <c r="P29" s="10"/>
      <c r="Q29" s="11"/>
      <c r="R29" s="12"/>
      <c r="T29" s="10"/>
      <c r="U29" s="11"/>
      <c r="V29" s="12"/>
      <c r="X29" s="10"/>
      <c r="Y29" s="12"/>
      <c r="AC29" s="7"/>
      <c r="AD29" s="7"/>
      <c r="AE29" s="7"/>
      <c r="AF29" s="7"/>
      <c r="AG29" s="7"/>
      <c r="AH29" s="7"/>
      <c r="AM29" s="7"/>
      <c r="AO29" s="7"/>
    </row>
    <row r="31" spans="2:42" s="6" customFormat="1" x14ac:dyDescent="0.3">
      <c r="D31" s="6">
        <f>SUM(D4:D29)</f>
        <v>40</v>
      </c>
      <c r="F31" s="6">
        <f>SUM(F4:F29)</f>
        <v>25</v>
      </c>
      <c r="I31" s="6">
        <f>SUM(I4:I29)</f>
        <v>2</v>
      </c>
      <c r="M31" s="6">
        <f>SUM(M4:M29)</f>
        <v>127</v>
      </c>
      <c r="N31" s="6">
        <f>SUM(N4:N29)</f>
        <v>19</v>
      </c>
      <c r="R31" s="6">
        <f>SUM(R4:R29)</f>
        <v>24</v>
      </c>
      <c r="V31" s="6">
        <f>SUM(V4:V29)</f>
        <v>0</v>
      </c>
      <c r="Y31" s="6">
        <f>SUM(Y4:Y29)</f>
        <v>0</v>
      </c>
      <c r="AA31" s="6">
        <f>SUM(AA4:AA29)</f>
        <v>600</v>
      </c>
      <c r="AB31" s="6">
        <f>AA31-(R31+V31+Y31)</f>
        <v>576</v>
      </c>
      <c r="AC31" s="7">
        <f>((D31+I31)/AB31)*100</f>
        <v>7.291666666666667</v>
      </c>
      <c r="AD31" s="7">
        <f>100-AC31</f>
        <v>92.708333333333329</v>
      </c>
      <c r="AE31" s="7">
        <f>(M31/AB31)*100</f>
        <v>22.048611111111111</v>
      </c>
      <c r="AF31" s="7">
        <f>B4/120</f>
        <v>0.05</v>
      </c>
      <c r="AG31" s="7">
        <f>H4/120</f>
        <v>6.6666666666666666E-2</v>
      </c>
      <c r="AH31" s="7" t="s">
        <v>31</v>
      </c>
      <c r="AI31" s="6">
        <f>I31</f>
        <v>2</v>
      </c>
      <c r="AJ31" s="6">
        <v>2</v>
      </c>
      <c r="AK31" s="6">
        <f>(AJ31/AI31)*100</f>
        <v>100</v>
      </c>
      <c r="AL31" s="6">
        <f>F31+I31</f>
        <v>27</v>
      </c>
      <c r="AM31" s="7">
        <f>(SUM(F33:F34)/AL31)*100</f>
        <v>44.444444444444443</v>
      </c>
      <c r="AN31" s="7">
        <f>(SUM(F33:F34)/N31)*100</f>
        <v>63.157894736842103</v>
      </c>
      <c r="AO31" s="7">
        <f>(AVERAGE(M5:M7,M9,M11,M13:M14,M18:M22))/2</f>
        <v>3.25</v>
      </c>
      <c r="AP31" s="6">
        <f>AVERAGE(D4:D28)/2</f>
        <v>0.8</v>
      </c>
    </row>
    <row r="33" spans="2:6" ht="26" x14ac:dyDescent="0.3">
      <c r="B33" s="21" t="s">
        <v>27</v>
      </c>
      <c r="F33" s="6">
        <v>11</v>
      </c>
    </row>
    <row r="34" spans="2:6" ht="26" x14ac:dyDescent="0.3">
      <c r="B34" s="22" t="s">
        <v>28</v>
      </c>
      <c r="F34" s="6">
        <v>1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F6A4-F083-CC46-A327-837DD4934548}">
  <dimension ref="B2:AP21"/>
  <sheetViews>
    <sheetView zoomScale="44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6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style="1" bestFit="1" customWidth="1"/>
    <col min="40" max="41" width="27.5" bestFit="1" customWidth="1"/>
    <col min="42" max="42" width="19.164062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17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16</v>
      </c>
      <c r="U2" s="53"/>
      <c r="V2" s="54"/>
      <c r="W2" s="3"/>
      <c r="X2" s="39" t="s">
        <v>8</v>
      </c>
      <c r="Y2" s="40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29</v>
      </c>
      <c r="AM2" s="5" t="s">
        <v>24</v>
      </c>
      <c r="AN2" s="5" t="s">
        <v>30</v>
      </c>
      <c r="AO2" s="5" t="s">
        <v>33</v>
      </c>
      <c r="AP2" s="5" t="s">
        <v>34</v>
      </c>
    </row>
    <row r="3" spans="2:42" s="19" customFormat="1" x14ac:dyDescent="0.3">
      <c r="B3" s="13" t="s">
        <v>1</v>
      </c>
      <c r="C3" s="14" t="s">
        <v>2</v>
      </c>
      <c r="D3" s="14" t="s">
        <v>3</v>
      </c>
      <c r="E3" s="38" t="s">
        <v>35</v>
      </c>
      <c r="F3" s="15" t="s">
        <v>26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18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 s="6" customFormat="1" x14ac:dyDescent="0.3">
      <c r="B4" s="8">
        <v>140</v>
      </c>
      <c r="C4" s="6">
        <v>140</v>
      </c>
      <c r="D4" s="25">
        <v>1</v>
      </c>
      <c r="E4" s="25">
        <f>D4/2</f>
        <v>0.5</v>
      </c>
      <c r="F4" s="9">
        <v>1</v>
      </c>
      <c r="H4" s="8"/>
      <c r="I4" s="9"/>
      <c r="K4" s="26">
        <v>3</v>
      </c>
      <c r="L4" s="27">
        <v>9</v>
      </c>
      <c r="M4" s="27">
        <v>7</v>
      </c>
      <c r="N4" s="28">
        <v>1</v>
      </c>
      <c r="P4" s="8"/>
      <c r="R4" s="9"/>
      <c r="T4" s="8"/>
      <c r="V4" s="9"/>
      <c r="X4" s="8"/>
      <c r="Y4" s="9"/>
      <c r="AA4" s="6">
        <v>600</v>
      </c>
      <c r="AC4" s="7"/>
      <c r="AD4" s="7"/>
      <c r="AE4" s="7"/>
      <c r="AF4" s="7"/>
      <c r="AG4" s="7"/>
      <c r="AH4" s="7"/>
      <c r="AM4" s="7"/>
    </row>
    <row r="5" spans="2:42" s="6" customFormat="1" x14ac:dyDescent="0.3">
      <c r="B5" s="8">
        <v>176</v>
      </c>
      <c r="C5" s="6">
        <v>176</v>
      </c>
      <c r="D5" s="25">
        <v>1</v>
      </c>
      <c r="E5" s="25">
        <f t="shared" ref="E5:E9" si="0">D5/2</f>
        <v>0.5</v>
      </c>
      <c r="F5" s="9">
        <v>1</v>
      </c>
      <c r="H5" s="8"/>
      <c r="I5" s="9"/>
      <c r="K5" s="26">
        <v>50</v>
      </c>
      <c r="L5" s="27">
        <v>64</v>
      </c>
      <c r="M5" s="27">
        <f>(L5-K5)+1</f>
        <v>15</v>
      </c>
      <c r="N5" s="28">
        <v>1</v>
      </c>
      <c r="P5" s="8"/>
      <c r="R5" s="9"/>
      <c r="T5" s="8"/>
      <c r="V5" s="9"/>
      <c r="X5" s="8"/>
      <c r="Y5" s="9"/>
      <c r="AC5" s="7"/>
      <c r="AD5" s="7"/>
      <c r="AE5" s="7"/>
      <c r="AF5" s="7"/>
      <c r="AG5" s="7"/>
      <c r="AH5" s="7"/>
      <c r="AM5" s="7"/>
    </row>
    <row r="6" spans="2:42" s="6" customFormat="1" x14ac:dyDescent="0.3">
      <c r="B6" s="8">
        <v>218</v>
      </c>
      <c r="C6" s="6">
        <v>218</v>
      </c>
      <c r="D6" s="25">
        <v>1</v>
      </c>
      <c r="E6" s="25">
        <f t="shared" si="0"/>
        <v>0.5</v>
      </c>
      <c r="F6" s="9">
        <v>1</v>
      </c>
      <c r="H6" s="8"/>
      <c r="I6" s="9"/>
      <c r="K6" s="26">
        <v>69</v>
      </c>
      <c r="L6" s="27">
        <v>74</v>
      </c>
      <c r="M6" s="27">
        <v>6</v>
      </c>
      <c r="N6" s="28">
        <v>1</v>
      </c>
      <c r="P6" s="8"/>
      <c r="R6" s="9"/>
      <c r="T6" s="8"/>
      <c r="V6" s="9"/>
      <c r="X6" s="8"/>
      <c r="Y6" s="9"/>
      <c r="AC6" s="7"/>
      <c r="AD6" s="7"/>
      <c r="AE6" s="7"/>
      <c r="AF6" s="7"/>
      <c r="AG6" s="7"/>
      <c r="AH6" s="7"/>
      <c r="AM6" s="7"/>
    </row>
    <row r="7" spans="2:42" s="6" customFormat="1" x14ac:dyDescent="0.3">
      <c r="B7" s="8">
        <v>255</v>
      </c>
      <c r="C7" s="6">
        <v>255</v>
      </c>
      <c r="D7" s="25">
        <v>1</v>
      </c>
      <c r="E7" s="25">
        <f t="shared" si="0"/>
        <v>0.5</v>
      </c>
      <c r="F7" s="9">
        <v>1</v>
      </c>
      <c r="H7" s="8"/>
      <c r="I7" s="9"/>
      <c r="K7" s="26">
        <v>80</v>
      </c>
      <c r="L7" s="27">
        <v>91</v>
      </c>
      <c r="M7" s="27">
        <v>12</v>
      </c>
      <c r="N7" s="28">
        <v>1</v>
      </c>
      <c r="P7" s="8"/>
      <c r="R7" s="9"/>
      <c r="T7" s="8"/>
      <c r="V7" s="9"/>
      <c r="X7" s="8"/>
      <c r="Y7" s="9"/>
      <c r="AC7" s="7"/>
      <c r="AD7" s="7"/>
      <c r="AE7" s="7"/>
      <c r="AF7" s="7"/>
      <c r="AG7" s="7"/>
      <c r="AH7" s="7"/>
      <c r="AM7" s="7"/>
    </row>
    <row r="8" spans="2:42" s="6" customFormat="1" x14ac:dyDescent="0.3">
      <c r="B8" s="8">
        <v>451</v>
      </c>
      <c r="C8" s="6">
        <v>453</v>
      </c>
      <c r="D8" s="25">
        <v>3</v>
      </c>
      <c r="E8" s="25">
        <f t="shared" si="0"/>
        <v>1.5</v>
      </c>
      <c r="F8" s="9">
        <v>1</v>
      </c>
      <c r="H8" s="8"/>
      <c r="I8" s="9"/>
      <c r="K8" s="26">
        <v>151</v>
      </c>
      <c r="L8" s="27">
        <v>163</v>
      </c>
      <c r="M8" s="27">
        <f>(L8-K8)+2</f>
        <v>14</v>
      </c>
      <c r="N8" s="28">
        <v>1</v>
      </c>
      <c r="P8" s="8"/>
      <c r="R8" s="9"/>
      <c r="T8" s="8"/>
      <c r="V8" s="9"/>
      <c r="X8" s="8"/>
      <c r="Y8" s="9"/>
      <c r="AC8" s="7"/>
      <c r="AD8" s="7"/>
      <c r="AE8" s="7"/>
      <c r="AF8" s="7"/>
      <c r="AG8" s="7"/>
      <c r="AH8" s="7"/>
      <c r="AM8" s="7"/>
    </row>
    <row r="9" spans="2:42" s="6" customFormat="1" x14ac:dyDescent="0.3">
      <c r="B9" s="8">
        <v>514</v>
      </c>
      <c r="C9" s="6">
        <v>514</v>
      </c>
      <c r="D9" s="25">
        <v>1</v>
      </c>
      <c r="E9" s="25">
        <f t="shared" si="0"/>
        <v>0.5</v>
      </c>
      <c r="F9" s="9">
        <v>1</v>
      </c>
      <c r="H9" s="8"/>
      <c r="I9" s="9"/>
      <c r="K9" s="29">
        <v>177</v>
      </c>
      <c r="L9" s="30">
        <v>189</v>
      </c>
      <c r="M9" s="30">
        <f>(L9-K9)+1</f>
        <v>13</v>
      </c>
      <c r="N9" s="31">
        <v>1</v>
      </c>
      <c r="P9" s="8"/>
      <c r="R9" s="9"/>
      <c r="T9" s="8"/>
      <c r="V9" s="9"/>
      <c r="X9" s="8"/>
      <c r="Y9" s="9"/>
      <c r="AC9" s="7"/>
      <c r="AD9" s="7"/>
      <c r="AE9" s="7"/>
      <c r="AF9" s="7"/>
      <c r="AG9" s="7"/>
      <c r="AH9" s="7"/>
      <c r="AM9" s="7"/>
    </row>
    <row r="10" spans="2:42" s="6" customFormat="1" x14ac:dyDescent="0.3">
      <c r="B10" s="8"/>
      <c r="F10" s="9"/>
      <c r="H10" s="8"/>
      <c r="I10" s="9"/>
      <c r="K10" s="29">
        <v>219</v>
      </c>
      <c r="L10" s="30">
        <v>238</v>
      </c>
      <c r="M10" s="30">
        <v>13</v>
      </c>
      <c r="N10" s="31">
        <v>1</v>
      </c>
      <c r="P10" s="8"/>
      <c r="R10" s="9"/>
      <c r="T10" s="8"/>
      <c r="V10" s="9"/>
      <c r="X10" s="8"/>
      <c r="Y10" s="9"/>
      <c r="AC10" s="7"/>
      <c r="AD10" s="7"/>
      <c r="AE10" s="7"/>
      <c r="AF10" s="7"/>
      <c r="AG10" s="7"/>
      <c r="AH10" s="7"/>
      <c r="AM10" s="7"/>
    </row>
    <row r="11" spans="2:42" s="6" customFormat="1" x14ac:dyDescent="0.3">
      <c r="B11" s="8"/>
      <c r="F11" s="9"/>
      <c r="H11" s="8"/>
      <c r="I11" s="9"/>
      <c r="K11" s="29">
        <v>256</v>
      </c>
      <c r="L11" s="30">
        <v>259</v>
      </c>
      <c r="M11" s="30">
        <v>4</v>
      </c>
      <c r="N11" s="31">
        <v>1</v>
      </c>
      <c r="P11" s="8"/>
      <c r="R11" s="9"/>
      <c r="T11" s="8"/>
      <c r="V11" s="9"/>
      <c r="X11" s="8"/>
      <c r="Y11" s="9"/>
      <c r="AC11" s="7"/>
      <c r="AD11" s="7"/>
      <c r="AE11" s="7"/>
      <c r="AF11" s="7"/>
      <c r="AG11" s="7"/>
      <c r="AH11" s="7"/>
      <c r="AM11" s="7"/>
    </row>
    <row r="12" spans="2:42" s="6" customFormat="1" x14ac:dyDescent="0.3">
      <c r="B12" s="8"/>
      <c r="F12" s="9"/>
      <c r="H12" s="8"/>
      <c r="I12" s="9"/>
      <c r="K12" s="26">
        <v>261</v>
      </c>
      <c r="L12" s="27">
        <v>273</v>
      </c>
      <c r="M12" s="27">
        <v>13</v>
      </c>
      <c r="N12" s="28">
        <v>1</v>
      </c>
      <c r="P12" s="8"/>
      <c r="R12" s="9"/>
      <c r="T12" s="8"/>
      <c r="V12" s="9"/>
      <c r="X12" s="8"/>
      <c r="Y12" s="9"/>
      <c r="AC12" s="7"/>
      <c r="AD12" s="7"/>
      <c r="AE12" s="7"/>
      <c r="AF12" s="7"/>
      <c r="AG12" s="7"/>
      <c r="AH12" s="7"/>
      <c r="AM12" s="7"/>
    </row>
    <row r="13" spans="2:42" s="6" customFormat="1" x14ac:dyDescent="0.3">
      <c r="B13" s="8"/>
      <c r="F13" s="9"/>
      <c r="H13" s="8"/>
      <c r="I13" s="9"/>
      <c r="K13" s="26">
        <v>282</v>
      </c>
      <c r="L13" s="27">
        <v>302</v>
      </c>
      <c r="M13" s="27">
        <v>4</v>
      </c>
      <c r="N13" s="28">
        <v>1</v>
      </c>
      <c r="P13" s="8"/>
      <c r="R13" s="9"/>
      <c r="T13" s="8"/>
      <c r="V13" s="9"/>
      <c r="X13" s="8"/>
      <c r="Y13" s="9"/>
      <c r="AC13" s="7"/>
      <c r="AD13" s="7"/>
      <c r="AE13" s="7"/>
      <c r="AF13" s="7"/>
      <c r="AG13" s="7"/>
      <c r="AH13" s="7"/>
      <c r="AM13" s="7"/>
    </row>
    <row r="14" spans="2:42" s="6" customFormat="1" x14ac:dyDescent="0.3">
      <c r="B14" s="8"/>
      <c r="F14" s="9"/>
      <c r="H14" s="8"/>
      <c r="I14" s="9"/>
      <c r="K14" s="29">
        <v>454</v>
      </c>
      <c r="L14" s="30">
        <v>481</v>
      </c>
      <c r="M14" s="30">
        <v>28</v>
      </c>
      <c r="N14" s="31">
        <v>1</v>
      </c>
      <c r="P14" s="8"/>
      <c r="R14" s="9"/>
      <c r="T14" s="8"/>
      <c r="V14" s="9"/>
      <c r="X14" s="8"/>
      <c r="Y14" s="9"/>
      <c r="AC14" s="7"/>
      <c r="AD14" s="7"/>
      <c r="AE14" s="7"/>
      <c r="AF14" s="7"/>
      <c r="AG14" s="7"/>
      <c r="AH14" s="7"/>
      <c r="AM14" s="7"/>
    </row>
    <row r="15" spans="2:42" s="6" customFormat="1" x14ac:dyDescent="0.3">
      <c r="B15" s="8"/>
      <c r="F15" s="9"/>
      <c r="H15" s="8"/>
      <c r="I15" s="9"/>
      <c r="K15" s="29">
        <v>515</v>
      </c>
      <c r="L15" s="30">
        <v>527</v>
      </c>
      <c r="M15" s="30">
        <v>13</v>
      </c>
      <c r="N15" s="31">
        <v>1</v>
      </c>
      <c r="P15" s="8"/>
      <c r="R15" s="9"/>
      <c r="T15" s="8"/>
      <c r="V15" s="9"/>
      <c r="X15" s="8"/>
      <c r="Y15" s="9"/>
      <c r="AC15" s="7"/>
      <c r="AD15" s="7"/>
      <c r="AE15" s="7"/>
      <c r="AF15" s="7"/>
      <c r="AG15" s="7"/>
      <c r="AH15" s="7"/>
      <c r="AM15" s="7"/>
    </row>
    <row r="16" spans="2:42" s="6" customFormat="1" x14ac:dyDescent="0.3">
      <c r="B16" s="10"/>
      <c r="C16" s="11"/>
      <c r="D16" s="11"/>
      <c r="E16" s="11"/>
      <c r="F16" s="12"/>
      <c r="H16" s="10"/>
      <c r="I16" s="12"/>
      <c r="K16" s="10"/>
      <c r="L16" s="11"/>
      <c r="M16" s="11"/>
      <c r="N16" s="12"/>
      <c r="P16" s="10"/>
      <c r="Q16" s="11"/>
      <c r="R16" s="12"/>
      <c r="T16" s="10"/>
      <c r="U16" s="11"/>
      <c r="V16" s="12"/>
      <c r="X16" s="10"/>
      <c r="Y16" s="12"/>
      <c r="AC16" s="7"/>
      <c r="AD16" s="7"/>
      <c r="AE16" s="7"/>
      <c r="AF16" s="7"/>
      <c r="AG16" s="7"/>
      <c r="AH16" s="7"/>
      <c r="AM16" s="7"/>
    </row>
    <row r="18" spans="2:42" s="6" customFormat="1" x14ac:dyDescent="0.3">
      <c r="D18" s="6">
        <f>SUM(D4:D16)</f>
        <v>8</v>
      </c>
      <c r="F18" s="6">
        <f>SUM(F4:F16)</f>
        <v>6</v>
      </c>
      <c r="I18" s="6">
        <f>SUM(I4:I16)</f>
        <v>0</v>
      </c>
      <c r="M18" s="6">
        <f>SUM(M4:M16)</f>
        <v>142</v>
      </c>
      <c r="N18" s="6">
        <f>SUM(N4:N16)</f>
        <v>12</v>
      </c>
      <c r="R18" s="6">
        <f>SUM(R4:R16)</f>
        <v>0</v>
      </c>
      <c r="V18" s="6">
        <f>SUM(V4:V16)</f>
        <v>0</v>
      </c>
      <c r="Y18" s="6">
        <f>SUM(Y4:Y16)</f>
        <v>0</v>
      </c>
      <c r="AA18" s="6">
        <f>SUM(AA4:AA16)</f>
        <v>600</v>
      </c>
      <c r="AB18" s="6">
        <f>AA18-(R18+V18+Y18)</f>
        <v>600</v>
      </c>
      <c r="AC18" s="7">
        <f>((D18+I18)/AB18)*100</f>
        <v>1.3333333333333335</v>
      </c>
      <c r="AD18" s="7">
        <f>100-AC18</f>
        <v>98.666666666666671</v>
      </c>
      <c r="AE18" s="7">
        <f>(M18/AB18)*100</f>
        <v>23.666666666666668</v>
      </c>
      <c r="AF18" s="7">
        <f>B4/120</f>
        <v>1.1666666666666667</v>
      </c>
      <c r="AG18" s="7" t="s">
        <v>31</v>
      </c>
      <c r="AH18" s="7" t="s">
        <v>31</v>
      </c>
      <c r="AI18" s="6">
        <f>I18</f>
        <v>0</v>
      </c>
      <c r="AJ18" s="6" t="s">
        <v>31</v>
      </c>
      <c r="AK18" s="6" t="s">
        <v>31</v>
      </c>
      <c r="AL18" s="6">
        <f>F18+I18</f>
        <v>6</v>
      </c>
      <c r="AM18" s="7">
        <f>(SUM(F20:F21)/AL18)*100</f>
        <v>83.333333333333343</v>
      </c>
      <c r="AN18" s="7">
        <f>(SUM(F20:F21)/N18)*100</f>
        <v>41.666666666666671</v>
      </c>
      <c r="AO18" s="7">
        <f>(AVERAGE(M9:M11,M14:M15))/2</f>
        <v>7.1</v>
      </c>
      <c r="AP18" s="7">
        <f>AVERAGE(D4:D9)/2</f>
        <v>0.66666666666666663</v>
      </c>
    </row>
    <row r="20" spans="2:42" ht="26" x14ac:dyDescent="0.3">
      <c r="B20" s="21" t="s">
        <v>27</v>
      </c>
      <c r="F20" s="6">
        <v>5</v>
      </c>
    </row>
    <row r="21" spans="2:42" ht="26" x14ac:dyDescent="0.3">
      <c r="B21" s="22" t="s">
        <v>28</v>
      </c>
      <c r="F21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3D17-ADA1-F34A-B745-61F6D0E30844}">
  <dimension ref="B2:AP11"/>
  <sheetViews>
    <sheetView zoomScale="56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6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style="1" bestFit="1" customWidth="1"/>
    <col min="40" max="40" width="27.5" bestFit="1" customWidth="1"/>
    <col min="41" max="41" width="26.33203125" bestFit="1" customWidth="1"/>
    <col min="42" max="42" width="18.8320312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17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16</v>
      </c>
      <c r="U2" s="53"/>
      <c r="V2" s="54"/>
      <c r="W2" s="3"/>
      <c r="X2" s="39" t="s">
        <v>8</v>
      </c>
      <c r="Y2" s="40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29</v>
      </c>
      <c r="AM2" s="5" t="s">
        <v>24</v>
      </c>
      <c r="AN2" s="5" t="s">
        <v>30</v>
      </c>
      <c r="AO2" s="5" t="s">
        <v>33</v>
      </c>
      <c r="AP2" s="5" t="s">
        <v>34</v>
      </c>
    </row>
    <row r="3" spans="2:42" s="19" customFormat="1" x14ac:dyDescent="0.3">
      <c r="B3" s="13" t="s">
        <v>1</v>
      </c>
      <c r="C3" s="14" t="s">
        <v>2</v>
      </c>
      <c r="D3" s="14" t="s">
        <v>3</v>
      </c>
      <c r="E3" s="38" t="s">
        <v>35</v>
      </c>
      <c r="F3" s="15" t="s">
        <v>26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18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 s="6" customFormat="1" x14ac:dyDescent="0.3">
      <c r="B4" s="8">
        <v>32</v>
      </c>
      <c r="C4" s="6">
        <v>34</v>
      </c>
      <c r="D4" s="25">
        <v>3</v>
      </c>
      <c r="E4" s="25">
        <f>D4/2</f>
        <v>1.5</v>
      </c>
      <c r="F4" s="9">
        <v>1</v>
      </c>
      <c r="H4" s="8">
        <v>45</v>
      </c>
      <c r="I4" s="9">
        <v>1</v>
      </c>
      <c r="K4" s="8"/>
      <c r="N4" s="9"/>
      <c r="P4" s="8">
        <v>46</v>
      </c>
      <c r="Q4" s="6">
        <v>265</v>
      </c>
      <c r="R4" s="9">
        <v>220</v>
      </c>
      <c r="T4" s="8"/>
      <c r="V4" s="9"/>
      <c r="X4" s="8">
        <v>266</v>
      </c>
      <c r="Y4" s="9">
        <v>1</v>
      </c>
      <c r="AA4" s="6">
        <v>266</v>
      </c>
      <c r="AC4" s="7"/>
      <c r="AD4" s="7"/>
      <c r="AE4" s="7"/>
      <c r="AF4" s="7"/>
      <c r="AG4" s="7"/>
      <c r="AH4" s="7"/>
      <c r="AM4" s="7"/>
    </row>
    <row r="5" spans="2:42" s="6" customFormat="1" x14ac:dyDescent="0.3">
      <c r="B5" s="8">
        <v>41</v>
      </c>
      <c r="C5" s="6">
        <v>44</v>
      </c>
      <c r="D5" s="25">
        <v>4</v>
      </c>
      <c r="E5" s="25">
        <f>D5/2</f>
        <v>2</v>
      </c>
      <c r="F5" s="9">
        <v>1</v>
      </c>
      <c r="H5" s="8"/>
      <c r="I5" s="9"/>
      <c r="K5" s="8"/>
      <c r="N5" s="9"/>
      <c r="P5" s="8"/>
      <c r="R5" s="9"/>
      <c r="T5" s="8"/>
      <c r="V5" s="9"/>
      <c r="X5" s="8"/>
      <c r="Y5" s="9"/>
      <c r="AC5" s="7"/>
      <c r="AD5" s="7"/>
      <c r="AE5" s="7"/>
      <c r="AF5" s="7"/>
      <c r="AG5" s="7"/>
      <c r="AH5" s="7"/>
      <c r="AM5" s="7"/>
    </row>
    <row r="6" spans="2:42" s="6" customFormat="1" x14ac:dyDescent="0.3">
      <c r="B6" s="10"/>
      <c r="C6" s="11"/>
      <c r="D6" s="11"/>
      <c r="E6" s="11"/>
      <c r="F6" s="12"/>
      <c r="H6" s="10"/>
      <c r="I6" s="12"/>
      <c r="K6" s="10"/>
      <c r="L6" s="11"/>
      <c r="M6" s="11"/>
      <c r="N6" s="12"/>
      <c r="P6" s="10"/>
      <c r="Q6" s="11"/>
      <c r="R6" s="12"/>
      <c r="T6" s="10"/>
      <c r="U6" s="11"/>
      <c r="V6" s="12"/>
      <c r="X6" s="10"/>
      <c r="Y6" s="12"/>
      <c r="AC6" s="7"/>
      <c r="AD6" s="7"/>
      <c r="AE6" s="7"/>
      <c r="AF6" s="7"/>
      <c r="AG6" s="7"/>
      <c r="AH6" s="7"/>
      <c r="AM6" s="7"/>
    </row>
    <row r="8" spans="2:42" s="6" customFormat="1" x14ac:dyDescent="0.3">
      <c r="D8" s="6">
        <f>SUM(D4:D6)</f>
        <v>7</v>
      </c>
      <c r="F8" s="6">
        <f>SUM(F4:F6)</f>
        <v>2</v>
      </c>
      <c r="I8" s="6">
        <f>SUM(I4:I6)</f>
        <v>1</v>
      </c>
      <c r="M8" s="6">
        <f>SUM(M4:M6)</f>
        <v>0</v>
      </c>
      <c r="N8" s="6">
        <f>SUM(N4:N6)</f>
        <v>0</v>
      </c>
      <c r="R8" s="6">
        <f>SUM(R4:R6)</f>
        <v>220</v>
      </c>
      <c r="V8" s="6">
        <f>SUM(V4:V6)</f>
        <v>0</v>
      </c>
      <c r="Y8" s="6">
        <f>SUM(Y4:Y6)</f>
        <v>1</v>
      </c>
      <c r="AA8" s="6">
        <f>SUM(AA4:AA6)</f>
        <v>266</v>
      </c>
      <c r="AB8" s="6">
        <f>AA8-(R8+V8+Y8)</f>
        <v>45</v>
      </c>
      <c r="AC8" s="7">
        <f>((D8+I8)/AB8)*100</f>
        <v>17.777777777777779</v>
      </c>
      <c r="AD8" s="7">
        <f>100-AC8</f>
        <v>82.222222222222229</v>
      </c>
      <c r="AE8" s="7">
        <f>(M8/AB8)*100</f>
        <v>0</v>
      </c>
      <c r="AF8" s="7">
        <f>B4/120</f>
        <v>0.26666666666666666</v>
      </c>
      <c r="AG8" s="7">
        <f>H4/120</f>
        <v>0.375</v>
      </c>
      <c r="AH8" s="7">
        <f>R4/120</f>
        <v>1.8333333333333333</v>
      </c>
      <c r="AI8" s="6">
        <f>I8</f>
        <v>1</v>
      </c>
      <c r="AJ8" s="6">
        <v>0</v>
      </c>
      <c r="AK8" s="6">
        <f>(AJ8/AI8)*100</f>
        <v>0</v>
      </c>
      <c r="AL8" s="6">
        <f>F8+I8</f>
        <v>3</v>
      </c>
      <c r="AM8" s="7">
        <f>(SUM(F10:F11)/AL8)*100</f>
        <v>0</v>
      </c>
      <c r="AN8" s="7" t="s">
        <v>31</v>
      </c>
      <c r="AO8" s="6" t="s">
        <v>31</v>
      </c>
      <c r="AP8" s="6">
        <f>AVERAGE(D4:D5)/2</f>
        <v>1.75</v>
      </c>
    </row>
    <row r="10" spans="2:42" ht="26" x14ac:dyDescent="0.3">
      <c r="B10" s="21" t="s">
        <v>27</v>
      </c>
      <c r="F10" s="6">
        <v>0</v>
      </c>
    </row>
    <row r="11" spans="2:42" ht="26" x14ac:dyDescent="0.3">
      <c r="B11" s="22" t="s">
        <v>28</v>
      </c>
      <c r="F11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16CA-B01F-0A4E-9056-19312C87E580}">
  <dimension ref="B2:AP25"/>
  <sheetViews>
    <sheetView zoomScale="44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6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style="1" bestFit="1" customWidth="1"/>
    <col min="40" max="40" width="27.5" bestFit="1" customWidth="1"/>
    <col min="41" max="41" width="36.83203125" bestFit="1" customWidth="1"/>
    <col min="42" max="42" width="19.164062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17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16</v>
      </c>
      <c r="U2" s="53"/>
      <c r="V2" s="54"/>
      <c r="W2" s="3"/>
      <c r="X2" s="39" t="s">
        <v>8</v>
      </c>
      <c r="Y2" s="40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29</v>
      </c>
      <c r="AM2" s="5" t="s">
        <v>24</v>
      </c>
      <c r="AN2" s="5" t="s">
        <v>30</v>
      </c>
      <c r="AO2" s="5" t="s">
        <v>33</v>
      </c>
      <c r="AP2" s="5" t="s">
        <v>34</v>
      </c>
    </row>
    <row r="3" spans="2:42" s="19" customFormat="1" x14ac:dyDescent="0.3">
      <c r="B3" s="13" t="s">
        <v>1</v>
      </c>
      <c r="C3" s="14" t="s">
        <v>2</v>
      </c>
      <c r="D3" s="14" t="s">
        <v>3</v>
      </c>
      <c r="E3" s="38" t="s">
        <v>35</v>
      </c>
      <c r="F3" s="15" t="s">
        <v>26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18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 s="6" customFormat="1" x14ac:dyDescent="0.3">
      <c r="B4" s="8">
        <v>23</v>
      </c>
      <c r="C4" s="6">
        <v>23</v>
      </c>
      <c r="D4" s="25">
        <v>1</v>
      </c>
      <c r="E4" s="25">
        <f>D4/2</f>
        <v>0.5</v>
      </c>
      <c r="F4" s="9">
        <v>1</v>
      </c>
      <c r="H4" s="8"/>
      <c r="I4" s="9"/>
      <c r="K4" s="29">
        <v>24</v>
      </c>
      <c r="L4" s="30">
        <v>26</v>
      </c>
      <c r="M4" s="30">
        <v>3</v>
      </c>
      <c r="N4" s="31">
        <v>1</v>
      </c>
      <c r="P4" s="8"/>
      <c r="R4" s="9"/>
      <c r="T4" s="8"/>
      <c r="V4" s="9"/>
      <c r="X4" s="8"/>
      <c r="Y4" s="9"/>
      <c r="AA4" s="6">
        <v>600</v>
      </c>
      <c r="AC4" s="7"/>
      <c r="AD4" s="7"/>
      <c r="AE4" s="7"/>
      <c r="AF4" s="7"/>
      <c r="AG4" s="7"/>
      <c r="AH4" s="7"/>
      <c r="AM4" s="7"/>
    </row>
    <row r="5" spans="2:42" s="6" customFormat="1" x14ac:dyDescent="0.3">
      <c r="B5" s="8">
        <v>30</v>
      </c>
      <c r="C5" s="6">
        <v>33</v>
      </c>
      <c r="D5" s="25">
        <v>4</v>
      </c>
      <c r="E5" s="25">
        <f t="shared" ref="E5:E14" si="0">D5/2</f>
        <v>2</v>
      </c>
      <c r="F5" s="9">
        <v>1</v>
      </c>
      <c r="H5" s="8"/>
      <c r="I5" s="9"/>
      <c r="K5" s="29">
        <v>34</v>
      </c>
      <c r="L5" s="30">
        <v>35</v>
      </c>
      <c r="M5" s="30">
        <v>2</v>
      </c>
      <c r="N5" s="31">
        <v>1</v>
      </c>
      <c r="P5" s="8"/>
      <c r="R5" s="9"/>
      <c r="T5" s="8"/>
      <c r="V5" s="9"/>
      <c r="X5" s="8"/>
      <c r="Y5" s="9"/>
      <c r="AC5" s="7"/>
      <c r="AD5" s="7"/>
      <c r="AE5" s="7"/>
      <c r="AF5" s="7"/>
      <c r="AG5" s="7"/>
      <c r="AH5" s="7"/>
      <c r="AM5" s="7"/>
    </row>
    <row r="6" spans="2:42" s="6" customFormat="1" x14ac:dyDescent="0.3">
      <c r="B6" s="8">
        <v>304</v>
      </c>
      <c r="C6" s="6">
        <v>304</v>
      </c>
      <c r="D6" s="25">
        <v>1</v>
      </c>
      <c r="E6" s="25">
        <f t="shared" si="0"/>
        <v>0.5</v>
      </c>
      <c r="F6" s="9">
        <v>1</v>
      </c>
      <c r="H6" s="8"/>
      <c r="I6" s="9"/>
      <c r="K6" s="26">
        <v>48</v>
      </c>
      <c r="L6" s="27">
        <v>49</v>
      </c>
      <c r="M6" s="27">
        <v>2</v>
      </c>
      <c r="N6" s="28">
        <v>1</v>
      </c>
      <c r="P6" s="8"/>
      <c r="R6" s="9"/>
      <c r="T6" s="8"/>
      <c r="V6" s="9"/>
      <c r="X6" s="8"/>
      <c r="Y6" s="9"/>
      <c r="AC6" s="7"/>
      <c r="AD6" s="7"/>
      <c r="AE6" s="7"/>
      <c r="AF6" s="7"/>
      <c r="AG6" s="7"/>
      <c r="AH6" s="7"/>
      <c r="AM6" s="7"/>
    </row>
    <row r="7" spans="2:42" s="6" customFormat="1" x14ac:dyDescent="0.3">
      <c r="B7" s="8">
        <v>388</v>
      </c>
      <c r="C7" s="6">
        <v>388</v>
      </c>
      <c r="D7" s="25">
        <v>1</v>
      </c>
      <c r="E7" s="25">
        <f t="shared" si="0"/>
        <v>0.5</v>
      </c>
      <c r="F7" s="9">
        <v>1</v>
      </c>
      <c r="H7" s="8"/>
      <c r="I7" s="9"/>
      <c r="K7" s="26">
        <v>69</v>
      </c>
      <c r="L7" s="27">
        <v>98</v>
      </c>
      <c r="M7" s="27">
        <v>6</v>
      </c>
      <c r="N7" s="28">
        <v>1</v>
      </c>
      <c r="P7" s="8"/>
      <c r="R7" s="9"/>
      <c r="T7" s="8"/>
      <c r="V7" s="9"/>
      <c r="X7" s="8"/>
      <c r="Y7" s="9"/>
      <c r="AC7" s="7"/>
      <c r="AD7" s="7"/>
      <c r="AE7" s="7"/>
      <c r="AF7" s="7"/>
      <c r="AG7" s="7"/>
      <c r="AH7" s="7"/>
      <c r="AM7" s="7"/>
    </row>
    <row r="8" spans="2:42" s="6" customFormat="1" x14ac:dyDescent="0.3">
      <c r="B8" s="8">
        <v>389</v>
      </c>
      <c r="C8" s="6">
        <v>390</v>
      </c>
      <c r="D8" s="25">
        <v>2</v>
      </c>
      <c r="E8" s="25">
        <f t="shared" si="0"/>
        <v>1</v>
      </c>
      <c r="F8" s="9">
        <v>1</v>
      </c>
      <c r="H8" s="8"/>
      <c r="I8" s="9"/>
      <c r="K8" s="26">
        <v>121</v>
      </c>
      <c r="L8" s="27">
        <v>145</v>
      </c>
      <c r="M8" s="27">
        <v>5</v>
      </c>
      <c r="N8" s="28">
        <v>1</v>
      </c>
      <c r="P8" s="8"/>
      <c r="R8" s="9"/>
      <c r="T8" s="8"/>
      <c r="V8" s="9"/>
      <c r="X8" s="8"/>
      <c r="Y8" s="9"/>
      <c r="AC8" s="7"/>
      <c r="AD8" s="7"/>
      <c r="AE8" s="7"/>
      <c r="AF8" s="7"/>
      <c r="AG8" s="7"/>
      <c r="AH8" s="7"/>
      <c r="AM8" s="7"/>
    </row>
    <row r="9" spans="2:42" s="6" customFormat="1" x14ac:dyDescent="0.3">
      <c r="B9" s="8">
        <v>392</v>
      </c>
      <c r="C9" s="6">
        <v>392</v>
      </c>
      <c r="D9" s="25">
        <v>1</v>
      </c>
      <c r="E9" s="25">
        <f t="shared" si="0"/>
        <v>0.5</v>
      </c>
      <c r="F9" s="9">
        <v>1</v>
      </c>
      <c r="H9" s="8"/>
      <c r="I9" s="9"/>
      <c r="K9" s="26">
        <v>153</v>
      </c>
      <c r="L9" s="27">
        <v>155</v>
      </c>
      <c r="M9" s="27">
        <v>3</v>
      </c>
      <c r="N9" s="28">
        <v>1</v>
      </c>
      <c r="P9" s="8"/>
      <c r="R9" s="9"/>
      <c r="T9" s="8"/>
      <c r="V9" s="9"/>
      <c r="X9" s="8"/>
      <c r="Y9" s="9"/>
      <c r="AC9" s="7"/>
      <c r="AD9" s="7"/>
      <c r="AE9" s="7"/>
      <c r="AF9" s="7"/>
      <c r="AG9" s="7"/>
      <c r="AH9" s="7"/>
      <c r="AM9" s="7"/>
    </row>
    <row r="10" spans="2:42" s="6" customFormat="1" x14ac:dyDescent="0.3">
      <c r="B10" s="8">
        <v>469</v>
      </c>
      <c r="C10" s="6">
        <v>471</v>
      </c>
      <c r="D10" s="25">
        <v>3</v>
      </c>
      <c r="E10" s="25">
        <f t="shared" si="0"/>
        <v>1.5</v>
      </c>
      <c r="F10" s="9">
        <v>1</v>
      </c>
      <c r="H10" s="8"/>
      <c r="I10" s="9"/>
      <c r="K10" s="26">
        <v>189</v>
      </c>
      <c r="L10" s="27">
        <v>192</v>
      </c>
      <c r="M10" s="27">
        <v>4</v>
      </c>
      <c r="N10" s="28">
        <v>1</v>
      </c>
      <c r="P10" s="8"/>
      <c r="R10" s="9"/>
      <c r="T10" s="8"/>
      <c r="V10" s="9"/>
      <c r="X10" s="8"/>
      <c r="Y10" s="9"/>
      <c r="AC10" s="7"/>
      <c r="AD10" s="7"/>
      <c r="AE10" s="7"/>
      <c r="AF10" s="7"/>
      <c r="AG10" s="7"/>
      <c r="AH10" s="7"/>
      <c r="AM10" s="7"/>
    </row>
    <row r="11" spans="2:42" s="6" customFormat="1" x14ac:dyDescent="0.3">
      <c r="B11" s="8">
        <v>478</v>
      </c>
      <c r="C11" s="6">
        <v>484</v>
      </c>
      <c r="D11" s="25">
        <v>7</v>
      </c>
      <c r="E11" s="25">
        <f t="shared" si="0"/>
        <v>3.5</v>
      </c>
      <c r="F11" s="9">
        <v>1</v>
      </c>
      <c r="H11" s="8"/>
      <c r="I11" s="9"/>
      <c r="K11" s="26">
        <v>217</v>
      </c>
      <c r="L11" s="27">
        <v>218</v>
      </c>
      <c r="M11" s="27">
        <v>2</v>
      </c>
      <c r="N11" s="28">
        <v>1</v>
      </c>
      <c r="P11" s="8"/>
      <c r="R11" s="9"/>
      <c r="T11" s="8"/>
      <c r="V11" s="9"/>
      <c r="X11" s="8"/>
      <c r="Y11" s="9"/>
      <c r="AC11" s="7"/>
      <c r="AD11" s="7"/>
      <c r="AE11" s="7"/>
      <c r="AF11" s="7"/>
      <c r="AG11" s="7"/>
      <c r="AH11" s="7"/>
      <c r="AM11" s="7"/>
    </row>
    <row r="12" spans="2:42" s="6" customFormat="1" x14ac:dyDescent="0.3">
      <c r="B12" s="8">
        <v>496</v>
      </c>
      <c r="C12" s="6">
        <v>497</v>
      </c>
      <c r="D12" s="25">
        <v>2</v>
      </c>
      <c r="E12" s="25">
        <f t="shared" si="0"/>
        <v>1</v>
      </c>
      <c r="F12" s="9">
        <v>1</v>
      </c>
      <c r="H12" s="8"/>
      <c r="I12" s="9"/>
      <c r="K12" s="26">
        <v>241</v>
      </c>
      <c r="L12" s="27">
        <v>242</v>
      </c>
      <c r="M12" s="27">
        <v>2</v>
      </c>
      <c r="N12" s="28">
        <v>1</v>
      </c>
      <c r="P12" s="8"/>
      <c r="R12" s="9"/>
      <c r="T12" s="8"/>
      <c r="V12" s="9"/>
      <c r="X12" s="8"/>
      <c r="Y12" s="9"/>
      <c r="AC12" s="7"/>
      <c r="AD12" s="7"/>
      <c r="AE12" s="7"/>
      <c r="AF12" s="7"/>
      <c r="AG12" s="7"/>
      <c r="AH12" s="7"/>
      <c r="AM12" s="7"/>
    </row>
    <row r="13" spans="2:42" s="6" customFormat="1" x14ac:dyDescent="0.3">
      <c r="B13" s="8">
        <v>539</v>
      </c>
      <c r="C13" s="6">
        <v>541</v>
      </c>
      <c r="D13" s="25">
        <v>3</v>
      </c>
      <c r="E13" s="25">
        <f t="shared" si="0"/>
        <v>1.5</v>
      </c>
      <c r="F13" s="9">
        <v>1</v>
      </c>
      <c r="H13" s="8"/>
      <c r="I13" s="9"/>
      <c r="K13" s="26">
        <v>245</v>
      </c>
      <c r="L13" s="27">
        <v>246</v>
      </c>
      <c r="M13" s="27">
        <v>2</v>
      </c>
      <c r="N13" s="28">
        <v>1</v>
      </c>
      <c r="P13" s="8"/>
      <c r="R13" s="9"/>
      <c r="T13" s="8"/>
      <c r="V13" s="9"/>
      <c r="X13" s="8"/>
      <c r="Y13" s="9"/>
      <c r="AC13" s="7"/>
      <c r="AD13" s="7"/>
      <c r="AE13" s="7"/>
      <c r="AF13" s="7"/>
      <c r="AG13" s="7"/>
      <c r="AH13" s="7"/>
      <c r="AM13" s="7"/>
    </row>
    <row r="14" spans="2:42" s="6" customFormat="1" x14ac:dyDescent="0.3">
      <c r="B14" s="8">
        <v>545</v>
      </c>
      <c r="C14" s="6">
        <v>545</v>
      </c>
      <c r="D14" s="25">
        <v>1</v>
      </c>
      <c r="E14" s="25">
        <f t="shared" si="0"/>
        <v>0.5</v>
      </c>
      <c r="F14" s="9">
        <v>1</v>
      </c>
      <c r="H14" s="8"/>
      <c r="I14" s="9"/>
      <c r="K14" s="29">
        <v>305</v>
      </c>
      <c r="L14" s="30">
        <v>306</v>
      </c>
      <c r="M14" s="30">
        <v>2</v>
      </c>
      <c r="N14" s="31">
        <v>1</v>
      </c>
      <c r="P14" s="8"/>
      <c r="R14" s="9"/>
      <c r="T14" s="8"/>
      <c r="V14" s="9"/>
      <c r="X14" s="8"/>
      <c r="Y14" s="9"/>
      <c r="AC14" s="7"/>
      <c r="AD14" s="7"/>
      <c r="AE14" s="7"/>
      <c r="AF14" s="7"/>
      <c r="AG14" s="7"/>
      <c r="AH14" s="7"/>
      <c r="AM14" s="7"/>
    </row>
    <row r="15" spans="2:42" s="6" customFormat="1" x14ac:dyDescent="0.3">
      <c r="B15" s="8"/>
      <c r="F15" s="9"/>
      <c r="H15" s="8"/>
      <c r="I15" s="9"/>
      <c r="K15" s="26">
        <v>358</v>
      </c>
      <c r="L15" s="27">
        <v>365</v>
      </c>
      <c r="M15" s="27">
        <v>8</v>
      </c>
      <c r="N15" s="28">
        <v>1</v>
      </c>
      <c r="P15" s="8"/>
      <c r="R15" s="9"/>
      <c r="T15" s="8"/>
      <c r="V15" s="9"/>
      <c r="X15" s="8"/>
      <c r="Y15" s="9"/>
      <c r="AC15" s="7"/>
      <c r="AD15" s="7"/>
      <c r="AE15" s="7"/>
      <c r="AF15" s="7"/>
      <c r="AG15" s="7"/>
      <c r="AH15" s="7"/>
      <c r="AM15" s="7"/>
    </row>
    <row r="16" spans="2:42" s="6" customFormat="1" x14ac:dyDescent="0.3">
      <c r="B16" s="8"/>
      <c r="F16" s="9"/>
      <c r="H16" s="8"/>
      <c r="I16" s="9"/>
      <c r="K16" s="26">
        <v>417</v>
      </c>
      <c r="L16" s="27">
        <v>421</v>
      </c>
      <c r="M16" s="27">
        <v>5</v>
      </c>
      <c r="N16" s="28">
        <v>1</v>
      </c>
      <c r="P16" s="8"/>
      <c r="R16" s="9"/>
      <c r="T16" s="8"/>
      <c r="V16" s="9"/>
      <c r="X16" s="8"/>
      <c r="Y16" s="9"/>
      <c r="AC16" s="7"/>
      <c r="AD16" s="7"/>
      <c r="AE16" s="7"/>
      <c r="AF16" s="7"/>
      <c r="AG16" s="7"/>
      <c r="AH16" s="7"/>
      <c r="AM16" s="7"/>
    </row>
    <row r="17" spans="2:42" s="6" customFormat="1" x14ac:dyDescent="0.3">
      <c r="B17" s="8"/>
      <c r="F17" s="9"/>
      <c r="H17" s="8"/>
      <c r="I17" s="9"/>
      <c r="K17" s="26">
        <v>432</v>
      </c>
      <c r="L17" s="27">
        <v>437</v>
      </c>
      <c r="M17" s="27">
        <v>6</v>
      </c>
      <c r="N17" s="28">
        <v>1</v>
      </c>
      <c r="P17" s="8"/>
      <c r="R17" s="9"/>
      <c r="T17" s="8"/>
      <c r="V17" s="9"/>
      <c r="X17" s="8"/>
      <c r="Y17" s="9"/>
      <c r="AC17" s="7"/>
      <c r="AD17" s="7"/>
      <c r="AE17" s="7"/>
      <c r="AF17" s="7"/>
      <c r="AG17" s="7"/>
      <c r="AH17" s="7"/>
      <c r="AM17" s="7"/>
    </row>
    <row r="18" spans="2:42" s="6" customFormat="1" x14ac:dyDescent="0.3">
      <c r="B18" s="8"/>
      <c r="F18" s="9"/>
      <c r="H18" s="8"/>
      <c r="I18" s="9"/>
      <c r="K18" s="29">
        <v>485</v>
      </c>
      <c r="L18" s="30">
        <v>486</v>
      </c>
      <c r="M18" s="30">
        <v>2</v>
      </c>
      <c r="N18" s="31">
        <v>1</v>
      </c>
      <c r="P18" s="8"/>
      <c r="R18" s="9"/>
      <c r="T18" s="8"/>
      <c r="V18" s="9"/>
      <c r="X18" s="8"/>
      <c r="Y18" s="9"/>
      <c r="AC18" s="7"/>
      <c r="AD18" s="7"/>
      <c r="AE18" s="7"/>
      <c r="AF18" s="7"/>
      <c r="AG18" s="7"/>
      <c r="AH18" s="7"/>
      <c r="AM18" s="7"/>
    </row>
    <row r="19" spans="2:42" s="6" customFormat="1" x14ac:dyDescent="0.3">
      <c r="B19" s="8"/>
      <c r="F19" s="9"/>
      <c r="H19" s="8"/>
      <c r="I19" s="9"/>
      <c r="K19" s="26">
        <v>524</v>
      </c>
      <c r="L19" s="27">
        <v>528</v>
      </c>
      <c r="M19" s="27">
        <v>5</v>
      </c>
      <c r="N19" s="28">
        <v>1</v>
      </c>
      <c r="P19" s="8"/>
      <c r="R19" s="9"/>
      <c r="T19" s="8"/>
      <c r="V19" s="9"/>
      <c r="X19" s="8"/>
      <c r="Y19" s="9"/>
      <c r="AC19" s="7"/>
      <c r="AD19" s="7"/>
      <c r="AE19" s="7"/>
      <c r="AF19" s="7"/>
      <c r="AG19" s="7"/>
      <c r="AH19" s="7"/>
      <c r="AM19" s="7"/>
    </row>
    <row r="20" spans="2:42" s="6" customFormat="1" x14ac:dyDescent="0.3">
      <c r="B20" s="10"/>
      <c r="C20" s="11"/>
      <c r="D20" s="11"/>
      <c r="E20" s="11"/>
      <c r="F20" s="12"/>
      <c r="H20" s="10"/>
      <c r="I20" s="12"/>
      <c r="K20" s="10"/>
      <c r="L20" s="11"/>
      <c r="M20" s="11"/>
      <c r="N20" s="12"/>
      <c r="P20" s="10"/>
      <c r="Q20" s="11"/>
      <c r="R20" s="12"/>
      <c r="T20" s="10"/>
      <c r="U20" s="11"/>
      <c r="V20" s="12"/>
      <c r="X20" s="10"/>
      <c r="Y20" s="12"/>
      <c r="AC20" s="7"/>
      <c r="AD20" s="7"/>
      <c r="AE20" s="7"/>
      <c r="AF20" s="7"/>
      <c r="AG20" s="7"/>
      <c r="AH20" s="7"/>
      <c r="AM20" s="7"/>
    </row>
    <row r="22" spans="2:42" s="6" customFormat="1" x14ac:dyDescent="0.3">
      <c r="D22" s="6">
        <f>SUM(D4:D20)</f>
        <v>26</v>
      </c>
      <c r="F22" s="6">
        <f>SUM(F4:F20)</f>
        <v>11</v>
      </c>
      <c r="I22" s="6">
        <f>SUM(I4:I20)</f>
        <v>0</v>
      </c>
      <c r="M22" s="6">
        <f>SUM(M4:M20)</f>
        <v>59</v>
      </c>
      <c r="N22" s="6">
        <f>SUM(N4:N20)</f>
        <v>16</v>
      </c>
      <c r="R22" s="6">
        <f>SUM(R4:R20)</f>
        <v>0</v>
      </c>
      <c r="V22" s="6">
        <f>SUM(V4:V20)</f>
        <v>0</v>
      </c>
      <c r="Y22" s="6">
        <f>SUM(Y4:Y20)</f>
        <v>0</v>
      </c>
      <c r="AA22" s="6">
        <f>SUM(AA4:AA20)</f>
        <v>600</v>
      </c>
      <c r="AB22" s="6">
        <f>AA22-(R22+V22+Y22)</f>
        <v>600</v>
      </c>
      <c r="AC22" s="7">
        <f>((D22+I22)/AB22)*100</f>
        <v>4.3333333333333339</v>
      </c>
      <c r="AD22" s="7">
        <f>100-AC22</f>
        <v>95.666666666666671</v>
      </c>
      <c r="AE22" s="7">
        <f>(M22/AB22)*100</f>
        <v>9.8333333333333321</v>
      </c>
      <c r="AF22" s="7">
        <f>B4/120</f>
        <v>0.19166666666666668</v>
      </c>
      <c r="AG22" s="7" t="s">
        <v>31</v>
      </c>
      <c r="AH22" s="7" t="s">
        <v>31</v>
      </c>
      <c r="AI22" s="6">
        <f>I22</f>
        <v>0</v>
      </c>
      <c r="AJ22" s="6" t="s">
        <v>31</v>
      </c>
      <c r="AK22" s="6" t="s">
        <v>31</v>
      </c>
      <c r="AL22" s="6">
        <f>F22+I22</f>
        <v>11</v>
      </c>
      <c r="AM22" s="7">
        <f>(SUM(F24:F25)/AL22)*100</f>
        <v>36.363636363636367</v>
      </c>
      <c r="AN22" s="7">
        <f>(SUM(F24:F25)/N22)*100</f>
        <v>25</v>
      </c>
      <c r="AO22" s="7">
        <f>(AVERAGE(M4:M5,M14,M18))/2</f>
        <v>1.125</v>
      </c>
      <c r="AP22" s="7">
        <f>AVERAGE(D4:D14)/2</f>
        <v>1.1818181818181819</v>
      </c>
    </row>
    <row r="24" spans="2:42" ht="26" x14ac:dyDescent="0.3">
      <c r="B24" s="21" t="s">
        <v>27</v>
      </c>
      <c r="F24" s="6">
        <v>4</v>
      </c>
    </row>
    <row r="25" spans="2:42" ht="26" x14ac:dyDescent="0.3">
      <c r="B25" s="22" t="s">
        <v>28</v>
      </c>
      <c r="F25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5BA6-BC3E-CD45-AFC7-94A583F07D50}">
  <dimension ref="B2:AP26"/>
  <sheetViews>
    <sheetView zoomScale="50" workbookViewId="0">
      <selection activeCell="R50" sqref="R50:R51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6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style="1" bestFit="1" customWidth="1"/>
    <col min="40" max="41" width="27.5" bestFit="1" customWidth="1"/>
    <col min="42" max="42" width="19.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17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16</v>
      </c>
      <c r="U2" s="53"/>
      <c r="V2" s="54"/>
      <c r="W2" s="3"/>
      <c r="X2" s="39" t="s">
        <v>8</v>
      </c>
      <c r="Y2" s="40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29</v>
      </c>
      <c r="AM2" s="5" t="s">
        <v>24</v>
      </c>
      <c r="AN2" s="5" t="s">
        <v>30</v>
      </c>
      <c r="AO2" s="5" t="s">
        <v>33</v>
      </c>
      <c r="AP2" s="5" t="s">
        <v>34</v>
      </c>
    </row>
    <row r="3" spans="2:42" s="19" customFormat="1" x14ac:dyDescent="0.3">
      <c r="B3" s="13" t="s">
        <v>1</v>
      </c>
      <c r="C3" s="14" t="s">
        <v>2</v>
      </c>
      <c r="D3" s="14" t="s">
        <v>3</v>
      </c>
      <c r="E3" s="38" t="s">
        <v>35</v>
      </c>
      <c r="F3" s="15" t="s">
        <v>26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18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 s="6" customFormat="1" x14ac:dyDescent="0.3">
      <c r="B4" s="8">
        <v>251</v>
      </c>
      <c r="C4" s="6">
        <v>252</v>
      </c>
      <c r="D4" s="25">
        <v>2</v>
      </c>
      <c r="E4" s="25">
        <f>D4/2</f>
        <v>1</v>
      </c>
      <c r="F4" s="9">
        <v>1</v>
      </c>
      <c r="H4" s="8"/>
      <c r="I4" s="9"/>
      <c r="K4" s="26">
        <v>10</v>
      </c>
      <c r="L4" s="27">
        <v>116</v>
      </c>
      <c r="M4" s="36">
        <f>(L4-K4)+1</f>
        <v>107</v>
      </c>
      <c r="N4" s="28">
        <v>1</v>
      </c>
      <c r="P4" s="8"/>
      <c r="R4" s="9"/>
      <c r="T4" s="8"/>
      <c r="V4" s="9"/>
      <c r="X4" s="8"/>
      <c r="Y4" s="9"/>
      <c r="AA4" s="6">
        <v>600</v>
      </c>
      <c r="AC4" s="7"/>
      <c r="AD4" s="7"/>
      <c r="AE4" s="7"/>
      <c r="AF4" s="7"/>
      <c r="AG4" s="7"/>
      <c r="AH4" s="7"/>
      <c r="AM4" s="7"/>
    </row>
    <row r="5" spans="2:42" s="6" customFormat="1" x14ac:dyDescent="0.3">
      <c r="B5" s="8">
        <v>467</v>
      </c>
      <c r="C5" s="6">
        <v>468</v>
      </c>
      <c r="D5" s="25">
        <v>2</v>
      </c>
      <c r="E5" s="25">
        <f>D5/2</f>
        <v>1</v>
      </c>
      <c r="F5" s="9">
        <v>1</v>
      </c>
      <c r="H5" s="8"/>
      <c r="I5" s="9"/>
      <c r="K5" s="26">
        <v>135</v>
      </c>
      <c r="L5" s="27">
        <v>139</v>
      </c>
      <c r="M5" s="36">
        <v>5</v>
      </c>
      <c r="N5" s="28">
        <v>1</v>
      </c>
      <c r="P5" s="8"/>
      <c r="R5" s="9"/>
      <c r="T5" s="8"/>
      <c r="V5" s="9"/>
      <c r="X5" s="8"/>
      <c r="Y5" s="9"/>
      <c r="AC5" s="7"/>
      <c r="AD5" s="7"/>
      <c r="AE5" s="7"/>
      <c r="AF5" s="7"/>
      <c r="AG5" s="7"/>
      <c r="AH5" s="7"/>
      <c r="AM5" s="7"/>
    </row>
    <row r="6" spans="2:42" s="6" customFormat="1" x14ac:dyDescent="0.3">
      <c r="B6" s="8"/>
      <c r="D6" s="25"/>
      <c r="E6" s="25"/>
      <c r="F6" s="9"/>
      <c r="H6" s="8"/>
      <c r="I6" s="9"/>
      <c r="K6" s="26">
        <v>159</v>
      </c>
      <c r="L6" s="27">
        <v>161</v>
      </c>
      <c r="M6" s="36">
        <v>3</v>
      </c>
      <c r="N6" s="28">
        <v>1</v>
      </c>
      <c r="P6" s="8"/>
      <c r="R6" s="9"/>
      <c r="T6" s="8"/>
      <c r="V6" s="9"/>
      <c r="X6" s="8"/>
      <c r="Y6" s="9"/>
      <c r="AC6" s="7"/>
      <c r="AD6" s="7"/>
      <c r="AE6" s="7"/>
      <c r="AF6" s="7"/>
      <c r="AG6" s="7"/>
      <c r="AH6" s="7"/>
      <c r="AM6" s="7"/>
    </row>
    <row r="7" spans="2:42" s="6" customFormat="1" x14ac:dyDescent="0.3">
      <c r="B7" s="8"/>
      <c r="D7" s="25"/>
      <c r="E7" s="25"/>
      <c r="F7" s="9"/>
      <c r="H7" s="8"/>
      <c r="I7" s="9"/>
      <c r="K7" s="26">
        <v>173</v>
      </c>
      <c r="L7" s="27">
        <v>217</v>
      </c>
      <c r="M7" s="36">
        <f>(L7-K7)+1</f>
        <v>45</v>
      </c>
      <c r="N7" s="28">
        <v>1</v>
      </c>
      <c r="P7" s="8"/>
      <c r="R7" s="9"/>
      <c r="T7" s="8"/>
      <c r="V7" s="9"/>
      <c r="X7" s="8"/>
      <c r="Y7" s="9"/>
      <c r="AC7" s="7"/>
      <c r="AD7" s="7"/>
      <c r="AE7" s="7"/>
      <c r="AF7" s="7"/>
      <c r="AG7" s="7"/>
      <c r="AH7" s="7"/>
      <c r="AM7" s="7"/>
    </row>
    <row r="8" spans="2:42" s="6" customFormat="1" x14ac:dyDescent="0.3">
      <c r="B8" s="8"/>
      <c r="D8" s="25"/>
      <c r="E8" s="25"/>
      <c r="F8" s="9"/>
      <c r="H8" s="8"/>
      <c r="I8" s="9"/>
      <c r="K8" s="29">
        <v>256</v>
      </c>
      <c r="L8" s="30">
        <v>261</v>
      </c>
      <c r="M8" s="35">
        <v>6</v>
      </c>
      <c r="N8" s="31">
        <v>1</v>
      </c>
      <c r="P8" s="8"/>
      <c r="R8" s="9"/>
      <c r="T8" s="8"/>
      <c r="V8" s="9"/>
      <c r="X8" s="8"/>
      <c r="Y8" s="9"/>
      <c r="AC8" s="7"/>
      <c r="AD8" s="7"/>
      <c r="AE8" s="7"/>
      <c r="AF8" s="7"/>
      <c r="AG8" s="7"/>
      <c r="AH8" s="7"/>
      <c r="AM8" s="7"/>
    </row>
    <row r="9" spans="2:42" s="6" customFormat="1" x14ac:dyDescent="0.3">
      <c r="B9" s="8"/>
      <c r="D9" s="25"/>
      <c r="E9" s="25"/>
      <c r="F9" s="9"/>
      <c r="H9" s="8"/>
      <c r="I9" s="9"/>
      <c r="K9" s="26">
        <v>269</v>
      </c>
      <c r="L9" s="27">
        <v>283</v>
      </c>
      <c r="M9" s="36">
        <v>2</v>
      </c>
      <c r="N9" s="28">
        <v>1</v>
      </c>
      <c r="P9" s="8"/>
      <c r="R9" s="9"/>
      <c r="T9" s="8"/>
      <c r="V9" s="9"/>
      <c r="X9" s="8"/>
      <c r="Y9" s="9"/>
      <c r="AC9" s="7"/>
      <c r="AD9" s="7"/>
      <c r="AE9" s="7"/>
      <c r="AF9" s="7"/>
      <c r="AG9" s="7"/>
      <c r="AH9" s="7"/>
      <c r="AM9" s="7"/>
    </row>
    <row r="10" spans="2:42" s="6" customFormat="1" x14ac:dyDescent="0.3">
      <c r="B10" s="8"/>
      <c r="D10" s="25"/>
      <c r="E10" s="25"/>
      <c r="F10" s="9"/>
      <c r="H10" s="8"/>
      <c r="I10" s="9"/>
      <c r="K10" s="26">
        <v>306</v>
      </c>
      <c r="L10" s="27">
        <v>311</v>
      </c>
      <c r="M10" s="36">
        <v>6</v>
      </c>
      <c r="N10" s="28">
        <v>1</v>
      </c>
      <c r="P10" s="8"/>
      <c r="R10" s="9"/>
      <c r="T10" s="8"/>
      <c r="V10" s="9"/>
      <c r="X10" s="8"/>
      <c r="Y10" s="9"/>
      <c r="AC10" s="7"/>
      <c r="AD10" s="7"/>
      <c r="AE10" s="7"/>
      <c r="AF10" s="7"/>
      <c r="AG10" s="7"/>
      <c r="AH10" s="7"/>
      <c r="AM10" s="7"/>
    </row>
    <row r="11" spans="2:42" s="6" customFormat="1" x14ac:dyDescent="0.3">
      <c r="B11" s="8"/>
      <c r="D11" s="25"/>
      <c r="E11" s="25"/>
      <c r="F11" s="9"/>
      <c r="H11" s="8"/>
      <c r="I11" s="9"/>
      <c r="K11" s="26">
        <v>320</v>
      </c>
      <c r="L11" s="27">
        <v>326</v>
      </c>
      <c r="M11" s="36">
        <v>7</v>
      </c>
      <c r="N11" s="28">
        <v>1</v>
      </c>
      <c r="P11" s="8"/>
      <c r="R11" s="9"/>
      <c r="T11" s="8"/>
      <c r="V11" s="9"/>
      <c r="X11" s="8"/>
      <c r="Y11" s="9"/>
      <c r="AC11" s="7"/>
      <c r="AD11" s="7"/>
      <c r="AE11" s="7"/>
      <c r="AF11" s="7"/>
      <c r="AG11" s="7"/>
      <c r="AH11" s="7"/>
      <c r="AM11" s="7"/>
    </row>
    <row r="12" spans="2:42" s="6" customFormat="1" x14ac:dyDescent="0.3">
      <c r="B12" s="8"/>
      <c r="D12" s="25"/>
      <c r="E12" s="25"/>
      <c r="F12" s="9"/>
      <c r="H12" s="8"/>
      <c r="I12" s="9"/>
      <c r="K12" s="26">
        <v>361</v>
      </c>
      <c r="L12" s="27">
        <v>371</v>
      </c>
      <c r="M12" s="36">
        <f>(L12-K12)+1</f>
        <v>11</v>
      </c>
      <c r="N12" s="28">
        <v>1</v>
      </c>
      <c r="P12" s="8"/>
      <c r="R12" s="9"/>
      <c r="T12" s="8"/>
      <c r="V12" s="9"/>
      <c r="X12" s="8"/>
      <c r="Y12" s="9"/>
      <c r="AC12" s="7"/>
      <c r="AD12" s="7"/>
      <c r="AE12" s="7"/>
      <c r="AF12" s="7"/>
      <c r="AG12" s="7"/>
      <c r="AH12" s="7"/>
      <c r="AM12" s="7"/>
    </row>
    <row r="13" spans="2:42" s="6" customFormat="1" x14ac:dyDescent="0.3">
      <c r="B13" s="8"/>
      <c r="D13" s="25"/>
      <c r="E13" s="25"/>
      <c r="F13" s="9"/>
      <c r="H13" s="8"/>
      <c r="I13" s="9"/>
      <c r="K13" s="26">
        <v>396</v>
      </c>
      <c r="L13" s="27">
        <v>405</v>
      </c>
      <c r="M13" s="36">
        <f>(L13-K13)+1</f>
        <v>10</v>
      </c>
      <c r="N13" s="28">
        <v>1</v>
      </c>
      <c r="P13" s="8"/>
      <c r="R13" s="9"/>
      <c r="T13" s="8"/>
      <c r="V13" s="9"/>
      <c r="X13" s="8"/>
      <c r="Y13" s="9"/>
      <c r="AC13" s="7"/>
      <c r="AD13" s="7"/>
      <c r="AE13" s="7"/>
      <c r="AF13" s="7"/>
      <c r="AG13" s="7"/>
      <c r="AH13" s="7"/>
      <c r="AM13" s="7"/>
    </row>
    <row r="14" spans="2:42" s="6" customFormat="1" x14ac:dyDescent="0.3">
      <c r="B14" s="8"/>
      <c r="D14" s="25"/>
      <c r="E14" s="25"/>
      <c r="F14" s="9"/>
      <c r="H14" s="8"/>
      <c r="I14" s="9"/>
      <c r="K14" s="26">
        <v>416</v>
      </c>
      <c r="L14" s="27">
        <v>417</v>
      </c>
      <c r="M14" s="36">
        <v>2</v>
      </c>
      <c r="N14" s="28">
        <v>1</v>
      </c>
      <c r="P14" s="8"/>
      <c r="R14" s="9"/>
      <c r="T14" s="8"/>
      <c r="V14" s="9"/>
      <c r="X14" s="8"/>
      <c r="Y14" s="9"/>
      <c r="AC14" s="7"/>
      <c r="AD14" s="7"/>
      <c r="AE14" s="7"/>
      <c r="AF14" s="7"/>
      <c r="AG14" s="7"/>
      <c r="AH14" s="7"/>
      <c r="AM14" s="7"/>
    </row>
    <row r="15" spans="2:42" s="6" customFormat="1" x14ac:dyDescent="0.3">
      <c r="B15" s="8"/>
      <c r="D15" s="25"/>
      <c r="E15" s="25"/>
      <c r="F15" s="9"/>
      <c r="H15" s="8"/>
      <c r="I15" s="9"/>
      <c r="K15" s="26">
        <v>459</v>
      </c>
      <c r="L15" s="27">
        <v>464</v>
      </c>
      <c r="M15" s="36">
        <v>6</v>
      </c>
      <c r="N15" s="28">
        <v>1</v>
      </c>
      <c r="P15" s="8"/>
      <c r="R15" s="9"/>
      <c r="T15" s="8"/>
      <c r="V15" s="9"/>
      <c r="X15" s="8"/>
      <c r="Y15" s="9"/>
      <c r="AC15" s="7"/>
      <c r="AD15" s="7"/>
      <c r="AE15" s="7"/>
      <c r="AF15" s="7"/>
      <c r="AG15" s="7"/>
      <c r="AH15" s="7"/>
      <c r="AM15" s="7"/>
    </row>
    <row r="16" spans="2:42" s="6" customFormat="1" x14ac:dyDescent="0.3">
      <c r="B16" s="8"/>
      <c r="D16" s="25"/>
      <c r="E16" s="25"/>
      <c r="F16" s="9"/>
      <c r="H16" s="8"/>
      <c r="I16" s="9"/>
      <c r="K16" s="29">
        <v>470</v>
      </c>
      <c r="L16" s="30">
        <v>488</v>
      </c>
      <c r="M16" s="35">
        <f>(L16-K16)+1</f>
        <v>19</v>
      </c>
      <c r="N16" s="31">
        <v>1</v>
      </c>
      <c r="P16" s="8"/>
      <c r="R16" s="9"/>
      <c r="T16" s="8"/>
      <c r="V16" s="9"/>
      <c r="X16" s="8"/>
      <c r="Y16" s="9"/>
      <c r="AC16" s="7"/>
      <c r="AD16" s="7"/>
      <c r="AE16" s="7"/>
      <c r="AF16" s="7"/>
      <c r="AG16" s="7"/>
      <c r="AH16" s="7"/>
      <c r="AM16" s="7"/>
    </row>
    <row r="17" spans="2:42" s="6" customFormat="1" x14ac:dyDescent="0.3">
      <c r="B17" s="8"/>
      <c r="D17" s="25"/>
      <c r="E17" s="25"/>
      <c r="F17" s="9"/>
      <c r="H17" s="8"/>
      <c r="I17" s="9"/>
      <c r="K17" s="26">
        <v>505</v>
      </c>
      <c r="L17" s="27">
        <v>508</v>
      </c>
      <c r="M17" s="36">
        <v>4</v>
      </c>
      <c r="N17" s="28">
        <v>1</v>
      </c>
      <c r="P17" s="8"/>
      <c r="R17" s="9"/>
      <c r="T17" s="8"/>
      <c r="V17" s="9"/>
      <c r="X17" s="8"/>
      <c r="Y17" s="9"/>
      <c r="AC17" s="7"/>
      <c r="AD17" s="7"/>
      <c r="AE17" s="7"/>
      <c r="AF17" s="7"/>
      <c r="AG17" s="7"/>
      <c r="AH17" s="7"/>
      <c r="AM17" s="7"/>
    </row>
    <row r="18" spans="2:42" s="6" customFormat="1" x14ac:dyDescent="0.3">
      <c r="B18" s="8"/>
      <c r="D18" s="25"/>
      <c r="E18" s="25"/>
      <c r="F18" s="9"/>
      <c r="H18" s="8"/>
      <c r="I18" s="9"/>
      <c r="K18" s="26">
        <v>512</v>
      </c>
      <c r="L18" s="27">
        <v>518</v>
      </c>
      <c r="M18" s="36">
        <v>7</v>
      </c>
      <c r="N18" s="28">
        <v>1</v>
      </c>
      <c r="P18" s="8"/>
      <c r="R18" s="9"/>
      <c r="T18" s="8"/>
      <c r="V18" s="9"/>
      <c r="X18" s="8"/>
      <c r="Y18" s="9"/>
      <c r="AC18" s="7"/>
      <c r="AD18" s="7"/>
      <c r="AE18" s="7"/>
      <c r="AF18" s="7"/>
      <c r="AG18" s="7"/>
      <c r="AH18" s="7"/>
      <c r="AM18" s="7"/>
    </row>
    <row r="19" spans="2:42" s="6" customFormat="1" x14ac:dyDescent="0.3">
      <c r="B19" s="8"/>
      <c r="D19" s="25"/>
      <c r="E19" s="25"/>
      <c r="F19" s="9"/>
      <c r="H19" s="8"/>
      <c r="I19" s="9"/>
      <c r="K19" s="26">
        <v>591</v>
      </c>
      <c r="L19" s="27">
        <v>596</v>
      </c>
      <c r="M19" s="36">
        <v>6</v>
      </c>
      <c r="N19" s="28">
        <v>1</v>
      </c>
      <c r="P19" s="8"/>
      <c r="R19" s="9"/>
      <c r="T19" s="8"/>
      <c r="V19" s="9"/>
      <c r="X19" s="8"/>
      <c r="Y19" s="9"/>
      <c r="AC19" s="7"/>
      <c r="AD19" s="7"/>
      <c r="AE19" s="7"/>
      <c r="AF19" s="7"/>
      <c r="AG19" s="7"/>
      <c r="AH19" s="7"/>
      <c r="AM19" s="7"/>
    </row>
    <row r="20" spans="2:42" s="6" customFormat="1" x14ac:dyDescent="0.3">
      <c r="B20" s="8"/>
      <c r="D20" s="25"/>
      <c r="E20" s="25"/>
      <c r="F20" s="9"/>
      <c r="H20" s="8"/>
      <c r="I20" s="9"/>
      <c r="K20" s="26">
        <v>598</v>
      </c>
      <c r="L20" s="27">
        <v>599</v>
      </c>
      <c r="M20" s="36">
        <v>2</v>
      </c>
      <c r="N20" s="28">
        <v>1</v>
      </c>
      <c r="P20" s="8"/>
      <c r="R20" s="9"/>
      <c r="T20" s="8"/>
      <c r="V20" s="9"/>
      <c r="X20" s="8"/>
      <c r="Y20" s="9"/>
      <c r="AC20" s="7"/>
      <c r="AD20" s="7"/>
      <c r="AE20" s="7"/>
      <c r="AF20" s="7"/>
      <c r="AG20" s="7"/>
      <c r="AH20" s="7"/>
      <c r="AM20" s="7"/>
    </row>
    <row r="21" spans="2:42" s="6" customFormat="1" x14ac:dyDescent="0.3">
      <c r="B21" s="10"/>
      <c r="C21" s="11"/>
      <c r="D21" s="11"/>
      <c r="E21" s="11"/>
      <c r="F21" s="12"/>
      <c r="H21" s="10"/>
      <c r="I21" s="12"/>
      <c r="K21" s="10"/>
      <c r="L21" s="11"/>
      <c r="M21" s="11"/>
      <c r="N21" s="12"/>
      <c r="P21" s="10"/>
      <c r="Q21" s="11"/>
      <c r="R21" s="12"/>
      <c r="T21" s="10"/>
      <c r="U21" s="11"/>
      <c r="V21" s="12"/>
      <c r="X21" s="10"/>
      <c r="Y21" s="12"/>
      <c r="AC21" s="7"/>
      <c r="AD21" s="7"/>
      <c r="AE21" s="7"/>
      <c r="AF21" s="7"/>
      <c r="AG21" s="7"/>
      <c r="AH21" s="7"/>
      <c r="AM21" s="7"/>
    </row>
    <row r="23" spans="2:42" s="6" customFormat="1" x14ac:dyDescent="0.3">
      <c r="D23" s="6">
        <f>SUM(D4:D21)</f>
        <v>4</v>
      </c>
      <c r="F23" s="6">
        <f>SUM(F4:F21)</f>
        <v>2</v>
      </c>
      <c r="I23" s="6">
        <f>SUM(I4:I21)</f>
        <v>0</v>
      </c>
      <c r="M23" s="6">
        <f>SUM(M4:M21)</f>
        <v>248</v>
      </c>
      <c r="N23" s="6">
        <f>SUM(N4:N21)</f>
        <v>17</v>
      </c>
      <c r="R23" s="6">
        <f>SUM(R4:R21)</f>
        <v>0</v>
      </c>
      <c r="V23" s="6">
        <f>SUM(V4:V21)</f>
        <v>0</v>
      </c>
      <c r="Y23" s="6">
        <f>SUM(Y4:Y21)</f>
        <v>0</v>
      </c>
      <c r="AA23" s="6">
        <f>SUM(AA4:AA21)</f>
        <v>600</v>
      </c>
      <c r="AB23" s="6">
        <f>AA23-(R23+V23+Y23)</f>
        <v>600</v>
      </c>
      <c r="AC23" s="7">
        <f>((D23+I23)/AB23)*100</f>
        <v>0.66666666666666674</v>
      </c>
      <c r="AD23" s="7">
        <f>100-AC23</f>
        <v>99.333333333333329</v>
      </c>
      <c r="AE23" s="7">
        <f>(M23/AB23)*100</f>
        <v>41.333333333333336</v>
      </c>
      <c r="AF23" s="7">
        <f>B4/120</f>
        <v>2.0916666666666668</v>
      </c>
      <c r="AG23" s="7" t="s">
        <v>31</v>
      </c>
      <c r="AH23" s="7" t="s">
        <v>31</v>
      </c>
      <c r="AI23" s="6">
        <f>I23</f>
        <v>0</v>
      </c>
      <c r="AJ23" s="6" t="s">
        <v>31</v>
      </c>
      <c r="AK23" s="6" t="s">
        <v>31</v>
      </c>
      <c r="AL23" s="6">
        <f>F23+I23</f>
        <v>2</v>
      </c>
      <c r="AM23" s="7">
        <f>(SUM(F25:F26)/AL23)*100</f>
        <v>100</v>
      </c>
      <c r="AN23" s="7">
        <f>(SUM(F25:F26)/N23)*100</f>
        <v>11.76470588235294</v>
      </c>
      <c r="AO23" s="6">
        <f>(AVERAGE(M8,M16)/2)</f>
        <v>6.25</v>
      </c>
      <c r="AP23" s="6">
        <f>AVERAGE(D4:D5)/2</f>
        <v>1</v>
      </c>
    </row>
    <row r="25" spans="2:42" ht="26" x14ac:dyDescent="0.3">
      <c r="B25" s="21" t="s">
        <v>27</v>
      </c>
      <c r="F25" s="6">
        <v>2</v>
      </c>
    </row>
    <row r="26" spans="2:42" ht="26" x14ac:dyDescent="0.3">
      <c r="B26" s="22" t="s">
        <v>28</v>
      </c>
      <c r="F26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9"/>
  <sheetViews>
    <sheetView tabSelected="1" workbookViewId="0">
      <selection activeCell="F4" sqref="F4:F9"/>
    </sheetView>
  </sheetViews>
  <sheetFormatPr baseColWidth="10" defaultRowHeight="15" x14ac:dyDescent="0.2"/>
  <cols>
    <col min="1" max="1" width="3.33203125" customWidth="1"/>
    <col min="14" max="14" width="13" customWidth="1"/>
    <col min="15" max="15" width="8.83203125" bestFit="1" customWidth="1"/>
  </cols>
  <sheetData>
    <row r="1" spans="2:16" ht="11" customHeight="1" x14ac:dyDescent="0.2"/>
    <row r="2" spans="2:16" ht="80" x14ac:dyDescent="0.2">
      <c r="B2" s="3" t="s">
        <v>15</v>
      </c>
      <c r="C2" s="2" t="s">
        <v>20</v>
      </c>
      <c r="D2" s="2" t="s">
        <v>22</v>
      </c>
      <c r="E2" s="2" t="s">
        <v>21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23</v>
      </c>
      <c r="L2" s="23" t="s">
        <v>29</v>
      </c>
      <c r="M2" s="24" t="s">
        <v>24</v>
      </c>
      <c r="N2" s="2" t="s">
        <v>30</v>
      </c>
      <c r="O2" s="23" t="s">
        <v>33</v>
      </c>
      <c r="P2" s="2" t="s">
        <v>34</v>
      </c>
    </row>
    <row r="3" spans="2:16" x14ac:dyDescent="0.2">
      <c r="B3">
        <v>1</v>
      </c>
      <c r="C3" s="1">
        <v>2</v>
      </c>
      <c r="D3" s="1">
        <v>98</v>
      </c>
      <c r="E3" s="1">
        <v>0</v>
      </c>
      <c r="F3" s="1" t="s">
        <v>31</v>
      </c>
      <c r="G3" s="1">
        <v>0.41666666666666669</v>
      </c>
      <c r="H3" s="1">
        <v>0.3</v>
      </c>
      <c r="I3">
        <v>1</v>
      </c>
      <c r="J3">
        <v>0</v>
      </c>
      <c r="K3">
        <v>0</v>
      </c>
      <c r="L3">
        <v>1</v>
      </c>
      <c r="M3" s="1">
        <v>0</v>
      </c>
      <c r="N3" s="1" t="s">
        <v>31</v>
      </c>
      <c r="O3" t="s">
        <v>31</v>
      </c>
      <c r="P3" t="s">
        <v>31</v>
      </c>
    </row>
    <row r="4" spans="2:16" x14ac:dyDescent="0.2">
      <c r="B4">
        <v>3</v>
      </c>
      <c r="C4" s="1">
        <v>2.833333333333333</v>
      </c>
      <c r="D4" s="1">
        <v>97.166666666666671</v>
      </c>
      <c r="E4" s="1">
        <v>12.5</v>
      </c>
      <c r="F4" s="1">
        <v>0.95833333333333337</v>
      </c>
      <c r="G4" s="1" t="s">
        <v>31</v>
      </c>
      <c r="H4" s="1" t="s">
        <v>31</v>
      </c>
      <c r="I4">
        <v>0</v>
      </c>
      <c r="J4" t="s">
        <v>31</v>
      </c>
      <c r="K4" t="s">
        <v>31</v>
      </c>
      <c r="L4">
        <v>9</v>
      </c>
      <c r="M4" s="1">
        <v>44.444444444444443</v>
      </c>
      <c r="N4" s="1">
        <v>44.444444444444443</v>
      </c>
      <c r="O4" s="1">
        <v>9.1666666666666661</v>
      </c>
      <c r="P4" s="1">
        <v>0.94</v>
      </c>
    </row>
    <row r="5" spans="2:16" x14ac:dyDescent="0.2">
      <c r="B5">
        <v>4</v>
      </c>
      <c r="C5" s="1">
        <v>7.291666666666667</v>
      </c>
      <c r="D5" s="1">
        <v>92.708333333333329</v>
      </c>
      <c r="E5" s="1">
        <v>21.354166666666664</v>
      </c>
      <c r="F5" s="1">
        <v>0.05</v>
      </c>
      <c r="G5" s="1">
        <v>6.6666666666666666E-2</v>
      </c>
      <c r="H5" s="1" t="s">
        <v>31</v>
      </c>
      <c r="I5">
        <v>2</v>
      </c>
      <c r="J5">
        <v>2</v>
      </c>
      <c r="K5">
        <v>100</v>
      </c>
      <c r="L5">
        <v>27</v>
      </c>
      <c r="M5" s="1">
        <v>44.444444444444443</v>
      </c>
      <c r="N5" s="1">
        <v>57.142857142857139</v>
      </c>
      <c r="O5" s="1">
        <v>3.25</v>
      </c>
      <c r="P5" s="1">
        <v>0.8</v>
      </c>
    </row>
    <row r="6" spans="2:16" x14ac:dyDescent="0.2">
      <c r="B6">
        <v>5</v>
      </c>
      <c r="C6" s="1">
        <v>1.3333333333333335</v>
      </c>
      <c r="D6" s="1">
        <v>98.666666666666671</v>
      </c>
      <c r="E6" s="1">
        <v>24.166666666666668</v>
      </c>
      <c r="F6" s="1">
        <v>1.1666666666666667</v>
      </c>
      <c r="G6" s="1" t="s">
        <v>31</v>
      </c>
      <c r="H6" s="1" t="s">
        <v>31</v>
      </c>
      <c r="I6">
        <v>0</v>
      </c>
      <c r="J6" t="s">
        <v>31</v>
      </c>
      <c r="K6" t="s">
        <v>31</v>
      </c>
      <c r="L6">
        <v>6</v>
      </c>
      <c r="M6" s="1">
        <v>83.333333333333343</v>
      </c>
      <c r="N6" s="1">
        <v>26.315789473684209</v>
      </c>
      <c r="O6" s="1">
        <v>7.1</v>
      </c>
      <c r="P6" s="1">
        <v>0.67</v>
      </c>
    </row>
    <row r="7" spans="2:16" x14ac:dyDescent="0.2">
      <c r="B7">
        <v>6</v>
      </c>
      <c r="C7" s="1">
        <v>17.777777777777779</v>
      </c>
      <c r="D7" s="1">
        <v>82.222222222222229</v>
      </c>
      <c r="E7" s="1">
        <v>0</v>
      </c>
      <c r="F7" s="1">
        <v>0.26666666666666666</v>
      </c>
      <c r="G7" s="1">
        <v>0.375</v>
      </c>
      <c r="H7" s="1">
        <v>1.8333333333333333</v>
      </c>
      <c r="I7">
        <v>1</v>
      </c>
      <c r="J7">
        <v>0</v>
      </c>
      <c r="K7">
        <v>0</v>
      </c>
      <c r="L7">
        <v>3</v>
      </c>
      <c r="M7" s="1">
        <v>0</v>
      </c>
      <c r="N7" s="1" t="s">
        <v>31</v>
      </c>
      <c r="O7" t="s">
        <v>31</v>
      </c>
      <c r="P7" s="1">
        <v>1.75</v>
      </c>
    </row>
    <row r="8" spans="2:16" x14ac:dyDescent="0.2">
      <c r="B8">
        <v>7</v>
      </c>
      <c r="C8" s="1">
        <v>4.3333333333333339</v>
      </c>
      <c r="D8" s="1">
        <v>95.666666666666671</v>
      </c>
      <c r="E8" s="1">
        <v>14.333333333333334</v>
      </c>
      <c r="F8" s="1">
        <v>0.19166666666666668</v>
      </c>
      <c r="G8" s="1" t="s">
        <v>31</v>
      </c>
      <c r="H8" s="1" t="s">
        <v>31</v>
      </c>
      <c r="I8">
        <v>0</v>
      </c>
      <c r="J8" t="s">
        <v>31</v>
      </c>
      <c r="K8" t="s">
        <v>31</v>
      </c>
      <c r="L8">
        <v>11</v>
      </c>
      <c r="M8" s="1">
        <v>36.363636363636367</v>
      </c>
      <c r="N8" s="1">
        <v>20</v>
      </c>
      <c r="O8" s="1">
        <v>1.125</v>
      </c>
      <c r="P8" s="1">
        <v>1.18</v>
      </c>
    </row>
    <row r="9" spans="2:16" x14ac:dyDescent="0.2">
      <c r="B9">
        <v>8</v>
      </c>
      <c r="C9" s="1">
        <v>0.66666666666666674</v>
      </c>
      <c r="D9" s="1">
        <v>99.333333333333329</v>
      </c>
      <c r="E9" s="1">
        <v>31.166666666666664</v>
      </c>
      <c r="F9" s="1">
        <v>2.0916666666666668</v>
      </c>
      <c r="G9" s="1" t="s">
        <v>31</v>
      </c>
      <c r="H9" s="1" t="s">
        <v>31</v>
      </c>
      <c r="I9">
        <v>0</v>
      </c>
      <c r="J9" t="s">
        <v>31</v>
      </c>
      <c r="K9" t="s">
        <v>31</v>
      </c>
      <c r="L9">
        <v>2</v>
      </c>
      <c r="M9" s="1">
        <v>100</v>
      </c>
      <c r="N9" s="1">
        <v>5.1282051282051277</v>
      </c>
      <c r="O9">
        <v>6.25</v>
      </c>
      <c r="P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2024-10-01T18:21:41Z</dcterms:modified>
</cp:coreProperties>
</file>