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5/Behavior Worksheets/"/>
    </mc:Choice>
  </mc:AlternateContent>
  <xr:revisionPtr revIDLastSave="0" documentId="13_ncr:1_{87C18BD2-5651-FC4D-966D-5192DA75953A}" xr6:coauthVersionLast="47" xr6:coauthVersionMax="47" xr10:uidLastSave="{00000000-0000-0000-0000-000000000000}"/>
  <bookViews>
    <workbookView xWindow="-3760" yWindow="-21220" windowWidth="34640" windowHeight="20020" activeTab="8" xr2:uid="{E8647115-4527-472B-9C5C-A7FAAB6ACF7F}"/>
  </bookViews>
  <sheets>
    <sheet name="Worm 1" sheetId="3" r:id="rId1"/>
    <sheet name="Worm 2" sheetId="8" r:id="rId2"/>
    <sheet name="Worm 3" sheetId="9" r:id="rId3"/>
    <sheet name="Worm 4" sheetId="10" r:id="rId4"/>
    <sheet name="Worm 5" sheetId="11" r:id="rId5"/>
    <sheet name="Worm 6" sheetId="12" r:id="rId6"/>
    <sheet name="Worm 7" sheetId="13" r:id="rId7"/>
    <sheet name="Worm 8" sheetId="14" r:id="rId8"/>
    <sheet name="Compile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4" i="13"/>
  <c r="E5" i="12"/>
  <c r="E6" i="12"/>
  <c r="E7" i="12"/>
  <c r="E8" i="12"/>
  <c r="E9" i="12"/>
  <c r="E4" i="12"/>
  <c r="E5" i="11"/>
  <c r="E4" i="11"/>
  <c r="E5" i="10"/>
  <c r="E6" i="10"/>
  <c r="E4" i="10"/>
  <c r="E5" i="8"/>
  <c r="E6" i="8"/>
  <c r="E7" i="8"/>
  <c r="E8" i="8"/>
  <c r="E4" i="8"/>
  <c r="E5" i="3"/>
  <c r="E6" i="3"/>
  <c r="E7" i="3"/>
  <c r="E8" i="3"/>
  <c r="E9" i="3"/>
  <c r="E10" i="3"/>
  <c r="E11" i="3"/>
  <c r="E12" i="3"/>
  <c r="E13" i="3"/>
  <c r="E14" i="3"/>
  <c r="E15" i="3"/>
  <c r="E16" i="3"/>
  <c r="E4" i="3"/>
  <c r="AF24" i="13" l="1"/>
  <c r="M8" i="13"/>
  <c r="M7" i="13"/>
  <c r="AO24" i="13" s="1"/>
  <c r="M6" i="13"/>
  <c r="M5" i="13"/>
  <c r="M4" i="13"/>
  <c r="AF12" i="12"/>
  <c r="AF8" i="11"/>
  <c r="AH9" i="10"/>
  <c r="AF9" i="10"/>
  <c r="AH11" i="8"/>
  <c r="AF11" i="8"/>
  <c r="D5" i="8"/>
  <c r="D6" i="8"/>
  <c r="D7" i="8"/>
  <c r="D8" i="8"/>
  <c r="D4" i="8"/>
  <c r="AH19" i="3"/>
  <c r="AF19" i="3"/>
  <c r="V4" i="3"/>
  <c r="M6" i="3"/>
  <c r="AO19" i="3" s="1"/>
  <c r="M5" i="3"/>
  <c r="M4" i="3"/>
  <c r="R4" i="13"/>
  <c r="AH24" i="13" s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4" i="13"/>
  <c r="R4" i="12"/>
  <c r="R12" i="12" s="1"/>
  <c r="D5" i="12"/>
  <c r="D6" i="12"/>
  <c r="D7" i="12"/>
  <c r="D8" i="12"/>
  <c r="D9" i="12"/>
  <c r="D4" i="12"/>
  <c r="R4" i="11"/>
  <c r="AH8" i="11" s="1"/>
  <c r="D5" i="11"/>
  <c r="D4" i="11"/>
  <c r="AG24" i="13"/>
  <c r="AA24" i="13"/>
  <c r="Y24" i="13"/>
  <c r="V24" i="13"/>
  <c r="R24" i="13"/>
  <c r="N24" i="13"/>
  <c r="AN24" i="13" s="1"/>
  <c r="I24" i="13"/>
  <c r="AI24" i="13" s="1"/>
  <c r="AK24" i="13" s="1"/>
  <c r="F24" i="13"/>
  <c r="AL24" i="13" s="1"/>
  <c r="AM24" i="13" s="1"/>
  <c r="AG12" i="12"/>
  <c r="AA12" i="12"/>
  <c r="Y12" i="12"/>
  <c r="V12" i="12"/>
  <c r="N12" i="12"/>
  <c r="M12" i="12"/>
  <c r="I12" i="12"/>
  <c r="AI12" i="12" s="1"/>
  <c r="AK12" i="12" s="1"/>
  <c r="F12" i="12"/>
  <c r="R4" i="10"/>
  <c r="D5" i="10"/>
  <c r="D6" i="10"/>
  <c r="D4" i="10"/>
  <c r="AP9" i="10" s="1"/>
  <c r="R4" i="9"/>
  <c r="AH7" i="9" s="1"/>
  <c r="R5" i="8"/>
  <c r="R4" i="8"/>
  <c r="R5" i="3"/>
  <c r="R4" i="3"/>
  <c r="D5" i="3"/>
  <c r="D6" i="3"/>
  <c r="D7" i="3"/>
  <c r="D8" i="3"/>
  <c r="D9" i="3"/>
  <c r="D10" i="3"/>
  <c r="D11" i="3"/>
  <c r="D12" i="3"/>
  <c r="D13" i="3"/>
  <c r="D14" i="3"/>
  <c r="D15" i="3"/>
  <c r="D16" i="3"/>
  <c r="D4" i="3"/>
  <c r="AP24" i="13" l="1"/>
  <c r="AH12" i="12"/>
  <c r="AP12" i="12"/>
  <c r="AP8" i="11"/>
  <c r="AP11" i="8"/>
  <c r="AP19" i="3"/>
  <c r="M24" i="13"/>
  <c r="D12" i="12"/>
  <c r="AB24" i="13"/>
  <c r="D24" i="13"/>
  <c r="AB12" i="12"/>
  <c r="AE12" i="12" s="1"/>
  <c r="AL12" i="12"/>
  <c r="AM12" i="12" s="1"/>
  <c r="AG8" i="11"/>
  <c r="AA8" i="11"/>
  <c r="Y8" i="11"/>
  <c r="V8" i="11"/>
  <c r="R8" i="11"/>
  <c r="N8" i="11"/>
  <c r="M8" i="11"/>
  <c r="I8" i="11"/>
  <c r="F8" i="11"/>
  <c r="D8" i="11"/>
  <c r="AG9" i="10"/>
  <c r="AA9" i="10"/>
  <c r="Y9" i="10"/>
  <c r="V9" i="10"/>
  <c r="R9" i="10"/>
  <c r="N9" i="10"/>
  <c r="M9" i="10"/>
  <c r="I9" i="10"/>
  <c r="F9" i="10"/>
  <c r="AL9" i="10" s="1"/>
  <c r="AM9" i="10" s="1"/>
  <c r="D9" i="10"/>
  <c r="AG7" i="9"/>
  <c r="AA7" i="9"/>
  <c r="Y7" i="9"/>
  <c r="V7" i="9"/>
  <c r="R7" i="9"/>
  <c r="N7" i="9"/>
  <c r="M7" i="9"/>
  <c r="I7" i="9"/>
  <c r="F7" i="9"/>
  <c r="D7" i="9"/>
  <c r="AG11" i="8"/>
  <c r="AA11" i="8"/>
  <c r="Y11" i="8"/>
  <c r="V11" i="8"/>
  <c r="R11" i="8"/>
  <c r="N11" i="8"/>
  <c r="M11" i="8"/>
  <c r="I11" i="8"/>
  <c r="AI11" i="8" s="1"/>
  <c r="AK11" i="8" s="1"/>
  <c r="F11" i="8"/>
  <c r="D11" i="8"/>
  <c r="F19" i="3"/>
  <c r="AG19" i="3"/>
  <c r="AA19" i="3"/>
  <c r="Y19" i="3"/>
  <c r="V19" i="3"/>
  <c r="R19" i="3"/>
  <c r="M19" i="3"/>
  <c r="N19" i="3"/>
  <c r="AN19" i="3" s="1"/>
  <c r="I19" i="3"/>
  <c r="AI19" i="3" s="1"/>
  <c r="AK19" i="3" s="1"/>
  <c r="D19" i="3"/>
  <c r="AE24" i="13" l="1"/>
  <c r="AC24" i="13"/>
  <c r="AD24" i="13" s="1"/>
  <c r="AC12" i="12"/>
  <c r="AD12" i="12" s="1"/>
  <c r="AB8" i="11"/>
  <c r="AL8" i="11"/>
  <c r="AM8" i="11" s="1"/>
  <c r="AB9" i="10"/>
  <c r="AE9" i="10" s="1"/>
  <c r="AB7" i="9"/>
  <c r="AC7" i="9" s="1"/>
  <c r="AD7" i="9" s="1"/>
  <c r="AL7" i="9"/>
  <c r="AM7" i="9" s="1"/>
  <c r="AB11" i="8"/>
  <c r="AE11" i="8" s="1"/>
  <c r="AL11" i="8"/>
  <c r="AM11" i="8" s="1"/>
  <c r="AL19" i="3"/>
  <c r="AM19" i="3" s="1"/>
  <c r="AE8" i="11"/>
  <c r="AC8" i="11"/>
  <c r="AD8" i="11" s="1"/>
  <c r="AI8" i="11"/>
  <c r="AK8" i="11" s="1"/>
  <c r="AC9" i="10"/>
  <c r="AD9" i="10" s="1"/>
  <c r="AI9" i="10"/>
  <c r="AK9" i="10" s="1"/>
  <c r="AI7" i="9"/>
  <c r="AK7" i="9" s="1"/>
  <c r="AB19" i="3"/>
  <c r="AE19" i="3" s="1"/>
  <c r="AC11" i="8" l="1"/>
  <c r="AD11" i="8" s="1"/>
  <c r="AE7" i="9"/>
  <c r="AC19" i="3"/>
  <c r="AD19" i="3" s="1"/>
</calcChain>
</file>

<file path=xl/sharedStrings.xml><?xml version="1.0" encoding="utf-8"?>
<sst xmlns="http://schemas.openxmlformats.org/spreadsheetml/2006/main" count="348" uniqueCount="36">
  <si>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</si>
  <si>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</si>
  <si>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</si>
  <si>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</si>
  <si>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</si>
  <si>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</si>
  <si>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</si>
  <si>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</si>
  <si>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</si>
  <si>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</si>
  <si>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</si>
  <si>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Time to successful completion</t>
  </si>
  <si>
    <t>Total number of attempts</t>
  </si>
  <si>
    <t>Number of aborted attempts</t>
  </si>
  <si>
    <t>Worm ID</t>
  </si>
  <si>
    <t>Not visible in crevice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</si>
  <si>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</si>
  <si>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</si>
  <si>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</si>
  <si>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</si>
  <si>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</si>
  <si>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</si>
  <si>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</si>
  <si>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</si>
  <si>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</si>
  <si>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</si>
  <si>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Number of 
pushing bouts and punctures</t>
  </si>
  <si>
    <t xml:space="preserve">% of 
reversals preceeded by a push/puncture </t>
  </si>
  <si>
    <t>exclude; spent a lot of time in the beginning trying to get under hair? or something on the surface of the skin</t>
  </si>
  <si>
    <t>N/A</t>
  </si>
  <si>
    <t>No. of reversal bouts after push</t>
  </si>
  <si>
    <t>No. of reversal bouts after puncture</t>
  </si>
  <si>
    <t>Average reversal time after
 a push or puncture</t>
  </si>
  <si>
    <t>Average push 
bout duration</t>
  </si>
  <si>
    <t>Bout duration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</si>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</sst>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3" fillId="9" borderId="4" xfId="0" applyFont="1" applyFill="1" applyBorder="1"/>
    <xf numFmtId="0" fontId="3" fillId="9" borderId="0" xfId="0" applyFont="1" applyFill="1"/>
    <xf numFmtId="0" fontId="3" fillId="9" borderId="5" xfId="0" applyFont="1" applyFill="1" applyBorder="1"/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P22"/>
  <sheetViews>
    <sheetView zoomScale="50" workbookViewId="0">
      <selection activeCell="AF2" sqref="AF2"/>
    </sheetView>
  </sheetViews>
  <sheetFormatPr baseColWidth="10" defaultColWidth="8.83203125" defaultRowHeight="24" x14ac:dyDescent="0.3"/>
  <cols>
    <col min="1" max="1" width="2.83203125" style="7" customWidth="1"/>
    <col min="2" max="2" width="17.5" style="7" bestFit="1" customWidth="1"/>
    <col min="3" max="3" width="16.1640625" style="7" bestFit="1" customWidth="1"/>
    <col min="4" max="4" width="18.1640625" style="7" bestFit="1" customWidth="1"/>
    <col min="5" max="5" width="18.1640625" style="7" customWidth="1"/>
    <col min="6" max="6" width="16.1640625" style="7" bestFit="1" customWidth="1"/>
    <col min="7" max="7" width="3.6640625" style="7" customWidth="1"/>
    <col min="8" max="8" width="21.1640625" style="7" bestFit="1" customWidth="1"/>
    <col min="9" max="9" width="14.1640625" style="7" bestFit="1" customWidth="1"/>
    <col min="10" max="10" width="4.83203125" style="7" customWidth="1"/>
    <col min="11" max="11" width="17.5" style="7" bestFit="1" customWidth="1"/>
    <col min="12" max="12" width="16.1640625" style="7" bestFit="1" customWidth="1"/>
    <col min="13" max="13" width="18.1640625" style="7" bestFit="1" customWidth="1"/>
    <col min="14" max="14" width="12.83203125" style="7" bestFit="1" customWidth="1"/>
    <col min="15" max="15" width="4.6640625" style="7" customWidth="1"/>
    <col min="16" max="16" width="17.5" style="7" bestFit="1" customWidth="1"/>
    <col min="17" max="17" width="16.1640625" style="7" bestFit="1" customWidth="1"/>
    <col min="18" max="18" width="18.1640625" style="7" bestFit="1" customWidth="1"/>
    <col min="19" max="19" width="5.83203125" style="7" customWidth="1"/>
    <col min="20" max="20" width="18.83203125" style="7" bestFit="1" customWidth="1"/>
    <col min="21" max="21" width="16.1640625" style="7" bestFit="1" customWidth="1"/>
    <col min="22" max="22" width="18.1640625" style="7" bestFit="1" customWidth="1"/>
    <col min="23" max="23" width="5" style="7" customWidth="1"/>
    <col min="24" max="24" width="21.1640625" style="7" bestFit="1" customWidth="1"/>
    <col min="25" max="25" width="14.1640625" style="7" bestFit="1" customWidth="1"/>
    <col min="26" max="26" width="5.83203125" style="7" customWidth="1"/>
    <col min="27" max="27" width="40.6640625" style="7" bestFit="1" customWidth="1"/>
    <col min="28" max="28" width="19.6640625" style="7" bestFit="1" customWidth="1"/>
    <col min="29" max="29" width="34.5" style="8" customWidth="1"/>
    <col min="30" max="30" width="20.5" style="8" customWidth="1"/>
    <col min="31" max="31" width="22" style="8" bestFit="1" customWidth="1"/>
    <col min="32" max="32" width="11" style="8" bestFit="1" customWidth="1"/>
    <col min="33" max="33" width="14.1640625" style="8" customWidth="1"/>
    <col min="34" max="34" width="16.83203125" style="8" bestFit="1" customWidth="1"/>
    <col min="35" max="36" width="14.83203125" style="7" bestFit="1" customWidth="1"/>
    <col min="37" max="37" width="13.5" style="7" bestFit="1" customWidth="1"/>
    <col min="38" max="38" width="20.83203125" style="7" bestFit="1" customWidth="1"/>
    <col min="39" max="39" width="29" style="8" bestFit="1" customWidth="1"/>
    <col min="40" max="40" width="29.1640625" style="7" bestFit="1" customWidth="1"/>
    <col min="41" max="41" width="27.5" style="8" bestFit="1" customWidth="1"/>
    <col min="42" max="42" width="19.1640625" style="8" bestFit="1" customWidth="1"/>
    <col min="43" max="16384" width="8.83203125" style="7"/>
  </cols>
  <sheetData>
    <row r="2" spans="2:42" ht="81" customHeight="1" x14ac:dyDescent="0.3">
      <c r="B2" s="41" t="s">
        <v>0</v>
      </c>
      <c r="C2" s="42"/>
      <c r="D2" s="42"/>
      <c r="E2" s="42"/>
      <c r="F2" s="43"/>
      <c r="G2" s="15"/>
      <c r="H2" s="44" t="s">
        <v>4</v>
      </c>
      <c r="I2" s="45"/>
      <c r="J2" s="15"/>
      <c r="K2" s="46" t="s">
        <v>16</v>
      </c>
      <c r="L2" s="47"/>
      <c r="M2" s="47"/>
      <c r="N2" s="48"/>
      <c r="O2" s="15"/>
      <c r="P2" s="49" t="s">
        <v>7</v>
      </c>
      <c r="Q2" s="50"/>
      <c r="R2" s="51"/>
      <c r="S2" s="15"/>
      <c r="T2" s="52" t="s">
        <v>15</v>
      </c>
      <c r="U2" s="53"/>
      <c r="V2" s="54"/>
      <c r="W2" s="15"/>
      <c r="X2" s="39" t="s">
        <v>8</v>
      </c>
      <c r="Y2" s="40"/>
      <c r="Z2" s="15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26</v>
      </c>
      <c r="AM2" s="5" t="s">
        <v>23</v>
      </c>
      <c r="AN2" s="5" t="s">
        <v>27</v>
      </c>
      <c r="AO2" s="5" t="s">
        <v>32</v>
      </c>
      <c r="AP2" s="5" t="s">
        <v>33</v>
      </c>
    </row>
    <row r="3" spans="2:42" s="20" customFormat="1" x14ac:dyDescent="0.3">
      <c r="B3" s="14" t="s">
        <v>1</v>
      </c>
      <c r="C3" s="15" t="s">
        <v>2</v>
      </c>
      <c r="D3" s="15" t="s">
        <v>3</v>
      </c>
      <c r="E3" s="37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  <c r="AM3" s="21"/>
      <c r="AO3" s="21"/>
      <c r="AP3" s="21"/>
    </row>
    <row r="4" spans="2:42" x14ac:dyDescent="0.3">
      <c r="B4" s="9">
        <v>111</v>
      </c>
      <c r="C4" s="7">
        <v>111</v>
      </c>
      <c r="D4" s="7">
        <f>(C4-B4)+1</f>
        <v>1</v>
      </c>
      <c r="E4" s="7">
        <f>D4/2</f>
        <v>0.5</v>
      </c>
      <c r="F4" s="10">
        <v>1</v>
      </c>
      <c r="H4" s="9">
        <v>130</v>
      </c>
      <c r="I4" s="10">
        <v>1</v>
      </c>
      <c r="K4" s="29">
        <v>31</v>
      </c>
      <c r="L4" s="30">
        <v>39</v>
      </c>
      <c r="M4" s="30">
        <f>(L4-K4)+1</f>
        <v>9</v>
      </c>
      <c r="N4" s="31">
        <v>1</v>
      </c>
      <c r="P4" s="9">
        <v>131</v>
      </c>
      <c r="Q4" s="7">
        <v>158</v>
      </c>
      <c r="R4" s="10">
        <f>(Q4-P4)+1</f>
        <v>28</v>
      </c>
      <c r="T4" s="9">
        <v>288</v>
      </c>
      <c r="U4" s="7">
        <v>293</v>
      </c>
      <c r="V4" s="10">
        <f>(U4-T4)+1</f>
        <v>6</v>
      </c>
      <c r="X4" s="9">
        <v>377</v>
      </c>
      <c r="Y4" s="10">
        <v>1</v>
      </c>
      <c r="AA4" s="7">
        <v>377</v>
      </c>
    </row>
    <row r="5" spans="2:42" x14ac:dyDescent="0.3">
      <c r="B5" s="9">
        <v>115</v>
      </c>
      <c r="C5" s="7">
        <v>115</v>
      </c>
      <c r="D5" s="7">
        <f t="shared" ref="D5:D16" si="0">(C5-B5)+1</f>
        <v>1</v>
      </c>
      <c r="E5" s="7">
        <f t="shared" ref="E5:E16" si="1">D5/2</f>
        <v>0.5</v>
      </c>
      <c r="F5" s="10">
        <v>1</v>
      </c>
      <c r="H5" s="9">
        <v>359</v>
      </c>
      <c r="I5" s="10">
        <v>1</v>
      </c>
      <c r="K5" s="29">
        <v>56</v>
      </c>
      <c r="L5" s="30">
        <v>63</v>
      </c>
      <c r="M5" s="30">
        <f>(L5-K5)+1</f>
        <v>8</v>
      </c>
      <c r="N5" s="31">
        <v>1</v>
      </c>
      <c r="P5" s="9">
        <v>360</v>
      </c>
      <c r="Q5" s="7">
        <v>376</v>
      </c>
      <c r="R5" s="10">
        <f>(Q5-P5)+1</f>
        <v>17</v>
      </c>
      <c r="T5" s="9"/>
      <c r="V5" s="10"/>
      <c r="X5" s="9"/>
      <c r="Y5" s="10"/>
    </row>
    <row r="6" spans="2:42" x14ac:dyDescent="0.3">
      <c r="B6" s="9">
        <v>117</v>
      </c>
      <c r="C6" s="7">
        <v>118</v>
      </c>
      <c r="D6" s="7">
        <f t="shared" si="0"/>
        <v>2</v>
      </c>
      <c r="E6" s="7">
        <f t="shared" si="1"/>
        <v>1</v>
      </c>
      <c r="F6" s="10">
        <v>1</v>
      </c>
      <c r="H6" s="9"/>
      <c r="I6" s="10"/>
      <c r="K6" s="26">
        <v>159</v>
      </c>
      <c r="L6" s="27">
        <v>160</v>
      </c>
      <c r="M6" s="27">
        <f>(L6-K6)+1</f>
        <v>2</v>
      </c>
      <c r="N6" s="28">
        <v>1</v>
      </c>
      <c r="P6" s="9"/>
      <c r="R6" s="10"/>
      <c r="T6" s="9"/>
      <c r="V6" s="10"/>
      <c r="X6" s="9"/>
      <c r="Y6" s="10"/>
    </row>
    <row r="7" spans="2:42" x14ac:dyDescent="0.3">
      <c r="B7" s="9">
        <v>126</v>
      </c>
      <c r="C7" s="7">
        <v>129</v>
      </c>
      <c r="D7" s="7">
        <f t="shared" si="0"/>
        <v>4</v>
      </c>
      <c r="E7" s="7">
        <f t="shared" si="1"/>
        <v>2</v>
      </c>
      <c r="F7" s="10">
        <v>1</v>
      </c>
      <c r="H7" s="9"/>
      <c r="I7" s="10"/>
      <c r="K7" s="9"/>
      <c r="N7" s="10"/>
      <c r="P7" s="9"/>
      <c r="R7" s="10"/>
      <c r="T7" s="9"/>
      <c r="V7" s="10"/>
      <c r="X7" s="9"/>
      <c r="Y7" s="10"/>
    </row>
    <row r="8" spans="2:42" x14ac:dyDescent="0.3">
      <c r="B8" s="9">
        <v>181</v>
      </c>
      <c r="C8" s="7">
        <v>181</v>
      </c>
      <c r="D8" s="7">
        <f t="shared" si="0"/>
        <v>1</v>
      </c>
      <c r="E8" s="7">
        <f t="shared" si="1"/>
        <v>0.5</v>
      </c>
      <c r="F8" s="10">
        <v>1</v>
      </c>
      <c r="H8" s="9"/>
      <c r="I8" s="10"/>
      <c r="K8" s="9"/>
      <c r="N8" s="10"/>
      <c r="P8" s="9"/>
      <c r="R8" s="10"/>
      <c r="T8" s="9"/>
      <c r="V8" s="10"/>
      <c r="X8" s="9"/>
      <c r="Y8" s="10"/>
    </row>
    <row r="9" spans="2:42" x14ac:dyDescent="0.3">
      <c r="B9" s="9">
        <v>208</v>
      </c>
      <c r="C9" s="7">
        <v>211</v>
      </c>
      <c r="D9" s="7">
        <f t="shared" si="0"/>
        <v>4</v>
      </c>
      <c r="E9" s="7">
        <f t="shared" si="1"/>
        <v>2</v>
      </c>
      <c r="F9" s="10">
        <v>1</v>
      </c>
      <c r="H9" s="9"/>
      <c r="I9" s="10"/>
      <c r="K9" s="9"/>
      <c r="N9" s="10"/>
      <c r="P9" s="9"/>
      <c r="R9" s="10"/>
      <c r="T9" s="9"/>
      <c r="V9" s="10"/>
      <c r="X9" s="9"/>
      <c r="Y9" s="10"/>
    </row>
    <row r="10" spans="2:42" x14ac:dyDescent="0.3">
      <c r="B10" s="9">
        <v>256</v>
      </c>
      <c r="C10" s="7">
        <v>256</v>
      </c>
      <c r="D10" s="7">
        <f t="shared" si="0"/>
        <v>1</v>
      </c>
      <c r="E10" s="7">
        <f t="shared" si="1"/>
        <v>0.5</v>
      </c>
      <c r="F10" s="10">
        <v>1</v>
      </c>
      <c r="H10" s="9"/>
      <c r="I10" s="10"/>
      <c r="K10" s="9"/>
      <c r="N10" s="10"/>
      <c r="P10" s="9"/>
      <c r="R10" s="10"/>
      <c r="T10" s="9"/>
      <c r="V10" s="10"/>
      <c r="X10" s="9"/>
      <c r="Y10" s="10"/>
    </row>
    <row r="11" spans="2:42" x14ac:dyDescent="0.3">
      <c r="B11" s="9">
        <v>263</v>
      </c>
      <c r="C11" s="7">
        <v>265</v>
      </c>
      <c r="D11" s="7">
        <f t="shared" si="0"/>
        <v>3</v>
      </c>
      <c r="E11" s="7">
        <f t="shared" si="1"/>
        <v>1.5</v>
      </c>
      <c r="F11" s="10">
        <v>1</v>
      </c>
      <c r="H11" s="9"/>
      <c r="I11" s="10"/>
      <c r="K11" s="9"/>
      <c r="N11" s="10"/>
      <c r="P11" s="9"/>
      <c r="R11" s="10"/>
      <c r="T11" s="9"/>
      <c r="V11" s="10"/>
      <c r="X11" s="9"/>
      <c r="Y11" s="10"/>
    </row>
    <row r="12" spans="2:42" x14ac:dyDescent="0.3">
      <c r="B12" s="9">
        <v>275</v>
      </c>
      <c r="C12" s="7">
        <v>275</v>
      </c>
      <c r="D12" s="7">
        <f t="shared" si="0"/>
        <v>1</v>
      </c>
      <c r="E12" s="7">
        <f t="shared" si="1"/>
        <v>0.5</v>
      </c>
      <c r="F12" s="10">
        <v>1</v>
      </c>
      <c r="H12" s="9"/>
      <c r="I12" s="10"/>
      <c r="K12" s="9"/>
      <c r="N12" s="10"/>
      <c r="P12" s="9"/>
      <c r="R12" s="10"/>
      <c r="T12" s="9"/>
      <c r="V12" s="10"/>
      <c r="X12" s="9"/>
      <c r="Y12" s="10"/>
    </row>
    <row r="13" spans="2:42" x14ac:dyDescent="0.3">
      <c r="B13" s="9">
        <v>302</v>
      </c>
      <c r="C13" s="7">
        <v>304</v>
      </c>
      <c r="D13" s="7">
        <f t="shared" si="0"/>
        <v>3</v>
      </c>
      <c r="E13" s="7">
        <f t="shared" si="1"/>
        <v>1.5</v>
      </c>
      <c r="F13" s="10">
        <v>1</v>
      </c>
      <c r="H13" s="9"/>
      <c r="I13" s="10"/>
      <c r="K13" s="9"/>
      <c r="N13" s="10"/>
      <c r="P13" s="9"/>
      <c r="R13" s="10"/>
      <c r="T13" s="9"/>
      <c r="V13" s="10"/>
      <c r="X13" s="9"/>
      <c r="Y13" s="10"/>
    </row>
    <row r="14" spans="2:42" x14ac:dyDescent="0.3">
      <c r="B14" s="9">
        <v>319</v>
      </c>
      <c r="C14" s="7">
        <v>320</v>
      </c>
      <c r="D14" s="7">
        <f t="shared" si="0"/>
        <v>2</v>
      </c>
      <c r="E14" s="7">
        <f t="shared" si="1"/>
        <v>1</v>
      </c>
      <c r="F14" s="10">
        <v>1</v>
      </c>
      <c r="H14" s="9"/>
      <c r="I14" s="10"/>
      <c r="K14" s="9"/>
      <c r="N14" s="10"/>
      <c r="P14" s="9"/>
      <c r="R14" s="10"/>
      <c r="T14" s="9"/>
      <c r="V14" s="10"/>
      <c r="X14" s="9"/>
      <c r="Y14" s="10"/>
    </row>
    <row r="15" spans="2:42" x14ac:dyDescent="0.3">
      <c r="B15" s="9">
        <v>325</v>
      </c>
      <c r="C15" s="7">
        <v>325</v>
      </c>
      <c r="D15" s="7">
        <f t="shared" si="0"/>
        <v>1</v>
      </c>
      <c r="E15" s="7">
        <f t="shared" si="1"/>
        <v>0.5</v>
      </c>
      <c r="F15" s="10">
        <v>1</v>
      </c>
      <c r="H15" s="9"/>
      <c r="I15" s="10"/>
      <c r="K15" s="9"/>
      <c r="N15" s="10"/>
      <c r="P15" s="9"/>
      <c r="R15" s="10"/>
      <c r="T15" s="9"/>
      <c r="V15" s="10"/>
      <c r="X15" s="9"/>
      <c r="Y15" s="10"/>
    </row>
    <row r="16" spans="2:42" x14ac:dyDescent="0.3">
      <c r="B16" s="9">
        <v>348</v>
      </c>
      <c r="C16" s="7">
        <v>352</v>
      </c>
      <c r="D16" s="7">
        <f t="shared" si="0"/>
        <v>5</v>
      </c>
      <c r="E16" s="7">
        <f t="shared" si="1"/>
        <v>2.5</v>
      </c>
      <c r="F16" s="10">
        <v>1</v>
      </c>
      <c r="H16" s="9"/>
      <c r="I16" s="10"/>
      <c r="K16" s="9"/>
      <c r="N16" s="10"/>
      <c r="P16" s="9"/>
      <c r="R16" s="10"/>
      <c r="T16" s="9"/>
      <c r="V16" s="10"/>
      <c r="X16" s="9"/>
      <c r="Y16" s="10"/>
    </row>
    <row r="17" spans="2:42" x14ac:dyDescent="0.3">
      <c r="B17" s="11"/>
      <c r="C17" s="12"/>
      <c r="D17" s="12"/>
      <c r="E17" s="12"/>
      <c r="F17" s="13"/>
      <c r="H17" s="11"/>
      <c r="I17" s="13"/>
      <c r="K17" s="11"/>
      <c r="L17" s="12"/>
      <c r="M17" s="12"/>
      <c r="N17" s="13"/>
      <c r="P17" s="11"/>
      <c r="Q17" s="12"/>
      <c r="R17" s="13"/>
      <c r="T17" s="11"/>
      <c r="U17" s="12"/>
      <c r="V17" s="13"/>
      <c r="X17" s="11"/>
      <c r="Y17" s="13"/>
    </row>
    <row r="19" spans="2:42" x14ac:dyDescent="0.3">
      <c r="D19" s="7">
        <f>SUM(D4:D17)</f>
        <v>29</v>
      </c>
      <c r="F19" s="7">
        <f>SUM(F4:F17)</f>
        <v>13</v>
      </c>
      <c r="I19" s="7">
        <f>SUM(I4:I17)</f>
        <v>2</v>
      </c>
      <c r="M19" s="7">
        <f>SUM(M4:M17)</f>
        <v>19</v>
      </c>
      <c r="N19" s="7">
        <f>SUM(N4:N17)</f>
        <v>3</v>
      </c>
      <c r="R19" s="7">
        <f>SUM(R4:R17)</f>
        <v>45</v>
      </c>
      <c r="V19" s="7">
        <f>SUM(V4:V17)</f>
        <v>6</v>
      </c>
      <c r="Y19" s="7">
        <f>SUM(Y4:Y17)</f>
        <v>1</v>
      </c>
      <c r="AA19" s="7">
        <f>SUM(AA4:AA17)</f>
        <v>377</v>
      </c>
      <c r="AB19" s="7">
        <f>AA19-(R19+V19+Y19)</f>
        <v>325</v>
      </c>
      <c r="AC19" s="8">
        <f>((D19+I19)/AB19)*100</f>
        <v>9.5384615384615383</v>
      </c>
      <c r="AD19" s="8">
        <f>100-AC19</f>
        <v>90.461538461538467</v>
      </c>
      <c r="AE19" s="8">
        <f>(M19/AB19)*100</f>
        <v>5.8461538461538458</v>
      </c>
      <c r="AF19" s="8">
        <f>B4/120</f>
        <v>0.92500000000000004</v>
      </c>
      <c r="AG19" s="8">
        <f>H4/120</f>
        <v>1.0833333333333333</v>
      </c>
      <c r="AH19" s="8">
        <f>R5/120</f>
        <v>0.14166666666666666</v>
      </c>
      <c r="AI19" s="7">
        <f>I19</f>
        <v>2</v>
      </c>
      <c r="AJ19" s="7">
        <v>1</v>
      </c>
      <c r="AK19" s="7">
        <f>(AJ19/AI19)*100</f>
        <v>50</v>
      </c>
      <c r="AL19" s="7">
        <f>F19+I19</f>
        <v>15</v>
      </c>
      <c r="AM19" s="8">
        <f>(SUM(F21:F22)/AL19)*100</f>
        <v>6.666666666666667</v>
      </c>
      <c r="AN19" s="8">
        <f>(SUM(F21:F22)/N19)*100</f>
        <v>33.333333333333329</v>
      </c>
      <c r="AO19" s="8">
        <f>M6/2</f>
        <v>1</v>
      </c>
      <c r="AP19" s="8">
        <f>AVERAGE(D4:D16)/2</f>
        <v>1.1153846153846154</v>
      </c>
    </row>
    <row r="21" spans="2:42" x14ac:dyDescent="0.3">
      <c r="B21" s="35" t="s">
        <v>30</v>
      </c>
      <c r="F21" s="7">
        <v>0</v>
      </c>
    </row>
    <row r="22" spans="2:42" x14ac:dyDescent="0.3">
      <c r="B22" s="36" t="s">
        <v>31</v>
      </c>
      <c r="F22" s="7">
        <v>1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51E1-2473-5A41-B59E-91AD0E6B8DF1}">
  <dimension ref="B2:AP14"/>
  <sheetViews>
    <sheetView zoomScale="50" workbookViewId="0">
      <selection activeCell="AF2" sqref="AF2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style="7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19.83203125" bestFit="1" customWidth="1"/>
    <col min="39" max="39" width="29" bestFit="1" customWidth="1"/>
    <col min="40" max="40" width="29.1640625" bestFit="1" customWidth="1"/>
    <col min="41" max="41" width="27.5" bestFit="1" customWidth="1"/>
    <col min="42" max="42" width="19.1640625" style="8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16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15</v>
      </c>
      <c r="U2" s="53"/>
      <c r="V2" s="54"/>
      <c r="W2" s="3"/>
      <c r="X2" s="39" t="s">
        <v>8</v>
      </c>
      <c r="Y2" s="40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26</v>
      </c>
      <c r="AM2" s="6" t="s">
        <v>23</v>
      </c>
      <c r="AN2" s="5" t="s">
        <v>27</v>
      </c>
      <c r="AO2" s="5" t="s">
        <v>32</v>
      </c>
      <c r="AP2" s="5" t="s">
        <v>33</v>
      </c>
    </row>
    <row r="3" spans="2:42" s="20" customFormat="1" x14ac:dyDescent="0.3">
      <c r="B3" s="14" t="s">
        <v>1</v>
      </c>
      <c r="C3" s="15" t="s">
        <v>2</v>
      </c>
      <c r="D3" s="15" t="s">
        <v>3</v>
      </c>
      <c r="E3" s="37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  <c r="AP3" s="21"/>
    </row>
    <row r="4" spans="2:42" s="7" customFormat="1" x14ac:dyDescent="0.3">
      <c r="B4" s="9">
        <v>12</v>
      </c>
      <c r="C4" s="7">
        <v>15</v>
      </c>
      <c r="D4" s="7">
        <f>(C4-B4)+1</f>
        <v>4</v>
      </c>
      <c r="E4" s="7">
        <f>D4/2</f>
        <v>2</v>
      </c>
      <c r="F4" s="10">
        <v>1</v>
      </c>
      <c r="H4" s="9">
        <v>43</v>
      </c>
      <c r="I4" s="10">
        <v>1</v>
      </c>
      <c r="K4" s="9"/>
      <c r="N4" s="10"/>
      <c r="P4" s="9">
        <v>44</v>
      </c>
      <c r="Q4" s="7">
        <v>121</v>
      </c>
      <c r="R4" s="10">
        <f>(Q4-P4)+1</f>
        <v>78</v>
      </c>
      <c r="T4" s="9"/>
      <c r="V4" s="10"/>
      <c r="X4" s="9">
        <v>214</v>
      </c>
      <c r="Y4" s="10">
        <v>1</v>
      </c>
      <c r="AA4" s="7">
        <v>214</v>
      </c>
      <c r="AC4" s="8"/>
      <c r="AD4" s="8"/>
      <c r="AE4" s="8"/>
      <c r="AF4" s="8"/>
      <c r="AG4" s="8"/>
      <c r="AH4" s="8"/>
      <c r="AP4" s="8"/>
    </row>
    <row r="5" spans="2:42" s="7" customFormat="1" x14ac:dyDescent="0.3">
      <c r="B5" s="9">
        <v>36</v>
      </c>
      <c r="C5" s="7">
        <v>42</v>
      </c>
      <c r="D5" s="7">
        <f t="shared" ref="D5:D8" si="0">(C5-B5)+1</f>
        <v>7</v>
      </c>
      <c r="E5" s="7">
        <f t="shared" ref="E5:E8" si="1">D5/2</f>
        <v>3.5</v>
      </c>
      <c r="F5" s="10">
        <v>1</v>
      </c>
      <c r="H5" s="9">
        <v>180</v>
      </c>
      <c r="I5" s="10">
        <v>1</v>
      </c>
      <c r="K5" s="9"/>
      <c r="N5" s="10"/>
      <c r="P5" s="9">
        <v>181</v>
      </c>
      <c r="Q5" s="7">
        <v>213</v>
      </c>
      <c r="R5" s="10">
        <f>(Q5-P5)+1</f>
        <v>33</v>
      </c>
      <c r="T5" s="9"/>
      <c r="V5" s="10"/>
      <c r="X5" s="9"/>
      <c r="Y5" s="10"/>
      <c r="AC5" s="8"/>
      <c r="AD5" s="8"/>
      <c r="AE5" s="8"/>
      <c r="AF5" s="8"/>
      <c r="AG5" s="8"/>
      <c r="AH5" s="8"/>
      <c r="AP5" s="8"/>
    </row>
    <row r="6" spans="2:42" s="7" customFormat="1" x14ac:dyDescent="0.3">
      <c r="B6" s="9">
        <v>132</v>
      </c>
      <c r="C6" s="7">
        <v>135</v>
      </c>
      <c r="D6" s="7">
        <f t="shared" si="0"/>
        <v>4</v>
      </c>
      <c r="E6" s="7">
        <f t="shared" si="1"/>
        <v>2</v>
      </c>
      <c r="F6" s="10">
        <v>1</v>
      </c>
      <c r="H6" s="9"/>
      <c r="I6" s="10"/>
      <c r="K6" s="9"/>
      <c r="N6" s="10"/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  <c r="AP6" s="8"/>
    </row>
    <row r="7" spans="2:42" s="7" customFormat="1" x14ac:dyDescent="0.3">
      <c r="B7" s="9">
        <v>169</v>
      </c>
      <c r="C7" s="7">
        <v>171</v>
      </c>
      <c r="D7" s="7">
        <f t="shared" si="0"/>
        <v>3</v>
      </c>
      <c r="E7" s="7">
        <f t="shared" si="1"/>
        <v>1.5</v>
      </c>
      <c r="F7" s="10">
        <v>1</v>
      </c>
      <c r="H7" s="9"/>
      <c r="I7" s="10"/>
      <c r="K7" s="9"/>
      <c r="N7" s="10"/>
      <c r="P7" s="9"/>
      <c r="R7" s="10"/>
      <c r="T7" s="9"/>
      <c r="V7" s="10"/>
      <c r="X7" s="9"/>
      <c r="Y7" s="10"/>
      <c r="AC7" s="8"/>
      <c r="AD7" s="8"/>
      <c r="AE7" s="8"/>
      <c r="AF7" s="8"/>
      <c r="AG7" s="8"/>
      <c r="AH7" s="8"/>
      <c r="AP7" s="8"/>
    </row>
    <row r="8" spans="2:42" s="7" customFormat="1" x14ac:dyDescent="0.3">
      <c r="B8" s="9">
        <v>176</v>
      </c>
      <c r="C8" s="7">
        <v>179</v>
      </c>
      <c r="D8" s="7">
        <f t="shared" si="0"/>
        <v>4</v>
      </c>
      <c r="E8" s="7">
        <f t="shared" si="1"/>
        <v>2</v>
      </c>
      <c r="F8" s="10">
        <v>1</v>
      </c>
      <c r="H8" s="9"/>
      <c r="I8" s="10"/>
      <c r="K8" s="9"/>
      <c r="N8" s="10"/>
      <c r="P8" s="9"/>
      <c r="R8" s="10"/>
      <c r="T8" s="9"/>
      <c r="V8" s="10"/>
      <c r="X8" s="9"/>
      <c r="Y8" s="10"/>
      <c r="AC8" s="8"/>
      <c r="AD8" s="8"/>
      <c r="AE8" s="8"/>
      <c r="AF8" s="8"/>
      <c r="AG8" s="8"/>
      <c r="AH8" s="8"/>
      <c r="AP8" s="8"/>
    </row>
    <row r="9" spans="2:42" s="7" customFormat="1" x14ac:dyDescent="0.3">
      <c r="B9" s="11"/>
      <c r="C9" s="12"/>
      <c r="D9" s="12"/>
      <c r="E9" s="12"/>
      <c r="F9" s="13"/>
      <c r="H9" s="11"/>
      <c r="I9" s="13"/>
      <c r="K9" s="11"/>
      <c r="L9" s="12"/>
      <c r="M9" s="12"/>
      <c r="N9" s="13"/>
      <c r="P9" s="11"/>
      <c r="Q9" s="12"/>
      <c r="R9" s="13"/>
      <c r="T9" s="11"/>
      <c r="U9" s="12"/>
      <c r="V9" s="13"/>
      <c r="X9" s="11"/>
      <c r="Y9" s="13"/>
      <c r="AC9" s="8"/>
      <c r="AD9" s="8"/>
      <c r="AE9" s="8"/>
      <c r="AF9" s="8"/>
      <c r="AG9" s="8"/>
      <c r="AH9" s="8"/>
      <c r="AP9" s="8"/>
    </row>
    <row r="11" spans="2:42" s="7" customFormat="1" x14ac:dyDescent="0.3">
      <c r="D11" s="7">
        <f>SUM(D4:D9)</f>
        <v>22</v>
      </c>
      <c r="F11" s="7">
        <f>SUM(F4:F9)</f>
        <v>5</v>
      </c>
      <c r="I11" s="7">
        <f>SUM(I4:I9)</f>
        <v>2</v>
      </c>
      <c r="M11" s="7">
        <f>SUM(M4:M9)</f>
        <v>0</v>
      </c>
      <c r="N11" s="7">
        <f>SUM(N4:N9)</f>
        <v>0</v>
      </c>
      <c r="R11" s="7">
        <f>SUM(R4:R9)</f>
        <v>111</v>
      </c>
      <c r="V11" s="7">
        <f>SUM(V4:V9)</f>
        <v>0</v>
      </c>
      <c r="Y11" s="7">
        <f>SUM(Y4:Y9)</f>
        <v>1</v>
      </c>
      <c r="AA11" s="7">
        <f>SUM(AA4:AA9)</f>
        <v>214</v>
      </c>
      <c r="AB11" s="7">
        <f>AA11-(R11+V11+Y11)</f>
        <v>102</v>
      </c>
      <c r="AC11" s="8">
        <f>((D11+I11)/AB11)*100</f>
        <v>23.52941176470588</v>
      </c>
      <c r="AD11" s="8">
        <f>100-AC11</f>
        <v>76.470588235294116</v>
      </c>
      <c r="AE11" s="8">
        <f>(M11/AB11)*100</f>
        <v>0</v>
      </c>
      <c r="AF11" s="8">
        <f>B4/120</f>
        <v>0.1</v>
      </c>
      <c r="AG11" s="8">
        <f>H4/120</f>
        <v>0.35833333333333334</v>
      </c>
      <c r="AH11" s="8">
        <f>R5/120</f>
        <v>0.27500000000000002</v>
      </c>
      <c r="AI11" s="7">
        <f>I11</f>
        <v>2</v>
      </c>
      <c r="AJ11" s="7">
        <v>1</v>
      </c>
      <c r="AK11" s="7">
        <f>(AJ11/AI11)*100</f>
        <v>50</v>
      </c>
      <c r="AL11" s="7">
        <f>F11+I11</f>
        <v>7</v>
      </c>
      <c r="AM11" s="7">
        <f>(SUM(F13:F14)/AL11)*100</f>
        <v>0</v>
      </c>
      <c r="AN11" s="8" t="s">
        <v>29</v>
      </c>
      <c r="AO11" s="7" t="s">
        <v>29</v>
      </c>
      <c r="AP11" s="8">
        <f>AVERAGE(D4:D8)/2</f>
        <v>2.2000000000000002</v>
      </c>
    </row>
    <row r="13" spans="2:42" ht="26" x14ac:dyDescent="0.3">
      <c r="B13" s="22" t="s">
        <v>30</v>
      </c>
      <c r="F13" s="7">
        <v>0</v>
      </c>
    </row>
    <row r="14" spans="2:42" ht="26" x14ac:dyDescent="0.3">
      <c r="B14" s="23" t="s">
        <v>31</v>
      </c>
      <c r="F14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6748-7497-D248-80A0-A9C9FE4D3D45}">
  <dimension ref="B2:AP10"/>
  <sheetViews>
    <sheetView zoomScale="50" workbookViewId="0">
      <selection activeCell="AF2" sqref="AF2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style="7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19.83203125" bestFit="1" customWidth="1"/>
    <col min="39" max="39" width="29" bestFit="1" customWidth="1"/>
    <col min="40" max="40" width="29.1640625" bestFit="1" customWidth="1"/>
    <col min="41" max="41" width="27.5" bestFit="1" customWidth="1"/>
    <col min="42" max="42" width="19.5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16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15</v>
      </c>
      <c r="U2" s="53"/>
      <c r="V2" s="54"/>
      <c r="W2" s="3"/>
      <c r="X2" s="39" t="s">
        <v>8</v>
      </c>
      <c r="Y2" s="40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26</v>
      </c>
      <c r="AM2" s="6" t="s">
        <v>23</v>
      </c>
      <c r="AN2" s="5" t="s">
        <v>27</v>
      </c>
      <c r="AO2" s="5" t="s">
        <v>32</v>
      </c>
      <c r="AP2" s="5" t="s">
        <v>33</v>
      </c>
    </row>
    <row r="3" spans="2:42" s="20" customFormat="1" x14ac:dyDescent="0.3">
      <c r="B3" s="14" t="s">
        <v>1</v>
      </c>
      <c r="C3" s="15" t="s">
        <v>2</v>
      </c>
      <c r="D3" s="15" t="s">
        <v>3</v>
      </c>
      <c r="E3" s="15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D3" s="21"/>
      <c r="AE3" s="21"/>
      <c r="AF3" s="21"/>
      <c r="AG3" s="21"/>
      <c r="AH3" s="21"/>
    </row>
    <row r="4" spans="2:42" s="7" customFormat="1" x14ac:dyDescent="0.3">
      <c r="B4" s="9"/>
      <c r="F4" s="10"/>
      <c r="H4" s="9">
        <v>1</v>
      </c>
      <c r="I4" s="10">
        <v>1</v>
      </c>
      <c r="K4" s="9"/>
      <c r="N4" s="10"/>
      <c r="P4" s="9">
        <v>2</v>
      </c>
      <c r="Q4" s="7">
        <v>31</v>
      </c>
      <c r="R4" s="10">
        <f>(Q4-P4)+1</f>
        <v>30</v>
      </c>
      <c r="T4" s="9"/>
      <c r="V4" s="10"/>
      <c r="X4" s="9">
        <v>32</v>
      </c>
      <c r="Y4" s="10">
        <v>1</v>
      </c>
      <c r="AA4" s="7">
        <v>32</v>
      </c>
      <c r="AD4" s="8"/>
      <c r="AE4" s="8"/>
      <c r="AF4" s="8"/>
      <c r="AG4" s="8"/>
      <c r="AH4" s="8"/>
    </row>
    <row r="5" spans="2:42" s="7" customFormat="1" x14ac:dyDescent="0.3">
      <c r="B5" s="11"/>
      <c r="C5" s="12"/>
      <c r="D5" s="12"/>
      <c r="E5" s="12"/>
      <c r="F5" s="13"/>
      <c r="H5" s="11"/>
      <c r="I5" s="13"/>
      <c r="K5" s="11"/>
      <c r="L5" s="12"/>
      <c r="M5" s="12"/>
      <c r="N5" s="13"/>
      <c r="P5" s="11"/>
      <c r="Q5" s="12"/>
      <c r="R5" s="13"/>
      <c r="T5" s="11"/>
      <c r="U5" s="12"/>
      <c r="V5" s="13"/>
      <c r="X5" s="11"/>
      <c r="Y5" s="13"/>
      <c r="AD5" s="8"/>
      <c r="AE5" s="8"/>
      <c r="AF5" s="8"/>
      <c r="AG5" s="8"/>
      <c r="AH5" s="8"/>
    </row>
    <row r="7" spans="2:42" s="7" customFormat="1" x14ac:dyDescent="0.3">
      <c r="D7" s="7">
        <f>SUM(D4:D5)</f>
        <v>0</v>
      </c>
      <c r="F7" s="7">
        <f>SUM(F4:F5)</f>
        <v>0</v>
      </c>
      <c r="I7" s="7">
        <f>SUM(I4:I5)</f>
        <v>1</v>
      </c>
      <c r="M7" s="7">
        <f>SUM(M4:M5)</f>
        <v>0</v>
      </c>
      <c r="N7" s="7">
        <f>SUM(N4:N5)</f>
        <v>0</v>
      </c>
      <c r="R7" s="7">
        <f>SUM(R4:R5)</f>
        <v>30</v>
      </c>
      <c r="V7" s="7">
        <f>SUM(V4:V5)</f>
        <v>0</v>
      </c>
      <c r="Y7" s="7">
        <f>SUM(Y4:Y5)</f>
        <v>1</v>
      </c>
      <c r="AA7" s="7">
        <f>SUM(AA4:AA5)</f>
        <v>32</v>
      </c>
      <c r="AB7" s="7">
        <f>AA7-(R7+V7+Y7)</f>
        <v>1</v>
      </c>
      <c r="AC7" s="7">
        <f>((D7+I7)/AB7)*100</f>
        <v>100</v>
      </c>
      <c r="AD7" s="8">
        <f>100-AC7</f>
        <v>0</v>
      </c>
      <c r="AE7" s="8">
        <f>(M7/AB7)*100</f>
        <v>0</v>
      </c>
      <c r="AF7" s="8" t="s">
        <v>29</v>
      </c>
      <c r="AG7" s="8">
        <f>H4/120</f>
        <v>8.3333333333333332E-3</v>
      </c>
      <c r="AH7" s="8">
        <f>R4/120</f>
        <v>0.25</v>
      </c>
      <c r="AI7" s="7">
        <f>I7</f>
        <v>1</v>
      </c>
      <c r="AJ7" s="7">
        <v>0</v>
      </c>
      <c r="AK7" s="7">
        <f>(AJ7/AI7)*100</f>
        <v>0</v>
      </c>
      <c r="AL7" s="7">
        <f>F7+I7</f>
        <v>1</v>
      </c>
      <c r="AM7" s="7">
        <f>(SUM(F9:F10)/AL7)*100</f>
        <v>0</v>
      </c>
      <c r="AN7" s="8" t="s">
        <v>29</v>
      </c>
      <c r="AO7" s="7" t="s">
        <v>29</v>
      </c>
      <c r="AP7" s="7" t="s">
        <v>29</v>
      </c>
    </row>
    <row r="9" spans="2:42" ht="26" x14ac:dyDescent="0.3">
      <c r="B9" s="22" t="s">
        <v>30</v>
      </c>
    </row>
    <row r="10" spans="2:42" ht="26" x14ac:dyDescent="0.3">
      <c r="B10" s="23" t="s">
        <v>31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C91D-DBE5-904B-A819-CAEAFFCFB936}">
  <dimension ref="B2:AP12"/>
  <sheetViews>
    <sheetView zoomScale="50" workbookViewId="0">
      <selection activeCell="AF2" sqref="AF2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style="7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19.83203125" bestFit="1" customWidth="1"/>
    <col min="39" max="39" width="29" bestFit="1" customWidth="1"/>
    <col min="40" max="40" width="29.1640625" bestFit="1" customWidth="1"/>
    <col min="41" max="41" width="27.5" bestFit="1" customWidth="1"/>
    <col min="42" max="42" width="19.5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16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15</v>
      </c>
      <c r="U2" s="53"/>
      <c r="V2" s="54"/>
      <c r="W2" s="3"/>
      <c r="X2" s="39" t="s">
        <v>8</v>
      </c>
      <c r="Y2" s="40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26</v>
      </c>
      <c r="AM2" s="6" t="s">
        <v>23</v>
      </c>
      <c r="AN2" s="5" t="s">
        <v>27</v>
      </c>
      <c r="AO2" s="5" t="s">
        <v>32</v>
      </c>
      <c r="AP2" s="5" t="s">
        <v>33</v>
      </c>
    </row>
    <row r="3" spans="2:42" s="20" customFormat="1" x14ac:dyDescent="0.3">
      <c r="B3" s="14" t="s">
        <v>1</v>
      </c>
      <c r="C3" s="15" t="s">
        <v>2</v>
      </c>
      <c r="D3" s="15" t="s">
        <v>3</v>
      </c>
      <c r="E3" s="15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x14ac:dyDescent="0.3">
      <c r="B4" s="9">
        <v>1</v>
      </c>
      <c r="C4" s="7">
        <v>1</v>
      </c>
      <c r="D4" s="7">
        <f>(C4-B4)+1</f>
        <v>1</v>
      </c>
      <c r="E4" s="7">
        <f>D4/2</f>
        <v>0.5</v>
      </c>
      <c r="F4" s="10">
        <v>1</v>
      </c>
      <c r="H4" s="9">
        <v>42</v>
      </c>
      <c r="I4" s="10">
        <v>1</v>
      </c>
      <c r="K4" s="9"/>
      <c r="N4" s="10"/>
      <c r="P4" s="9">
        <v>43</v>
      </c>
      <c r="Q4" s="7">
        <v>98</v>
      </c>
      <c r="R4" s="10">
        <f>(Q4-P4)+1</f>
        <v>56</v>
      </c>
      <c r="T4" s="9"/>
      <c r="V4" s="10"/>
      <c r="X4" s="9">
        <v>99</v>
      </c>
      <c r="Y4" s="10">
        <v>1</v>
      </c>
      <c r="AA4" s="7">
        <v>99</v>
      </c>
      <c r="AC4" s="8"/>
      <c r="AD4" s="8"/>
      <c r="AE4" s="8"/>
      <c r="AF4" s="8"/>
      <c r="AG4" s="8"/>
      <c r="AH4" s="8"/>
    </row>
    <row r="5" spans="2:42" s="7" customFormat="1" x14ac:dyDescent="0.3">
      <c r="B5" s="9">
        <v>8</v>
      </c>
      <c r="C5" s="7">
        <v>20</v>
      </c>
      <c r="D5" s="7">
        <f t="shared" ref="D5:D6" si="0">(C5-B5)+1</f>
        <v>13</v>
      </c>
      <c r="E5" s="7">
        <f t="shared" ref="E5:E6" si="1">D5/2</f>
        <v>6.5</v>
      </c>
      <c r="F5" s="10">
        <v>1</v>
      </c>
      <c r="H5" s="9"/>
      <c r="I5" s="10"/>
      <c r="K5" s="9"/>
      <c r="N5" s="10"/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x14ac:dyDescent="0.3">
      <c r="B6" s="9">
        <v>23</v>
      </c>
      <c r="C6" s="7">
        <v>41</v>
      </c>
      <c r="D6" s="7">
        <f t="shared" si="0"/>
        <v>19</v>
      </c>
      <c r="E6" s="7">
        <f t="shared" si="1"/>
        <v>9.5</v>
      </c>
      <c r="F6" s="10">
        <v>1</v>
      </c>
      <c r="H6" s="9"/>
      <c r="I6" s="10"/>
      <c r="K6" s="9"/>
      <c r="N6" s="10"/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</row>
    <row r="7" spans="2:42" s="7" customFormat="1" x14ac:dyDescent="0.3">
      <c r="B7" s="11"/>
      <c r="C7" s="12"/>
      <c r="D7" s="12"/>
      <c r="E7" s="12"/>
      <c r="F7" s="13"/>
      <c r="H7" s="11"/>
      <c r="I7" s="13"/>
      <c r="K7" s="11"/>
      <c r="L7" s="12"/>
      <c r="M7" s="12"/>
      <c r="N7" s="13"/>
      <c r="P7" s="11"/>
      <c r="Q7" s="12"/>
      <c r="R7" s="13"/>
      <c r="T7" s="11"/>
      <c r="U7" s="12"/>
      <c r="V7" s="13"/>
      <c r="X7" s="11"/>
      <c r="Y7" s="13"/>
      <c r="AC7" s="8"/>
      <c r="AD7" s="8"/>
      <c r="AE7" s="8"/>
      <c r="AF7" s="8"/>
      <c r="AG7" s="8"/>
      <c r="AH7" s="8"/>
    </row>
    <row r="9" spans="2:42" s="7" customFormat="1" x14ac:dyDescent="0.3">
      <c r="D9" s="7">
        <f>SUM(D4:D7)</f>
        <v>33</v>
      </c>
      <c r="F9" s="7">
        <f>SUM(F4:F7)</f>
        <v>3</v>
      </c>
      <c r="I9" s="7">
        <f>SUM(I4:I7)</f>
        <v>1</v>
      </c>
      <c r="M9" s="7">
        <f>SUM(M4:M7)</f>
        <v>0</v>
      </c>
      <c r="N9" s="7">
        <f>SUM(N4:N7)</f>
        <v>0</v>
      </c>
      <c r="R9" s="7">
        <f>SUM(R4:R7)</f>
        <v>56</v>
      </c>
      <c r="V9" s="7">
        <f>SUM(V4:V7)</f>
        <v>0</v>
      </c>
      <c r="Y9" s="7">
        <f>SUM(Y4:Y7)</f>
        <v>1</v>
      </c>
      <c r="AA9" s="7">
        <f>SUM(AA4:AA7)</f>
        <v>99</v>
      </c>
      <c r="AB9" s="7">
        <f>AA9-(R9+V9+Y9)</f>
        <v>42</v>
      </c>
      <c r="AC9" s="8">
        <f>((D9+I9)/AB9)*100</f>
        <v>80.952380952380949</v>
      </c>
      <c r="AD9" s="8">
        <f>100-AC9</f>
        <v>19.047619047619051</v>
      </c>
      <c r="AE9" s="8">
        <f>(M9/AB9)*100</f>
        <v>0</v>
      </c>
      <c r="AF9" s="8">
        <f>B4/120</f>
        <v>8.3333333333333332E-3</v>
      </c>
      <c r="AG9" s="8">
        <f>H4/120</f>
        <v>0.35</v>
      </c>
      <c r="AH9" s="8">
        <f>R4/120</f>
        <v>0.46666666666666667</v>
      </c>
      <c r="AI9" s="7">
        <f>I9</f>
        <v>1</v>
      </c>
      <c r="AJ9" s="7">
        <v>0</v>
      </c>
      <c r="AK9" s="7">
        <f>(AJ9/AI9)*100</f>
        <v>0</v>
      </c>
      <c r="AL9" s="7">
        <f>F9+I9</f>
        <v>4</v>
      </c>
      <c r="AM9" s="7">
        <f>(SUM(F11:F12)/AL9)*100</f>
        <v>0</v>
      </c>
      <c r="AN9" s="8" t="s">
        <v>29</v>
      </c>
      <c r="AO9" s="7" t="s">
        <v>29</v>
      </c>
      <c r="AP9" s="7">
        <f>AVERAGE(D4:D6)/2</f>
        <v>5.5</v>
      </c>
    </row>
    <row r="11" spans="2:42" ht="26" x14ac:dyDescent="0.3">
      <c r="B11" s="22" t="s">
        <v>30</v>
      </c>
      <c r="F11" s="7">
        <v>0</v>
      </c>
    </row>
    <row r="12" spans="2:42" ht="26" x14ac:dyDescent="0.3">
      <c r="B12" s="23" t="s">
        <v>31</v>
      </c>
      <c r="F12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609B-3B56-5140-A025-141DE9A2F69E}">
  <dimension ref="B2:AP11"/>
  <sheetViews>
    <sheetView topLeftCell="B1" zoomScale="57" workbookViewId="0">
      <selection activeCell="AC14" sqref="AC14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style="7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19.83203125" bestFit="1" customWidth="1"/>
    <col min="39" max="39" width="29" bestFit="1" customWidth="1"/>
    <col min="40" max="40" width="27" bestFit="1" customWidth="1"/>
    <col min="41" max="41" width="26.33203125" bestFit="1" customWidth="1"/>
    <col min="42" max="42" width="18.83203125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16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15</v>
      </c>
      <c r="U2" s="53"/>
      <c r="V2" s="54"/>
      <c r="W2" s="3"/>
      <c r="X2" s="39" t="s">
        <v>8</v>
      </c>
      <c r="Y2" s="40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26</v>
      </c>
      <c r="AM2" s="6" t="s">
        <v>23</v>
      </c>
      <c r="AN2" s="5" t="s">
        <v>27</v>
      </c>
      <c r="AO2" s="5" t="s">
        <v>32</v>
      </c>
      <c r="AP2" s="5" t="s">
        <v>33</v>
      </c>
    </row>
    <row r="3" spans="2:42" s="20" customFormat="1" x14ac:dyDescent="0.3">
      <c r="B3" s="14" t="s">
        <v>1</v>
      </c>
      <c r="C3" s="15" t="s">
        <v>2</v>
      </c>
      <c r="D3" s="15" t="s">
        <v>3</v>
      </c>
      <c r="E3" s="15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x14ac:dyDescent="0.3">
      <c r="B4" s="9">
        <v>22</v>
      </c>
      <c r="C4" s="7">
        <v>27</v>
      </c>
      <c r="D4" s="7">
        <f>(C4-B4)+1</f>
        <v>6</v>
      </c>
      <c r="E4" s="7">
        <f>D4/2</f>
        <v>3</v>
      </c>
      <c r="F4" s="10">
        <v>1</v>
      </c>
      <c r="H4" s="9">
        <v>58</v>
      </c>
      <c r="I4" s="10">
        <v>1</v>
      </c>
      <c r="K4" s="9"/>
      <c r="N4" s="10"/>
      <c r="P4" s="9">
        <v>59</v>
      </c>
      <c r="Q4" s="7">
        <v>123</v>
      </c>
      <c r="R4" s="10">
        <f>(Q4-P4)+1</f>
        <v>65</v>
      </c>
      <c r="T4" s="9"/>
      <c r="V4" s="10"/>
      <c r="X4" s="9">
        <v>124</v>
      </c>
      <c r="Y4" s="10">
        <v>1</v>
      </c>
      <c r="AA4" s="7">
        <v>124</v>
      </c>
      <c r="AC4" s="8"/>
      <c r="AD4" s="8"/>
      <c r="AE4" s="8"/>
      <c r="AF4" s="8"/>
      <c r="AG4" s="8"/>
      <c r="AH4" s="8"/>
    </row>
    <row r="5" spans="2:42" s="7" customFormat="1" x14ac:dyDescent="0.3">
      <c r="B5" s="9">
        <v>36</v>
      </c>
      <c r="C5" s="7">
        <v>57</v>
      </c>
      <c r="D5" s="7">
        <f>(C5-B5)+1</f>
        <v>22</v>
      </c>
      <c r="E5" s="7">
        <f>D5/2</f>
        <v>11</v>
      </c>
      <c r="F5" s="10">
        <v>1</v>
      </c>
      <c r="H5" s="9"/>
      <c r="I5" s="10"/>
      <c r="K5" s="9"/>
      <c r="N5" s="10"/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x14ac:dyDescent="0.3">
      <c r="B6" s="11"/>
      <c r="C6" s="12"/>
      <c r="D6" s="12"/>
      <c r="E6" s="12"/>
      <c r="F6" s="13"/>
      <c r="H6" s="11"/>
      <c r="I6" s="13"/>
      <c r="K6" s="11"/>
      <c r="L6" s="12"/>
      <c r="M6" s="12"/>
      <c r="N6" s="13"/>
      <c r="P6" s="11"/>
      <c r="Q6" s="12"/>
      <c r="R6" s="13"/>
      <c r="T6" s="11"/>
      <c r="U6" s="12"/>
      <c r="V6" s="13"/>
      <c r="X6" s="11"/>
      <c r="Y6" s="13"/>
      <c r="AC6" s="8"/>
      <c r="AD6" s="8"/>
      <c r="AE6" s="8"/>
      <c r="AF6" s="8"/>
      <c r="AG6" s="8"/>
      <c r="AH6" s="8"/>
    </row>
    <row r="8" spans="2:42" s="7" customFormat="1" x14ac:dyDescent="0.3">
      <c r="D8" s="7">
        <f>SUM(D4:D6)</f>
        <v>28</v>
      </c>
      <c r="F8" s="7">
        <f>SUM(F4:F6)</f>
        <v>2</v>
      </c>
      <c r="I8" s="7">
        <f>SUM(I4:I6)</f>
        <v>1</v>
      </c>
      <c r="M8" s="7">
        <f>SUM(M4:M6)</f>
        <v>0</v>
      </c>
      <c r="N8" s="7">
        <f>SUM(N4:N6)</f>
        <v>0</v>
      </c>
      <c r="R8" s="7">
        <f>SUM(R4:R6)</f>
        <v>65</v>
      </c>
      <c r="V8" s="7">
        <f>SUM(V4:V6)</f>
        <v>0</v>
      </c>
      <c r="Y8" s="7">
        <f>SUM(Y4:Y6)</f>
        <v>1</v>
      </c>
      <c r="AA8" s="7">
        <f>SUM(AA4:AA6)</f>
        <v>124</v>
      </c>
      <c r="AB8" s="7">
        <f>AA8-(R8+V8+Y8)</f>
        <v>58</v>
      </c>
      <c r="AC8" s="8">
        <f>((D8+I8)/AB8)*100</f>
        <v>50</v>
      </c>
      <c r="AD8" s="8">
        <f>100-AC8</f>
        <v>50</v>
      </c>
      <c r="AE8" s="8">
        <f>(M8/AB8)*100</f>
        <v>0</v>
      </c>
      <c r="AF8" s="8">
        <f>B4/120</f>
        <v>0.18333333333333332</v>
      </c>
      <c r="AG8" s="8">
        <f>H4/120</f>
        <v>0.48333333333333334</v>
      </c>
      <c r="AH8" s="8">
        <f>R4/120</f>
        <v>0.54166666666666663</v>
      </c>
      <c r="AI8" s="7">
        <f>I8</f>
        <v>1</v>
      </c>
      <c r="AJ8" s="7">
        <v>0</v>
      </c>
      <c r="AK8" s="7">
        <f>(AJ8/AI8)*100</f>
        <v>0</v>
      </c>
      <c r="AL8" s="7">
        <f>F8+I8</f>
        <v>3</v>
      </c>
      <c r="AM8" s="7">
        <f>(SUM(F10:F11)/AL8)*100</f>
        <v>0</v>
      </c>
      <c r="AN8" s="8" t="s">
        <v>29</v>
      </c>
      <c r="AO8" s="7" t="s">
        <v>29</v>
      </c>
      <c r="AP8" s="7">
        <f>AVERAGE(D4:D5)/2</f>
        <v>7</v>
      </c>
    </row>
    <row r="10" spans="2:42" ht="26" x14ac:dyDescent="0.3">
      <c r="B10" s="22" t="s">
        <v>30</v>
      </c>
      <c r="F10" s="7">
        <v>0</v>
      </c>
    </row>
    <row r="11" spans="2:42" ht="26" x14ac:dyDescent="0.3">
      <c r="B11" s="23" t="s">
        <v>31</v>
      </c>
      <c r="F11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BBB2-B361-AF4E-99BA-76F948714942}">
  <dimension ref="B2:AP15"/>
  <sheetViews>
    <sheetView zoomScale="50" workbookViewId="0">
      <selection activeCell="AF2" sqref="AF2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style="7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19.83203125" bestFit="1" customWidth="1"/>
    <col min="39" max="39" width="29" bestFit="1" customWidth="1"/>
    <col min="40" max="40" width="29.1640625" bestFit="1" customWidth="1"/>
    <col min="41" max="41" width="27.5" bestFit="1" customWidth="1"/>
    <col min="42" max="42" width="19.5" style="1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16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15</v>
      </c>
      <c r="U2" s="53"/>
      <c r="V2" s="54"/>
      <c r="W2" s="3"/>
      <c r="X2" s="39" t="s">
        <v>8</v>
      </c>
      <c r="Y2" s="40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26</v>
      </c>
      <c r="AM2" s="6" t="s">
        <v>23</v>
      </c>
      <c r="AN2" s="5" t="s">
        <v>27</v>
      </c>
      <c r="AO2" s="5" t="s">
        <v>32</v>
      </c>
      <c r="AP2" s="5" t="s">
        <v>33</v>
      </c>
    </row>
    <row r="3" spans="2:42" s="20" customFormat="1" x14ac:dyDescent="0.3">
      <c r="B3" s="14" t="s">
        <v>1</v>
      </c>
      <c r="C3" s="15" t="s">
        <v>2</v>
      </c>
      <c r="D3" s="15" t="s">
        <v>3</v>
      </c>
      <c r="E3" s="38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  <c r="AP3" s="21"/>
    </row>
    <row r="4" spans="2:42" s="7" customFormat="1" x14ac:dyDescent="0.3">
      <c r="B4" s="9">
        <v>42</v>
      </c>
      <c r="C4" s="7">
        <v>47</v>
      </c>
      <c r="D4" s="7">
        <f>(C4-B4)+1</f>
        <v>6</v>
      </c>
      <c r="E4" s="7">
        <f>D4/2</f>
        <v>3</v>
      </c>
      <c r="F4" s="10">
        <v>1</v>
      </c>
      <c r="H4" s="9">
        <v>170</v>
      </c>
      <c r="I4" s="10">
        <v>1</v>
      </c>
      <c r="K4" s="9"/>
      <c r="N4" s="10"/>
      <c r="P4" s="9">
        <v>171</v>
      </c>
      <c r="Q4" s="7">
        <v>242</v>
      </c>
      <c r="R4" s="10">
        <f>(Q4-P4)+1</f>
        <v>72</v>
      </c>
      <c r="T4" s="9">
        <v>36</v>
      </c>
      <c r="U4" s="7">
        <v>40</v>
      </c>
      <c r="V4" s="10">
        <v>72</v>
      </c>
      <c r="X4" s="9">
        <v>243</v>
      </c>
      <c r="Y4" s="10">
        <v>1</v>
      </c>
      <c r="AA4" s="7">
        <v>243</v>
      </c>
      <c r="AC4" s="8"/>
      <c r="AD4" s="8"/>
      <c r="AE4" s="8"/>
      <c r="AF4" s="8"/>
      <c r="AG4" s="8"/>
      <c r="AH4" s="8"/>
      <c r="AP4" s="8"/>
    </row>
    <row r="5" spans="2:42" s="7" customFormat="1" x14ac:dyDescent="0.3">
      <c r="B5" s="9">
        <v>78</v>
      </c>
      <c r="C5" s="7">
        <v>82</v>
      </c>
      <c r="D5" s="7">
        <f t="shared" ref="D5:D9" si="0">(C5-B5)+1</f>
        <v>5</v>
      </c>
      <c r="E5" s="7">
        <f t="shared" ref="E5:E9" si="1">D5/2</f>
        <v>2.5</v>
      </c>
      <c r="F5" s="10">
        <v>1</v>
      </c>
      <c r="H5" s="9"/>
      <c r="I5" s="10"/>
      <c r="K5" s="9"/>
      <c r="N5" s="10"/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  <c r="AP5" s="8"/>
    </row>
    <row r="6" spans="2:42" s="7" customFormat="1" x14ac:dyDescent="0.3">
      <c r="B6" s="9">
        <v>86</v>
      </c>
      <c r="C6" s="7">
        <v>91</v>
      </c>
      <c r="D6" s="7">
        <f t="shared" si="0"/>
        <v>6</v>
      </c>
      <c r="E6" s="7">
        <f t="shared" si="1"/>
        <v>3</v>
      </c>
      <c r="F6" s="10">
        <v>1</v>
      </c>
      <c r="H6" s="9"/>
      <c r="I6" s="10"/>
      <c r="K6" s="9"/>
      <c r="N6" s="10"/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  <c r="AP6" s="8"/>
    </row>
    <row r="7" spans="2:42" s="7" customFormat="1" x14ac:dyDescent="0.3">
      <c r="B7" s="9">
        <v>149</v>
      </c>
      <c r="C7" s="7">
        <v>150</v>
      </c>
      <c r="D7" s="7">
        <f t="shared" si="0"/>
        <v>2</v>
      </c>
      <c r="E7" s="7">
        <f t="shared" si="1"/>
        <v>1</v>
      </c>
      <c r="F7" s="10">
        <v>1</v>
      </c>
      <c r="H7" s="9"/>
      <c r="I7" s="10"/>
      <c r="K7" s="9"/>
      <c r="N7" s="10"/>
      <c r="P7" s="9"/>
      <c r="R7" s="10"/>
      <c r="T7" s="9"/>
      <c r="V7" s="10"/>
      <c r="X7" s="9"/>
      <c r="Y7" s="10"/>
      <c r="AC7" s="8"/>
      <c r="AD7" s="8"/>
      <c r="AE7" s="8"/>
      <c r="AF7" s="8"/>
      <c r="AG7" s="8"/>
      <c r="AH7" s="8"/>
      <c r="AP7" s="8"/>
    </row>
    <row r="8" spans="2:42" s="7" customFormat="1" x14ac:dyDescent="0.3">
      <c r="B8" s="9">
        <v>152</v>
      </c>
      <c r="C8" s="7">
        <v>154</v>
      </c>
      <c r="D8" s="7">
        <f t="shared" si="0"/>
        <v>3</v>
      </c>
      <c r="E8" s="7">
        <f t="shared" si="1"/>
        <v>1.5</v>
      </c>
      <c r="F8" s="10">
        <v>1</v>
      </c>
      <c r="H8" s="9"/>
      <c r="I8" s="10"/>
      <c r="K8" s="9"/>
      <c r="N8" s="10"/>
      <c r="P8" s="9"/>
      <c r="R8" s="10"/>
      <c r="T8" s="9"/>
      <c r="V8" s="10"/>
      <c r="X8" s="9"/>
      <c r="Y8" s="10"/>
      <c r="AC8" s="8"/>
      <c r="AD8" s="8"/>
      <c r="AE8" s="8"/>
      <c r="AF8" s="8"/>
      <c r="AG8" s="8"/>
      <c r="AH8" s="8"/>
      <c r="AP8" s="8"/>
    </row>
    <row r="9" spans="2:42" s="7" customFormat="1" x14ac:dyDescent="0.3">
      <c r="B9" s="9">
        <v>158</v>
      </c>
      <c r="C9" s="7">
        <v>169</v>
      </c>
      <c r="D9" s="7">
        <f t="shared" si="0"/>
        <v>12</v>
      </c>
      <c r="E9" s="7">
        <f t="shared" si="1"/>
        <v>6</v>
      </c>
      <c r="F9" s="10">
        <v>1</v>
      </c>
      <c r="H9" s="9"/>
      <c r="I9" s="10"/>
      <c r="K9" s="9"/>
      <c r="N9" s="10"/>
      <c r="P9" s="9"/>
      <c r="R9" s="10"/>
      <c r="T9" s="9"/>
      <c r="V9" s="10"/>
      <c r="X9" s="9"/>
      <c r="Y9" s="10"/>
      <c r="AC9" s="8"/>
      <c r="AD9" s="8"/>
      <c r="AE9" s="8"/>
      <c r="AF9" s="8"/>
      <c r="AG9" s="8"/>
      <c r="AH9" s="8"/>
      <c r="AP9" s="8"/>
    </row>
    <row r="10" spans="2:42" s="7" customFormat="1" x14ac:dyDescent="0.3">
      <c r="B10" s="11"/>
      <c r="C10" s="12"/>
      <c r="D10" s="12"/>
      <c r="E10" s="12"/>
      <c r="F10" s="13"/>
      <c r="H10" s="11"/>
      <c r="I10" s="13"/>
      <c r="K10" s="11"/>
      <c r="L10" s="12"/>
      <c r="M10" s="12"/>
      <c r="N10" s="13"/>
      <c r="P10" s="11"/>
      <c r="Q10" s="12"/>
      <c r="R10" s="13"/>
      <c r="T10" s="11"/>
      <c r="U10" s="12"/>
      <c r="V10" s="13"/>
      <c r="X10" s="11"/>
      <c r="Y10" s="13"/>
      <c r="AC10" s="8"/>
      <c r="AD10" s="8"/>
      <c r="AE10" s="8"/>
      <c r="AF10" s="8"/>
      <c r="AG10" s="8"/>
      <c r="AH10" s="8"/>
      <c r="AP10" s="8"/>
    </row>
    <row r="12" spans="2:42" s="7" customFormat="1" x14ac:dyDescent="0.3">
      <c r="D12" s="7">
        <f>SUM(D4:D10)</f>
        <v>34</v>
      </c>
      <c r="F12" s="7">
        <f>SUM(F4:F10)</f>
        <v>6</v>
      </c>
      <c r="I12" s="7">
        <f>SUM(I4:I10)</f>
        <v>1</v>
      </c>
      <c r="M12" s="7">
        <f>SUM(M4:M10)</f>
        <v>0</v>
      </c>
      <c r="N12" s="7">
        <f>SUM(N4:N10)</f>
        <v>0</v>
      </c>
      <c r="R12" s="7">
        <f>SUM(R4:R10)</f>
        <v>72</v>
      </c>
      <c r="V12" s="7">
        <f>SUM(V4:V10)</f>
        <v>72</v>
      </c>
      <c r="Y12" s="7">
        <f>SUM(Y4:Y10)</f>
        <v>1</v>
      </c>
      <c r="AA12" s="7">
        <f>SUM(AA4:AA10)</f>
        <v>243</v>
      </c>
      <c r="AB12" s="7">
        <f>AA12-(R12+V12+Y12)</f>
        <v>98</v>
      </c>
      <c r="AC12" s="8">
        <f>((D12+I12)/AB12)*100</f>
        <v>35.714285714285715</v>
      </c>
      <c r="AD12" s="8">
        <f>100-AC12</f>
        <v>64.285714285714278</v>
      </c>
      <c r="AE12" s="8">
        <f>(M12/AB12)*100</f>
        <v>0</v>
      </c>
      <c r="AF12" s="8">
        <f>B4/120</f>
        <v>0.35</v>
      </c>
      <c r="AG12" s="8">
        <f>H4/120</f>
        <v>1.4166666666666667</v>
      </c>
      <c r="AH12" s="8">
        <f>R4/120</f>
        <v>0.6</v>
      </c>
      <c r="AI12" s="7">
        <f>I12</f>
        <v>1</v>
      </c>
      <c r="AJ12" s="7">
        <v>0</v>
      </c>
      <c r="AK12" s="7">
        <f>(AJ12/AI12)*100</f>
        <v>0</v>
      </c>
      <c r="AL12" s="7">
        <f>F12+I12</f>
        <v>7</v>
      </c>
      <c r="AM12" s="7">
        <f>(SUM(F14:F15)/AL12)*100</f>
        <v>0</v>
      </c>
      <c r="AN12" s="8" t="s">
        <v>29</v>
      </c>
      <c r="AO12" s="7" t="s">
        <v>29</v>
      </c>
      <c r="AP12" s="8">
        <f>AVERAGE(D4:D9)/2</f>
        <v>2.8333333333333335</v>
      </c>
    </row>
    <row r="14" spans="2:42" ht="26" x14ac:dyDescent="0.3">
      <c r="B14" s="22" t="s">
        <v>30</v>
      </c>
      <c r="F14" s="7">
        <v>0</v>
      </c>
    </row>
    <row r="15" spans="2:42" ht="26" x14ac:dyDescent="0.3">
      <c r="B15" s="23" t="s">
        <v>31</v>
      </c>
      <c r="F15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10B1-0F75-1B48-9F23-559BCC72D0EC}">
  <dimension ref="B2:AP27"/>
  <sheetViews>
    <sheetView zoomScale="50" workbookViewId="0">
      <selection activeCell="AF2" sqref="AF2"/>
    </sheetView>
  </sheetViews>
  <sheetFormatPr baseColWidth="10" defaultColWidth="8.83203125" defaultRowHeight="24" x14ac:dyDescent="0.3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style="7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19.83203125" bestFit="1" customWidth="1"/>
    <col min="39" max="39" width="29" style="1" bestFit="1" customWidth="1"/>
    <col min="40" max="40" width="29.1640625" bestFit="1" customWidth="1"/>
    <col min="41" max="41" width="27.5" bestFit="1" customWidth="1"/>
    <col min="42" max="42" width="19.5" bestFit="1" customWidth="1"/>
  </cols>
  <sheetData>
    <row r="2" spans="2:42" ht="81" customHeight="1" x14ac:dyDescent="0.2">
      <c r="B2" s="41" t="s">
        <v>0</v>
      </c>
      <c r="C2" s="42"/>
      <c r="D2" s="42"/>
      <c r="E2" s="42"/>
      <c r="F2" s="43"/>
      <c r="G2" s="3"/>
      <c r="H2" s="44" t="s">
        <v>4</v>
      </c>
      <c r="I2" s="45"/>
      <c r="J2" s="3"/>
      <c r="K2" s="46" t="s">
        <v>16</v>
      </c>
      <c r="L2" s="47"/>
      <c r="M2" s="47"/>
      <c r="N2" s="48"/>
      <c r="O2" s="3"/>
      <c r="P2" s="49" t="s">
        <v>7</v>
      </c>
      <c r="Q2" s="50"/>
      <c r="R2" s="51"/>
      <c r="S2" s="3"/>
      <c r="T2" s="52" t="s">
        <v>15</v>
      </c>
      <c r="U2" s="53"/>
      <c r="V2" s="54"/>
      <c r="W2" s="3"/>
      <c r="X2" s="39" t="s">
        <v>8</v>
      </c>
      <c r="Y2" s="40"/>
      <c r="Z2" s="3"/>
      <c r="AA2" s="4" t="s">
        <v>18</v>
      </c>
      <c r="AB2" s="4" t="s">
        <v>24</v>
      </c>
      <c r="AC2" s="5" t="s">
        <v>19</v>
      </c>
      <c r="AD2" s="5" t="s">
        <v>21</v>
      </c>
      <c r="AE2" s="5" t="s">
        <v>20</v>
      </c>
      <c r="AF2" s="5" t="s">
        <v>35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22</v>
      </c>
      <c r="AL2" s="4" t="s">
        <v>26</v>
      </c>
      <c r="AM2" s="5" t="s">
        <v>23</v>
      </c>
      <c r="AN2" s="5" t="s">
        <v>27</v>
      </c>
      <c r="AO2" s="5" t="s">
        <v>32</v>
      </c>
      <c r="AP2" s="5" t="s">
        <v>33</v>
      </c>
    </row>
    <row r="3" spans="2:42" s="20" customFormat="1" x14ac:dyDescent="0.3">
      <c r="B3" s="14" t="s">
        <v>1</v>
      </c>
      <c r="C3" s="15" t="s">
        <v>2</v>
      </c>
      <c r="D3" s="15" t="s">
        <v>3</v>
      </c>
      <c r="E3" s="38" t="s">
        <v>34</v>
      </c>
      <c r="F3" s="16" t="s">
        <v>25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17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  <c r="AM3" s="21"/>
    </row>
    <row r="4" spans="2:42" s="7" customFormat="1" x14ac:dyDescent="0.3">
      <c r="B4" s="9">
        <v>23</v>
      </c>
      <c r="C4" s="7">
        <v>23</v>
      </c>
      <c r="D4" s="7">
        <f>(C4-B4)+1</f>
        <v>1</v>
      </c>
      <c r="E4" s="7">
        <f>D4/2</f>
        <v>0.5</v>
      </c>
      <c r="F4" s="10">
        <v>1</v>
      </c>
      <c r="H4" s="9">
        <v>286</v>
      </c>
      <c r="I4" s="10">
        <v>1</v>
      </c>
      <c r="K4" s="29">
        <v>35</v>
      </c>
      <c r="L4" s="30">
        <v>38</v>
      </c>
      <c r="M4" s="30">
        <f>(L4-K4)+1</f>
        <v>4</v>
      </c>
      <c r="N4" s="31">
        <v>1</v>
      </c>
      <c r="P4" s="9">
        <v>287</v>
      </c>
      <c r="Q4" s="7">
        <v>318</v>
      </c>
      <c r="R4" s="10">
        <f>(Q4-P4)+1</f>
        <v>32</v>
      </c>
      <c r="T4" s="9">
        <v>193</v>
      </c>
      <c r="U4" s="7">
        <v>197</v>
      </c>
      <c r="V4" s="10">
        <v>5</v>
      </c>
      <c r="X4" s="9">
        <v>319</v>
      </c>
      <c r="Y4" s="10">
        <v>1</v>
      </c>
      <c r="AA4" s="7">
        <v>319</v>
      </c>
      <c r="AC4" s="8"/>
      <c r="AD4" s="8"/>
      <c r="AE4" s="8"/>
      <c r="AF4" s="8"/>
      <c r="AG4" s="8"/>
      <c r="AH4" s="8"/>
      <c r="AM4" s="8"/>
    </row>
    <row r="5" spans="2:42" s="7" customFormat="1" x14ac:dyDescent="0.3">
      <c r="B5" s="9">
        <v>77</v>
      </c>
      <c r="C5" s="7">
        <v>77</v>
      </c>
      <c r="D5" s="7">
        <f t="shared" ref="D5:D21" si="0">(C5-B5)+1</f>
        <v>1</v>
      </c>
      <c r="E5" s="7">
        <f t="shared" ref="E5:E21" si="1">D5/2</f>
        <v>0.5</v>
      </c>
      <c r="F5" s="10">
        <v>1</v>
      </c>
      <c r="H5" s="9"/>
      <c r="I5" s="10"/>
      <c r="K5" s="29">
        <v>60</v>
      </c>
      <c r="L5" s="30">
        <v>61</v>
      </c>
      <c r="M5" s="30">
        <f>(L5-K5)+1</f>
        <v>2</v>
      </c>
      <c r="N5" s="31">
        <v>1</v>
      </c>
      <c r="P5" s="9"/>
      <c r="R5" s="10"/>
      <c r="T5" s="9">
        <v>272</v>
      </c>
      <c r="U5" s="7">
        <v>276</v>
      </c>
      <c r="V5" s="10">
        <v>5</v>
      </c>
      <c r="X5" s="9"/>
      <c r="Y5" s="10"/>
      <c r="AC5" s="8"/>
      <c r="AD5" s="8"/>
      <c r="AE5" s="8"/>
      <c r="AF5" s="8"/>
      <c r="AG5" s="8"/>
      <c r="AH5" s="8"/>
      <c r="AM5" s="8"/>
    </row>
    <row r="6" spans="2:42" s="7" customFormat="1" x14ac:dyDescent="0.3">
      <c r="B6" s="9">
        <v>95</v>
      </c>
      <c r="C6" s="7">
        <v>95</v>
      </c>
      <c r="D6" s="7">
        <f t="shared" si="0"/>
        <v>1</v>
      </c>
      <c r="E6" s="7">
        <f t="shared" si="1"/>
        <v>0.5</v>
      </c>
      <c r="F6" s="10">
        <v>1</v>
      </c>
      <c r="H6" s="9"/>
      <c r="I6" s="10"/>
      <c r="K6" s="29">
        <v>105</v>
      </c>
      <c r="L6" s="30">
        <v>106</v>
      </c>
      <c r="M6" s="30">
        <f>(L6-K6)+1</f>
        <v>2</v>
      </c>
      <c r="N6" s="31">
        <v>1</v>
      </c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  <c r="AM6" s="8"/>
    </row>
    <row r="7" spans="2:42" s="7" customFormat="1" x14ac:dyDescent="0.3">
      <c r="B7" s="9">
        <v>118</v>
      </c>
      <c r="C7" s="7">
        <v>118</v>
      </c>
      <c r="D7" s="7">
        <f t="shared" si="0"/>
        <v>1</v>
      </c>
      <c r="E7" s="7">
        <f t="shared" si="1"/>
        <v>0.5</v>
      </c>
      <c r="F7" s="10">
        <v>1</v>
      </c>
      <c r="H7" s="9"/>
      <c r="I7" s="10"/>
      <c r="K7" s="32">
        <v>138</v>
      </c>
      <c r="L7" s="33">
        <v>140</v>
      </c>
      <c r="M7" s="33">
        <f>(L7-K7)+1</f>
        <v>3</v>
      </c>
      <c r="N7" s="34">
        <v>1</v>
      </c>
      <c r="P7" s="9"/>
      <c r="R7" s="10"/>
      <c r="T7" s="9"/>
      <c r="V7" s="10"/>
      <c r="X7" s="9"/>
      <c r="Y7" s="10"/>
      <c r="AC7" s="8"/>
      <c r="AD7" s="8"/>
      <c r="AE7" s="8"/>
      <c r="AF7" s="8"/>
      <c r="AG7" s="8"/>
      <c r="AH7" s="8"/>
      <c r="AM7" s="8"/>
    </row>
    <row r="8" spans="2:42" s="7" customFormat="1" x14ac:dyDescent="0.3">
      <c r="B8" s="9">
        <v>122</v>
      </c>
      <c r="C8" s="7">
        <v>122</v>
      </c>
      <c r="D8" s="7">
        <f t="shared" si="0"/>
        <v>1</v>
      </c>
      <c r="E8" s="7">
        <f t="shared" si="1"/>
        <v>0.5</v>
      </c>
      <c r="F8" s="10">
        <v>1</v>
      </c>
      <c r="H8" s="9"/>
      <c r="I8" s="10"/>
      <c r="K8" s="32">
        <v>241</v>
      </c>
      <c r="L8" s="33">
        <v>244</v>
      </c>
      <c r="M8" s="33">
        <f>(L8-K8)+1</f>
        <v>4</v>
      </c>
      <c r="N8" s="34">
        <v>1</v>
      </c>
      <c r="P8" s="9"/>
      <c r="R8" s="10"/>
      <c r="T8" s="9"/>
      <c r="V8" s="10"/>
      <c r="X8" s="9"/>
      <c r="Y8" s="10"/>
      <c r="AC8" s="8"/>
      <c r="AD8" s="8"/>
      <c r="AE8" s="8"/>
      <c r="AF8" s="8"/>
      <c r="AG8" s="8"/>
      <c r="AH8" s="8"/>
      <c r="AM8" s="8"/>
    </row>
    <row r="9" spans="2:42" s="7" customFormat="1" x14ac:dyDescent="0.3">
      <c r="B9" s="9">
        <v>132</v>
      </c>
      <c r="C9" s="7">
        <v>134</v>
      </c>
      <c r="D9" s="7">
        <f t="shared" si="0"/>
        <v>3</v>
      </c>
      <c r="E9" s="7">
        <f t="shared" si="1"/>
        <v>1.5</v>
      </c>
      <c r="F9" s="10">
        <v>1</v>
      </c>
      <c r="H9" s="9"/>
      <c r="I9" s="10"/>
      <c r="K9" s="9"/>
      <c r="N9" s="10"/>
      <c r="P9" s="9"/>
      <c r="R9" s="10"/>
      <c r="T9" s="9"/>
      <c r="V9" s="10"/>
      <c r="X9" s="9"/>
      <c r="Y9" s="10"/>
      <c r="AC9" s="8"/>
      <c r="AD9" s="8"/>
      <c r="AE9" s="8"/>
      <c r="AF9" s="8"/>
      <c r="AG9" s="8"/>
      <c r="AH9" s="8"/>
      <c r="AM9" s="8"/>
    </row>
    <row r="10" spans="2:42" s="7" customFormat="1" x14ac:dyDescent="0.3">
      <c r="B10" s="9">
        <v>136</v>
      </c>
      <c r="C10" s="7">
        <v>136</v>
      </c>
      <c r="D10" s="7">
        <f t="shared" si="0"/>
        <v>1</v>
      </c>
      <c r="E10" s="7">
        <f t="shared" si="1"/>
        <v>0.5</v>
      </c>
      <c r="F10" s="10">
        <v>1</v>
      </c>
      <c r="H10" s="9"/>
      <c r="I10" s="10"/>
      <c r="K10" s="9"/>
      <c r="N10" s="10"/>
      <c r="P10" s="9"/>
      <c r="R10" s="10"/>
      <c r="T10" s="9"/>
      <c r="V10" s="10"/>
      <c r="X10" s="9"/>
      <c r="Y10" s="10"/>
      <c r="AC10" s="8"/>
      <c r="AD10" s="8"/>
      <c r="AE10" s="8"/>
      <c r="AF10" s="8"/>
      <c r="AG10" s="8"/>
      <c r="AH10" s="8"/>
      <c r="AM10" s="8"/>
    </row>
    <row r="11" spans="2:42" s="7" customFormat="1" x14ac:dyDescent="0.3">
      <c r="B11" s="9">
        <v>173</v>
      </c>
      <c r="C11" s="7">
        <v>178</v>
      </c>
      <c r="D11" s="7">
        <f t="shared" si="0"/>
        <v>6</v>
      </c>
      <c r="E11" s="7">
        <f t="shared" si="1"/>
        <v>3</v>
      </c>
      <c r="F11" s="10">
        <v>1</v>
      </c>
      <c r="H11" s="9"/>
      <c r="I11" s="10"/>
      <c r="K11" s="9"/>
      <c r="N11" s="10"/>
      <c r="P11" s="9"/>
      <c r="R11" s="10"/>
      <c r="T11" s="9"/>
      <c r="V11" s="10"/>
      <c r="X11" s="9"/>
      <c r="Y11" s="10"/>
      <c r="AC11" s="8"/>
      <c r="AD11" s="8"/>
      <c r="AE11" s="8"/>
      <c r="AF11" s="8"/>
      <c r="AG11" s="8"/>
      <c r="AH11" s="8"/>
      <c r="AM11" s="8"/>
    </row>
    <row r="12" spans="2:42" s="7" customFormat="1" x14ac:dyDescent="0.3">
      <c r="B12" s="9">
        <v>200</v>
      </c>
      <c r="C12" s="7">
        <v>200</v>
      </c>
      <c r="D12" s="7">
        <f t="shared" si="0"/>
        <v>1</v>
      </c>
      <c r="E12" s="7">
        <f t="shared" si="1"/>
        <v>0.5</v>
      </c>
      <c r="F12" s="10">
        <v>1</v>
      </c>
      <c r="H12" s="9"/>
      <c r="I12" s="10"/>
      <c r="K12" s="9"/>
      <c r="N12" s="10"/>
      <c r="P12" s="9"/>
      <c r="R12" s="10"/>
      <c r="T12" s="9"/>
      <c r="V12" s="10"/>
      <c r="X12" s="9"/>
      <c r="Y12" s="10"/>
      <c r="AC12" s="8"/>
      <c r="AD12" s="8"/>
      <c r="AE12" s="8"/>
      <c r="AF12" s="8"/>
      <c r="AG12" s="8"/>
      <c r="AH12" s="8"/>
      <c r="AM12" s="8"/>
    </row>
    <row r="13" spans="2:42" s="7" customFormat="1" x14ac:dyDescent="0.3">
      <c r="B13" s="9">
        <v>202</v>
      </c>
      <c r="C13" s="7">
        <v>202</v>
      </c>
      <c r="D13" s="7">
        <f t="shared" si="0"/>
        <v>1</v>
      </c>
      <c r="E13" s="7">
        <f t="shared" si="1"/>
        <v>0.5</v>
      </c>
      <c r="F13" s="10">
        <v>1</v>
      </c>
      <c r="H13" s="9"/>
      <c r="I13" s="10"/>
      <c r="K13" s="9"/>
      <c r="N13" s="10"/>
      <c r="P13" s="9"/>
      <c r="R13" s="10"/>
      <c r="T13" s="9"/>
      <c r="V13" s="10"/>
      <c r="X13" s="9"/>
      <c r="Y13" s="10"/>
      <c r="AC13" s="8"/>
      <c r="AD13" s="8"/>
      <c r="AE13" s="8"/>
      <c r="AF13" s="8"/>
      <c r="AG13" s="8"/>
      <c r="AH13" s="8"/>
      <c r="AM13" s="8"/>
    </row>
    <row r="14" spans="2:42" s="7" customFormat="1" x14ac:dyDescent="0.3">
      <c r="B14" s="9">
        <v>211</v>
      </c>
      <c r="C14" s="7">
        <v>212</v>
      </c>
      <c r="D14" s="7">
        <f t="shared" si="0"/>
        <v>2</v>
      </c>
      <c r="E14" s="7">
        <f t="shared" si="1"/>
        <v>1</v>
      </c>
      <c r="F14" s="10">
        <v>1</v>
      </c>
      <c r="H14" s="9"/>
      <c r="I14" s="10"/>
      <c r="K14" s="9"/>
      <c r="N14" s="10"/>
      <c r="P14" s="9"/>
      <c r="R14" s="10"/>
      <c r="T14" s="9"/>
      <c r="V14" s="10"/>
      <c r="X14" s="9"/>
      <c r="Y14" s="10"/>
      <c r="AC14" s="8"/>
      <c r="AD14" s="8"/>
      <c r="AE14" s="8"/>
      <c r="AF14" s="8"/>
      <c r="AG14" s="8"/>
      <c r="AH14" s="8"/>
      <c r="AM14" s="8"/>
    </row>
    <row r="15" spans="2:42" s="7" customFormat="1" x14ac:dyDescent="0.3">
      <c r="B15" s="9">
        <v>219</v>
      </c>
      <c r="C15" s="7">
        <v>219</v>
      </c>
      <c r="D15" s="7">
        <f t="shared" si="0"/>
        <v>1</v>
      </c>
      <c r="E15" s="7">
        <f t="shared" si="1"/>
        <v>0.5</v>
      </c>
      <c r="F15" s="10">
        <v>1</v>
      </c>
      <c r="H15" s="9"/>
      <c r="I15" s="10"/>
      <c r="K15" s="9"/>
      <c r="N15" s="10"/>
      <c r="P15" s="9"/>
      <c r="R15" s="10"/>
      <c r="T15" s="9"/>
      <c r="V15" s="10"/>
      <c r="X15" s="9"/>
      <c r="Y15" s="10"/>
      <c r="AC15" s="8"/>
      <c r="AD15" s="8"/>
      <c r="AE15" s="8"/>
      <c r="AF15" s="8"/>
      <c r="AG15" s="8"/>
      <c r="AH15" s="8"/>
      <c r="AM15" s="8"/>
    </row>
    <row r="16" spans="2:42" s="7" customFormat="1" x14ac:dyDescent="0.3">
      <c r="B16" s="9">
        <v>233</v>
      </c>
      <c r="C16" s="7">
        <v>234</v>
      </c>
      <c r="D16" s="7">
        <f t="shared" si="0"/>
        <v>2</v>
      </c>
      <c r="E16" s="7">
        <f t="shared" si="1"/>
        <v>1</v>
      </c>
      <c r="F16" s="10">
        <v>1</v>
      </c>
      <c r="H16" s="9"/>
      <c r="I16" s="10"/>
      <c r="K16" s="9"/>
      <c r="N16" s="10"/>
      <c r="P16" s="9"/>
      <c r="R16" s="10"/>
      <c r="T16" s="9"/>
      <c r="V16" s="10"/>
      <c r="X16" s="9"/>
      <c r="Y16" s="10"/>
      <c r="AC16" s="8"/>
      <c r="AD16" s="8"/>
      <c r="AE16" s="8"/>
      <c r="AF16" s="8"/>
      <c r="AG16" s="8"/>
      <c r="AH16" s="8"/>
      <c r="AM16" s="8"/>
    </row>
    <row r="17" spans="2:42" s="7" customFormat="1" x14ac:dyDescent="0.3">
      <c r="B17" s="9">
        <v>240</v>
      </c>
      <c r="C17" s="7">
        <v>240</v>
      </c>
      <c r="D17" s="7">
        <f t="shared" si="0"/>
        <v>1</v>
      </c>
      <c r="E17" s="7">
        <f t="shared" si="1"/>
        <v>0.5</v>
      </c>
      <c r="F17" s="10">
        <v>1</v>
      </c>
      <c r="H17" s="9"/>
      <c r="I17" s="10"/>
      <c r="K17" s="9"/>
      <c r="N17" s="10"/>
      <c r="P17" s="9"/>
      <c r="R17" s="10"/>
      <c r="T17" s="9"/>
      <c r="V17" s="10"/>
      <c r="X17" s="9"/>
      <c r="Y17" s="10"/>
      <c r="AC17" s="8"/>
      <c r="AD17" s="8"/>
      <c r="AE17" s="8"/>
      <c r="AF17" s="8"/>
      <c r="AG17" s="8"/>
      <c r="AH17" s="8"/>
      <c r="AM17" s="8"/>
    </row>
    <row r="18" spans="2:42" s="7" customFormat="1" x14ac:dyDescent="0.3">
      <c r="B18" s="9">
        <v>253</v>
      </c>
      <c r="C18" s="7">
        <v>253</v>
      </c>
      <c r="D18" s="7">
        <f t="shared" si="0"/>
        <v>1</v>
      </c>
      <c r="E18" s="7">
        <f t="shared" si="1"/>
        <v>0.5</v>
      </c>
      <c r="F18" s="10">
        <v>1</v>
      </c>
      <c r="H18" s="9"/>
      <c r="I18" s="10"/>
      <c r="K18" s="9"/>
      <c r="N18" s="10"/>
      <c r="P18" s="9"/>
      <c r="R18" s="10"/>
      <c r="T18" s="9"/>
      <c r="V18" s="10"/>
      <c r="X18" s="9"/>
      <c r="Y18" s="10"/>
      <c r="AC18" s="8"/>
      <c r="AD18" s="8"/>
      <c r="AE18" s="8"/>
      <c r="AF18" s="8"/>
      <c r="AG18" s="8"/>
      <c r="AH18" s="8"/>
      <c r="AM18" s="8"/>
    </row>
    <row r="19" spans="2:42" s="7" customFormat="1" x14ac:dyDescent="0.3">
      <c r="B19" s="9">
        <v>261</v>
      </c>
      <c r="C19" s="7">
        <v>262</v>
      </c>
      <c r="D19" s="7">
        <f t="shared" si="0"/>
        <v>2</v>
      </c>
      <c r="E19" s="7">
        <f t="shared" si="1"/>
        <v>1</v>
      </c>
      <c r="F19" s="10">
        <v>1</v>
      </c>
      <c r="H19" s="9"/>
      <c r="I19" s="10"/>
      <c r="K19" s="9"/>
      <c r="N19" s="10"/>
      <c r="P19" s="9"/>
      <c r="R19" s="10"/>
      <c r="T19" s="9"/>
      <c r="V19" s="10"/>
      <c r="X19" s="9"/>
      <c r="Y19" s="10"/>
      <c r="AC19" s="8"/>
      <c r="AD19" s="8"/>
      <c r="AE19" s="8"/>
      <c r="AF19" s="8"/>
      <c r="AG19" s="8"/>
      <c r="AH19" s="8"/>
      <c r="AM19" s="8"/>
    </row>
    <row r="20" spans="2:42" s="7" customFormat="1" x14ac:dyDescent="0.3">
      <c r="B20" s="9">
        <v>265</v>
      </c>
      <c r="C20" s="7">
        <v>265</v>
      </c>
      <c r="D20" s="7">
        <f t="shared" si="0"/>
        <v>1</v>
      </c>
      <c r="E20" s="7">
        <f t="shared" si="1"/>
        <v>0.5</v>
      </c>
      <c r="F20" s="10">
        <v>1</v>
      </c>
      <c r="H20" s="9"/>
      <c r="I20" s="10"/>
      <c r="K20" s="9"/>
      <c r="N20" s="10"/>
      <c r="P20" s="9"/>
      <c r="R20" s="10"/>
      <c r="T20" s="9"/>
      <c r="V20" s="10"/>
      <c r="X20" s="9"/>
      <c r="Y20" s="10"/>
      <c r="AC20" s="8"/>
      <c r="AD20" s="8"/>
      <c r="AE20" s="8"/>
      <c r="AF20" s="8"/>
      <c r="AG20" s="8"/>
      <c r="AH20" s="8"/>
      <c r="AM20" s="8"/>
    </row>
    <row r="21" spans="2:42" s="7" customFormat="1" x14ac:dyDescent="0.3">
      <c r="B21" s="9">
        <v>277</v>
      </c>
      <c r="C21" s="7">
        <v>285</v>
      </c>
      <c r="D21" s="7">
        <f t="shared" si="0"/>
        <v>9</v>
      </c>
      <c r="E21" s="7">
        <f t="shared" si="1"/>
        <v>4.5</v>
      </c>
      <c r="F21" s="10">
        <v>1</v>
      </c>
      <c r="H21" s="9"/>
      <c r="I21" s="10"/>
      <c r="K21" s="9"/>
      <c r="N21" s="10"/>
      <c r="P21" s="9"/>
      <c r="R21" s="10"/>
      <c r="T21" s="9"/>
      <c r="V21" s="10"/>
      <c r="X21" s="9"/>
      <c r="Y21" s="10"/>
      <c r="AC21" s="8"/>
      <c r="AD21" s="8"/>
      <c r="AE21" s="8"/>
      <c r="AF21" s="8"/>
      <c r="AG21" s="8"/>
      <c r="AH21" s="8"/>
      <c r="AM21" s="8"/>
    </row>
    <row r="22" spans="2:42" s="7" customFormat="1" x14ac:dyDescent="0.3">
      <c r="B22" s="11"/>
      <c r="C22" s="12"/>
      <c r="D22" s="12"/>
      <c r="E22" s="12"/>
      <c r="F22" s="13"/>
      <c r="H22" s="11"/>
      <c r="I22" s="13"/>
      <c r="K22" s="11"/>
      <c r="L22" s="12"/>
      <c r="M22" s="12"/>
      <c r="N22" s="13"/>
      <c r="P22" s="11"/>
      <c r="Q22" s="12"/>
      <c r="R22" s="13"/>
      <c r="T22" s="11"/>
      <c r="U22" s="12"/>
      <c r="V22" s="13"/>
      <c r="X22" s="11"/>
      <c r="Y22" s="13"/>
      <c r="AC22" s="8"/>
      <c r="AD22" s="8"/>
      <c r="AE22" s="8"/>
      <c r="AF22" s="8"/>
      <c r="AG22" s="8"/>
      <c r="AH22" s="8"/>
      <c r="AM22" s="8"/>
    </row>
    <row r="24" spans="2:42" s="7" customFormat="1" x14ac:dyDescent="0.3">
      <c r="D24" s="7">
        <f>SUM(D4:D22)</f>
        <v>36</v>
      </c>
      <c r="F24" s="7">
        <f>SUM(F4:F22)</f>
        <v>18</v>
      </c>
      <c r="I24" s="7">
        <f>SUM(I4:I22)</f>
        <v>1</v>
      </c>
      <c r="M24" s="7">
        <f>SUM(M4:M22)</f>
        <v>15</v>
      </c>
      <c r="N24" s="7">
        <f>SUM(N4:N22)</f>
        <v>5</v>
      </c>
      <c r="R24" s="7">
        <f>SUM(R4:R22)</f>
        <v>32</v>
      </c>
      <c r="V24" s="7">
        <f>SUM(V4:V22)</f>
        <v>10</v>
      </c>
      <c r="Y24" s="7">
        <f>SUM(Y4:Y22)</f>
        <v>1</v>
      </c>
      <c r="AA24" s="7">
        <f>SUM(AA4:AA22)</f>
        <v>319</v>
      </c>
      <c r="AB24" s="7">
        <f>AA24-(R24+V24+Y24)</f>
        <v>276</v>
      </c>
      <c r="AC24" s="8">
        <f>((D24+I24)/AB24)*100</f>
        <v>13.405797101449277</v>
      </c>
      <c r="AD24" s="8">
        <f>100-AC24</f>
        <v>86.594202898550719</v>
      </c>
      <c r="AE24" s="8">
        <f>(M24/AB24)*100</f>
        <v>5.4347826086956523</v>
      </c>
      <c r="AF24" s="8">
        <f>B4/120</f>
        <v>0.19166666666666668</v>
      </c>
      <c r="AG24" s="8">
        <f>H4/120</f>
        <v>2.3833333333333333</v>
      </c>
      <c r="AH24" s="8">
        <f>R4/120</f>
        <v>0.26666666666666666</v>
      </c>
      <c r="AI24" s="7">
        <f>I24</f>
        <v>1</v>
      </c>
      <c r="AJ24" s="7">
        <v>0</v>
      </c>
      <c r="AK24" s="7">
        <f>(AJ24/AI24)*100</f>
        <v>0</v>
      </c>
      <c r="AL24" s="7">
        <f>F24+I24</f>
        <v>19</v>
      </c>
      <c r="AM24" s="8">
        <f>(SUM(F26:F27)/AL24)*100</f>
        <v>10.526315789473683</v>
      </c>
      <c r="AN24" s="8">
        <f>(SUM(F26:F27)/N24)*100</f>
        <v>40</v>
      </c>
      <c r="AO24" s="7">
        <f>((AVERAGE(M7:M8)/2))</f>
        <v>1.75</v>
      </c>
      <c r="AP24" s="7">
        <f>AVERAGE(D4:D21)/2</f>
        <v>1</v>
      </c>
    </row>
    <row r="26" spans="2:42" ht="26" x14ac:dyDescent="0.3">
      <c r="B26" s="22" t="s">
        <v>30</v>
      </c>
      <c r="F26" s="7">
        <v>2</v>
      </c>
    </row>
    <row r="27" spans="2:42" ht="26" x14ac:dyDescent="0.3">
      <c r="B27" s="23" t="s">
        <v>31</v>
      </c>
      <c r="F27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974A-D0F4-1145-A608-22C0C0E4E4B3}">
  <dimension ref="B2:AG2"/>
  <sheetViews>
    <sheetView zoomScale="67" workbookViewId="0">
      <selection activeCell="D12" sqref="D12"/>
    </sheetView>
  </sheetViews>
  <sheetFormatPr baseColWidth="10" defaultColWidth="8.83203125" defaultRowHeight="15" x14ac:dyDescent="0.2"/>
  <cols>
    <col min="28" max="33" width="8.83203125" style="1"/>
  </cols>
  <sheetData>
    <row r="2" spans="2:2" x14ac:dyDescent="0.2">
      <c r="B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9"/>
  <sheetViews>
    <sheetView tabSelected="1" workbookViewId="0">
      <selection activeCell="F6" sqref="F6"/>
    </sheetView>
  </sheetViews>
  <sheetFormatPr baseColWidth="10" defaultRowHeight="15" x14ac:dyDescent="0.2"/>
  <cols>
    <col min="1" max="1" width="3.33203125" customWidth="1"/>
    <col min="2" max="2" width="10.83203125" customWidth="1"/>
    <col min="14" max="14" width="13.33203125" customWidth="1"/>
    <col min="15" max="15" width="13.1640625" customWidth="1"/>
  </cols>
  <sheetData>
    <row r="1" spans="2:16" ht="11" customHeight="1" x14ac:dyDescent="0.2"/>
    <row r="2" spans="2:16" ht="80" x14ac:dyDescent="0.2">
      <c r="B2" s="3" t="s">
        <v>14</v>
      </c>
      <c r="C2" s="2" t="s">
        <v>19</v>
      </c>
      <c r="D2" s="2" t="s">
        <v>21</v>
      </c>
      <c r="E2" s="2" t="s">
        <v>20</v>
      </c>
      <c r="F2" s="2" t="s">
        <v>35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22</v>
      </c>
      <c r="L2" s="24" t="s">
        <v>26</v>
      </c>
      <c r="M2" s="25" t="s">
        <v>23</v>
      </c>
      <c r="N2" s="2" t="s">
        <v>27</v>
      </c>
      <c r="O2" s="2" t="s">
        <v>32</v>
      </c>
      <c r="P2" s="2" t="s">
        <v>33</v>
      </c>
    </row>
    <row r="3" spans="2:16" x14ac:dyDescent="0.2">
      <c r="B3">
        <v>1</v>
      </c>
      <c r="C3" s="1">
        <v>9.5384615384615383</v>
      </c>
      <c r="D3" s="1">
        <v>90.461538461538467</v>
      </c>
      <c r="E3" s="1">
        <v>5.8461538461538458</v>
      </c>
      <c r="F3" s="1">
        <v>0.92500000000000004</v>
      </c>
      <c r="G3" s="1">
        <v>1.0833333333333333</v>
      </c>
      <c r="H3" s="1">
        <v>0.14166666666666666</v>
      </c>
      <c r="I3">
        <v>2</v>
      </c>
      <c r="J3">
        <v>1</v>
      </c>
      <c r="K3">
        <v>50</v>
      </c>
      <c r="L3">
        <v>15</v>
      </c>
      <c r="M3" s="1">
        <v>6.666666666666667</v>
      </c>
      <c r="N3" s="1">
        <v>33.333333333333329</v>
      </c>
      <c r="O3">
        <v>1</v>
      </c>
      <c r="P3">
        <v>1.1200000000000001</v>
      </c>
    </row>
    <row r="4" spans="2:16" x14ac:dyDescent="0.2">
      <c r="B4">
        <v>2</v>
      </c>
      <c r="C4" s="1">
        <v>23.52941176470588</v>
      </c>
      <c r="D4" s="1">
        <v>76.470588235294116</v>
      </c>
      <c r="E4" s="1">
        <v>0</v>
      </c>
      <c r="F4" s="1">
        <v>0.1</v>
      </c>
      <c r="G4" s="1">
        <v>0.35833333333333334</v>
      </c>
      <c r="H4" s="1">
        <v>0.27500000000000002</v>
      </c>
      <c r="I4">
        <v>2</v>
      </c>
      <c r="J4">
        <v>1</v>
      </c>
      <c r="K4">
        <v>50</v>
      </c>
      <c r="L4">
        <v>7</v>
      </c>
      <c r="M4">
        <v>0</v>
      </c>
      <c r="N4" s="1" t="s">
        <v>29</v>
      </c>
      <c r="O4" t="s">
        <v>29</v>
      </c>
      <c r="P4">
        <v>2.2000000000000002</v>
      </c>
    </row>
    <row r="5" spans="2:16" x14ac:dyDescent="0.2">
      <c r="B5">
        <v>3</v>
      </c>
      <c r="D5" s="1">
        <v>0</v>
      </c>
      <c r="E5" s="1">
        <v>0</v>
      </c>
      <c r="F5" s="1" t="s">
        <v>29</v>
      </c>
      <c r="G5" s="1">
        <v>8.3333333333333332E-3</v>
      </c>
      <c r="H5" s="1">
        <v>0.25</v>
      </c>
      <c r="I5">
        <v>1</v>
      </c>
      <c r="J5">
        <v>0</v>
      </c>
      <c r="K5">
        <v>0</v>
      </c>
      <c r="L5">
        <v>1</v>
      </c>
      <c r="M5">
        <v>0</v>
      </c>
      <c r="N5" s="1" t="s">
        <v>29</v>
      </c>
      <c r="O5" t="s">
        <v>29</v>
      </c>
      <c r="P5" t="s">
        <v>29</v>
      </c>
    </row>
    <row r="6" spans="2:16" x14ac:dyDescent="0.2">
      <c r="B6">
        <v>4</v>
      </c>
      <c r="C6" s="1">
        <v>80.952380952380949</v>
      </c>
      <c r="D6" s="1">
        <v>19.047619047619051</v>
      </c>
      <c r="E6" s="1">
        <v>0</v>
      </c>
      <c r="F6" s="1">
        <v>8.3333333333333332E-3</v>
      </c>
      <c r="G6" s="1">
        <v>0.35</v>
      </c>
      <c r="H6" s="1">
        <v>0.46666666666666667</v>
      </c>
      <c r="I6">
        <v>1</v>
      </c>
      <c r="J6">
        <v>0</v>
      </c>
      <c r="K6">
        <v>0</v>
      </c>
      <c r="L6">
        <v>4</v>
      </c>
      <c r="M6">
        <v>0</v>
      </c>
      <c r="N6" s="1" t="s">
        <v>29</v>
      </c>
      <c r="O6" t="s">
        <v>29</v>
      </c>
      <c r="P6">
        <v>5.5</v>
      </c>
    </row>
    <row r="7" spans="2:16" x14ac:dyDescent="0.2">
      <c r="B7">
        <v>5</v>
      </c>
      <c r="C7" s="1">
        <v>50</v>
      </c>
      <c r="D7" s="1">
        <v>50</v>
      </c>
      <c r="E7" s="1">
        <v>0</v>
      </c>
      <c r="F7" s="1">
        <v>0.18333333333333332</v>
      </c>
      <c r="G7" s="1">
        <v>0.48333333333333334</v>
      </c>
      <c r="H7" s="1">
        <v>0.54166666666666663</v>
      </c>
      <c r="I7">
        <v>1</v>
      </c>
      <c r="J7">
        <v>0</v>
      </c>
      <c r="K7">
        <v>0</v>
      </c>
      <c r="L7">
        <v>3</v>
      </c>
      <c r="M7">
        <v>0</v>
      </c>
      <c r="N7" s="1" t="s">
        <v>29</v>
      </c>
      <c r="O7" t="s">
        <v>29</v>
      </c>
      <c r="P7">
        <v>7</v>
      </c>
    </row>
    <row r="8" spans="2:16" x14ac:dyDescent="0.2">
      <c r="B8">
        <v>6</v>
      </c>
      <c r="C8" s="1">
        <v>35.714285714285715</v>
      </c>
      <c r="D8" s="1">
        <v>64.285714285714278</v>
      </c>
      <c r="E8" s="1">
        <v>0</v>
      </c>
      <c r="F8" s="1">
        <v>0.35</v>
      </c>
      <c r="G8" s="1">
        <v>1.4166666666666667</v>
      </c>
      <c r="H8" s="1">
        <v>0.6</v>
      </c>
      <c r="I8">
        <v>1</v>
      </c>
      <c r="J8">
        <v>0</v>
      </c>
      <c r="K8">
        <v>0</v>
      </c>
      <c r="L8">
        <v>7</v>
      </c>
      <c r="M8">
        <v>0</v>
      </c>
      <c r="N8" s="1" t="s">
        <v>29</v>
      </c>
      <c r="O8" t="s">
        <v>29</v>
      </c>
      <c r="P8">
        <v>2.83</v>
      </c>
    </row>
    <row r="9" spans="2:16" x14ac:dyDescent="0.2">
      <c r="B9">
        <v>7</v>
      </c>
      <c r="C9" s="1">
        <v>13.405797101449277</v>
      </c>
      <c r="D9" s="1">
        <v>86.594202898550719</v>
      </c>
      <c r="E9" s="1">
        <v>5.4347826086956523</v>
      </c>
      <c r="F9" s="1">
        <v>0.19166666666666668</v>
      </c>
      <c r="G9" s="1">
        <v>2.3833333333333333</v>
      </c>
      <c r="H9" s="1">
        <v>0.26666666666666666</v>
      </c>
      <c r="I9">
        <v>1</v>
      </c>
      <c r="J9">
        <v>0</v>
      </c>
      <c r="K9">
        <v>0</v>
      </c>
      <c r="L9">
        <v>19</v>
      </c>
      <c r="M9" s="1">
        <v>10.526315789473683</v>
      </c>
      <c r="N9" s="1">
        <v>40</v>
      </c>
      <c r="O9">
        <v>1.75</v>
      </c>
      <c r="P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2024-10-01T18:16:05Z</dcterms:modified>
</cp:coreProperties>
</file>