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Library/CloudStorage/Box-Box/Lab_Hallem/Ruhi/Manuscripts - Me/2025/Patel et al 2025/Final data for GitHub/Figure 5/Fig. 5G-L wild type vs Ss-cat-2 mutants on rat skin/"/>
    </mc:Choice>
  </mc:AlternateContent>
  <xr:revisionPtr revIDLastSave="0" documentId="13_ncr:1_{200D2191-F021-EA49-8553-2E47AFAB8FB7}" xr6:coauthVersionLast="47" xr6:coauthVersionMax="47" xr10:uidLastSave="{00000000-0000-0000-0000-000000000000}"/>
  <bookViews>
    <workbookView xWindow="20" yWindow="500" windowWidth="28800" windowHeight="16380" xr2:uid="{E8647115-4527-472B-9C5C-A7FAAB6ACF7F}"/>
  </bookViews>
  <sheets>
    <sheet name="Worm 1" sheetId="3" r:id="rId1"/>
    <sheet name="Worm 2" sheetId="4" r:id="rId2"/>
    <sheet name="Worm 3" sheetId="5" r:id="rId3"/>
    <sheet name="Worm 4" sheetId="6" r:id="rId4"/>
    <sheet name="Worm 5" sheetId="7" r:id="rId5"/>
    <sheet name="Worm 6" sheetId="8" r:id="rId6"/>
    <sheet name="Worm 7" sheetId="9" r:id="rId7"/>
    <sheet name="Worm 8" sheetId="10" r:id="rId8"/>
    <sheet name="Compiled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0" l="1"/>
  <c r="E6" i="10"/>
  <c r="E7" i="10"/>
  <c r="E8" i="10"/>
  <c r="E9" i="10"/>
  <c r="E10" i="10"/>
  <c r="E11" i="10"/>
  <c r="E4" i="10"/>
  <c r="E5" i="8"/>
  <c r="E6" i="8"/>
  <c r="E7" i="8"/>
  <c r="E8" i="8"/>
  <c r="E9" i="8"/>
  <c r="E10" i="8"/>
  <c r="E11" i="8"/>
  <c r="E12" i="8"/>
  <c r="E13" i="8"/>
  <c r="E4" i="8"/>
  <c r="E5" i="7"/>
  <c r="E6" i="7"/>
  <c r="E7" i="7"/>
  <c r="E8" i="7"/>
  <c r="E9" i="7"/>
  <c r="E10" i="7"/>
  <c r="E11" i="7"/>
  <c r="E12" i="7"/>
  <c r="E4" i="7"/>
  <c r="E5" i="6"/>
  <c r="E6" i="6"/>
  <c r="E7" i="6"/>
  <c r="E8" i="6"/>
  <c r="E4" i="6"/>
  <c r="E5" i="5"/>
  <c r="E4" i="5"/>
  <c r="E5" i="4"/>
  <c r="E6" i="4"/>
  <c r="E7" i="4"/>
  <c r="E8" i="4"/>
  <c r="E9" i="4"/>
  <c r="E4" i="4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4" i="3"/>
  <c r="AF14" i="10" l="1"/>
  <c r="M11" i="10"/>
  <c r="M10" i="10"/>
  <c r="M9" i="10"/>
  <c r="D11" i="10"/>
  <c r="D10" i="10"/>
  <c r="D9" i="10"/>
  <c r="D8" i="10"/>
  <c r="D7" i="10"/>
  <c r="M8" i="10"/>
  <c r="M7" i="10"/>
  <c r="M6" i="10"/>
  <c r="M5" i="10"/>
  <c r="AF22" i="8"/>
  <c r="M19" i="8"/>
  <c r="M18" i="8"/>
  <c r="M17" i="8"/>
  <c r="M16" i="8"/>
  <c r="M15" i="8"/>
  <c r="M14" i="8"/>
  <c r="D9" i="8"/>
  <c r="D10" i="8"/>
  <c r="D11" i="8"/>
  <c r="D12" i="8"/>
  <c r="D13" i="8"/>
  <c r="M13" i="8"/>
  <c r="D8" i="8"/>
  <c r="M12" i="8"/>
  <c r="M11" i="8"/>
  <c r="M10" i="8"/>
  <c r="M9" i="8"/>
  <c r="M8" i="8"/>
  <c r="M7" i="8"/>
  <c r="D5" i="8"/>
  <c r="M6" i="8"/>
  <c r="M5" i="8"/>
  <c r="AF17" i="7"/>
  <c r="M14" i="7"/>
  <c r="M13" i="7"/>
  <c r="M12" i="7"/>
  <c r="M11" i="7"/>
  <c r="M10" i="7"/>
  <c r="M9" i="7"/>
  <c r="M8" i="7"/>
  <c r="M7" i="7"/>
  <c r="M6" i="7"/>
  <c r="M5" i="7"/>
  <c r="AF20" i="6"/>
  <c r="M17" i="6"/>
  <c r="M16" i="6"/>
  <c r="M15" i="6"/>
  <c r="M14" i="6"/>
  <c r="M13" i="6"/>
  <c r="M12" i="6"/>
  <c r="AO20" i="6" s="1"/>
  <c r="M11" i="6"/>
  <c r="M10" i="6"/>
  <c r="M9" i="6"/>
  <c r="M8" i="6"/>
  <c r="M7" i="6"/>
  <c r="M6" i="6"/>
  <c r="M5" i="6"/>
  <c r="M4" i="6"/>
  <c r="AF8" i="5"/>
  <c r="R4" i="5"/>
  <c r="AH8" i="5" s="1"/>
  <c r="AO22" i="8" l="1"/>
  <c r="AF12" i="4"/>
  <c r="M5" i="4"/>
  <c r="M6" i="4"/>
  <c r="M7" i="4"/>
  <c r="M4" i="4"/>
  <c r="AO12" i="4" s="1"/>
  <c r="D7" i="4"/>
  <c r="AF28" i="3" l="1"/>
  <c r="M10" i="3"/>
  <c r="M9" i="3"/>
  <c r="M8" i="3"/>
  <c r="M7" i="3"/>
  <c r="M6" i="3"/>
  <c r="M4" i="3"/>
  <c r="AO28" i="3" s="1"/>
  <c r="M5" i="3"/>
  <c r="D10" i="3"/>
  <c r="D5" i="10"/>
  <c r="D6" i="10"/>
  <c r="D6" i="8"/>
  <c r="D7" i="8"/>
  <c r="D5" i="7"/>
  <c r="D6" i="7"/>
  <c r="D7" i="7"/>
  <c r="D8" i="7"/>
  <c r="D9" i="7"/>
  <c r="D10" i="7"/>
  <c r="D11" i="7"/>
  <c r="D12" i="7"/>
  <c r="D5" i="6"/>
  <c r="D6" i="6"/>
  <c r="D7" i="6"/>
  <c r="D8" i="6"/>
  <c r="D4" i="6"/>
  <c r="D5" i="5"/>
  <c r="D4" i="5"/>
  <c r="AP8" i="5" s="1"/>
  <c r="R5" i="4"/>
  <c r="R4" i="4"/>
  <c r="D5" i="4"/>
  <c r="D6" i="4"/>
  <c r="D8" i="4"/>
  <c r="D9" i="4"/>
  <c r="D4" i="4"/>
  <c r="R5" i="3"/>
  <c r="R6" i="3"/>
  <c r="R7" i="3"/>
  <c r="R4" i="3"/>
  <c r="D5" i="3"/>
  <c r="D6" i="3"/>
  <c r="D7" i="3"/>
  <c r="D8" i="3"/>
  <c r="D9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4" i="3"/>
  <c r="AP20" i="6" l="1"/>
  <c r="AP12" i="4"/>
  <c r="AP28" i="3"/>
  <c r="AG14" i="10"/>
  <c r="AA14" i="10"/>
  <c r="Y14" i="10"/>
  <c r="N14" i="10"/>
  <c r="AN14" i="10" s="1"/>
  <c r="I14" i="10"/>
  <c r="AI14" i="10" s="1"/>
  <c r="AK14" i="10" s="1"/>
  <c r="F14" i="10"/>
  <c r="V14" i="10"/>
  <c r="R4" i="10"/>
  <c r="R14" i="10" s="1"/>
  <c r="M4" i="10"/>
  <c r="M14" i="10" s="1"/>
  <c r="D4" i="10"/>
  <c r="AG22" i="8"/>
  <c r="AA22" i="8"/>
  <c r="Y22" i="8"/>
  <c r="N22" i="8"/>
  <c r="AN22" i="8" s="1"/>
  <c r="I22" i="8"/>
  <c r="AI22" i="8" s="1"/>
  <c r="AK22" i="8" s="1"/>
  <c r="F22" i="8"/>
  <c r="V22" i="8"/>
  <c r="R4" i="8"/>
  <c r="R22" i="8" s="1"/>
  <c r="M4" i="8"/>
  <c r="M22" i="8" s="1"/>
  <c r="D4" i="8"/>
  <c r="R4" i="7"/>
  <c r="R17" i="7" s="1"/>
  <c r="M4" i="7"/>
  <c r="D4" i="7"/>
  <c r="AG17" i="7"/>
  <c r="AA17" i="7"/>
  <c r="Y17" i="7"/>
  <c r="N17" i="7"/>
  <c r="AN17" i="7" s="1"/>
  <c r="I17" i="7"/>
  <c r="AI17" i="7" s="1"/>
  <c r="AK17" i="7" s="1"/>
  <c r="F17" i="7"/>
  <c r="AA20" i="6"/>
  <c r="Y20" i="6"/>
  <c r="V20" i="6"/>
  <c r="R20" i="6"/>
  <c r="N20" i="6"/>
  <c r="AN20" i="6" s="1"/>
  <c r="M20" i="6"/>
  <c r="I20" i="6"/>
  <c r="F20" i="6"/>
  <c r="D20" i="6"/>
  <c r="AG8" i="5"/>
  <c r="AA8" i="5"/>
  <c r="Y8" i="5"/>
  <c r="R8" i="5"/>
  <c r="N8" i="5"/>
  <c r="M8" i="5"/>
  <c r="I8" i="5"/>
  <c r="AI8" i="5" s="1"/>
  <c r="AK8" i="5" s="1"/>
  <c r="F8" i="5"/>
  <c r="D8" i="5"/>
  <c r="AG12" i="4"/>
  <c r="AA12" i="4"/>
  <c r="Y12" i="4"/>
  <c r="V12" i="4"/>
  <c r="R12" i="4"/>
  <c r="N12" i="4"/>
  <c r="AN12" i="4" s="1"/>
  <c r="M12" i="4"/>
  <c r="I12" i="4"/>
  <c r="F12" i="4"/>
  <c r="D12" i="4"/>
  <c r="F28" i="3"/>
  <c r="AG28" i="3"/>
  <c r="AA28" i="3"/>
  <c r="Y28" i="3"/>
  <c r="V28" i="3"/>
  <c r="R28" i="3"/>
  <c r="M28" i="3"/>
  <c r="N28" i="3"/>
  <c r="AN28" i="3" s="1"/>
  <c r="I28" i="3"/>
  <c r="AI28" i="3" s="1"/>
  <c r="AK28" i="3" s="1"/>
  <c r="D28" i="3"/>
  <c r="D14" i="10" l="1"/>
  <c r="AP14" i="10"/>
  <c r="AL14" i="10"/>
  <c r="AM14" i="10" s="1"/>
  <c r="D22" i="8"/>
  <c r="AP22" i="8"/>
  <c r="D17" i="7"/>
  <c r="AP17" i="7"/>
  <c r="M17" i="7"/>
  <c r="AO17" i="7"/>
  <c r="AL17" i="7"/>
  <c r="AM17" i="7" s="1"/>
  <c r="AL20" i="6"/>
  <c r="AM20" i="6" s="1"/>
  <c r="AL12" i="4"/>
  <c r="AM12" i="4" s="1"/>
  <c r="AL28" i="3"/>
  <c r="AM28" i="3" s="1"/>
  <c r="AL8" i="5"/>
  <c r="AL22" i="8"/>
  <c r="AM22" i="8" s="1"/>
  <c r="AB8" i="5"/>
  <c r="AE8" i="5" s="1"/>
  <c r="AB14" i="10"/>
  <c r="AE14" i="10" s="1"/>
  <c r="AC14" i="10"/>
  <c r="AD14" i="10" s="1"/>
  <c r="AB22" i="8"/>
  <c r="AE22" i="8" s="1"/>
  <c r="AB20" i="6"/>
  <c r="AE20" i="6" s="1"/>
  <c r="AB12" i="4"/>
  <c r="AC12" i="4" s="1"/>
  <c r="AD12" i="4" s="1"/>
  <c r="AB28" i="3"/>
  <c r="AC28" i="3" s="1"/>
  <c r="AD28" i="3" s="1"/>
  <c r="AB17" i="7"/>
  <c r="AI20" i="6"/>
  <c r="AI12" i="4"/>
  <c r="AK12" i="4" s="1"/>
  <c r="AC22" i="8" l="1"/>
  <c r="AD22" i="8" s="1"/>
  <c r="AE17" i="7"/>
  <c r="AC8" i="5"/>
  <c r="AD8" i="5" s="1"/>
  <c r="AE28" i="3"/>
  <c r="AC20" i="6"/>
  <c r="AD20" i="6" s="1"/>
  <c r="AE12" i="4"/>
  <c r="AC17" i="7"/>
  <c r="AD17" i="7" s="1"/>
</calcChain>
</file>

<file path=xl/sharedStrings.xml><?xml version="1.0" encoding="utf-8"?>
<sst xmlns="http://schemas.openxmlformats.org/spreadsheetml/2006/main" count="348" uniqueCount="37">
  <si>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</si>
  <si>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</si>
  <si>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</si>
  <si>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</si>
  <si>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</si>
  <si>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</si>
  <si>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</si>
  <si>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</si>
  <si>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</si>
  <si>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</si>
  <si>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Time to initial event</t>
  </si>
  <si>
    <t>Time to first puncture</t>
  </si>
  <si>
    <t>Time to successful completion</t>
  </si>
  <si>
    <t>Total number of attempts</t>
  </si>
  <si>
    <t>Number of aborted attempts</t>
  </si>
  <si>
    <t>Worm ID</t>
  </si>
  <si>
    <t>Not visible in crevice</t>
  </si>
  <si>
    <t>Reversal</t>
  </si>
  <si>
    <t>Instance</t>
  </si>
  <si>
    <t>Total Frames
(placement on skin to penetration or end)</t>
  </si>
  <si>
    <t>% of frames on skin 
spent pushing or puncturing</t>
  </si>
  <si>
    <t>% of frames on skin 
spent reversing</t>
  </si>
  <si>
    <t>% of frames on skin 
spent crawling</t>
  </si>
  <si>
    <t>% of aborted attempts</t>
  </si>
  <si>
    <t xml:space="preserve">% of 
pushes or punctures followed by reversals </t>
  </si>
  <si>
    <t>Visible Frames 
on top of skin</t>
  </si>
  <si>
    <t>Bout count</t>
  </si>
  <si>
    <t>Excluding because it does not look like it is moving right</t>
  </si>
  <si>
    <t>N/A</t>
  </si>
  <si>
    <t>Reversals after push</t>
  </si>
  <si>
    <t>Reversals after puncture</t>
  </si>
  <si>
    <t>Number of 
pushing bouts and punctures</t>
  </si>
  <si>
    <t xml:space="preserve">% of 
reversals preceeded by a push/puncture </t>
  </si>
  <si>
    <t>Average reversal time after
 a push or puncture</t>
  </si>
  <si>
    <t>Average push 
bout duration</t>
  </si>
  <si>
    <t>Bout duration</t>
  </si>
  <si>
    <t>Time to first push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</si>
</sst>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8E297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91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/>
    <xf numFmtId="2" fontId="2" fillId="0" borderId="0" xfId="0" applyNumberFormat="1" applyFont="1"/>
    <xf numFmtId="0" fontId="3" fillId="8" borderId="4" xfId="0" applyFont="1" applyFill="1" applyBorder="1"/>
    <xf numFmtId="0" fontId="3" fillId="8" borderId="0" xfId="0" applyFont="1" applyFill="1"/>
    <xf numFmtId="0" fontId="3" fillId="8" borderId="5" xfId="0" applyFont="1" applyFill="1" applyBorder="1"/>
    <xf numFmtId="0" fontId="3" fillId="5" borderId="4" xfId="0" applyFont="1" applyFill="1" applyBorder="1"/>
    <xf numFmtId="0" fontId="3" fillId="5" borderId="0" xfId="0" applyFont="1" applyFill="1"/>
    <xf numFmtId="0" fontId="3" fillId="5" borderId="5" xfId="0" applyFont="1" applyFill="1" applyBorder="1"/>
    <xf numFmtId="0" fontId="4" fillId="8" borderId="0" xfId="0" applyFont="1" applyFill="1" applyAlignment="1">
      <alignment vertical="center"/>
    </xf>
    <xf numFmtId="0" fontId="4" fillId="9" borderId="0" xfId="0" applyFont="1" applyFill="1" applyAlignment="1">
      <alignment vertical="center"/>
    </xf>
    <xf numFmtId="0" fontId="3" fillId="10" borderId="4" xfId="0" applyFont="1" applyFill="1" applyBorder="1"/>
    <xf numFmtId="0" fontId="3" fillId="10" borderId="0" xfId="0" applyFont="1" applyFill="1"/>
    <xf numFmtId="0" fontId="3" fillId="10" borderId="5" xfId="0" applyFont="1" applyFill="1" applyBorder="1"/>
    <xf numFmtId="0" fontId="1" fillId="0" borderId="0" xfId="0" applyFon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0" fontId="3" fillId="8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193"/>
      <color rgb="FFD5FC79"/>
      <color rgb="FFFFD579"/>
      <color rgb="FF9437FF"/>
      <color rgb="FF941651"/>
      <color rgb="FF0096FF"/>
      <color rgb="FF73FEFF"/>
      <color rgb="FF7A81FF"/>
      <color rgb="FFC8E2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172F-410A-7F4D-B253-47801CB0567E}">
  <dimension ref="B2:AP31"/>
  <sheetViews>
    <sheetView tabSelected="1" zoomScale="50" workbookViewId="0">
      <selection activeCell="AF2" sqref="AF2"/>
    </sheetView>
  </sheetViews>
  <sheetFormatPr baseColWidth="10" defaultColWidth="8.83203125" defaultRowHeight="24" x14ac:dyDescent="0.3"/>
  <cols>
    <col min="1" max="1" width="2.83203125" style="7" customWidth="1"/>
    <col min="2" max="2" width="17.5" style="7" bestFit="1" customWidth="1"/>
    <col min="3" max="3" width="16.5" style="7" bestFit="1" customWidth="1"/>
    <col min="4" max="4" width="18" style="7" bestFit="1" customWidth="1"/>
    <col min="5" max="5" width="18" style="7" customWidth="1"/>
    <col min="6" max="6" width="15.5" style="7" bestFit="1" customWidth="1"/>
    <col min="7" max="7" width="3.6640625" style="7" customWidth="1"/>
    <col min="8" max="8" width="21.33203125" style="7" bestFit="1" customWidth="1"/>
    <col min="9" max="9" width="13.33203125" style="7" bestFit="1" customWidth="1"/>
    <col min="10" max="10" width="3.83203125" style="7" customWidth="1"/>
    <col min="11" max="11" width="17.5" style="7" bestFit="1" customWidth="1"/>
    <col min="12" max="12" width="16.5" style="7" bestFit="1" customWidth="1"/>
    <col min="13" max="13" width="18" style="7" bestFit="1" customWidth="1"/>
    <col min="14" max="14" width="12.1640625" style="7" bestFit="1" customWidth="1"/>
    <col min="15" max="15" width="4.6640625" style="7" customWidth="1"/>
    <col min="16" max="16" width="17.5" style="7" bestFit="1" customWidth="1"/>
    <col min="17" max="17" width="16.5" style="7" bestFit="1" customWidth="1"/>
    <col min="18" max="18" width="18" style="7" bestFit="1" customWidth="1"/>
    <col min="19" max="19" width="5.83203125" style="7" customWidth="1"/>
    <col min="20" max="20" width="17.5" style="7" bestFit="1" customWidth="1"/>
    <col min="21" max="21" width="16.5" style="7" bestFit="1" customWidth="1"/>
    <col min="22" max="22" width="18" style="7" bestFit="1" customWidth="1"/>
    <col min="23" max="23" width="5" style="7" customWidth="1"/>
    <col min="24" max="24" width="21.33203125" style="7" bestFit="1" customWidth="1"/>
    <col min="25" max="25" width="13.33203125" style="7" bestFit="1" customWidth="1"/>
    <col min="26" max="26" width="5.83203125" style="7" customWidth="1"/>
    <col min="27" max="27" width="40.6640625" style="7" bestFit="1" customWidth="1"/>
    <col min="28" max="28" width="19.6640625" style="7" bestFit="1" customWidth="1"/>
    <col min="29" max="29" width="34.5" style="8" customWidth="1"/>
    <col min="30" max="30" width="20.5" style="8" customWidth="1"/>
    <col min="31" max="31" width="22" style="8" bestFit="1" customWidth="1"/>
    <col min="32" max="32" width="11" style="8" bestFit="1" customWidth="1"/>
    <col min="33" max="33" width="14.1640625" style="8" customWidth="1"/>
    <col min="34" max="34" width="16.83203125" style="8" bestFit="1" customWidth="1"/>
    <col min="35" max="36" width="14.83203125" style="7" bestFit="1" customWidth="1"/>
    <col min="37" max="37" width="13.5" style="7" bestFit="1" customWidth="1"/>
    <col min="38" max="38" width="20.83203125" style="7" bestFit="1" customWidth="1"/>
    <col min="39" max="39" width="29" style="8" bestFit="1" customWidth="1"/>
    <col min="40" max="40" width="27" style="7" bestFit="1" customWidth="1"/>
    <col min="41" max="41" width="26.33203125" style="8" bestFit="1" customWidth="1"/>
    <col min="42" max="42" width="18.83203125" style="7" bestFit="1" customWidth="1"/>
    <col min="43" max="16384" width="8.83203125" style="7"/>
  </cols>
  <sheetData>
    <row r="2" spans="2:42" ht="81" customHeight="1" x14ac:dyDescent="0.3">
      <c r="B2" s="40" t="s">
        <v>0</v>
      </c>
      <c r="C2" s="41"/>
      <c r="D2" s="41"/>
      <c r="E2" s="41"/>
      <c r="F2" s="42"/>
      <c r="G2" s="15"/>
      <c r="H2" s="43" t="s">
        <v>4</v>
      </c>
      <c r="I2" s="44"/>
      <c r="J2" s="15"/>
      <c r="K2" s="45" t="s">
        <v>17</v>
      </c>
      <c r="L2" s="46"/>
      <c r="M2" s="46"/>
      <c r="N2" s="47"/>
      <c r="O2" s="15"/>
      <c r="P2" s="48" t="s">
        <v>7</v>
      </c>
      <c r="Q2" s="49"/>
      <c r="R2" s="50"/>
      <c r="S2" s="15"/>
      <c r="T2" s="51" t="s">
        <v>16</v>
      </c>
      <c r="U2" s="52"/>
      <c r="V2" s="53"/>
      <c r="W2" s="15"/>
      <c r="X2" s="38" t="s">
        <v>8</v>
      </c>
      <c r="Y2" s="39"/>
      <c r="Z2" s="15"/>
      <c r="AA2" s="4" t="s">
        <v>19</v>
      </c>
      <c r="AB2" s="4" t="s">
        <v>25</v>
      </c>
      <c r="AC2" s="5" t="s">
        <v>20</v>
      </c>
      <c r="AD2" s="5" t="s">
        <v>22</v>
      </c>
      <c r="AE2" s="5" t="s">
        <v>21</v>
      </c>
      <c r="AF2" s="5" t="s">
        <v>36</v>
      </c>
      <c r="AG2" s="5" t="s">
        <v>11</v>
      </c>
      <c r="AH2" s="5" t="s">
        <v>12</v>
      </c>
      <c r="AI2" s="5" t="s">
        <v>13</v>
      </c>
      <c r="AJ2" s="5" t="s">
        <v>14</v>
      </c>
      <c r="AK2" s="5" t="s">
        <v>23</v>
      </c>
      <c r="AL2" s="4" t="s">
        <v>31</v>
      </c>
      <c r="AM2" s="5" t="s">
        <v>24</v>
      </c>
      <c r="AN2" s="5" t="s">
        <v>32</v>
      </c>
      <c r="AO2" s="34" t="s">
        <v>33</v>
      </c>
      <c r="AP2" s="5" t="s">
        <v>34</v>
      </c>
    </row>
    <row r="3" spans="2:42" s="20" customFormat="1" x14ac:dyDescent="0.3">
      <c r="B3" s="14" t="s">
        <v>1</v>
      </c>
      <c r="C3" s="15" t="s">
        <v>2</v>
      </c>
      <c r="D3" s="15" t="s">
        <v>3</v>
      </c>
      <c r="E3" s="15" t="s">
        <v>35</v>
      </c>
      <c r="F3" s="16" t="s">
        <v>26</v>
      </c>
      <c r="G3" s="15"/>
      <c r="H3" s="14" t="s">
        <v>5</v>
      </c>
      <c r="I3" s="17" t="s">
        <v>6</v>
      </c>
      <c r="J3" s="15"/>
      <c r="K3" s="14" t="s">
        <v>1</v>
      </c>
      <c r="L3" s="15" t="s">
        <v>2</v>
      </c>
      <c r="M3" s="15" t="s">
        <v>3</v>
      </c>
      <c r="N3" s="18" t="s">
        <v>18</v>
      </c>
      <c r="O3" s="19"/>
      <c r="P3" s="14" t="s">
        <v>1</v>
      </c>
      <c r="Q3" s="15" t="s">
        <v>2</v>
      </c>
      <c r="R3" s="17" t="s">
        <v>3</v>
      </c>
      <c r="S3" s="15"/>
      <c r="T3" s="14" t="s">
        <v>1</v>
      </c>
      <c r="U3" s="15" t="s">
        <v>2</v>
      </c>
      <c r="V3" s="17" t="s">
        <v>3</v>
      </c>
      <c r="W3" s="15"/>
      <c r="X3" s="14" t="s">
        <v>5</v>
      </c>
      <c r="Y3" s="17" t="s">
        <v>6</v>
      </c>
      <c r="Z3" s="15"/>
      <c r="AA3" s="15" t="s">
        <v>9</v>
      </c>
      <c r="AC3" s="21"/>
      <c r="AD3" s="21"/>
      <c r="AE3" s="21"/>
      <c r="AF3" s="21"/>
      <c r="AG3" s="21"/>
      <c r="AH3" s="21"/>
      <c r="AM3" s="21"/>
      <c r="AO3" s="21"/>
    </row>
    <row r="4" spans="2:42" ht="28" customHeight="1" x14ac:dyDescent="0.3">
      <c r="B4" s="9">
        <v>22</v>
      </c>
      <c r="C4" s="7">
        <v>22</v>
      </c>
      <c r="D4" s="7">
        <f>(C4-B4)+1</f>
        <v>1</v>
      </c>
      <c r="E4" s="7">
        <f>D4/2</f>
        <v>0.5</v>
      </c>
      <c r="F4" s="10">
        <v>1</v>
      </c>
      <c r="H4" s="9">
        <v>289</v>
      </c>
      <c r="I4" s="10">
        <v>1</v>
      </c>
      <c r="K4" s="22">
        <v>74</v>
      </c>
      <c r="L4" s="23">
        <v>75</v>
      </c>
      <c r="M4" s="23">
        <f t="shared" ref="M4:M10" si="0">(L4-K4)+1</f>
        <v>2</v>
      </c>
      <c r="N4" s="24">
        <v>1</v>
      </c>
      <c r="P4" s="9">
        <v>290</v>
      </c>
      <c r="Q4" s="7">
        <v>327</v>
      </c>
      <c r="R4" s="10">
        <f>(Q4-P4)+1</f>
        <v>38</v>
      </c>
      <c r="T4" s="9"/>
      <c r="V4" s="10"/>
      <c r="X4" s="9"/>
      <c r="Y4" s="10"/>
      <c r="AA4" s="7">
        <v>600</v>
      </c>
    </row>
    <row r="5" spans="2:42" ht="28" customHeight="1" x14ac:dyDescent="0.3">
      <c r="B5" s="9">
        <v>25</v>
      </c>
      <c r="C5" s="7">
        <v>26</v>
      </c>
      <c r="D5" s="7">
        <f t="shared" ref="D5:D25" si="1">(C5-B5)+1</f>
        <v>2</v>
      </c>
      <c r="E5" s="7">
        <f t="shared" ref="E5:E25" si="2">D5/2</f>
        <v>1</v>
      </c>
      <c r="F5" s="10">
        <v>1</v>
      </c>
      <c r="H5" s="9">
        <v>407</v>
      </c>
      <c r="I5" s="10">
        <v>1</v>
      </c>
      <c r="K5" s="22">
        <v>121</v>
      </c>
      <c r="L5" s="23">
        <v>122</v>
      </c>
      <c r="M5" s="23">
        <f t="shared" si="0"/>
        <v>2</v>
      </c>
      <c r="N5" s="24">
        <v>1</v>
      </c>
      <c r="P5" s="9">
        <v>408</v>
      </c>
      <c r="Q5" s="7">
        <v>414</v>
      </c>
      <c r="R5" s="10">
        <f t="shared" ref="R5:R7" si="3">(Q5-P5)+1</f>
        <v>7</v>
      </c>
      <c r="T5" s="9"/>
      <c r="V5" s="10"/>
      <c r="X5" s="9"/>
      <c r="Y5" s="10"/>
    </row>
    <row r="6" spans="2:42" ht="28" customHeight="1" x14ac:dyDescent="0.3">
      <c r="B6" s="9">
        <v>55</v>
      </c>
      <c r="C6" s="7">
        <v>55</v>
      </c>
      <c r="D6" s="7">
        <f t="shared" si="1"/>
        <v>1</v>
      </c>
      <c r="E6" s="7">
        <f t="shared" si="2"/>
        <v>0.5</v>
      </c>
      <c r="F6" s="10">
        <v>1</v>
      </c>
      <c r="H6" s="9">
        <v>505</v>
      </c>
      <c r="I6" s="10">
        <v>1</v>
      </c>
      <c r="K6" s="22">
        <v>153</v>
      </c>
      <c r="L6" s="23">
        <v>159</v>
      </c>
      <c r="M6" s="23">
        <f t="shared" si="0"/>
        <v>7</v>
      </c>
      <c r="N6" s="24">
        <v>1</v>
      </c>
      <c r="P6" s="9">
        <v>506</v>
      </c>
      <c r="Q6" s="7">
        <v>510</v>
      </c>
      <c r="R6" s="10">
        <f t="shared" si="3"/>
        <v>5</v>
      </c>
      <c r="T6" s="9"/>
      <c r="V6" s="10"/>
      <c r="X6" s="9"/>
      <c r="Y6" s="10"/>
    </row>
    <row r="7" spans="2:42" ht="28" customHeight="1" x14ac:dyDescent="0.3">
      <c r="B7" s="9">
        <v>72</v>
      </c>
      <c r="C7" s="7">
        <v>73</v>
      </c>
      <c r="D7" s="7">
        <f t="shared" si="1"/>
        <v>2</v>
      </c>
      <c r="E7" s="7">
        <f t="shared" si="2"/>
        <v>1</v>
      </c>
      <c r="F7" s="10">
        <v>1</v>
      </c>
      <c r="H7" s="9">
        <v>580</v>
      </c>
      <c r="I7" s="10">
        <v>1</v>
      </c>
      <c r="K7" s="22">
        <v>356</v>
      </c>
      <c r="L7" s="23">
        <v>365</v>
      </c>
      <c r="M7" s="23">
        <f t="shared" si="0"/>
        <v>10</v>
      </c>
      <c r="N7" s="24">
        <v>1</v>
      </c>
      <c r="P7" s="9">
        <v>581</v>
      </c>
      <c r="Q7" s="7">
        <v>591</v>
      </c>
      <c r="R7" s="10">
        <f t="shared" si="3"/>
        <v>11</v>
      </c>
      <c r="T7" s="9"/>
      <c r="V7" s="10"/>
      <c r="X7" s="9"/>
      <c r="Y7" s="10"/>
    </row>
    <row r="8" spans="2:42" ht="28" customHeight="1" x14ac:dyDescent="0.3">
      <c r="B8" s="9">
        <v>86</v>
      </c>
      <c r="C8" s="7">
        <v>86</v>
      </c>
      <c r="D8" s="7">
        <f t="shared" si="1"/>
        <v>1</v>
      </c>
      <c r="E8" s="7">
        <f t="shared" si="2"/>
        <v>0.5</v>
      </c>
      <c r="F8" s="10">
        <v>1</v>
      </c>
      <c r="H8" s="9"/>
      <c r="I8" s="10"/>
      <c r="K8" s="25">
        <v>429</v>
      </c>
      <c r="L8" s="26">
        <v>436</v>
      </c>
      <c r="M8" s="26">
        <f t="shared" si="0"/>
        <v>8</v>
      </c>
      <c r="N8" s="27">
        <v>1</v>
      </c>
      <c r="P8" s="9"/>
      <c r="R8" s="10"/>
      <c r="T8" s="9"/>
      <c r="V8" s="10"/>
      <c r="X8" s="9"/>
      <c r="Y8" s="10"/>
    </row>
    <row r="9" spans="2:42" ht="28" customHeight="1" x14ac:dyDescent="0.3">
      <c r="B9" s="9">
        <v>115</v>
      </c>
      <c r="C9" s="7">
        <v>115</v>
      </c>
      <c r="D9" s="7">
        <f t="shared" si="1"/>
        <v>1</v>
      </c>
      <c r="E9" s="7">
        <f t="shared" si="2"/>
        <v>0.5</v>
      </c>
      <c r="F9" s="10">
        <v>1</v>
      </c>
      <c r="H9" s="9"/>
      <c r="I9" s="10"/>
      <c r="K9" s="22">
        <v>451</v>
      </c>
      <c r="L9" s="23">
        <v>463</v>
      </c>
      <c r="M9" s="23">
        <f t="shared" si="0"/>
        <v>13</v>
      </c>
      <c r="N9" s="24">
        <v>1</v>
      </c>
      <c r="P9" s="9"/>
      <c r="R9" s="10"/>
      <c r="T9" s="9"/>
      <c r="V9" s="10"/>
      <c r="X9" s="9"/>
      <c r="Y9" s="10"/>
    </row>
    <row r="10" spans="2:42" ht="28" customHeight="1" x14ac:dyDescent="0.3">
      <c r="B10" s="9">
        <v>118</v>
      </c>
      <c r="C10" s="7">
        <v>118</v>
      </c>
      <c r="D10" s="7">
        <f t="shared" si="1"/>
        <v>1</v>
      </c>
      <c r="E10" s="7">
        <f t="shared" si="2"/>
        <v>0.5</v>
      </c>
      <c r="F10" s="10">
        <v>1</v>
      </c>
      <c r="H10" s="9"/>
      <c r="I10" s="10"/>
      <c r="K10" s="22">
        <v>520</v>
      </c>
      <c r="L10" s="23">
        <v>531</v>
      </c>
      <c r="M10" s="23">
        <f t="shared" si="0"/>
        <v>12</v>
      </c>
      <c r="N10" s="24">
        <v>1</v>
      </c>
      <c r="P10" s="9"/>
      <c r="R10" s="10"/>
      <c r="T10" s="9"/>
      <c r="V10" s="10"/>
      <c r="X10" s="9"/>
      <c r="Y10" s="10"/>
    </row>
    <row r="11" spans="2:42" ht="28" customHeight="1" x14ac:dyDescent="0.3">
      <c r="B11" s="9">
        <v>135</v>
      </c>
      <c r="C11" s="7">
        <v>135</v>
      </c>
      <c r="D11" s="7">
        <f t="shared" si="1"/>
        <v>1</v>
      </c>
      <c r="E11" s="7">
        <f t="shared" si="2"/>
        <v>0.5</v>
      </c>
      <c r="F11" s="10">
        <v>1</v>
      </c>
      <c r="H11" s="9"/>
      <c r="I11" s="10"/>
      <c r="K11" s="9"/>
      <c r="N11" s="10"/>
      <c r="P11" s="9"/>
      <c r="R11" s="10"/>
      <c r="T11" s="9"/>
      <c r="V11" s="10"/>
      <c r="X11" s="9"/>
      <c r="Y11" s="10"/>
    </row>
    <row r="12" spans="2:42" ht="28" customHeight="1" x14ac:dyDescent="0.3">
      <c r="B12" s="9">
        <v>138</v>
      </c>
      <c r="C12" s="7">
        <v>138</v>
      </c>
      <c r="D12" s="7">
        <f t="shared" si="1"/>
        <v>1</v>
      </c>
      <c r="E12" s="7">
        <f t="shared" si="2"/>
        <v>0.5</v>
      </c>
      <c r="F12" s="10">
        <v>1</v>
      </c>
      <c r="H12" s="9"/>
      <c r="I12" s="10"/>
      <c r="K12" s="9"/>
      <c r="N12" s="10"/>
      <c r="P12" s="9"/>
      <c r="R12" s="10"/>
      <c r="T12" s="9"/>
      <c r="V12" s="10"/>
      <c r="X12" s="9"/>
      <c r="Y12" s="10"/>
    </row>
    <row r="13" spans="2:42" ht="28" customHeight="1" x14ac:dyDescent="0.3">
      <c r="B13" s="9">
        <v>150</v>
      </c>
      <c r="C13" s="7">
        <v>150</v>
      </c>
      <c r="D13" s="7">
        <f t="shared" si="1"/>
        <v>1</v>
      </c>
      <c r="E13" s="7">
        <f t="shared" si="2"/>
        <v>0.5</v>
      </c>
      <c r="F13" s="10">
        <v>1</v>
      </c>
      <c r="H13" s="9"/>
      <c r="I13" s="10"/>
      <c r="K13" s="9"/>
      <c r="N13" s="10"/>
      <c r="P13" s="9"/>
      <c r="R13" s="10"/>
      <c r="T13" s="9"/>
      <c r="V13" s="10"/>
      <c r="X13" s="9"/>
      <c r="Y13" s="10"/>
    </row>
    <row r="14" spans="2:42" ht="28" customHeight="1" x14ac:dyDescent="0.3">
      <c r="B14" s="9">
        <v>174</v>
      </c>
      <c r="C14" s="7">
        <v>179</v>
      </c>
      <c r="D14" s="7">
        <f t="shared" si="1"/>
        <v>6</v>
      </c>
      <c r="E14" s="7">
        <f t="shared" si="2"/>
        <v>3</v>
      </c>
      <c r="F14" s="10">
        <v>1</v>
      </c>
      <c r="H14" s="9"/>
      <c r="I14" s="10"/>
      <c r="K14" s="9"/>
      <c r="N14" s="10"/>
      <c r="P14" s="9"/>
      <c r="R14" s="10"/>
      <c r="T14" s="9"/>
      <c r="V14" s="10"/>
      <c r="X14" s="9"/>
      <c r="Y14" s="10"/>
    </row>
    <row r="15" spans="2:42" ht="28" customHeight="1" x14ac:dyDescent="0.3">
      <c r="B15" s="9">
        <v>184</v>
      </c>
      <c r="C15" s="7">
        <v>187</v>
      </c>
      <c r="D15" s="7">
        <f t="shared" si="1"/>
        <v>4</v>
      </c>
      <c r="E15" s="7">
        <f t="shared" si="2"/>
        <v>2</v>
      </c>
      <c r="F15" s="10">
        <v>1</v>
      </c>
      <c r="H15" s="9"/>
      <c r="I15" s="10"/>
      <c r="K15" s="9"/>
      <c r="N15" s="10"/>
      <c r="P15" s="9"/>
      <c r="R15" s="10"/>
      <c r="T15" s="9"/>
      <c r="V15" s="10"/>
      <c r="X15" s="9"/>
      <c r="Y15" s="10"/>
    </row>
    <row r="16" spans="2:42" ht="28" customHeight="1" x14ac:dyDescent="0.3">
      <c r="B16" s="9">
        <v>206</v>
      </c>
      <c r="C16" s="7">
        <v>206</v>
      </c>
      <c r="D16" s="7">
        <f t="shared" si="1"/>
        <v>1</v>
      </c>
      <c r="E16" s="7">
        <f t="shared" si="2"/>
        <v>0.5</v>
      </c>
      <c r="F16" s="10">
        <v>1</v>
      </c>
      <c r="H16" s="9"/>
      <c r="I16" s="10"/>
      <c r="K16" s="9"/>
      <c r="N16" s="10"/>
      <c r="P16" s="9"/>
      <c r="R16" s="10"/>
      <c r="T16" s="9"/>
      <c r="V16" s="10"/>
      <c r="X16" s="9"/>
      <c r="Y16" s="10"/>
    </row>
    <row r="17" spans="2:42" ht="28" customHeight="1" x14ac:dyDescent="0.3">
      <c r="B17" s="9">
        <v>253</v>
      </c>
      <c r="C17" s="7">
        <v>254</v>
      </c>
      <c r="D17" s="7">
        <f t="shared" si="1"/>
        <v>2</v>
      </c>
      <c r="E17" s="7">
        <f t="shared" si="2"/>
        <v>1</v>
      </c>
      <c r="F17" s="10">
        <v>1</v>
      </c>
      <c r="H17" s="9"/>
      <c r="I17" s="10"/>
      <c r="K17" s="9"/>
      <c r="N17" s="10"/>
      <c r="P17" s="9"/>
      <c r="R17" s="10"/>
      <c r="T17" s="9"/>
      <c r="V17" s="10"/>
      <c r="X17" s="9"/>
      <c r="Y17" s="10"/>
    </row>
    <row r="18" spans="2:42" ht="28" customHeight="1" x14ac:dyDescent="0.3">
      <c r="B18" s="9">
        <v>287</v>
      </c>
      <c r="C18" s="7">
        <v>288</v>
      </c>
      <c r="D18" s="7">
        <f t="shared" si="1"/>
        <v>2</v>
      </c>
      <c r="E18" s="7">
        <f t="shared" si="2"/>
        <v>1</v>
      </c>
      <c r="F18" s="10">
        <v>1</v>
      </c>
      <c r="H18" s="9"/>
      <c r="I18" s="10"/>
      <c r="K18" s="9"/>
      <c r="N18" s="10"/>
      <c r="P18" s="9"/>
      <c r="R18" s="10"/>
      <c r="T18" s="9"/>
      <c r="V18" s="10"/>
      <c r="X18" s="9"/>
      <c r="Y18" s="10"/>
    </row>
    <row r="19" spans="2:42" ht="28" customHeight="1" x14ac:dyDescent="0.3">
      <c r="B19" s="9">
        <v>331</v>
      </c>
      <c r="C19" s="7">
        <v>332</v>
      </c>
      <c r="D19" s="7">
        <f t="shared" si="1"/>
        <v>2</v>
      </c>
      <c r="E19" s="7">
        <f t="shared" si="2"/>
        <v>1</v>
      </c>
      <c r="F19" s="10">
        <v>1</v>
      </c>
      <c r="H19" s="9"/>
      <c r="I19" s="10"/>
      <c r="K19" s="9"/>
      <c r="N19" s="10"/>
      <c r="P19" s="9"/>
      <c r="R19" s="10"/>
      <c r="T19" s="9"/>
      <c r="V19" s="10"/>
      <c r="X19" s="9"/>
      <c r="Y19" s="10"/>
    </row>
    <row r="20" spans="2:42" ht="28" customHeight="1" x14ac:dyDescent="0.3">
      <c r="B20" s="9">
        <v>353</v>
      </c>
      <c r="C20" s="7">
        <v>353</v>
      </c>
      <c r="D20" s="7">
        <f t="shared" si="1"/>
        <v>1</v>
      </c>
      <c r="E20" s="7">
        <f t="shared" si="2"/>
        <v>0.5</v>
      </c>
      <c r="F20" s="10">
        <v>1</v>
      </c>
      <c r="H20" s="9"/>
      <c r="I20" s="10"/>
      <c r="K20" s="9"/>
      <c r="N20" s="10"/>
      <c r="P20" s="9"/>
      <c r="R20" s="10"/>
      <c r="T20" s="9"/>
      <c r="V20" s="10"/>
      <c r="X20" s="9"/>
      <c r="Y20" s="10"/>
    </row>
    <row r="21" spans="2:42" ht="28" customHeight="1" x14ac:dyDescent="0.3">
      <c r="B21" s="9">
        <v>391</v>
      </c>
      <c r="C21" s="7">
        <v>393</v>
      </c>
      <c r="D21" s="7">
        <f t="shared" si="1"/>
        <v>3</v>
      </c>
      <c r="E21" s="7">
        <f t="shared" si="2"/>
        <v>1.5</v>
      </c>
      <c r="F21" s="10">
        <v>1</v>
      </c>
      <c r="H21" s="9"/>
      <c r="I21" s="10"/>
      <c r="K21" s="9"/>
      <c r="N21" s="10"/>
      <c r="P21" s="9"/>
      <c r="R21" s="10"/>
      <c r="T21" s="9"/>
      <c r="V21" s="10"/>
      <c r="X21" s="9"/>
      <c r="Y21" s="10"/>
    </row>
    <row r="22" spans="2:42" ht="28" customHeight="1" x14ac:dyDescent="0.3">
      <c r="B22" s="9">
        <v>448</v>
      </c>
      <c r="C22" s="7">
        <v>450</v>
      </c>
      <c r="D22" s="7">
        <f t="shared" si="1"/>
        <v>3</v>
      </c>
      <c r="E22" s="7">
        <f t="shared" si="2"/>
        <v>1.5</v>
      </c>
      <c r="F22" s="10">
        <v>1</v>
      </c>
      <c r="H22" s="9"/>
      <c r="I22" s="10"/>
      <c r="K22" s="9"/>
      <c r="N22" s="10"/>
      <c r="P22" s="9"/>
      <c r="R22" s="10"/>
      <c r="T22" s="9"/>
      <c r="V22" s="10"/>
      <c r="X22" s="9"/>
      <c r="Y22" s="10"/>
    </row>
    <row r="23" spans="2:42" ht="28" customHeight="1" x14ac:dyDescent="0.3">
      <c r="B23" s="9">
        <v>500</v>
      </c>
      <c r="C23" s="7">
        <v>502</v>
      </c>
      <c r="D23" s="7">
        <f t="shared" si="1"/>
        <v>3</v>
      </c>
      <c r="E23" s="7">
        <f t="shared" si="2"/>
        <v>1.5</v>
      </c>
      <c r="F23" s="10">
        <v>1</v>
      </c>
      <c r="H23" s="9"/>
      <c r="I23" s="10"/>
      <c r="K23" s="9"/>
      <c r="N23" s="10"/>
      <c r="P23" s="9"/>
      <c r="R23" s="10"/>
      <c r="T23" s="9"/>
      <c r="V23" s="10"/>
      <c r="X23" s="9"/>
      <c r="Y23" s="10"/>
    </row>
    <row r="24" spans="2:42" ht="28" customHeight="1" x14ac:dyDescent="0.3">
      <c r="B24" s="9">
        <v>504</v>
      </c>
      <c r="C24" s="7">
        <v>504</v>
      </c>
      <c r="D24" s="7">
        <f t="shared" si="1"/>
        <v>1</v>
      </c>
      <c r="E24" s="7">
        <f t="shared" si="2"/>
        <v>0.5</v>
      </c>
      <c r="F24" s="10">
        <v>1</v>
      </c>
      <c r="H24" s="9"/>
      <c r="I24" s="10"/>
      <c r="K24" s="9"/>
      <c r="N24" s="10"/>
      <c r="P24" s="9"/>
      <c r="R24" s="10"/>
      <c r="T24" s="9"/>
      <c r="V24" s="10"/>
      <c r="X24" s="9"/>
      <c r="Y24" s="10"/>
    </row>
    <row r="25" spans="2:42" ht="28" customHeight="1" x14ac:dyDescent="0.3">
      <c r="B25" s="9">
        <v>519</v>
      </c>
      <c r="C25" s="7">
        <v>519</v>
      </c>
      <c r="D25" s="7">
        <f t="shared" si="1"/>
        <v>1</v>
      </c>
      <c r="E25" s="7">
        <f t="shared" si="2"/>
        <v>0.5</v>
      </c>
      <c r="F25" s="10">
        <v>1</v>
      </c>
      <c r="H25" s="9"/>
      <c r="I25" s="10"/>
      <c r="K25" s="9"/>
      <c r="N25" s="10"/>
      <c r="P25" s="9"/>
      <c r="R25" s="10"/>
      <c r="T25" s="9"/>
      <c r="V25" s="10"/>
      <c r="X25" s="9"/>
      <c r="Y25" s="10"/>
    </row>
    <row r="26" spans="2:42" x14ac:dyDescent="0.3">
      <c r="B26" s="11"/>
      <c r="C26" s="12"/>
      <c r="D26" s="12"/>
      <c r="E26" s="12"/>
      <c r="F26" s="13"/>
      <c r="H26" s="11"/>
      <c r="I26" s="13"/>
      <c r="K26" s="11"/>
      <c r="L26" s="12"/>
      <c r="M26" s="12"/>
      <c r="N26" s="13"/>
      <c r="P26" s="11"/>
      <c r="Q26" s="12"/>
      <c r="R26" s="13"/>
      <c r="T26" s="11"/>
      <c r="U26" s="12"/>
      <c r="V26" s="13"/>
      <c r="X26" s="11"/>
      <c r="Y26" s="13"/>
    </row>
    <row r="28" spans="2:42" x14ac:dyDescent="0.3">
      <c r="D28" s="7">
        <f>SUM(D4:D26)</f>
        <v>41</v>
      </c>
      <c r="F28" s="7">
        <f>SUM(F4:F26)</f>
        <v>22</v>
      </c>
      <c r="I28" s="7">
        <f>SUM(I4:I26)</f>
        <v>4</v>
      </c>
      <c r="M28" s="7">
        <f>SUM(M4:M26)</f>
        <v>54</v>
      </c>
      <c r="N28" s="7">
        <f>SUM(N4:N26)</f>
        <v>7</v>
      </c>
      <c r="R28" s="7">
        <f>SUM(R4:R26)</f>
        <v>61</v>
      </c>
      <c r="V28" s="7">
        <f>SUM(V4:V26)</f>
        <v>0</v>
      </c>
      <c r="Y28" s="7">
        <f>SUM(Y4:Y26)</f>
        <v>0</v>
      </c>
      <c r="AA28" s="7">
        <f>SUM(AA4:AA26)</f>
        <v>600</v>
      </c>
      <c r="AB28" s="7">
        <f>AA28-(R28+V28+Y28)</f>
        <v>539</v>
      </c>
      <c r="AC28" s="8">
        <f>(D28+I28)/AB28*100</f>
        <v>8.3487940630797777</v>
      </c>
      <c r="AD28" s="8">
        <f>100-AC28</f>
        <v>91.651205936920221</v>
      </c>
      <c r="AE28" s="8">
        <f>(M28/AB28)*100</f>
        <v>10.018552875695732</v>
      </c>
      <c r="AF28" s="8">
        <f>B4/120</f>
        <v>0.18333333333333332</v>
      </c>
      <c r="AG28" s="8">
        <f>H4/120</f>
        <v>2.4083333333333332</v>
      </c>
      <c r="AH28" s="8" t="s">
        <v>28</v>
      </c>
      <c r="AI28" s="7">
        <f>I28</f>
        <v>4</v>
      </c>
      <c r="AJ28" s="7">
        <v>4</v>
      </c>
      <c r="AK28" s="7">
        <f>(AJ28/AI28)*100</f>
        <v>100</v>
      </c>
      <c r="AL28" s="7">
        <f>F28+I28</f>
        <v>26</v>
      </c>
      <c r="AM28" s="8">
        <f>((F30+F31)/AL28)*100</f>
        <v>23.076923076923077</v>
      </c>
      <c r="AN28" s="8">
        <f>(SUM(F30:F31)/N28)*100</f>
        <v>85.714285714285708</v>
      </c>
      <c r="AO28" s="8">
        <f>(AVERAGE(M4:M7,M9:M10)/2)</f>
        <v>3.8333333333333335</v>
      </c>
      <c r="AP28" s="8">
        <f>AVERAGE(D4:D25)/2</f>
        <v>0.93181818181818177</v>
      </c>
    </row>
    <row r="30" spans="2:42" x14ac:dyDescent="0.3">
      <c r="B30" s="36" t="s">
        <v>29</v>
      </c>
      <c r="F30" s="7">
        <v>6</v>
      </c>
    </row>
    <row r="31" spans="2:42" x14ac:dyDescent="0.3">
      <c r="B31" s="37" t="s">
        <v>30</v>
      </c>
      <c r="F31" s="7">
        <v>0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A82D6-5DD2-4D42-B06F-07EEC339CBF0}">
  <dimension ref="B2:AP15"/>
  <sheetViews>
    <sheetView zoomScale="50" workbookViewId="0">
      <selection activeCell="AF2" sqref="AF2"/>
    </sheetView>
  </sheetViews>
  <sheetFormatPr baseColWidth="10" defaultColWidth="8.83203125" defaultRowHeight="15" x14ac:dyDescent="0.2"/>
  <cols>
    <col min="1" max="1" width="2.83203125" customWidth="1"/>
    <col min="2" max="2" width="17.5" bestFit="1" customWidth="1"/>
    <col min="3" max="3" width="16.1640625" bestFit="1" customWidth="1"/>
    <col min="4" max="4" width="18.1640625" bestFit="1" customWidth="1"/>
    <col min="5" max="5" width="18.1640625" customWidth="1"/>
    <col min="6" max="6" width="16.1640625" bestFit="1" customWidth="1"/>
    <col min="7" max="7" width="3.6640625" customWidth="1"/>
    <col min="8" max="8" width="21.1640625" bestFit="1" customWidth="1"/>
    <col min="9" max="9" width="14.1640625" bestFit="1" customWidth="1"/>
    <col min="10" max="10" width="4.83203125" customWidth="1"/>
    <col min="11" max="11" width="17.5" bestFit="1" customWidth="1"/>
    <col min="12" max="12" width="16.1640625" bestFit="1" customWidth="1"/>
    <col min="13" max="13" width="18.1640625" bestFit="1" customWidth="1"/>
    <col min="14" max="14" width="12.83203125" bestFit="1" customWidth="1"/>
    <col min="15" max="15" width="4.6640625" customWidth="1"/>
    <col min="16" max="16" width="17.5" bestFit="1" customWidth="1"/>
    <col min="17" max="17" width="16.1640625" bestFit="1" customWidth="1"/>
    <col min="18" max="18" width="18.1640625" bestFit="1" customWidth="1"/>
    <col min="19" max="19" width="5.83203125" customWidth="1"/>
    <col min="20" max="20" width="17.5" bestFit="1" customWidth="1"/>
    <col min="21" max="21" width="16.1640625" bestFit="1" customWidth="1"/>
    <col min="22" max="22" width="18.1640625" bestFit="1" customWidth="1"/>
    <col min="23" max="23" width="5" customWidth="1"/>
    <col min="24" max="24" width="21.1640625" bestFit="1" customWidth="1"/>
    <col min="25" max="25" width="14.1640625" bestFit="1" customWidth="1"/>
    <col min="26" max="26" width="5.83203125" customWidth="1"/>
    <col min="27" max="27" width="40.6640625" bestFit="1" customWidth="1"/>
    <col min="28" max="28" width="19.6640625" bestFit="1" customWidth="1"/>
    <col min="29" max="29" width="34.5" style="1" customWidth="1"/>
    <col min="30" max="30" width="20.5" style="1" customWidth="1"/>
    <col min="31" max="31" width="22" style="1" bestFit="1" customWidth="1"/>
    <col min="32" max="32" width="11" style="1" bestFit="1" customWidth="1"/>
    <col min="33" max="33" width="14.1640625" style="1" customWidth="1"/>
    <col min="34" max="34" width="16.83203125" style="1" bestFit="1" customWidth="1"/>
    <col min="35" max="36" width="14.83203125" bestFit="1" customWidth="1"/>
    <col min="37" max="37" width="13.5" bestFit="1" customWidth="1"/>
    <col min="38" max="38" width="20.83203125" bestFit="1" customWidth="1"/>
    <col min="39" max="39" width="29" bestFit="1" customWidth="1"/>
    <col min="40" max="40" width="29.1640625" bestFit="1" customWidth="1"/>
    <col min="41" max="41" width="27.5" bestFit="1" customWidth="1"/>
    <col min="42" max="42" width="19.5" bestFit="1" customWidth="1"/>
  </cols>
  <sheetData>
    <row r="2" spans="2:42" ht="81" customHeight="1" x14ac:dyDescent="0.2">
      <c r="B2" s="40" t="s">
        <v>0</v>
      </c>
      <c r="C2" s="41"/>
      <c r="D2" s="41"/>
      <c r="E2" s="41"/>
      <c r="F2" s="42"/>
      <c r="G2" s="3"/>
      <c r="H2" s="43" t="s">
        <v>4</v>
      </c>
      <c r="I2" s="44"/>
      <c r="J2" s="3"/>
      <c r="K2" s="45" t="s">
        <v>17</v>
      </c>
      <c r="L2" s="46"/>
      <c r="M2" s="46"/>
      <c r="N2" s="47"/>
      <c r="O2" s="3"/>
      <c r="P2" s="48" t="s">
        <v>7</v>
      </c>
      <c r="Q2" s="49"/>
      <c r="R2" s="50"/>
      <c r="S2" s="3"/>
      <c r="T2" s="51" t="s">
        <v>16</v>
      </c>
      <c r="U2" s="52"/>
      <c r="V2" s="53"/>
      <c r="W2" s="3"/>
      <c r="X2" s="38" t="s">
        <v>8</v>
      </c>
      <c r="Y2" s="39"/>
      <c r="Z2" s="3"/>
      <c r="AA2" s="4" t="s">
        <v>19</v>
      </c>
      <c r="AB2" s="4" t="s">
        <v>25</v>
      </c>
      <c r="AC2" s="5" t="s">
        <v>20</v>
      </c>
      <c r="AD2" s="5" t="s">
        <v>22</v>
      </c>
      <c r="AE2" s="5" t="s">
        <v>21</v>
      </c>
      <c r="AF2" s="5" t="s">
        <v>36</v>
      </c>
      <c r="AG2" s="5" t="s">
        <v>11</v>
      </c>
      <c r="AH2" s="5" t="s">
        <v>12</v>
      </c>
      <c r="AI2" s="5" t="s">
        <v>13</v>
      </c>
      <c r="AJ2" s="5" t="s">
        <v>14</v>
      </c>
      <c r="AK2" s="5" t="s">
        <v>23</v>
      </c>
      <c r="AL2" s="4" t="s">
        <v>31</v>
      </c>
      <c r="AM2" s="6" t="s">
        <v>24</v>
      </c>
      <c r="AN2" s="5" t="s">
        <v>32</v>
      </c>
      <c r="AO2" s="34" t="s">
        <v>33</v>
      </c>
      <c r="AP2" s="5" t="s">
        <v>34</v>
      </c>
    </row>
    <row r="3" spans="2:42" s="20" customFormat="1" ht="24" x14ac:dyDescent="0.3">
      <c r="B3" s="14" t="s">
        <v>1</v>
      </c>
      <c r="C3" s="15" t="s">
        <v>2</v>
      </c>
      <c r="D3" s="15" t="s">
        <v>3</v>
      </c>
      <c r="E3" s="15" t="s">
        <v>35</v>
      </c>
      <c r="F3" s="16" t="s">
        <v>26</v>
      </c>
      <c r="G3" s="15"/>
      <c r="H3" s="14" t="s">
        <v>5</v>
      </c>
      <c r="I3" s="17" t="s">
        <v>6</v>
      </c>
      <c r="J3" s="15"/>
      <c r="K3" s="14" t="s">
        <v>1</v>
      </c>
      <c r="L3" s="15" t="s">
        <v>2</v>
      </c>
      <c r="M3" s="15" t="s">
        <v>3</v>
      </c>
      <c r="N3" s="18" t="s">
        <v>18</v>
      </c>
      <c r="O3" s="19"/>
      <c r="P3" s="14" t="s">
        <v>1</v>
      </c>
      <c r="Q3" s="15" t="s">
        <v>2</v>
      </c>
      <c r="R3" s="17" t="s">
        <v>3</v>
      </c>
      <c r="S3" s="15"/>
      <c r="T3" s="14" t="s">
        <v>1</v>
      </c>
      <c r="U3" s="15" t="s">
        <v>2</v>
      </c>
      <c r="V3" s="17" t="s">
        <v>3</v>
      </c>
      <c r="W3" s="15"/>
      <c r="X3" s="14" t="s">
        <v>5</v>
      </c>
      <c r="Y3" s="17" t="s">
        <v>6</v>
      </c>
      <c r="Z3" s="15"/>
      <c r="AA3" s="15" t="s">
        <v>9</v>
      </c>
      <c r="AC3" s="21"/>
      <c r="AD3" s="21"/>
      <c r="AE3" s="21"/>
      <c r="AF3" s="21"/>
      <c r="AG3" s="21"/>
      <c r="AH3" s="21"/>
    </row>
    <row r="4" spans="2:42" s="7" customFormat="1" ht="24" x14ac:dyDescent="0.3">
      <c r="B4" s="9">
        <v>13</v>
      </c>
      <c r="C4" s="7">
        <v>15</v>
      </c>
      <c r="D4" s="7">
        <f>(C4-B4)+1</f>
        <v>3</v>
      </c>
      <c r="E4" s="7">
        <f>D4/2</f>
        <v>1.5</v>
      </c>
      <c r="F4" s="10">
        <v>1</v>
      </c>
      <c r="H4" s="9">
        <v>127</v>
      </c>
      <c r="I4" s="10">
        <v>1</v>
      </c>
      <c r="K4" s="22">
        <v>72</v>
      </c>
      <c r="L4" s="23">
        <v>79</v>
      </c>
      <c r="M4" s="23">
        <f>(L4-K4)+1</f>
        <v>8</v>
      </c>
      <c r="N4" s="24">
        <v>1</v>
      </c>
      <c r="P4" s="9">
        <v>128</v>
      </c>
      <c r="Q4" s="7">
        <v>137</v>
      </c>
      <c r="R4" s="10">
        <f>(Q4-P4)+1</f>
        <v>10</v>
      </c>
      <c r="T4" s="9"/>
      <c r="V4" s="10"/>
      <c r="X4" s="9"/>
      <c r="Y4" s="10"/>
      <c r="AA4" s="7">
        <v>600</v>
      </c>
      <c r="AC4" s="8"/>
      <c r="AD4" s="8"/>
      <c r="AE4" s="8"/>
      <c r="AF4" s="8"/>
      <c r="AG4" s="8"/>
      <c r="AH4" s="8"/>
    </row>
    <row r="5" spans="2:42" s="7" customFormat="1" ht="24" x14ac:dyDescent="0.3">
      <c r="B5" s="9">
        <v>48</v>
      </c>
      <c r="C5" s="7">
        <v>48</v>
      </c>
      <c r="D5" s="7">
        <f t="shared" ref="D5:D9" si="0">(C5-B5)+1</f>
        <v>1</v>
      </c>
      <c r="E5" s="7">
        <f t="shared" ref="E5:E9" si="1">D5/2</f>
        <v>0.5</v>
      </c>
      <c r="F5" s="10">
        <v>1</v>
      </c>
      <c r="H5" s="9">
        <v>197</v>
      </c>
      <c r="I5" s="10">
        <v>1</v>
      </c>
      <c r="K5" s="22">
        <v>105</v>
      </c>
      <c r="L5" s="23">
        <v>112</v>
      </c>
      <c r="M5" s="23">
        <f t="shared" ref="M5:M7" si="2">(L5-K5)+1</f>
        <v>8</v>
      </c>
      <c r="N5" s="24">
        <v>1</v>
      </c>
      <c r="P5" s="9">
        <v>198</v>
      </c>
      <c r="Q5" s="7">
        <v>214</v>
      </c>
      <c r="R5" s="10">
        <f>(Q5-P5)+1</f>
        <v>17</v>
      </c>
      <c r="T5" s="9"/>
      <c r="V5" s="10"/>
      <c r="X5" s="9"/>
      <c r="Y5" s="10"/>
      <c r="AC5" s="8"/>
      <c r="AD5" s="8"/>
      <c r="AE5" s="8"/>
      <c r="AF5" s="8"/>
      <c r="AG5" s="8"/>
      <c r="AH5" s="8"/>
    </row>
    <row r="6" spans="2:42" s="7" customFormat="1" ht="24" x14ac:dyDescent="0.3">
      <c r="B6" s="9">
        <v>68</v>
      </c>
      <c r="C6" s="7">
        <v>69</v>
      </c>
      <c r="D6" s="7">
        <f t="shared" si="0"/>
        <v>2</v>
      </c>
      <c r="E6" s="7">
        <f t="shared" si="1"/>
        <v>1</v>
      </c>
      <c r="F6" s="10">
        <v>1</v>
      </c>
      <c r="H6" s="9"/>
      <c r="I6" s="10"/>
      <c r="K6" s="25">
        <v>304</v>
      </c>
      <c r="L6" s="26">
        <v>313</v>
      </c>
      <c r="M6" s="26">
        <f t="shared" si="2"/>
        <v>10</v>
      </c>
      <c r="N6" s="27">
        <v>1</v>
      </c>
      <c r="P6" s="9"/>
      <c r="R6" s="10"/>
      <c r="T6" s="9"/>
      <c r="V6" s="10"/>
      <c r="X6" s="9"/>
      <c r="Y6" s="10"/>
      <c r="AC6" s="8"/>
      <c r="AD6" s="8"/>
      <c r="AE6" s="8"/>
      <c r="AF6" s="8"/>
      <c r="AG6" s="8"/>
      <c r="AH6" s="8"/>
    </row>
    <row r="7" spans="2:42" s="7" customFormat="1" ht="24" x14ac:dyDescent="0.3">
      <c r="B7" s="9">
        <v>71</v>
      </c>
      <c r="C7" s="7">
        <v>71</v>
      </c>
      <c r="D7" s="7">
        <f t="shared" si="0"/>
        <v>1</v>
      </c>
      <c r="E7" s="7">
        <f t="shared" si="1"/>
        <v>0.5</v>
      </c>
      <c r="F7" s="10">
        <v>1</v>
      </c>
      <c r="H7" s="9"/>
      <c r="I7" s="10"/>
      <c r="K7" s="22">
        <v>375</v>
      </c>
      <c r="L7" s="23">
        <v>376</v>
      </c>
      <c r="M7" s="23">
        <f t="shared" si="2"/>
        <v>2</v>
      </c>
      <c r="N7" s="24">
        <v>1</v>
      </c>
      <c r="P7" s="9"/>
      <c r="R7" s="10"/>
      <c r="T7" s="9"/>
      <c r="V7" s="10"/>
      <c r="X7" s="9"/>
      <c r="Y7" s="10"/>
      <c r="AC7" s="8"/>
      <c r="AD7" s="8"/>
      <c r="AE7" s="8"/>
      <c r="AF7" s="8"/>
      <c r="AG7" s="8"/>
      <c r="AH7" s="8"/>
    </row>
    <row r="8" spans="2:42" s="7" customFormat="1" ht="24" x14ac:dyDescent="0.3">
      <c r="B8" s="9">
        <v>103</v>
      </c>
      <c r="C8" s="7">
        <v>104</v>
      </c>
      <c r="D8" s="7">
        <f t="shared" si="0"/>
        <v>2</v>
      </c>
      <c r="E8" s="7">
        <f t="shared" si="1"/>
        <v>1</v>
      </c>
      <c r="F8" s="10">
        <v>1</v>
      </c>
      <c r="H8" s="9"/>
      <c r="I8" s="10"/>
      <c r="K8" s="9"/>
      <c r="N8" s="10"/>
      <c r="P8" s="9"/>
      <c r="R8" s="10"/>
      <c r="T8" s="9"/>
      <c r="V8" s="10"/>
      <c r="X8" s="9"/>
      <c r="Y8" s="10"/>
      <c r="AC8" s="8"/>
      <c r="AD8" s="8"/>
      <c r="AE8" s="8"/>
      <c r="AF8" s="8"/>
      <c r="AG8" s="8"/>
      <c r="AH8" s="8"/>
    </row>
    <row r="9" spans="2:42" s="7" customFormat="1" ht="24" x14ac:dyDescent="0.3">
      <c r="B9" s="9">
        <v>374</v>
      </c>
      <c r="C9" s="7">
        <v>374</v>
      </c>
      <c r="D9" s="7">
        <f t="shared" si="0"/>
        <v>1</v>
      </c>
      <c r="E9" s="7">
        <f t="shared" si="1"/>
        <v>0.5</v>
      </c>
      <c r="F9" s="10">
        <v>1</v>
      </c>
      <c r="H9" s="9"/>
      <c r="I9" s="10"/>
      <c r="K9" s="9"/>
      <c r="N9" s="10"/>
      <c r="P9" s="9"/>
      <c r="R9" s="10"/>
      <c r="T9" s="9"/>
      <c r="V9" s="10"/>
      <c r="X9" s="9"/>
      <c r="Y9" s="10"/>
      <c r="AC9" s="8"/>
      <c r="AD9" s="8"/>
      <c r="AE9" s="8"/>
      <c r="AF9" s="8"/>
      <c r="AG9" s="8"/>
      <c r="AH9" s="8"/>
    </row>
    <row r="10" spans="2:42" s="7" customFormat="1" ht="24" x14ac:dyDescent="0.3">
      <c r="B10" s="11"/>
      <c r="C10" s="12"/>
      <c r="D10" s="12"/>
      <c r="E10" s="12"/>
      <c r="F10" s="13"/>
      <c r="H10" s="11"/>
      <c r="I10" s="13"/>
      <c r="K10" s="11"/>
      <c r="L10" s="12"/>
      <c r="M10" s="12"/>
      <c r="N10" s="13"/>
      <c r="P10" s="11"/>
      <c r="Q10" s="12"/>
      <c r="R10" s="13"/>
      <c r="T10" s="11"/>
      <c r="U10" s="12"/>
      <c r="V10" s="13"/>
      <c r="X10" s="11"/>
      <c r="Y10" s="13"/>
      <c r="AC10" s="8"/>
      <c r="AD10" s="8"/>
      <c r="AE10" s="8"/>
      <c r="AF10" s="8"/>
      <c r="AG10" s="8"/>
      <c r="AH10" s="8"/>
    </row>
    <row r="12" spans="2:42" s="7" customFormat="1" ht="24" x14ac:dyDescent="0.3">
      <c r="D12" s="7">
        <f>SUM(D4:D10)</f>
        <v>10</v>
      </c>
      <c r="F12" s="7">
        <f>SUM(F4:F10)</f>
        <v>6</v>
      </c>
      <c r="I12" s="7">
        <f>SUM(I4:I10)</f>
        <v>2</v>
      </c>
      <c r="M12" s="7">
        <f>SUM(M4:M10)</f>
        <v>28</v>
      </c>
      <c r="N12" s="7">
        <f>SUM(N4:N10)</f>
        <v>4</v>
      </c>
      <c r="R12" s="7">
        <f>SUM(R4:R10)</f>
        <v>27</v>
      </c>
      <c r="V12" s="7">
        <f>SUM(V4:V10)</f>
        <v>0</v>
      </c>
      <c r="Y12" s="7">
        <f>SUM(Y4:Y10)</f>
        <v>0</v>
      </c>
      <c r="AA12" s="7">
        <f>SUM(AA4:AA10)</f>
        <v>600</v>
      </c>
      <c r="AB12" s="7">
        <f>AA12-(R12+V12+Y12)</f>
        <v>573</v>
      </c>
      <c r="AC12" s="8">
        <f>(D12+I12)/AB12*100</f>
        <v>2.0942408376963351</v>
      </c>
      <c r="AD12" s="8">
        <f>100-AC12</f>
        <v>97.905759162303667</v>
      </c>
      <c r="AE12" s="8">
        <f>(M12/AB12)*100</f>
        <v>4.8865619546247814</v>
      </c>
      <c r="AF12" s="8">
        <f>B4/120</f>
        <v>0.10833333333333334</v>
      </c>
      <c r="AG12" s="8">
        <f>H4/120</f>
        <v>1.0583333333333333</v>
      </c>
      <c r="AH12" s="8" t="s">
        <v>28</v>
      </c>
      <c r="AI12" s="7">
        <f>I12</f>
        <v>2</v>
      </c>
      <c r="AJ12" s="7">
        <v>2</v>
      </c>
      <c r="AK12" s="7">
        <f>(AJ12/AI12)*100</f>
        <v>100</v>
      </c>
      <c r="AL12" s="7">
        <f>F12+I12</f>
        <v>8</v>
      </c>
      <c r="AM12" s="7">
        <f>((F14+F15)/AL12)*100</f>
        <v>37.5</v>
      </c>
      <c r="AN12" s="8">
        <f>(SUM(F14:F15)/N12)*100</f>
        <v>75</v>
      </c>
      <c r="AO12" s="8">
        <f>(AVERAGE(M4:M5,M7)/2)</f>
        <v>3</v>
      </c>
      <c r="AP12" s="8">
        <f>AVERAGE(D4:D9)/2</f>
        <v>0.83333333333333337</v>
      </c>
    </row>
    <row r="14" spans="2:42" ht="26" x14ac:dyDescent="0.3">
      <c r="B14" s="28" t="s">
        <v>29</v>
      </c>
      <c r="F14" s="7">
        <v>3</v>
      </c>
    </row>
    <row r="15" spans="2:42" ht="26" x14ac:dyDescent="0.3">
      <c r="B15" s="29" t="s">
        <v>30</v>
      </c>
      <c r="F15" s="7">
        <v>0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19835-45E4-C445-9899-2A511658AB69}">
  <dimension ref="B2:AP11"/>
  <sheetViews>
    <sheetView zoomScale="50" workbookViewId="0">
      <selection activeCell="AF2" sqref="AF2"/>
    </sheetView>
  </sheetViews>
  <sheetFormatPr baseColWidth="10" defaultColWidth="8.83203125" defaultRowHeight="15" x14ac:dyDescent="0.2"/>
  <cols>
    <col min="1" max="1" width="2.83203125" customWidth="1"/>
    <col min="2" max="2" width="16.83203125" bestFit="1" customWidth="1"/>
    <col min="3" max="3" width="15.83203125" bestFit="1" customWidth="1"/>
    <col min="4" max="4" width="17.83203125" bestFit="1" customWidth="1"/>
    <col min="5" max="5" width="17.83203125" customWidth="1"/>
    <col min="6" max="6" width="16.1640625" bestFit="1" customWidth="1"/>
    <col min="7" max="7" width="3.6640625" customWidth="1"/>
    <col min="8" max="8" width="20.5" bestFit="1" customWidth="1"/>
    <col min="9" max="9" width="13.83203125" bestFit="1" customWidth="1"/>
    <col min="10" max="10" width="4.83203125" customWidth="1"/>
    <col min="11" max="11" width="16.83203125" bestFit="1" customWidth="1"/>
    <col min="12" max="12" width="15.83203125" bestFit="1" customWidth="1"/>
    <col min="13" max="13" width="17.83203125" bestFit="1" customWidth="1"/>
    <col min="14" max="14" width="12.5" bestFit="1" customWidth="1"/>
    <col min="15" max="15" width="4.6640625" customWidth="1"/>
    <col min="16" max="16" width="16.83203125" bestFit="1" customWidth="1"/>
    <col min="17" max="17" width="15.83203125" bestFit="1" customWidth="1"/>
    <col min="18" max="18" width="17.83203125" bestFit="1" customWidth="1"/>
    <col min="19" max="19" width="5.83203125" customWidth="1"/>
    <col min="20" max="20" width="16.83203125" bestFit="1" customWidth="1"/>
    <col min="21" max="21" width="15.83203125" bestFit="1" customWidth="1"/>
    <col min="22" max="22" width="17.83203125" bestFit="1" customWidth="1"/>
    <col min="23" max="23" width="5" customWidth="1"/>
    <col min="24" max="24" width="20.5" bestFit="1" customWidth="1"/>
    <col min="25" max="25" width="13.83203125" bestFit="1" customWidth="1"/>
    <col min="26" max="26" width="5.83203125" customWidth="1"/>
    <col min="27" max="27" width="40.6640625" bestFit="1" customWidth="1"/>
    <col min="28" max="28" width="19.6640625" bestFit="1" customWidth="1"/>
    <col min="29" max="29" width="34.5" style="1" customWidth="1"/>
    <col min="30" max="30" width="20.5" style="1" customWidth="1"/>
    <col min="31" max="31" width="22" style="1" bestFit="1" customWidth="1"/>
    <col min="32" max="32" width="11" style="1" bestFit="1" customWidth="1"/>
    <col min="33" max="33" width="14.1640625" style="1" customWidth="1"/>
    <col min="34" max="34" width="16.83203125" style="1" bestFit="1" customWidth="1"/>
    <col min="35" max="36" width="14.83203125" bestFit="1" customWidth="1"/>
    <col min="37" max="37" width="13.5" bestFit="1" customWidth="1"/>
    <col min="38" max="38" width="20.83203125" bestFit="1" customWidth="1"/>
    <col min="39" max="39" width="29" bestFit="1" customWidth="1"/>
    <col min="40" max="40" width="29.1640625" bestFit="1" customWidth="1"/>
    <col min="41" max="41" width="27.5" bestFit="1" customWidth="1"/>
    <col min="42" max="42" width="19.5" bestFit="1" customWidth="1"/>
  </cols>
  <sheetData>
    <row r="2" spans="2:42" ht="81" customHeight="1" x14ac:dyDescent="0.2">
      <c r="B2" s="40" t="s">
        <v>0</v>
      </c>
      <c r="C2" s="41"/>
      <c r="D2" s="41"/>
      <c r="E2" s="41"/>
      <c r="F2" s="42"/>
      <c r="G2" s="3"/>
      <c r="H2" s="43" t="s">
        <v>4</v>
      </c>
      <c r="I2" s="44"/>
      <c r="J2" s="3"/>
      <c r="K2" s="45" t="s">
        <v>17</v>
      </c>
      <c r="L2" s="46"/>
      <c r="M2" s="46"/>
      <c r="N2" s="47"/>
      <c r="O2" s="3"/>
      <c r="P2" s="48" t="s">
        <v>7</v>
      </c>
      <c r="Q2" s="49"/>
      <c r="R2" s="50"/>
      <c r="S2" s="3"/>
      <c r="T2" s="51" t="s">
        <v>16</v>
      </c>
      <c r="U2" s="52"/>
      <c r="V2" s="53"/>
      <c r="W2" s="3"/>
      <c r="X2" s="38" t="s">
        <v>8</v>
      </c>
      <c r="Y2" s="39"/>
      <c r="Z2" s="3"/>
      <c r="AA2" s="4" t="s">
        <v>19</v>
      </c>
      <c r="AB2" s="4" t="s">
        <v>25</v>
      </c>
      <c r="AC2" s="5" t="s">
        <v>20</v>
      </c>
      <c r="AD2" s="5" t="s">
        <v>22</v>
      </c>
      <c r="AE2" s="5" t="s">
        <v>21</v>
      </c>
      <c r="AF2" s="5" t="s">
        <v>36</v>
      </c>
      <c r="AG2" s="5" t="s">
        <v>11</v>
      </c>
      <c r="AH2" s="5" t="s">
        <v>12</v>
      </c>
      <c r="AI2" s="5" t="s">
        <v>13</v>
      </c>
      <c r="AJ2" s="5" t="s">
        <v>14</v>
      </c>
      <c r="AK2" s="5" t="s">
        <v>23</v>
      </c>
      <c r="AL2" s="4" t="s">
        <v>31</v>
      </c>
      <c r="AM2" s="6" t="s">
        <v>24</v>
      </c>
      <c r="AN2" s="5" t="s">
        <v>32</v>
      </c>
      <c r="AO2" s="34" t="s">
        <v>33</v>
      </c>
      <c r="AP2" s="5" t="s">
        <v>34</v>
      </c>
    </row>
    <row r="3" spans="2:42" s="20" customFormat="1" ht="24" x14ac:dyDescent="0.3">
      <c r="B3" s="14" t="s">
        <v>1</v>
      </c>
      <c r="C3" s="15" t="s">
        <v>2</v>
      </c>
      <c r="D3" s="15" t="s">
        <v>3</v>
      </c>
      <c r="E3" s="15" t="s">
        <v>35</v>
      </c>
      <c r="F3" s="16" t="s">
        <v>26</v>
      </c>
      <c r="G3" s="15"/>
      <c r="H3" s="14" t="s">
        <v>5</v>
      </c>
      <c r="I3" s="17" t="s">
        <v>6</v>
      </c>
      <c r="J3" s="15"/>
      <c r="K3" s="14" t="s">
        <v>1</v>
      </c>
      <c r="L3" s="15" t="s">
        <v>2</v>
      </c>
      <c r="M3" s="15" t="s">
        <v>3</v>
      </c>
      <c r="N3" s="18" t="s">
        <v>18</v>
      </c>
      <c r="O3" s="19"/>
      <c r="P3" s="14" t="s">
        <v>1</v>
      </c>
      <c r="Q3" s="15" t="s">
        <v>2</v>
      </c>
      <c r="R3" s="17" t="s">
        <v>3</v>
      </c>
      <c r="S3" s="15"/>
      <c r="T3" s="14" t="s">
        <v>1</v>
      </c>
      <c r="U3" s="15" t="s">
        <v>2</v>
      </c>
      <c r="V3" s="17" t="s">
        <v>3</v>
      </c>
      <c r="W3" s="15"/>
      <c r="X3" s="14" t="s">
        <v>5</v>
      </c>
      <c r="Y3" s="17" t="s">
        <v>6</v>
      </c>
      <c r="Z3" s="15"/>
      <c r="AA3" s="15" t="s">
        <v>9</v>
      </c>
      <c r="AC3" s="21"/>
      <c r="AD3" s="21"/>
      <c r="AE3" s="21"/>
      <c r="AF3" s="21"/>
      <c r="AG3" s="21"/>
      <c r="AH3" s="21"/>
    </row>
    <row r="4" spans="2:42" s="7" customFormat="1" ht="24" x14ac:dyDescent="0.3">
      <c r="B4" s="9">
        <v>43</v>
      </c>
      <c r="C4" s="7">
        <v>45</v>
      </c>
      <c r="D4" s="7">
        <f>(C4-B4)+1</f>
        <v>3</v>
      </c>
      <c r="E4" s="7">
        <f>D4/2</f>
        <v>1.5</v>
      </c>
      <c r="F4" s="10">
        <v>1</v>
      </c>
      <c r="H4" s="9">
        <v>82</v>
      </c>
      <c r="I4" s="10">
        <v>1</v>
      </c>
      <c r="K4" s="9"/>
      <c r="N4" s="10"/>
      <c r="P4" s="9">
        <v>83</v>
      </c>
      <c r="Q4" s="7">
        <v>122</v>
      </c>
      <c r="R4" s="10">
        <f>(Q4-P4)+1</f>
        <v>40</v>
      </c>
      <c r="T4" s="9"/>
      <c r="V4" s="10"/>
      <c r="X4" s="9">
        <v>123</v>
      </c>
      <c r="Y4" s="10">
        <v>1</v>
      </c>
      <c r="AA4" s="7">
        <v>123</v>
      </c>
      <c r="AC4" s="8"/>
      <c r="AD4" s="8"/>
      <c r="AE4" s="8"/>
      <c r="AF4" s="8"/>
      <c r="AG4" s="8"/>
      <c r="AH4" s="8"/>
    </row>
    <row r="5" spans="2:42" s="7" customFormat="1" ht="24" x14ac:dyDescent="0.3">
      <c r="B5" s="9">
        <v>75</v>
      </c>
      <c r="C5" s="7">
        <v>81</v>
      </c>
      <c r="D5" s="7">
        <f>(C5-B5)+1</f>
        <v>7</v>
      </c>
      <c r="E5" s="7">
        <f>D5/2</f>
        <v>3.5</v>
      </c>
      <c r="F5" s="10">
        <v>1</v>
      </c>
      <c r="H5" s="9"/>
      <c r="I5" s="10"/>
      <c r="K5" s="9"/>
      <c r="N5" s="10"/>
      <c r="P5" s="9"/>
      <c r="R5" s="10"/>
      <c r="T5" s="9"/>
      <c r="V5" s="10"/>
      <c r="X5" s="9"/>
      <c r="Y5" s="10"/>
      <c r="AC5" s="8"/>
      <c r="AD5" s="8"/>
      <c r="AE5" s="8"/>
      <c r="AF5" s="8"/>
      <c r="AG5" s="8"/>
      <c r="AH5" s="8"/>
    </row>
    <row r="6" spans="2:42" s="7" customFormat="1" ht="24" x14ac:dyDescent="0.3">
      <c r="B6" s="11"/>
      <c r="C6" s="12"/>
      <c r="D6" s="12"/>
      <c r="E6" s="12"/>
      <c r="F6" s="13"/>
      <c r="H6" s="11"/>
      <c r="I6" s="13"/>
      <c r="K6" s="11"/>
      <c r="L6" s="12"/>
      <c r="M6" s="12"/>
      <c r="N6" s="13"/>
      <c r="P6" s="11"/>
      <c r="Q6" s="12"/>
      <c r="R6" s="13"/>
      <c r="T6" s="11"/>
      <c r="U6" s="12"/>
      <c r="V6" s="13"/>
      <c r="X6" s="11"/>
      <c r="Y6" s="13"/>
      <c r="AC6" s="8"/>
      <c r="AD6" s="8"/>
      <c r="AE6" s="8"/>
      <c r="AF6" s="8"/>
      <c r="AG6" s="8"/>
      <c r="AH6" s="8"/>
    </row>
    <row r="8" spans="2:42" s="7" customFormat="1" ht="24" x14ac:dyDescent="0.3">
      <c r="D8" s="7">
        <f>SUM(D4:D6)</f>
        <v>10</v>
      </c>
      <c r="F8" s="7">
        <f>SUM(F4:F6)</f>
        <v>2</v>
      </c>
      <c r="I8" s="7">
        <f>SUM(I4:I6)</f>
        <v>1</v>
      </c>
      <c r="M8" s="7">
        <f>SUM(M4:M6)</f>
        <v>0</v>
      </c>
      <c r="N8" s="7">
        <f>SUM(N4:N6)</f>
        <v>0</v>
      </c>
      <c r="R8" s="7">
        <f>SUM(R4:R6)</f>
        <v>40</v>
      </c>
      <c r="Y8" s="7">
        <f>SUM(Y4:Y6)</f>
        <v>1</v>
      </c>
      <c r="AA8" s="7">
        <f>SUM(AA4:AA6)</f>
        <v>123</v>
      </c>
      <c r="AB8" s="7">
        <f>AA8-(R8+V8+Y8)</f>
        <v>82</v>
      </c>
      <c r="AC8" s="8">
        <f>(D8+I8)/AB8*100</f>
        <v>13.414634146341465</v>
      </c>
      <c r="AD8" s="8">
        <f>100-AC8</f>
        <v>86.58536585365853</v>
      </c>
      <c r="AE8" s="8">
        <f>(M8/AB8)*100</f>
        <v>0</v>
      </c>
      <c r="AF8" s="8">
        <f>B4/120</f>
        <v>0.35833333333333334</v>
      </c>
      <c r="AG8" s="8">
        <f>H4/120</f>
        <v>0.68333333333333335</v>
      </c>
      <c r="AH8" s="8">
        <f>R4/120</f>
        <v>0.33333333333333331</v>
      </c>
      <c r="AI8" s="7">
        <f>I8</f>
        <v>1</v>
      </c>
      <c r="AJ8" s="7">
        <v>0</v>
      </c>
      <c r="AK8" s="7">
        <f>(AJ8/AI8)*100</f>
        <v>0</v>
      </c>
      <c r="AL8" s="7">
        <f>F8+I8</f>
        <v>3</v>
      </c>
      <c r="AM8" s="7">
        <v>0</v>
      </c>
      <c r="AN8" s="8" t="s">
        <v>28</v>
      </c>
      <c r="AO8" s="8" t="s">
        <v>28</v>
      </c>
      <c r="AP8" s="8">
        <f>AVERAGE(D4:D5)/2</f>
        <v>2.5</v>
      </c>
    </row>
    <row r="10" spans="2:42" ht="26" x14ac:dyDescent="0.3">
      <c r="B10" s="28" t="s">
        <v>29</v>
      </c>
      <c r="F10" s="7">
        <v>0</v>
      </c>
    </row>
    <row r="11" spans="2:42" ht="26" x14ac:dyDescent="0.3">
      <c r="B11" s="29" t="s">
        <v>30</v>
      </c>
      <c r="F11" s="7">
        <v>0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0D9DD-EB86-D742-9C49-0D4CDCCE17D3}">
  <dimension ref="B2:AP23"/>
  <sheetViews>
    <sheetView zoomScale="45" workbookViewId="0">
      <selection activeCell="U65" sqref="U65"/>
    </sheetView>
  </sheetViews>
  <sheetFormatPr baseColWidth="10" defaultColWidth="8.83203125" defaultRowHeight="15" x14ac:dyDescent="0.2"/>
  <cols>
    <col min="1" max="1" width="2.83203125" customWidth="1"/>
    <col min="2" max="2" width="17.5" bestFit="1" customWidth="1"/>
    <col min="3" max="3" width="16.1640625" bestFit="1" customWidth="1"/>
    <col min="4" max="4" width="18.1640625" bestFit="1" customWidth="1"/>
    <col min="5" max="5" width="18.1640625" customWidth="1"/>
    <col min="6" max="6" width="16.1640625" bestFit="1" customWidth="1"/>
    <col min="7" max="7" width="3.6640625" customWidth="1"/>
    <col min="8" max="8" width="21.1640625" bestFit="1" customWidth="1"/>
    <col min="9" max="9" width="14.1640625" bestFit="1" customWidth="1"/>
    <col min="10" max="10" width="4.83203125" customWidth="1"/>
    <col min="11" max="11" width="17.5" bestFit="1" customWidth="1"/>
    <col min="12" max="12" width="16.1640625" bestFit="1" customWidth="1"/>
    <col min="13" max="13" width="18.1640625" bestFit="1" customWidth="1"/>
    <col min="14" max="14" width="12.83203125" bestFit="1" customWidth="1"/>
    <col min="15" max="15" width="4.6640625" customWidth="1"/>
    <col min="16" max="16" width="17.5" bestFit="1" customWidth="1"/>
    <col min="17" max="17" width="16.1640625" bestFit="1" customWidth="1"/>
    <col min="18" max="18" width="18.1640625" bestFit="1" customWidth="1"/>
    <col min="19" max="19" width="5.83203125" customWidth="1"/>
    <col min="20" max="20" width="17.5" bestFit="1" customWidth="1"/>
    <col min="21" max="21" width="16.1640625" bestFit="1" customWidth="1"/>
    <col min="22" max="22" width="18.1640625" bestFit="1" customWidth="1"/>
    <col min="23" max="23" width="5" customWidth="1"/>
    <col min="24" max="24" width="21.1640625" bestFit="1" customWidth="1"/>
    <col min="25" max="25" width="14.1640625" bestFit="1" customWidth="1"/>
    <col min="26" max="26" width="5.83203125" customWidth="1"/>
    <col min="27" max="27" width="40.6640625" bestFit="1" customWidth="1"/>
    <col min="28" max="28" width="19.6640625" bestFit="1" customWidth="1"/>
    <col min="29" max="29" width="34.5" style="1" customWidth="1"/>
    <col min="30" max="30" width="20.5" style="1" customWidth="1"/>
    <col min="31" max="31" width="22" style="1" bestFit="1" customWidth="1"/>
    <col min="32" max="32" width="11" style="1" bestFit="1" customWidth="1"/>
    <col min="33" max="33" width="14.1640625" style="1" customWidth="1"/>
    <col min="34" max="34" width="16.83203125" style="1" bestFit="1" customWidth="1"/>
    <col min="35" max="36" width="14.83203125" bestFit="1" customWidth="1"/>
    <col min="37" max="37" width="13.5" bestFit="1" customWidth="1"/>
    <col min="38" max="38" width="19.83203125" bestFit="1" customWidth="1"/>
    <col min="39" max="39" width="29" bestFit="1" customWidth="1"/>
    <col min="40" max="40" width="27" bestFit="1" customWidth="1"/>
    <col min="41" max="41" width="26.33203125" bestFit="1" customWidth="1"/>
    <col min="42" max="42" width="18.83203125" bestFit="1" customWidth="1"/>
  </cols>
  <sheetData>
    <row r="2" spans="2:42" ht="81" customHeight="1" x14ac:dyDescent="0.2">
      <c r="B2" s="40" t="s">
        <v>0</v>
      </c>
      <c r="C2" s="41"/>
      <c r="D2" s="41"/>
      <c r="E2" s="41"/>
      <c r="F2" s="42"/>
      <c r="G2" s="3"/>
      <c r="H2" s="43" t="s">
        <v>4</v>
      </c>
      <c r="I2" s="44"/>
      <c r="J2" s="3"/>
      <c r="K2" s="45" t="s">
        <v>17</v>
      </c>
      <c r="L2" s="46"/>
      <c r="M2" s="46"/>
      <c r="N2" s="47"/>
      <c r="O2" s="3"/>
      <c r="P2" s="48" t="s">
        <v>7</v>
      </c>
      <c r="Q2" s="49"/>
      <c r="R2" s="50"/>
      <c r="S2" s="3"/>
      <c r="T2" s="51" t="s">
        <v>16</v>
      </c>
      <c r="U2" s="52"/>
      <c r="V2" s="53"/>
      <c r="W2" s="3"/>
      <c r="X2" s="38" t="s">
        <v>8</v>
      </c>
      <c r="Y2" s="39"/>
      <c r="Z2" s="3"/>
      <c r="AA2" s="4" t="s">
        <v>19</v>
      </c>
      <c r="AB2" s="4" t="s">
        <v>25</v>
      </c>
      <c r="AC2" s="5" t="s">
        <v>20</v>
      </c>
      <c r="AD2" s="5" t="s">
        <v>22</v>
      </c>
      <c r="AE2" s="5" t="s">
        <v>21</v>
      </c>
      <c r="AF2" s="5" t="s">
        <v>10</v>
      </c>
      <c r="AG2" s="5" t="s">
        <v>36</v>
      </c>
      <c r="AH2" s="5" t="s">
        <v>12</v>
      </c>
      <c r="AI2" s="5" t="s">
        <v>13</v>
      </c>
      <c r="AJ2" s="5" t="s">
        <v>14</v>
      </c>
      <c r="AK2" s="5" t="s">
        <v>23</v>
      </c>
      <c r="AL2" s="4" t="s">
        <v>31</v>
      </c>
      <c r="AM2" s="6" t="s">
        <v>24</v>
      </c>
      <c r="AN2" s="5" t="s">
        <v>32</v>
      </c>
      <c r="AO2" s="34" t="s">
        <v>33</v>
      </c>
      <c r="AP2" s="5" t="s">
        <v>34</v>
      </c>
    </row>
    <row r="3" spans="2:42" s="20" customFormat="1" ht="24" x14ac:dyDescent="0.3">
      <c r="B3" s="14" t="s">
        <v>1</v>
      </c>
      <c r="C3" s="15" t="s">
        <v>2</v>
      </c>
      <c r="D3" s="15" t="s">
        <v>3</v>
      </c>
      <c r="E3" s="15" t="s">
        <v>35</v>
      </c>
      <c r="F3" s="16" t="s">
        <v>26</v>
      </c>
      <c r="G3" s="15"/>
      <c r="H3" s="14" t="s">
        <v>5</v>
      </c>
      <c r="I3" s="17" t="s">
        <v>6</v>
      </c>
      <c r="J3" s="15"/>
      <c r="K3" s="14" t="s">
        <v>1</v>
      </c>
      <c r="L3" s="15" t="s">
        <v>2</v>
      </c>
      <c r="M3" s="15" t="s">
        <v>3</v>
      </c>
      <c r="N3" s="18" t="s">
        <v>18</v>
      </c>
      <c r="O3" s="19"/>
      <c r="P3" s="14" t="s">
        <v>1</v>
      </c>
      <c r="Q3" s="15" t="s">
        <v>2</v>
      </c>
      <c r="R3" s="17" t="s">
        <v>3</v>
      </c>
      <c r="S3" s="15"/>
      <c r="T3" s="14" t="s">
        <v>1</v>
      </c>
      <c r="U3" s="15" t="s">
        <v>2</v>
      </c>
      <c r="V3" s="17" t="s">
        <v>3</v>
      </c>
      <c r="W3" s="15"/>
      <c r="X3" s="14" t="s">
        <v>5</v>
      </c>
      <c r="Y3" s="17" t="s">
        <v>6</v>
      </c>
      <c r="Z3" s="15"/>
      <c r="AA3" s="15" t="s">
        <v>9</v>
      </c>
      <c r="AC3" s="21"/>
      <c r="AD3" s="21"/>
      <c r="AE3" s="21"/>
      <c r="AF3" s="21"/>
      <c r="AG3" s="21"/>
      <c r="AH3" s="21"/>
    </row>
    <row r="4" spans="2:42" s="7" customFormat="1" ht="24" x14ac:dyDescent="0.3">
      <c r="B4" s="9">
        <v>249</v>
      </c>
      <c r="C4" s="7">
        <v>250</v>
      </c>
      <c r="D4" s="7">
        <f>(C4-B4)+1</f>
        <v>2</v>
      </c>
      <c r="E4" s="7">
        <f>D4/2</f>
        <v>1</v>
      </c>
      <c r="F4" s="10">
        <v>1</v>
      </c>
      <c r="H4" s="9"/>
      <c r="I4" s="10"/>
      <c r="K4" s="25">
        <v>19</v>
      </c>
      <c r="L4" s="26">
        <v>50</v>
      </c>
      <c r="M4" s="26">
        <f t="shared" ref="M4:M17" si="0">(L4-K4)+1</f>
        <v>32</v>
      </c>
      <c r="N4" s="27">
        <v>1</v>
      </c>
      <c r="P4" s="9"/>
      <c r="R4" s="10"/>
      <c r="T4" s="9"/>
      <c r="V4" s="10"/>
      <c r="X4" s="9"/>
      <c r="Y4" s="10"/>
      <c r="AA4" s="7">
        <v>600</v>
      </c>
      <c r="AC4" s="8"/>
      <c r="AD4" s="8"/>
      <c r="AE4" s="8"/>
      <c r="AF4" s="8"/>
      <c r="AG4" s="8"/>
      <c r="AH4" s="8"/>
    </row>
    <row r="5" spans="2:42" s="7" customFormat="1" ht="24" x14ac:dyDescent="0.3">
      <c r="B5" s="9">
        <v>257</v>
      </c>
      <c r="C5" s="7">
        <v>261</v>
      </c>
      <c r="D5" s="7">
        <f t="shared" ref="D5:D8" si="1">(C5-B5)+1</f>
        <v>5</v>
      </c>
      <c r="E5" s="7">
        <f t="shared" ref="E5:E8" si="2">D5/2</f>
        <v>2.5</v>
      </c>
      <c r="F5" s="10">
        <v>1</v>
      </c>
      <c r="H5" s="9"/>
      <c r="I5" s="10"/>
      <c r="K5" s="25">
        <v>61</v>
      </c>
      <c r="L5" s="26">
        <v>67</v>
      </c>
      <c r="M5" s="26">
        <f t="shared" si="0"/>
        <v>7</v>
      </c>
      <c r="N5" s="27">
        <v>1</v>
      </c>
      <c r="P5" s="9"/>
      <c r="R5" s="10"/>
      <c r="T5" s="9"/>
      <c r="V5" s="10"/>
      <c r="X5" s="9"/>
      <c r="Y5" s="10"/>
      <c r="AC5" s="8"/>
      <c r="AD5" s="8"/>
      <c r="AE5" s="8"/>
      <c r="AF5" s="8"/>
      <c r="AG5" s="8"/>
      <c r="AH5" s="8"/>
    </row>
    <row r="6" spans="2:42" s="7" customFormat="1" ht="24" x14ac:dyDescent="0.3">
      <c r="B6" s="9">
        <v>383</v>
      </c>
      <c r="C6" s="7">
        <v>383</v>
      </c>
      <c r="D6" s="7">
        <f t="shared" si="1"/>
        <v>1</v>
      </c>
      <c r="E6" s="7">
        <f t="shared" si="2"/>
        <v>0.5</v>
      </c>
      <c r="F6" s="10">
        <v>1</v>
      </c>
      <c r="H6" s="9"/>
      <c r="I6" s="10"/>
      <c r="K6" s="25">
        <v>68</v>
      </c>
      <c r="L6" s="26">
        <v>70</v>
      </c>
      <c r="M6" s="26">
        <f t="shared" si="0"/>
        <v>3</v>
      </c>
      <c r="N6" s="27">
        <v>1</v>
      </c>
      <c r="P6" s="9"/>
      <c r="R6" s="10"/>
      <c r="T6" s="9"/>
      <c r="V6" s="10"/>
      <c r="X6" s="9"/>
      <c r="Y6" s="10"/>
      <c r="AC6" s="8"/>
      <c r="AD6" s="8"/>
      <c r="AE6" s="8"/>
      <c r="AF6" s="8"/>
      <c r="AG6" s="8"/>
      <c r="AH6" s="8"/>
    </row>
    <row r="7" spans="2:42" s="7" customFormat="1" ht="24" x14ac:dyDescent="0.3">
      <c r="B7" s="9">
        <v>432</v>
      </c>
      <c r="C7" s="7">
        <v>432</v>
      </c>
      <c r="D7" s="7">
        <f t="shared" si="1"/>
        <v>1</v>
      </c>
      <c r="E7" s="7">
        <f t="shared" si="2"/>
        <v>0.5</v>
      </c>
      <c r="F7" s="10">
        <v>1</v>
      </c>
      <c r="H7" s="9"/>
      <c r="I7" s="10"/>
      <c r="K7" s="25">
        <v>74</v>
      </c>
      <c r="L7" s="26">
        <v>92</v>
      </c>
      <c r="M7" s="26">
        <f t="shared" si="0"/>
        <v>19</v>
      </c>
      <c r="N7" s="27">
        <v>1</v>
      </c>
      <c r="P7" s="9"/>
      <c r="R7" s="10"/>
      <c r="T7" s="9"/>
      <c r="V7" s="10"/>
      <c r="X7" s="9"/>
      <c r="Y7" s="10"/>
      <c r="AC7" s="8"/>
      <c r="AD7" s="8"/>
      <c r="AE7" s="8"/>
      <c r="AF7" s="8"/>
      <c r="AG7" s="8"/>
      <c r="AH7" s="8"/>
    </row>
    <row r="8" spans="2:42" s="7" customFormat="1" ht="24" x14ac:dyDescent="0.3">
      <c r="B8" s="9">
        <v>530</v>
      </c>
      <c r="C8" s="7">
        <v>531</v>
      </c>
      <c r="D8" s="7">
        <f t="shared" si="1"/>
        <v>2</v>
      </c>
      <c r="E8" s="7">
        <f t="shared" si="2"/>
        <v>1</v>
      </c>
      <c r="F8" s="10">
        <v>1</v>
      </c>
      <c r="H8" s="9"/>
      <c r="I8" s="10"/>
      <c r="K8" s="25">
        <v>93</v>
      </c>
      <c r="L8" s="26">
        <v>95</v>
      </c>
      <c r="M8" s="26">
        <f t="shared" si="0"/>
        <v>3</v>
      </c>
      <c r="N8" s="27">
        <v>1</v>
      </c>
      <c r="P8" s="9"/>
      <c r="R8" s="10"/>
      <c r="T8" s="9"/>
      <c r="V8" s="10"/>
      <c r="X8" s="9"/>
      <c r="Y8" s="10"/>
      <c r="AC8" s="8"/>
      <c r="AD8" s="8"/>
      <c r="AE8" s="8"/>
      <c r="AF8" s="8"/>
      <c r="AG8" s="8"/>
      <c r="AH8" s="8"/>
    </row>
    <row r="9" spans="2:42" s="7" customFormat="1" ht="24" x14ac:dyDescent="0.3">
      <c r="B9" s="9"/>
      <c r="F9" s="10"/>
      <c r="H9" s="9"/>
      <c r="I9" s="10"/>
      <c r="K9" s="25">
        <v>121</v>
      </c>
      <c r="L9" s="26">
        <v>146</v>
      </c>
      <c r="M9" s="26">
        <f t="shared" si="0"/>
        <v>26</v>
      </c>
      <c r="N9" s="27">
        <v>1</v>
      </c>
      <c r="P9" s="9"/>
      <c r="R9" s="10"/>
      <c r="T9" s="9"/>
      <c r="V9" s="10"/>
      <c r="X9" s="9"/>
      <c r="Y9" s="10"/>
      <c r="AC9" s="8"/>
      <c r="AD9" s="8"/>
      <c r="AE9" s="8"/>
      <c r="AF9" s="8"/>
      <c r="AG9" s="8"/>
      <c r="AH9" s="8"/>
    </row>
    <row r="10" spans="2:42" s="7" customFormat="1" ht="24" x14ac:dyDescent="0.3">
      <c r="B10" s="9"/>
      <c r="F10" s="10"/>
      <c r="H10" s="9"/>
      <c r="I10" s="10"/>
      <c r="K10" s="25">
        <v>182</v>
      </c>
      <c r="L10" s="26">
        <v>194</v>
      </c>
      <c r="M10" s="26">
        <f t="shared" si="0"/>
        <v>13</v>
      </c>
      <c r="N10" s="27">
        <v>1</v>
      </c>
      <c r="P10" s="9"/>
      <c r="R10" s="10"/>
      <c r="T10" s="9"/>
      <c r="V10" s="10"/>
      <c r="X10" s="9"/>
      <c r="Y10" s="10"/>
      <c r="AC10" s="8"/>
      <c r="AD10" s="8"/>
      <c r="AE10" s="8"/>
      <c r="AF10" s="8"/>
      <c r="AG10" s="8"/>
      <c r="AH10" s="8"/>
    </row>
    <row r="11" spans="2:42" s="7" customFormat="1" ht="24" x14ac:dyDescent="0.3">
      <c r="B11" s="9"/>
      <c r="F11" s="10"/>
      <c r="H11" s="9"/>
      <c r="I11" s="10"/>
      <c r="K11" s="25">
        <v>210</v>
      </c>
      <c r="L11" s="26">
        <v>220</v>
      </c>
      <c r="M11" s="26">
        <f t="shared" si="0"/>
        <v>11</v>
      </c>
      <c r="N11" s="27">
        <v>1</v>
      </c>
      <c r="P11" s="9"/>
      <c r="R11" s="10"/>
      <c r="T11" s="9"/>
      <c r="V11" s="10"/>
      <c r="X11" s="9"/>
      <c r="Y11" s="10"/>
      <c r="AC11" s="8"/>
      <c r="AD11" s="8"/>
      <c r="AE11" s="8"/>
      <c r="AF11" s="8"/>
      <c r="AG11" s="8"/>
      <c r="AH11" s="8"/>
    </row>
    <row r="12" spans="2:42" s="7" customFormat="1" ht="24" x14ac:dyDescent="0.3">
      <c r="B12" s="9"/>
      <c r="F12" s="10"/>
      <c r="H12" s="9"/>
      <c r="I12" s="10"/>
      <c r="K12" s="22">
        <v>262</v>
      </c>
      <c r="L12" s="23">
        <v>267</v>
      </c>
      <c r="M12" s="23">
        <f t="shared" si="0"/>
        <v>6</v>
      </c>
      <c r="N12" s="24">
        <v>1</v>
      </c>
      <c r="P12" s="9"/>
      <c r="R12" s="10"/>
      <c r="T12" s="9"/>
      <c r="V12" s="10"/>
      <c r="X12" s="9"/>
      <c r="Y12" s="10"/>
      <c r="AC12" s="8"/>
      <c r="AD12" s="8"/>
      <c r="AE12" s="8"/>
      <c r="AF12" s="8"/>
      <c r="AG12" s="8"/>
      <c r="AH12" s="8"/>
    </row>
    <row r="13" spans="2:42" s="7" customFormat="1" ht="24" x14ac:dyDescent="0.3">
      <c r="B13" s="9"/>
      <c r="F13" s="10"/>
      <c r="H13" s="9"/>
      <c r="I13" s="10"/>
      <c r="K13" s="25">
        <v>326</v>
      </c>
      <c r="L13" s="26">
        <v>357</v>
      </c>
      <c r="M13" s="26">
        <f t="shared" si="0"/>
        <v>32</v>
      </c>
      <c r="N13" s="27">
        <v>1</v>
      </c>
      <c r="P13" s="9"/>
      <c r="R13" s="10"/>
      <c r="T13" s="9"/>
      <c r="V13" s="10"/>
      <c r="X13" s="9"/>
      <c r="Y13" s="10"/>
      <c r="AC13" s="8"/>
      <c r="AD13" s="8"/>
      <c r="AE13" s="8"/>
      <c r="AF13" s="8"/>
      <c r="AG13" s="8"/>
      <c r="AH13" s="8"/>
    </row>
    <row r="14" spans="2:42" s="7" customFormat="1" ht="24" x14ac:dyDescent="0.3">
      <c r="B14" s="9"/>
      <c r="F14" s="10"/>
      <c r="H14" s="9"/>
      <c r="I14" s="10"/>
      <c r="K14" s="22">
        <v>384</v>
      </c>
      <c r="L14" s="23">
        <v>396</v>
      </c>
      <c r="M14" s="23">
        <f t="shared" si="0"/>
        <v>13</v>
      </c>
      <c r="N14" s="24">
        <v>1</v>
      </c>
      <c r="P14" s="9"/>
      <c r="R14" s="10"/>
      <c r="T14" s="9"/>
      <c r="V14" s="10"/>
      <c r="X14" s="9"/>
      <c r="Y14" s="10"/>
      <c r="AC14" s="8"/>
      <c r="AD14" s="8"/>
      <c r="AE14" s="8"/>
      <c r="AF14" s="8"/>
      <c r="AG14" s="8"/>
      <c r="AH14" s="8"/>
    </row>
    <row r="15" spans="2:42" s="7" customFormat="1" ht="24" x14ac:dyDescent="0.3">
      <c r="B15" s="9"/>
      <c r="F15" s="10"/>
      <c r="H15" s="9"/>
      <c r="I15" s="10"/>
      <c r="K15" s="22">
        <v>433</v>
      </c>
      <c r="L15" s="23">
        <v>439</v>
      </c>
      <c r="M15" s="23">
        <f t="shared" si="0"/>
        <v>7</v>
      </c>
      <c r="N15" s="24">
        <v>1</v>
      </c>
      <c r="P15" s="9"/>
      <c r="R15" s="10"/>
      <c r="T15" s="9"/>
      <c r="V15" s="10"/>
      <c r="X15" s="9"/>
      <c r="Y15" s="10"/>
      <c r="AC15" s="8"/>
      <c r="AD15" s="8"/>
      <c r="AE15" s="8"/>
      <c r="AF15" s="8"/>
      <c r="AG15" s="8"/>
      <c r="AH15" s="8"/>
    </row>
    <row r="16" spans="2:42" s="7" customFormat="1" ht="24" x14ac:dyDescent="0.3">
      <c r="B16" s="9"/>
      <c r="F16" s="10"/>
      <c r="H16" s="9"/>
      <c r="I16" s="10"/>
      <c r="K16" s="22">
        <v>535</v>
      </c>
      <c r="L16" s="23">
        <v>536</v>
      </c>
      <c r="M16" s="23">
        <f t="shared" si="0"/>
        <v>2</v>
      </c>
      <c r="N16" s="24">
        <v>1</v>
      </c>
      <c r="P16" s="9"/>
      <c r="R16" s="10"/>
      <c r="T16" s="9"/>
      <c r="V16" s="10"/>
      <c r="X16" s="9"/>
      <c r="Y16" s="10"/>
      <c r="AC16" s="8"/>
      <c r="AD16" s="8"/>
      <c r="AE16" s="8"/>
      <c r="AF16" s="8"/>
      <c r="AG16" s="8"/>
      <c r="AH16" s="8"/>
    </row>
    <row r="17" spans="2:42" s="7" customFormat="1" ht="24" x14ac:dyDescent="0.3">
      <c r="B17" s="9"/>
      <c r="F17" s="10"/>
      <c r="H17" s="9"/>
      <c r="I17" s="10"/>
      <c r="K17" s="25">
        <v>553</v>
      </c>
      <c r="L17" s="26">
        <v>558</v>
      </c>
      <c r="M17" s="26">
        <f t="shared" si="0"/>
        <v>6</v>
      </c>
      <c r="N17" s="27">
        <v>1</v>
      </c>
      <c r="P17" s="9"/>
      <c r="R17" s="10"/>
      <c r="T17" s="9"/>
      <c r="V17" s="10"/>
      <c r="X17" s="9"/>
      <c r="Y17" s="10"/>
      <c r="AC17" s="8"/>
      <c r="AD17" s="8"/>
      <c r="AE17" s="8"/>
      <c r="AF17" s="8"/>
      <c r="AG17" s="8"/>
      <c r="AH17" s="8"/>
    </row>
    <row r="18" spans="2:42" s="7" customFormat="1" ht="24" x14ac:dyDescent="0.3">
      <c r="B18" s="11"/>
      <c r="C18" s="12"/>
      <c r="D18" s="12"/>
      <c r="E18" s="12"/>
      <c r="F18" s="13"/>
      <c r="H18" s="11"/>
      <c r="I18" s="13"/>
      <c r="K18" s="11"/>
      <c r="L18" s="12"/>
      <c r="M18" s="12"/>
      <c r="N18" s="13"/>
      <c r="P18" s="11"/>
      <c r="Q18" s="12"/>
      <c r="R18" s="13"/>
      <c r="T18" s="11"/>
      <c r="U18" s="12"/>
      <c r="V18" s="13"/>
      <c r="X18" s="11"/>
      <c r="Y18" s="13"/>
      <c r="AC18" s="8"/>
      <c r="AD18" s="8"/>
      <c r="AE18" s="8"/>
      <c r="AF18" s="8"/>
      <c r="AG18" s="8"/>
      <c r="AH18" s="8"/>
    </row>
    <row r="20" spans="2:42" s="7" customFormat="1" ht="24" x14ac:dyDescent="0.3">
      <c r="D20" s="7">
        <f>SUM(D4:D18)</f>
        <v>11</v>
      </c>
      <c r="F20" s="7">
        <f>SUM(F4:F18)</f>
        <v>5</v>
      </c>
      <c r="I20" s="7">
        <f>SUM(I4:I18)</f>
        <v>0</v>
      </c>
      <c r="M20" s="7">
        <f>SUM(M4:M18)</f>
        <v>180</v>
      </c>
      <c r="N20" s="7">
        <f>SUM(N4:N18)</f>
        <v>14</v>
      </c>
      <c r="R20" s="7">
        <f>SUM(R4:R18)</f>
        <v>0</v>
      </c>
      <c r="V20" s="7">
        <f>SUM(V4:V18)</f>
        <v>0</v>
      </c>
      <c r="Y20" s="7">
        <f>SUM(Y4:Y18)</f>
        <v>0</v>
      </c>
      <c r="AA20" s="7">
        <f>SUM(AA4:AA18)</f>
        <v>600</v>
      </c>
      <c r="AB20" s="7">
        <f>AA20-(R20+V20+Y20)</f>
        <v>600</v>
      </c>
      <c r="AC20" s="8">
        <f>(D20+I20)/AB20*100</f>
        <v>1.8333333333333333</v>
      </c>
      <c r="AD20" s="8">
        <f>100-AC20</f>
        <v>98.166666666666671</v>
      </c>
      <c r="AE20" s="8">
        <f>(M20/AB20)*100</f>
        <v>30</v>
      </c>
      <c r="AF20" s="8">
        <f>B4/120</f>
        <v>2.0750000000000002</v>
      </c>
      <c r="AG20" s="8" t="s">
        <v>28</v>
      </c>
      <c r="AH20" s="8" t="s">
        <v>28</v>
      </c>
      <c r="AI20" s="7">
        <f>I20</f>
        <v>0</v>
      </c>
      <c r="AJ20" s="7" t="s">
        <v>28</v>
      </c>
      <c r="AK20" s="7" t="s">
        <v>28</v>
      </c>
      <c r="AL20" s="7">
        <f>F20+I20</f>
        <v>5</v>
      </c>
      <c r="AM20" s="7">
        <f>(SUM(F22:F23)/AL20)*100</f>
        <v>80</v>
      </c>
      <c r="AN20" s="8">
        <f>(SUM(F22:F23)/N20)*100</f>
        <v>28.571428571428569</v>
      </c>
      <c r="AO20" s="8">
        <f>(AVERAGE(M12,M14:M16)/2)</f>
        <v>3.5</v>
      </c>
      <c r="AP20" s="8">
        <f>AVERAGE(D4:D8)/2</f>
        <v>1.1000000000000001</v>
      </c>
    </row>
    <row r="22" spans="2:42" ht="26" x14ac:dyDescent="0.3">
      <c r="B22" s="28" t="s">
        <v>29</v>
      </c>
      <c r="F22" s="7">
        <v>4</v>
      </c>
    </row>
    <row r="23" spans="2:42" ht="26" x14ac:dyDescent="0.3">
      <c r="B23" s="29" t="s">
        <v>30</v>
      </c>
      <c r="F23" s="7">
        <v>0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128C-EBD4-0048-9A58-0CED6E927EAE}">
  <dimension ref="B2:AP20"/>
  <sheetViews>
    <sheetView zoomScale="50" workbookViewId="0">
      <selection activeCell="V4" sqref="V4"/>
    </sheetView>
  </sheetViews>
  <sheetFormatPr baseColWidth="10" defaultColWidth="8.83203125" defaultRowHeight="15" x14ac:dyDescent="0.2"/>
  <cols>
    <col min="1" max="1" width="2.83203125" customWidth="1"/>
    <col min="2" max="2" width="17.5" bestFit="1" customWidth="1"/>
    <col min="3" max="3" width="16.1640625" bestFit="1" customWidth="1"/>
    <col min="4" max="4" width="18.1640625" bestFit="1" customWidth="1"/>
    <col min="5" max="5" width="18.1640625" customWidth="1"/>
    <col min="6" max="6" width="16.1640625" bestFit="1" customWidth="1"/>
    <col min="7" max="7" width="3.6640625" customWidth="1"/>
    <col min="8" max="8" width="21.1640625" bestFit="1" customWidth="1"/>
    <col min="9" max="9" width="14.1640625" bestFit="1" customWidth="1"/>
    <col min="10" max="10" width="3.83203125" customWidth="1"/>
    <col min="11" max="11" width="17.5" bestFit="1" customWidth="1"/>
    <col min="12" max="12" width="16.1640625" bestFit="1" customWidth="1"/>
    <col min="13" max="13" width="18.1640625" bestFit="1" customWidth="1"/>
    <col min="14" max="14" width="12.83203125" bestFit="1" customWidth="1"/>
    <col min="15" max="15" width="4.6640625" customWidth="1"/>
    <col min="16" max="16" width="17.5" bestFit="1" customWidth="1"/>
    <col min="17" max="17" width="16.1640625" bestFit="1" customWidth="1"/>
    <col min="18" max="18" width="18.1640625" bestFit="1" customWidth="1"/>
    <col min="19" max="19" width="5.83203125" customWidth="1"/>
    <col min="20" max="20" width="17.5" bestFit="1" customWidth="1"/>
    <col min="21" max="21" width="16.1640625" bestFit="1" customWidth="1"/>
    <col min="22" max="22" width="18.1640625" bestFit="1" customWidth="1"/>
    <col min="23" max="23" width="5" customWidth="1"/>
    <col min="24" max="24" width="21.1640625" bestFit="1" customWidth="1"/>
    <col min="25" max="25" width="14.1640625" bestFit="1" customWidth="1"/>
    <col min="26" max="26" width="5.83203125" customWidth="1"/>
    <col min="27" max="27" width="40.6640625" bestFit="1" customWidth="1"/>
    <col min="28" max="28" width="19.6640625" bestFit="1" customWidth="1"/>
    <col min="29" max="29" width="34.5" style="1" customWidth="1"/>
    <col min="30" max="30" width="20.5" style="1" customWidth="1"/>
    <col min="31" max="31" width="22" style="1" bestFit="1" customWidth="1"/>
    <col min="32" max="32" width="11" style="1" bestFit="1" customWidth="1"/>
    <col min="33" max="33" width="14.1640625" style="1" customWidth="1"/>
    <col min="34" max="34" width="16.83203125" style="1" bestFit="1" customWidth="1"/>
    <col min="35" max="36" width="14.83203125" bestFit="1" customWidth="1"/>
    <col min="37" max="37" width="13.5" bestFit="1" customWidth="1"/>
    <col min="38" max="38" width="20.83203125" bestFit="1" customWidth="1"/>
    <col min="39" max="39" width="29" bestFit="1" customWidth="1"/>
    <col min="40" max="40" width="29.1640625" bestFit="1" customWidth="1"/>
    <col min="41" max="41" width="27.5" bestFit="1" customWidth="1"/>
    <col min="42" max="42" width="19.5" bestFit="1" customWidth="1"/>
  </cols>
  <sheetData>
    <row r="2" spans="2:42" ht="81" customHeight="1" x14ac:dyDescent="0.2">
      <c r="B2" s="40" t="s">
        <v>0</v>
      </c>
      <c r="C2" s="41"/>
      <c r="D2" s="41"/>
      <c r="E2" s="41"/>
      <c r="F2" s="42"/>
      <c r="G2" s="3"/>
      <c r="H2" s="43" t="s">
        <v>4</v>
      </c>
      <c r="I2" s="44"/>
      <c r="J2" s="3"/>
      <c r="K2" s="45" t="s">
        <v>17</v>
      </c>
      <c r="L2" s="46"/>
      <c r="M2" s="46"/>
      <c r="N2" s="47"/>
      <c r="O2" s="3"/>
      <c r="P2" s="48" t="s">
        <v>7</v>
      </c>
      <c r="Q2" s="49"/>
      <c r="R2" s="50"/>
      <c r="S2" s="3"/>
      <c r="T2" s="51" t="s">
        <v>16</v>
      </c>
      <c r="U2" s="52"/>
      <c r="V2" s="53"/>
      <c r="W2" s="3"/>
      <c r="X2" s="38" t="s">
        <v>8</v>
      </c>
      <c r="Y2" s="39"/>
      <c r="Z2" s="3"/>
      <c r="AA2" s="4" t="s">
        <v>19</v>
      </c>
      <c r="AB2" s="4" t="s">
        <v>25</v>
      </c>
      <c r="AC2" s="5" t="s">
        <v>20</v>
      </c>
      <c r="AD2" s="5" t="s">
        <v>22</v>
      </c>
      <c r="AE2" s="5" t="s">
        <v>21</v>
      </c>
      <c r="AF2" s="5" t="s">
        <v>36</v>
      </c>
      <c r="AG2" s="5" t="s">
        <v>11</v>
      </c>
      <c r="AH2" s="5" t="s">
        <v>12</v>
      </c>
      <c r="AI2" s="5" t="s">
        <v>13</v>
      </c>
      <c r="AJ2" s="5" t="s">
        <v>14</v>
      </c>
      <c r="AK2" s="5" t="s">
        <v>23</v>
      </c>
      <c r="AL2" s="4" t="s">
        <v>31</v>
      </c>
      <c r="AM2" s="6" t="s">
        <v>24</v>
      </c>
      <c r="AN2" s="5" t="s">
        <v>32</v>
      </c>
      <c r="AO2" s="34" t="s">
        <v>33</v>
      </c>
      <c r="AP2" s="5" t="s">
        <v>34</v>
      </c>
    </row>
    <row r="3" spans="2:42" s="20" customFormat="1" ht="23" customHeight="1" x14ac:dyDescent="0.3">
      <c r="B3" s="14" t="s">
        <v>1</v>
      </c>
      <c r="C3" s="15" t="s">
        <v>2</v>
      </c>
      <c r="D3" s="15" t="s">
        <v>3</v>
      </c>
      <c r="E3" s="15" t="s">
        <v>35</v>
      </c>
      <c r="F3" s="16" t="s">
        <v>26</v>
      </c>
      <c r="G3" s="15"/>
      <c r="H3" s="14" t="s">
        <v>5</v>
      </c>
      <c r="I3" s="17" t="s">
        <v>6</v>
      </c>
      <c r="J3" s="15"/>
      <c r="K3" s="14" t="s">
        <v>1</v>
      </c>
      <c r="L3" s="15" t="s">
        <v>2</v>
      </c>
      <c r="M3" s="15" t="s">
        <v>3</v>
      </c>
      <c r="N3" s="18" t="s">
        <v>18</v>
      </c>
      <c r="O3" s="19"/>
      <c r="P3" s="14" t="s">
        <v>1</v>
      </c>
      <c r="Q3" s="15" t="s">
        <v>2</v>
      </c>
      <c r="R3" s="17" t="s">
        <v>3</v>
      </c>
      <c r="S3" s="15"/>
      <c r="T3" s="14" t="s">
        <v>1</v>
      </c>
      <c r="U3" s="15" t="s">
        <v>2</v>
      </c>
      <c r="V3" s="17" t="s">
        <v>3</v>
      </c>
      <c r="W3" s="15"/>
      <c r="X3" s="14" t="s">
        <v>5</v>
      </c>
      <c r="Y3" s="17" t="s">
        <v>6</v>
      </c>
      <c r="Z3" s="15"/>
      <c r="AA3" s="15" t="s">
        <v>9</v>
      </c>
      <c r="AC3" s="21"/>
      <c r="AD3" s="21"/>
      <c r="AE3" s="21"/>
      <c r="AF3" s="21"/>
      <c r="AG3" s="21"/>
      <c r="AH3" s="21"/>
    </row>
    <row r="4" spans="2:42" s="7" customFormat="1" ht="24" x14ac:dyDescent="0.3">
      <c r="B4" s="9">
        <v>8</v>
      </c>
      <c r="C4" s="7">
        <v>11</v>
      </c>
      <c r="D4" s="7">
        <f>(C4-B4)+1</f>
        <v>4</v>
      </c>
      <c r="E4" s="7">
        <f>D4/2</f>
        <v>2</v>
      </c>
      <c r="F4" s="10">
        <v>1</v>
      </c>
      <c r="H4" s="9">
        <v>40</v>
      </c>
      <c r="I4" s="10">
        <v>1</v>
      </c>
      <c r="K4" s="30">
        <v>92</v>
      </c>
      <c r="L4" s="31">
        <v>93</v>
      </c>
      <c r="M4" s="31">
        <f t="shared" ref="M4:M14" si="0">(L4-K4)+1</f>
        <v>2</v>
      </c>
      <c r="N4" s="32">
        <v>1</v>
      </c>
      <c r="P4" s="9">
        <v>41</v>
      </c>
      <c r="Q4" s="7">
        <v>91</v>
      </c>
      <c r="R4" s="10">
        <f>(Q4-P4)+1</f>
        <v>51</v>
      </c>
      <c r="T4" s="9"/>
      <c r="V4" s="10"/>
      <c r="X4" s="9"/>
      <c r="Y4" s="10"/>
      <c r="AA4" s="7">
        <v>600</v>
      </c>
      <c r="AC4" s="8"/>
      <c r="AD4" s="8"/>
      <c r="AE4" s="8"/>
      <c r="AF4" s="8"/>
      <c r="AG4" s="8"/>
      <c r="AH4" s="8"/>
    </row>
    <row r="5" spans="2:42" s="7" customFormat="1" ht="24" x14ac:dyDescent="0.3">
      <c r="B5" s="9">
        <v>30</v>
      </c>
      <c r="C5" s="7">
        <v>39</v>
      </c>
      <c r="D5" s="7">
        <f t="shared" ref="D5:D12" si="1">(C5-B5)+1</f>
        <v>10</v>
      </c>
      <c r="E5" s="7">
        <f t="shared" ref="E5:E12" si="2">D5/2</f>
        <v>5</v>
      </c>
      <c r="F5" s="10">
        <v>1</v>
      </c>
      <c r="H5" s="9"/>
      <c r="I5" s="10"/>
      <c r="K5" s="22">
        <v>96</v>
      </c>
      <c r="L5" s="23">
        <v>111</v>
      </c>
      <c r="M5" s="23">
        <f t="shared" si="0"/>
        <v>16</v>
      </c>
      <c r="N5" s="24">
        <v>1</v>
      </c>
      <c r="P5" s="9"/>
      <c r="R5" s="10"/>
      <c r="T5" s="9"/>
      <c r="V5" s="10"/>
      <c r="X5" s="9"/>
      <c r="Y5" s="10"/>
      <c r="AC5" s="8"/>
      <c r="AD5" s="8"/>
      <c r="AE5" s="8"/>
      <c r="AF5" s="8"/>
      <c r="AG5" s="8"/>
      <c r="AH5" s="8"/>
    </row>
    <row r="6" spans="2:42" s="7" customFormat="1" ht="24" x14ac:dyDescent="0.3">
      <c r="B6" s="9">
        <v>94</v>
      </c>
      <c r="C6" s="7">
        <v>95</v>
      </c>
      <c r="D6" s="7">
        <f t="shared" si="1"/>
        <v>2</v>
      </c>
      <c r="E6" s="7">
        <f t="shared" si="2"/>
        <v>1</v>
      </c>
      <c r="F6" s="10">
        <v>1</v>
      </c>
      <c r="H6" s="9"/>
      <c r="I6" s="10"/>
      <c r="K6" s="25">
        <v>117</v>
      </c>
      <c r="L6" s="26">
        <v>127</v>
      </c>
      <c r="M6" s="26">
        <f t="shared" si="0"/>
        <v>11</v>
      </c>
      <c r="N6" s="27">
        <v>1</v>
      </c>
      <c r="P6" s="9"/>
      <c r="R6" s="10"/>
      <c r="T6" s="9"/>
      <c r="V6" s="10"/>
      <c r="X6" s="9"/>
      <c r="Y6" s="10"/>
      <c r="AC6" s="8"/>
      <c r="AD6" s="8"/>
      <c r="AE6" s="8"/>
      <c r="AF6" s="8"/>
      <c r="AG6" s="8"/>
      <c r="AH6" s="8"/>
    </row>
    <row r="7" spans="2:42" s="7" customFormat="1" ht="24" x14ac:dyDescent="0.3">
      <c r="B7" s="9">
        <v>141</v>
      </c>
      <c r="C7" s="7">
        <v>141</v>
      </c>
      <c r="D7" s="7">
        <f t="shared" si="1"/>
        <v>1</v>
      </c>
      <c r="E7" s="7">
        <f t="shared" si="2"/>
        <v>0.5</v>
      </c>
      <c r="F7" s="10">
        <v>1</v>
      </c>
      <c r="H7" s="9"/>
      <c r="I7" s="10"/>
      <c r="K7" s="22">
        <v>142</v>
      </c>
      <c r="L7" s="23">
        <v>171</v>
      </c>
      <c r="M7" s="23">
        <f t="shared" si="0"/>
        <v>30</v>
      </c>
      <c r="N7" s="24">
        <v>1</v>
      </c>
      <c r="P7" s="9"/>
      <c r="R7" s="10"/>
      <c r="T7" s="9"/>
      <c r="V7" s="10"/>
      <c r="X7" s="9"/>
      <c r="Y7" s="10"/>
      <c r="AC7" s="8"/>
      <c r="AD7" s="8"/>
      <c r="AE7" s="8"/>
      <c r="AF7" s="8"/>
      <c r="AG7" s="8"/>
      <c r="AH7" s="8"/>
    </row>
    <row r="8" spans="2:42" s="7" customFormat="1" ht="24" x14ac:dyDescent="0.3">
      <c r="B8" s="9">
        <v>177</v>
      </c>
      <c r="C8" s="7">
        <v>177</v>
      </c>
      <c r="D8" s="7">
        <f t="shared" si="1"/>
        <v>1</v>
      </c>
      <c r="E8" s="7">
        <f t="shared" si="2"/>
        <v>0.5</v>
      </c>
      <c r="F8" s="10">
        <v>1</v>
      </c>
      <c r="H8" s="9"/>
      <c r="I8" s="10"/>
      <c r="K8" s="22">
        <v>181</v>
      </c>
      <c r="L8" s="23">
        <v>188</v>
      </c>
      <c r="M8" s="23">
        <f t="shared" si="0"/>
        <v>8</v>
      </c>
      <c r="N8" s="24">
        <v>1</v>
      </c>
      <c r="P8" s="9"/>
      <c r="R8" s="10"/>
      <c r="T8" s="9"/>
      <c r="V8" s="10"/>
      <c r="X8" s="9"/>
      <c r="Y8" s="10"/>
      <c r="AC8" s="8"/>
      <c r="AD8" s="8"/>
      <c r="AE8" s="8"/>
      <c r="AF8" s="8"/>
      <c r="AG8" s="8"/>
      <c r="AH8" s="8"/>
    </row>
    <row r="9" spans="2:42" s="7" customFormat="1" ht="24" x14ac:dyDescent="0.3">
      <c r="B9" s="9">
        <v>180</v>
      </c>
      <c r="C9" s="7">
        <v>180</v>
      </c>
      <c r="D9" s="7">
        <f t="shared" si="1"/>
        <v>1</v>
      </c>
      <c r="E9" s="7">
        <f t="shared" si="2"/>
        <v>0.5</v>
      </c>
      <c r="F9" s="10">
        <v>1</v>
      </c>
      <c r="H9" s="9"/>
      <c r="I9" s="10"/>
      <c r="K9" s="25">
        <v>204</v>
      </c>
      <c r="L9" s="26">
        <v>224</v>
      </c>
      <c r="M9" s="26">
        <f t="shared" si="0"/>
        <v>21</v>
      </c>
      <c r="N9" s="27">
        <v>1</v>
      </c>
      <c r="P9" s="9"/>
      <c r="R9" s="10"/>
      <c r="T9" s="9"/>
      <c r="V9" s="10"/>
      <c r="X9" s="9"/>
      <c r="Y9" s="10"/>
      <c r="AC9" s="8"/>
      <c r="AD9" s="8"/>
      <c r="AE9" s="8"/>
      <c r="AF9" s="8"/>
      <c r="AG9" s="8"/>
      <c r="AH9" s="8"/>
    </row>
    <row r="10" spans="2:42" s="7" customFormat="1" ht="24" x14ac:dyDescent="0.3">
      <c r="B10" s="9">
        <v>274</v>
      </c>
      <c r="C10" s="7">
        <v>274</v>
      </c>
      <c r="D10" s="7">
        <f t="shared" si="1"/>
        <v>1</v>
      </c>
      <c r="E10" s="7">
        <f t="shared" si="2"/>
        <v>0.5</v>
      </c>
      <c r="F10" s="10">
        <v>1</v>
      </c>
      <c r="H10" s="9"/>
      <c r="I10" s="10"/>
      <c r="K10" s="25">
        <v>246</v>
      </c>
      <c r="L10" s="26">
        <v>255</v>
      </c>
      <c r="M10" s="26">
        <f t="shared" si="0"/>
        <v>10</v>
      </c>
      <c r="N10" s="27">
        <v>1</v>
      </c>
      <c r="P10" s="9"/>
      <c r="R10" s="10"/>
      <c r="T10" s="9"/>
      <c r="V10" s="10"/>
      <c r="X10" s="9"/>
      <c r="Y10" s="10"/>
      <c r="AC10" s="8"/>
      <c r="AD10" s="8"/>
      <c r="AE10" s="8"/>
      <c r="AF10" s="8"/>
      <c r="AG10" s="8"/>
      <c r="AH10" s="8"/>
    </row>
    <row r="11" spans="2:42" s="7" customFormat="1" ht="24" x14ac:dyDescent="0.3">
      <c r="B11" s="9">
        <v>309</v>
      </c>
      <c r="C11" s="7">
        <v>309</v>
      </c>
      <c r="D11" s="7">
        <f t="shared" si="1"/>
        <v>1</v>
      </c>
      <c r="E11" s="7">
        <f t="shared" si="2"/>
        <v>0.5</v>
      </c>
      <c r="F11" s="10">
        <v>1</v>
      </c>
      <c r="H11" s="9"/>
      <c r="I11" s="10"/>
      <c r="K11" s="22">
        <v>275</v>
      </c>
      <c r="L11" s="23">
        <v>304</v>
      </c>
      <c r="M11" s="23">
        <f t="shared" si="0"/>
        <v>30</v>
      </c>
      <c r="N11" s="24">
        <v>1</v>
      </c>
      <c r="P11" s="9"/>
      <c r="R11" s="10"/>
      <c r="T11" s="9"/>
      <c r="V11" s="10"/>
      <c r="X11" s="9"/>
      <c r="Y11" s="10"/>
      <c r="AC11" s="8"/>
      <c r="AD11" s="8"/>
      <c r="AE11" s="8"/>
      <c r="AF11" s="8"/>
      <c r="AG11" s="8"/>
      <c r="AH11" s="8"/>
    </row>
    <row r="12" spans="2:42" s="7" customFormat="1" ht="24" x14ac:dyDescent="0.3">
      <c r="B12" s="9">
        <v>424</v>
      </c>
      <c r="C12" s="7">
        <v>425</v>
      </c>
      <c r="D12" s="7">
        <f t="shared" si="1"/>
        <v>2</v>
      </c>
      <c r="E12" s="7">
        <f t="shared" si="2"/>
        <v>1</v>
      </c>
      <c r="F12" s="10">
        <v>1</v>
      </c>
      <c r="H12" s="9"/>
      <c r="I12" s="10"/>
      <c r="K12" s="22">
        <v>426</v>
      </c>
      <c r="L12" s="23">
        <v>438</v>
      </c>
      <c r="M12" s="23">
        <f t="shared" si="0"/>
        <v>13</v>
      </c>
      <c r="N12" s="24">
        <v>1</v>
      </c>
      <c r="P12" s="9"/>
      <c r="R12" s="10"/>
      <c r="T12" s="9"/>
      <c r="V12" s="10"/>
      <c r="X12" s="9"/>
      <c r="Y12" s="10"/>
      <c r="AC12" s="8"/>
      <c r="AD12" s="8"/>
      <c r="AE12" s="8"/>
      <c r="AF12" s="8"/>
      <c r="AG12" s="8"/>
      <c r="AH12" s="8"/>
    </row>
    <row r="13" spans="2:42" s="7" customFormat="1" ht="24" x14ac:dyDescent="0.3">
      <c r="B13" s="9"/>
      <c r="F13" s="10"/>
      <c r="H13" s="9"/>
      <c r="I13" s="10"/>
      <c r="K13" s="25">
        <v>485</v>
      </c>
      <c r="L13" s="26">
        <v>499</v>
      </c>
      <c r="M13" s="26">
        <f t="shared" si="0"/>
        <v>15</v>
      </c>
      <c r="N13" s="27">
        <v>1</v>
      </c>
      <c r="P13" s="9"/>
      <c r="R13" s="10"/>
      <c r="T13" s="9"/>
      <c r="V13" s="10"/>
      <c r="X13" s="9"/>
      <c r="Y13" s="10"/>
      <c r="AC13" s="8"/>
      <c r="AD13" s="8"/>
      <c r="AE13" s="8"/>
      <c r="AF13" s="8"/>
      <c r="AG13" s="8"/>
      <c r="AH13" s="8"/>
    </row>
    <row r="14" spans="2:42" s="7" customFormat="1" ht="24" x14ac:dyDescent="0.3">
      <c r="B14" s="9"/>
      <c r="F14" s="10"/>
      <c r="H14" s="9"/>
      <c r="I14" s="10"/>
      <c r="K14" s="25">
        <v>533</v>
      </c>
      <c r="L14" s="26">
        <v>557</v>
      </c>
      <c r="M14" s="26">
        <f t="shared" si="0"/>
        <v>25</v>
      </c>
      <c r="N14" s="27">
        <v>1</v>
      </c>
      <c r="P14" s="9"/>
      <c r="R14" s="10"/>
      <c r="T14" s="9"/>
      <c r="V14" s="10"/>
      <c r="X14" s="9"/>
      <c r="Y14" s="10"/>
      <c r="AC14" s="8"/>
      <c r="AD14" s="8"/>
      <c r="AE14" s="8"/>
      <c r="AF14" s="8"/>
      <c r="AG14" s="8"/>
      <c r="AH14" s="8"/>
    </row>
    <row r="15" spans="2:42" s="7" customFormat="1" ht="24" x14ac:dyDescent="0.3">
      <c r="B15" s="11"/>
      <c r="C15" s="12"/>
      <c r="D15" s="12"/>
      <c r="E15" s="12"/>
      <c r="F15" s="13"/>
      <c r="H15" s="11"/>
      <c r="I15" s="13"/>
      <c r="K15" s="11"/>
      <c r="L15" s="12"/>
      <c r="M15" s="12"/>
      <c r="N15" s="13"/>
      <c r="P15" s="11"/>
      <c r="Q15" s="12"/>
      <c r="R15" s="13"/>
      <c r="T15" s="11"/>
      <c r="U15" s="12"/>
      <c r="V15" s="13"/>
      <c r="X15" s="11"/>
      <c r="Y15" s="13"/>
      <c r="AC15" s="8"/>
      <c r="AD15" s="8"/>
      <c r="AE15" s="8"/>
      <c r="AF15" s="8"/>
      <c r="AG15" s="8"/>
      <c r="AH15" s="8"/>
    </row>
    <row r="17" spans="2:42" s="7" customFormat="1" ht="24" x14ac:dyDescent="0.3">
      <c r="D17" s="7">
        <f>SUM(D4:D15)</f>
        <v>23</v>
      </c>
      <c r="F17" s="7">
        <f>SUM(F4:F15)</f>
        <v>9</v>
      </c>
      <c r="I17" s="7">
        <f>SUM(I4:I15)</f>
        <v>1</v>
      </c>
      <c r="M17" s="7">
        <f>SUM(M4:M15)</f>
        <v>181</v>
      </c>
      <c r="N17" s="7">
        <f>SUM(N4:N15)</f>
        <v>11</v>
      </c>
      <c r="R17" s="7">
        <f>SUM(R4:R15)</f>
        <v>51</v>
      </c>
      <c r="Y17" s="7">
        <f>SUM(Y4:Y15)</f>
        <v>0</v>
      </c>
      <c r="AA17" s="7">
        <f>SUM(AA4:AA15)</f>
        <v>600</v>
      </c>
      <c r="AB17" s="7">
        <f>AA17-(R17+V17+Y17)</f>
        <v>549</v>
      </c>
      <c r="AC17" s="8">
        <f>(D17+I17)/AB17*100</f>
        <v>4.3715846994535523</v>
      </c>
      <c r="AD17" s="8">
        <f>100-AC17</f>
        <v>95.62841530054645</v>
      </c>
      <c r="AE17" s="8">
        <f>(M17/AB17)*100</f>
        <v>32.96903460837887</v>
      </c>
      <c r="AF17" s="8">
        <f>B4/120</f>
        <v>6.6666666666666666E-2</v>
      </c>
      <c r="AG17" s="8">
        <f>H4/120</f>
        <v>0.33333333333333331</v>
      </c>
      <c r="AH17" s="8" t="s">
        <v>28</v>
      </c>
      <c r="AI17" s="7">
        <f>I17</f>
        <v>1</v>
      </c>
      <c r="AJ17" s="7">
        <v>1</v>
      </c>
      <c r="AK17" s="7">
        <f>(AJ17/AI17)*100</f>
        <v>100</v>
      </c>
      <c r="AL17" s="7">
        <f>F17+I17</f>
        <v>10</v>
      </c>
      <c r="AM17" s="7">
        <f>(SUM(F19:F20)/AL17)*100</f>
        <v>60</v>
      </c>
      <c r="AN17" s="8">
        <f>(SUM(F19:F20)/N17)*100</f>
        <v>54.54545454545454</v>
      </c>
      <c r="AO17" s="8">
        <f>(AVERAGE(M4:M5,M7:M8,M11:M12)/2)</f>
        <v>8.25</v>
      </c>
      <c r="AP17" s="8">
        <f>AVERAGE(D4:D12)/2</f>
        <v>1.2777777777777777</v>
      </c>
    </row>
    <row r="19" spans="2:42" ht="26" x14ac:dyDescent="0.3">
      <c r="B19" s="28" t="s">
        <v>29</v>
      </c>
      <c r="F19" s="7">
        <v>5</v>
      </c>
    </row>
    <row r="20" spans="2:42" ht="26" x14ac:dyDescent="0.3">
      <c r="B20" s="29" t="s">
        <v>30</v>
      </c>
      <c r="F20" s="7">
        <v>1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C8428-2F8A-6545-8264-ED0CE652CA0A}">
  <dimension ref="B2:AP25"/>
  <sheetViews>
    <sheetView zoomScale="43" workbookViewId="0">
      <selection activeCell="V5" sqref="V5"/>
    </sheetView>
  </sheetViews>
  <sheetFormatPr baseColWidth="10" defaultColWidth="8.83203125" defaultRowHeight="15" x14ac:dyDescent="0.2"/>
  <cols>
    <col min="1" max="1" width="2.83203125" customWidth="1"/>
    <col min="2" max="2" width="17.5" bestFit="1" customWidth="1"/>
    <col min="3" max="3" width="16.1640625" bestFit="1" customWidth="1"/>
    <col min="4" max="4" width="18.1640625" bestFit="1" customWidth="1"/>
    <col min="5" max="5" width="19.5" bestFit="1" customWidth="1"/>
    <col min="6" max="6" width="16.1640625" bestFit="1" customWidth="1"/>
    <col min="7" max="7" width="3.6640625" customWidth="1"/>
    <col min="8" max="8" width="21.1640625" bestFit="1" customWidth="1"/>
    <col min="9" max="9" width="14.1640625" bestFit="1" customWidth="1"/>
    <col min="10" max="10" width="4.83203125" customWidth="1"/>
    <col min="11" max="11" width="17.5" bestFit="1" customWidth="1"/>
    <col min="12" max="12" width="16.1640625" bestFit="1" customWidth="1"/>
    <col min="13" max="13" width="18.1640625" bestFit="1" customWidth="1"/>
    <col min="14" max="14" width="12.83203125" bestFit="1" customWidth="1"/>
    <col min="15" max="15" width="4.6640625" customWidth="1"/>
    <col min="16" max="16" width="17.5" bestFit="1" customWidth="1"/>
    <col min="17" max="17" width="16.1640625" bestFit="1" customWidth="1"/>
    <col min="18" max="18" width="18.1640625" bestFit="1" customWidth="1"/>
    <col min="19" max="19" width="5.83203125" customWidth="1"/>
    <col min="20" max="20" width="17.5" bestFit="1" customWidth="1"/>
    <col min="21" max="21" width="16.1640625" bestFit="1" customWidth="1"/>
    <col min="22" max="22" width="18.1640625" bestFit="1" customWidth="1"/>
    <col min="23" max="23" width="5" customWidth="1"/>
    <col min="24" max="24" width="21.1640625" bestFit="1" customWidth="1"/>
    <col min="25" max="25" width="14.1640625" bestFit="1" customWidth="1"/>
    <col min="26" max="26" width="5.83203125" customWidth="1"/>
    <col min="27" max="27" width="40.6640625" bestFit="1" customWidth="1"/>
    <col min="28" max="28" width="19.6640625" bestFit="1" customWidth="1"/>
    <col min="29" max="29" width="34.5" style="1" customWidth="1"/>
    <col min="30" max="30" width="20.5" style="1" customWidth="1"/>
    <col min="31" max="31" width="22" style="1" bestFit="1" customWidth="1"/>
    <col min="32" max="32" width="11.6640625" style="1" bestFit="1" customWidth="1"/>
    <col min="33" max="33" width="14.1640625" style="1" customWidth="1"/>
    <col min="34" max="34" width="16.83203125" style="1" bestFit="1" customWidth="1"/>
    <col min="35" max="36" width="15.83203125" bestFit="1" customWidth="1"/>
    <col min="37" max="37" width="13.5" bestFit="1" customWidth="1"/>
    <col min="38" max="38" width="21.33203125" bestFit="1" customWidth="1"/>
    <col min="39" max="39" width="30.83203125" style="1" bestFit="1" customWidth="1"/>
    <col min="40" max="40" width="28" bestFit="1" customWidth="1"/>
    <col min="41" max="41" width="26.83203125" bestFit="1" customWidth="1"/>
    <col min="42" max="42" width="19.5" bestFit="1" customWidth="1"/>
  </cols>
  <sheetData>
    <row r="2" spans="2:42" ht="81" customHeight="1" x14ac:dyDescent="0.2">
      <c r="B2" s="40" t="s">
        <v>0</v>
      </c>
      <c r="C2" s="41"/>
      <c r="D2" s="41"/>
      <c r="E2" s="41"/>
      <c r="F2" s="42"/>
      <c r="G2" s="3"/>
      <c r="H2" s="43" t="s">
        <v>4</v>
      </c>
      <c r="I2" s="44"/>
      <c r="J2" s="3"/>
      <c r="K2" s="45" t="s">
        <v>17</v>
      </c>
      <c r="L2" s="46"/>
      <c r="M2" s="46"/>
      <c r="N2" s="47"/>
      <c r="O2" s="3"/>
      <c r="P2" s="48" t="s">
        <v>7</v>
      </c>
      <c r="Q2" s="49"/>
      <c r="R2" s="50"/>
      <c r="S2" s="3"/>
      <c r="T2" s="51" t="s">
        <v>16</v>
      </c>
      <c r="U2" s="52"/>
      <c r="V2" s="53"/>
      <c r="W2" s="3"/>
      <c r="X2" s="38" t="s">
        <v>8</v>
      </c>
      <c r="Y2" s="39"/>
      <c r="Z2" s="3"/>
      <c r="AA2" s="4" t="s">
        <v>19</v>
      </c>
      <c r="AB2" s="4" t="s">
        <v>25</v>
      </c>
      <c r="AC2" s="5" t="s">
        <v>20</v>
      </c>
      <c r="AD2" s="5" t="s">
        <v>22</v>
      </c>
      <c r="AE2" s="5" t="s">
        <v>21</v>
      </c>
      <c r="AF2" s="5" t="s">
        <v>36</v>
      </c>
      <c r="AG2" s="5" t="s">
        <v>11</v>
      </c>
      <c r="AH2" s="5" t="s">
        <v>12</v>
      </c>
      <c r="AI2" s="5" t="s">
        <v>13</v>
      </c>
      <c r="AJ2" s="5" t="s">
        <v>14</v>
      </c>
      <c r="AK2" s="5" t="s">
        <v>23</v>
      </c>
      <c r="AL2" s="4" t="s">
        <v>31</v>
      </c>
      <c r="AM2" s="5" t="s">
        <v>24</v>
      </c>
      <c r="AN2" s="5" t="s">
        <v>32</v>
      </c>
      <c r="AO2" s="34" t="s">
        <v>33</v>
      </c>
      <c r="AP2" s="5" t="s">
        <v>34</v>
      </c>
    </row>
    <row r="3" spans="2:42" s="20" customFormat="1" ht="26" customHeight="1" x14ac:dyDescent="0.3">
      <c r="B3" s="14" t="s">
        <v>1</v>
      </c>
      <c r="C3" s="15" t="s">
        <v>2</v>
      </c>
      <c r="D3" s="15" t="s">
        <v>3</v>
      </c>
      <c r="E3" s="15" t="s">
        <v>35</v>
      </c>
      <c r="F3" s="16" t="s">
        <v>26</v>
      </c>
      <c r="G3" s="15"/>
      <c r="H3" s="14" t="s">
        <v>5</v>
      </c>
      <c r="I3" s="17" t="s">
        <v>6</v>
      </c>
      <c r="J3" s="15"/>
      <c r="K3" s="14" t="s">
        <v>1</v>
      </c>
      <c r="L3" s="15" t="s">
        <v>2</v>
      </c>
      <c r="M3" s="15" t="s">
        <v>3</v>
      </c>
      <c r="N3" s="18" t="s">
        <v>18</v>
      </c>
      <c r="O3" s="19"/>
      <c r="P3" s="14" t="s">
        <v>1</v>
      </c>
      <c r="Q3" s="15" t="s">
        <v>2</v>
      </c>
      <c r="R3" s="17" t="s">
        <v>3</v>
      </c>
      <c r="S3" s="15"/>
      <c r="T3" s="14" t="s">
        <v>1</v>
      </c>
      <c r="U3" s="15" t="s">
        <v>2</v>
      </c>
      <c r="V3" s="17" t="s">
        <v>3</v>
      </c>
      <c r="W3" s="15"/>
      <c r="X3" s="14" t="s">
        <v>5</v>
      </c>
      <c r="Y3" s="17" t="s">
        <v>6</v>
      </c>
      <c r="Z3" s="15"/>
      <c r="AA3" s="15" t="s">
        <v>9</v>
      </c>
      <c r="AC3" s="21"/>
      <c r="AD3" s="21"/>
      <c r="AE3" s="21"/>
      <c r="AF3" s="21"/>
      <c r="AG3" s="21"/>
      <c r="AH3" s="21"/>
      <c r="AM3" s="21"/>
    </row>
    <row r="4" spans="2:42" s="7" customFormat="1" ht="26" customHeight="1" x14ac:dyDescent="0.3">
      <c r="B4" s="9">
        <v>75</v>
      </c>
      <c r="C4" s="7">
        <v>75</v>
      </c>
      <c r="D4" s="7">
        <f>(C4-B4)+1</f>
        <v>1</v>
      </c>
      <c r="E4" s="7">
        <f>D4/2</f>
        <v>0.5</v>
      </c>
      <c r="F4" s="10">
        <v>1</v>
      </c>
      <c r="H4" s="9">
        <v>535</v>
      </c>
      <c r="I4" s="10">
        <v>1</v>
      </c>
      <c r="K4" s="25">
        <v>15</v>
      </c>
      <c r="L4" s="26">
        <v>23</v>
      </c>
      <c r="M4" s="26">
        <f t="shared" ref="M4:M19" si="0">(L4-K4)+1</f>
        <v>9</v>
      </c>
      <c r="N4" s="27">
        <v>1</v>
      </c>
      <c r="P4" s="9">
        <v>536</v>
      </c>
      <c r="Q4" s="7">
        <v>600</v>
      </c>
      <c r="R4" s="10">
        <f>(Q4-P4)+1</f>
        <v>65</v>
      </c>
      <c r="T4" s="9"/>
      <c r="V4" s="10"/>
      <c r="X4" s="9"/>
      <c r="Y4" s="10"/>
      <c r="AA4" s="7">
        <v>600</v>
      </c>
      <c r="AC4" s="8"/>
      <c r="AD4" s="8"/>
      <c r="AE4" s="8"/>
      <c r="AF4" s="8"/>
      <c r="AG4" s="8"/>
      <c r="AH4" s="8"/>
      <c r="AM4" s="8"/>
    </row>
    <row r="5" spans="2:42" s="7" customFormat="1" ht="26" customHeight="1" x14ac:dyDescent="0.3">
      <c r="B5" s="9">
        <v>83</v>
      </c>
      <c r="C5" s="7">
        <v>83</v>
      </c>
      <c r="D5" s="7">
        <f>(C5-B5)+1</f>
        <v>1</v>
      </c>
      <c r="E5" s="7">
        <f t="shared" ref="E5:E13" si="1">D5/2</f>
        <v>0.5</v>
      </c>
      <c r="F5" s="10">
        <v>1</v>
      </c>
      <c r="H5" s="9"/>
      <c r="I5" s="10"/>
      <c r="K5" s="25">
        <v>31</v>
      </c>
      <c r="L5" s="26">
        <v>53</v>
      </c>
      <c r="M5" s="26">
        <f t="shared" si="0"/>
        <v>23</v>
      </c>
      <c r="N5" s="27">
        <v>1</v>
      </c>
      <c r="P5" s="9"/>
      <c r="R5" s="10"/>
      <c r="T5" s="9"/>
      <c r="V5" s="10"/>
      <c r="X5" s="9"/>
      <c r="Y5" s="10"/>
      <c r="AC5" s="8"/>
      <c r="AD5" s="8"/>
      <c r="AE5" s="8"/>
      <c r="AF5" s="8"/>
      <c r="AG5" s="8"/>
      <c r="AH5" s="8"/>
      <c r="AM5" s="8"/>
    </row>
    <row r="6" spans="2:42" s="7" customFormat="1" ht="26" customHeight="1" x14ac:dyDescent="0.3">
      <c r="B6" s="9">
        <v>144</v>
      </c>
      <c r="C6" s="7">
        <v>145</v>
      </c>
      <c r="D6" s="7">
        <f t="shared" ref="D6:D7" si="2">(C6-B6)+1</f>
        <v>2</v>
      </c>
      <c r="E6" s="7">
        <f t="shared" si="1"/>
        <v>1</v>
      </c>
      <c r="F6" s="10">
        <v>1</v>
      </c>
      <c r="H6" s="9"/>
      <c r="I6" s="10"/>
      <c r="K6" s="22">
        <v>79</v>
      </c>
      <c r="L6" s="23">
        <v>81</v>
      </c>
      <c r="M6" s="23">
        <f t="shared" si="0"/>
        <v>3</v>
      </c>
      <c r="N6" s="24">
        <v>1</v>
      </c>
      <c r="P6" s="9"/>
      <c r="R6" s="10"/>
      <c r="T6" s="9"/>
      <c r="V6" s="10"/>
      <c r="X6" s="9"/>
      <c r="Y6" s="10"/>
      <c r="AC6" s="8"/>
      <c r="AD6" s="8"/>
      <c r="AE6" s="8"/>
      <c r="AF6" s="8"/>
      <c r="AG6" s="8"/>
      <c r="AH6" s="8"/>
      <c r="AM6" s="8"/>
    </row>
    <row r="7" spans="2:42" s="7" customFormat="1" ht="26" customHeight="1" x14ac:dyDescent="0.3">
      <c r="B7" s="9">
        <v>276</v>
      </c>
      <c r="C7" s="7">
        <v>276</v>
      </c>
      <c r="D7" s="7">
        <f t="shared" si="2"/>
        <v>1</v>
      </c>
      <c r="E7" s="7">
        <f t="shared" si="1"/>
        <v>0.5</v>
      </c>
      <c r="F7" s="10">
        <v>1</v>
      </c>
      <c r="H7" s="9"/>
      <c r="I7" s="10"/>
      <c r="K7" s="22">
        <v>84</v>
      </c>
      <c r="L7" s="23">
        <v>99</v>
      </c>
      <c r="M7" s="23">
        <f t="shared" si="0"/>
        <v>16</v>
      </c>
      <c r="N7" s="24">
        <v>1</v>
      </c>
      <c r="P7" s="9"/>
      <c r="R7" s="10"/>
      <c r="T7" s="9"/>
      <c r="V7" s="10"/>
      <c r="X7" s="9"/>
      <c r="Y7" s="10"/>
      <c r="AC7" s="8"/>
      <c r="AD7" s="8"/>
      <c r="AE7" s="8"/>
      <c r="AF7" s="8"/>
      <c r="AG7" s="8"/>
      <c r="AH7" s="8"/>
      <c r="AM7" s="8"/>
    </row>
    <row r="8" spans="2:42" s="7" customFormat="1" ht="26" customHeight="1" x14ac:dyDescent="0.3">
      <c r="B8" s="9">
        <v>289</v>
      </c>
      <c r="C8" s="7">
        <v>289</v>
      </c>
      <c r="D8" s="7">
        <f t="shared" ref="D8" si="3">(C8-B8)+1</f>
        <v>1</v>
      </c>
      <c r="E8" s="7">
        <f t="shared" si="1"/>
        <v>0.5</v>
      </c>
      <c r="F8" s="10">
        <v>1</v>
      </c>
      <c r="H8" s="9"/>
      <c r="I8" s="10"/>
      <c r="K8" s="25">
        <v>115</v>
      </c>
      <c r="L8" s="26">
        <v>122</v>
      </c>
      <c r="M8" s="26">
        <f t="shared" si="0"/>
        <v>8</v>
      </c>
      <c r="N8" s="27">
        <v>1</v>
      </c>
      <c r="P8" s="9"/>
      <c r="R8" s="10"/>
      <c r="T8" s="9"/>
      <c r="V8" s="10"/>
      <c r="X8" s="9"/>
      <c r="Y8" s="10"/>
      <c r="AC8" s="8"/>
      <c r="AD8" s="8"/>
      <c r="AE8" s="8"/>
      <c r="AF8" s="8"/>
      <c r="AG8" s="8"/>
      <c r="AH8" s="8"/>
      <c r="AM8" s="8"/>
    </row>
    <row r="9" spans="2:42" s="7" customFormat="1" ht="26" customHeight="1" x14ac:dyDescent="0.3">
      <c r="B9" s="9">
        <v>308</v>
      </c>
      <c r="C9" s="7">
        <v>309</v>
      </c>
      <c r="D9" s="7">
        <f t="shared" ref="D9:D13" si="4">(C9-B9)+1</f>
        <v>2</v>
      </c>
      <c r="E9" s="7">
        <f t="shared" si="1"/>
        <v>1</v>
      </c>
      <c r="F9" s="10">
        <v>1</v>
      </c>
      <c r="H9" s="9"/>
      <c r="I9" s="10"/>
      <c r="K9" s="22">
        <v>146</v>
      </c>
      <c r="L9" s="23">
        <v>155</v>
      </c>
      <c r="M9" s="23">
        <f t="shared" si="0"/>
        <v>10</v>
      </c>
      <c r="N9" s="24">
        <v>1</v>
      </c>
      <c r="P9" s="9"/>
      <c r="R9" s="10"/>
      <c r="T9" s="9"/>
      <c r="V9" s="10"/>
      <c r="X9" s="9"/>
      <c r="Y9" s="10"/>
      <c r="AC9" s="8"/>
      <c r="AD9" s="8"/>
      <c r="AE9" s="8"/>
      <c r="AF9" s="8"/>
      <c r="AG9" s="8"/>
      <c r="AH9" s="8"/>
      <c r="AM9" s="8"/>
    </row>
    <row r="10" spans="2:42" s="7" customFormat="1" ht="26" customHeight="1" x14ac:dyDescent="0.3">
      <c r="B10" s="9">
        <v>311</v>
      </c>
      <c r="C10" s="7">
        <v>316</v>
      </c>
      <c r="D10" s="7">
        <f t="shared" si="4"/>
        <v>6</v>
      </c>
      <c r="E10" s="7">
        <f t="shared" si="1"/>
        <v>3</v>
      </c>
      <c r="F10" s="10">
        <v>1</v>
      </c>
      <c r="H10" s="9"/>
      <c r="I10" s="10"/>
      <c r="K10" s="25">
        <v>179</v>
      </c>
      <c r="L10" s="26">
        <v>196</v>
      </c>
      <c r="M10" s="26">
        <f t="shared" si="0"/>
        <v>18</v>
      </c>
      <c r="N10" s="27">
        <v>1</v>
      </c>
      <c r="P10" s="9"/>
      <c r="R10" s="10"/>
      <c r="T10" s="9"/>
      <c r="V10" s="10"/>
      <c r="X10" s="9"/>
      <c r="Y10" s="10"/>
      <c r="AC10" s="8"/>
      <c r="AD10" s="8"/>
      <c r="AE10" s="8"/>
      <c r="AF10" s="8"/>
      <c r="AG10" s="8"/>
      <c r="AH10" s="8"/>
      <c r="AM10" s="8"/>
    </row>
    <row r="11" spans="2:42" s="7" customFormat="1" ht="26" customHeight="1" x14ac:dyDescent="0.3">
      <c r="B11" s="9">
        <v>473</v>
      </c>
      <c r="C11" s="7">
        <v>473</v>
      </c>
      <c r="D11" s="7">
        <f t="shared" si="4"/>
        <v>1</v>
      </c>
      <c r="E11" s="7">
        <f t="shared" si="1"/>
        <v>0.5</v>
      </c>
      <c r="F11" s="10">
        <v>1</v>
      </c>
      <c r="H11" s="9"/>
      <c r="I11" s="10"/>
      <c r="K11" s="25">
        <v>211</v>
      </c>
      <c r="L11" s="26">
        <v>227</v>
      </c>
      <c r="M11" s="26">
        <f t="shared" si="0"/>
        <v>17</v>
      </c>
      <c r="N11" s="27">
        <v>1</v>
      </c>
      <c r="P11" s="9"/>
      <c r="R11" s="10"/>
      <c r="T11" s="9"/>
      <c r="V11" s="10"/>
      <c r="X11" s="9"/>
      <c r="Y11" s="10"/>
      <c r="AC11" s="8"/>
      <c r="AD11" s="8"/>
      <c r="AE11" s="8"/>
      <c r="AF11" s="8"/>
      <c r="AG11" s="8"/>
      <c r="AH11" s="8"/>
      <c r="AM11" s="8"/>
    </row>
    <row r="12" spans="2:42" s="7" customFormat="1" ht="26" customHeight="1" x14ac:dyDescent="0.3">
      <c r="B12" s="9">
        <v>475</v>
      </c>
      <c r="C12" s="7">
        <v>475</v>
      </c>
      <c r="D12" s="7">
        <f t="shared" si="4"/>
        <v>1</v>
      </c>
      <c r="E12" s="7">
        <f t="shared" si="1"/>
        <v>0.5</v>
      </c>
      <c r="F12" s="10">
        <v>1</v>
      </c>
      <c r="H12" s="9"/>
      <c r="I12" s="10"/>
      <c r="K12" s="25">
        <v>240</v>
      </c>
      <c r="L12" s="26">
        <v>254</v>
      </c>
      <c r="M12" s="26">
        <f t="shared" si="0"/>
        <v>15</v>
      </c>
      <c r="N12" s="27">
        <v>1</v>
      </c>
      <c r="P12" s="9"/>
      <c r="R12" s="10"/>
      <c r="T12" s="9"/>
      <c r="V12" s="10"/>
      <c r="X12" s="9"/>
      <c r="Y12" s="10"/>
      <c r="AC12" s="8"/>
      <c r="AD12" s="8"/>
      <c r="AE12" s="8"/>
      <c r="AF12" s="8"/>
      <c r="AG12" s="8"/>
      <c r="AH12" s="8"/>
      <c r="AM12" s="8"/>
    </row>
    <row r="13" spans="2:42" s="7" customFormat="1" ht="26" customHeight="1" x14ac:dyDescent="0.3">
      <c r="B13" s="9">
        <v>532</v>
      </c>
      <c r="C13" s="7">
        <v>534</v>
      </c>
      <c r="D13" s="7">
        <f t="shared" si="4"/>
        <v>3</v>
      </c>
      <c r="E13" s="7">
        <f t="shared" si="1"/>
        <v>1.5</v>
      </c>
      <c r="F13" s="10">
        <v>1</v>
      </c>
      <c r="H13" s="9"/>
      <c r="I13" s="10"/>
      <c r="K13" s="22">
        <v>281</v>
      </c>
      <c r="L13" s="23">
        <v>283</v>
      </c>
      <c r="M13" s="23">
        <f t="shared" si="0"/>
        <v>3</v>
      </c>
      <c r="N13" s="24">
        <v>1</v>
      </c>
      <c r="P13" s="9"/>
      <c r="R13" s="10"/>
      <c r="T13" s="9"/>
      <c r="V13" s="10"/>
      <c r="X13" s="9"/>
      <c r="Y13" s="10"/>
      <c r="AC13" s="8"/>
      <c r="AD13" s="8"/>
      <c r="AE13" s="8"/>
      <c r="AF13" s="8"/>
      <c r="AG13" s="8"/>
      <c r="AH13" s="8"/>
      <c r="AM13" s="8"/>
    </row>
    <row r="14" spans="2:42" s="7" customFormat="1" ht="26" customHeight="1" x14ac:dyDescent="0.3">
      <c r="B14" s="9"/>
      <c r="F14" s="10"/>
      <c r="H14" s="9"/>
      <c r="I14" s="10"/>
      <c r="K14" s="22">
        <v>290</v>
      </c>
      <c r="L14" s="23">
        <v>301</v>
      </c>
      <c r="M14" s="23">
        <f t="shared" si="0"/>
        <v>12</v>
      </c>
      <c r="N14" s="24">
        <v>1</v>
      </c>
      <c r="P14" s="9"/>
      <c r="R14" s="10"/>
      <c r="T14" s="9"/>
      <c r="V14" s="10"/>
      <c r="X14" s="9"/>
      <c r="Y14" s="10"/>
      <c r="AC14" s="8"/>
      <c r="AD14" s="8"/>
      <c r="AE14" s="8"/>
      <c r="AF14" s="8"/>
      <c r="AG14" s="8"/>
      <c r="AH14" s="8"/>
      <c r="AM14" s="8"/>
    </row>
    <row r="15" spans="2:42" s="7" customFormat="1" ht="26" customHeight="1" x14ac:dyDescent="0.3">
      <c r="B15" s="9"/>
      <c r="F15" s="10"/>
      <c r="H15" s="9"/>
      <c r="I15" s="10"/>
      <c r="K15" s="25">
        <v>355</v>
      </c>
      <c r="L15" s="26">
        <v>361</v>
      </c>
      <c r="M15" s="26">
        <f t="shared" si="0"/>
        <v>7</v>
      </c>
      <c r="N15" s="27">
        <v>1</v>
      </c>
      <c r="P15" s="9"/>
      <c r="R15" s="10"/>
      <c r="T15" s="9"/>
      <c r="V15" s="10"/>
      <c r="X15" s="9"/>
      <c r="Y15" s="10"/>
      <c r="AC15" s="8"/>
      <c r="AD15" s="8"/>
      <c r="AE15" s="8"/>
      <c r="AF15" s="8"/>
      <c r="AG15" s="8"/>
      <c r="AH15" s="8"/>
      <c r="AM15" s="8"/>
    </row>
    <row r="16" spans="2:42" s="7" customFormat="1" ht="26" customHeight="1" x14ac:dyDescent="0.3">
      <c r="B16" s="9"/>
      <c r="F16" s="10"/>
      <c r="H16" s="9"/>
      <c r="I16" s="10"/>
      <c r="K16" s="25">
        <v>399</v>
      </c>
      <c r="L16" s="26">
        <v>416</v>
      </c>
      <c r="M16" s="26">
        <f t="shared" si="0"/>
        <v>18</v>
      </c>
      <c r="N16" s="27">
        <v>1</v>
      </c>
      <c r="P16" s="9"/>
      <c r="R16" s="10"/>
      <c r="T16" s="9"/>
      <c r="V16" s="10"/>
      <c r="X16" s="9"/>
      <c r="Y16" s="10"/>
      <c r="AC16" s="8"/>
      <c r="AD16" s="8"/>
      <c r="AE16" s="8"/>
      <c r="AF16" s="8"/>
      <c r="AG16" s="8"/>
      <c r="AH16" s="8"/>
      <c r="AM16" s="8"/>
    </row>
    <row r="17" spans="2:42" s="7" customFormat="1" ht="26" customHeight="1" x14ac:dyDescent="0.3">
      <c r="B17" s="9"/>
      <c r="F17" s="10"/>
      <c r="H17" s="9"/>
      <c r="I17" s="10"/>
      <c r="K17" s="25">
        <v>437</v>
      </c>
      <c r="L17" s="26">
        <v>445</v>
      </c>
      <c r="M17" s="26">
        <f t="shared" si="0"/>
        <v>9</v>
      </c>
      <c r="N17" s="27">
        <v>1</v>
      </c>
      <c r="P17" s="9"/>
      <c r="R17" s="10"/>
      <c r="T17" s="9"/>
      <c r="V17" s="10"/>
      <c r="X17" s="9"/>
      <c r="Y17" s="10"/>
      <c r="AC17" s="8"/>
      <c r="AD17" s="8"/>
      <c r="AE17" s="8"/>
      <c r="AF17" s="8"/>
      <c r="AG17" s="8"/>
      <c r="AH17" s="8"/>
      <c r="AM17" s="8"/>
    </row>
    <row r="18" spans="2:42" s="7" customFormat="1" ht="26" customHeight="1" x14ac:dyDescent="0.3">
      <c r="B18" s="9"/>
      <c r="F18" s="10"/>
      <c r="H18" s="9"/>
      <c r="I18" s="10"/>
      <c r="K18" s="22">
        <v>476</v>
      </c>
      <c r="L18" s="23">
        <v>485</v>
      </c>
      <c r="M18" s="23">
        <f t="shared" si="0"/>
        <v>10</v>
      </c>
      <c r="N18" s="24">
        <v>1</v>
      </c>
      <c r="P18" s="9"/>
      <c r="R18" s="10"/>
      <c r="T18" s="9"/>
      <c r="V18" s="10"/>
      <c r="X18" s="9"/>
      <c r="Y18" s="10"/>
      <c r="AC18" s="8"/>
      <c r="AD18" s="8"/>
      <c r="AE18" s="8"/>
      <c r="AF18" s="8"/>
      <c r="AG18" s="8"/>
      <c r="AH18" s="8"/>
      <c r="AM18" s="8"/>
    </row>
    <row r="19" spans="2:42" s="7" customFormat="1" ht="26" customHeight="1" x14ac:dyDescent="0.3">
      <c r="B19" s="9"/>
      <c r="F19" s="10"/>
      <c r="H19" s="9"/>
      <c r="I19" s="10"/>
      <c r="K19" s="25">
        <v>505</v>
      </c>
      <c r="L19" s="26">
        <v>518</v>
      </c>
      <c r="M19" s="26">
        <f t="shared" si="0"/>
        <v>14</v>
      </c>
      <c r="N19" s="27">
        <v>1</v>
      </c>
      <c r="P19" s="9"/>
      <c r="R19" s="10"/>
      <c r="T19" s="9"/>
      <c r="V19" s="10"/>
      <c r="X19" s="9"/>
      <c r="Y19" s="10"/>
      <c r="AC19" s="8"/>
      <c r="AD19" s="8"/>
      <c r="AE19" s="8"/>
      <c r="AF19" s="8"/>
      <c r="AG19" s="8"/>
      <c r="AH19" s="8"/>
      <c r="AM19" s="8"/>
    </row>
    <row r="20" spans="2:42" s="7" customFormat="1" ht="26" customHeight="1" x14ac:dyDescent="0.3">
      <c r="B20" s="11"/>
      <c r="C20" s="12"/>
      <c r="D20" s="12"/>
      <c r="E20" s="12"/>
      <c r="F20" s="13"/>
      <c r="H20" s="11"/>
      <c r="I20" s="13"/>
      <c r="K20" s="11"/>
      <c r="L20" s="12"/>
      <c r="M20" s="12"/>
      <c r="N20" s="13"/>
      <c r="P20" s="11"/>
      <c r="Q20" s="12"/>
      <c r="R20" s="13"/>
      <c r="T20" s="11"/>
      <c r="U20" s="12"/>
      <c r="V20" s="13"/>
      <c r="X20" s="11"/>
      <c r="Y20" s="13"/>
      <c r="AC20" s="8"/>
      <c r="AD20" s="8"/>
      <c r="AE20" s="8"/>
      <c r="AF20" s="8"/>
      <c r="AG20" s="8"/>
      <c r="AH20" s="8"/>
      <c r="AM20" s="8"/>
    </row>
    <row r="22" spans="2:42" s="7" customFormat="1" ht="24" x14ac:dyDescent="0.3">
      <c r="D22" s="7">
        <f>SUM(D4:D20)</f>
        <v>19</v>
      </c>
      <c r="F22" s="7">
        <f>SUM(F4:F20)</f>
        <v>10</v>
      </c>
      <c r="I22" s="7">
        <f>SUM(I4:I20)</f>
        <v>1</v>
      </c>
      <c r="M22" s="7">
        <f>SUM(M4:M20)</f>
        <v>192</v>
      </c>
      <c r="N22" s="7">
        <f>SUM(N4:N20)</f>
        <v>16</v>
      </c>
      <c r="R22" s="7">
        <f>SUM(R4:R20)</f>
        <v>65</v>
      </c>
      <c r="V22" s="7">
        <f>SUM(V4:V20)</f>
        <v>0</v>
      </c>
      <c r="Y22" s="7">
        <f>SUM(Y4:Y20)</f>
        <v>0</v>
      </c>
      <c r="AA22" s="7">
        <f>SUM(AA4:AA20)</f>
        <v>600</v>
      </c>
      <c r="AB22" s="7">
        <f>AA22-(R22+V22+Y22)</f>
        <v>535</v>
      </c>
      <c r="AC22" s="8">
        <f>(D22+I22)/AB22*100</f>
        <v>3.7383177570093453</v>
      </c>
      <c r="AD22" s="8">
        <f>100-AC22</f>
        <v>96.261682242990659</v>
      </c>
      <c r="AE22" s="8">
        <f>(M22/AB22)*100</f>
        <v>35.887850467289717</v>
      </c>
      <c r="AF22" s="8">
        <f>B4/120</f>
        <v>0.625</v>
      </c>
      <c r="AG22" s="8">
        <f>H4/120</f>
        <v>4.458333333333333</v>
      </c>
      <c r="AH22" s="8" t="s">
        <v>28</v>
      </c>
      <c r="AI22" s="7">
        <f>I22</f>
        <v>1</v>
      </c>
      <c r="AJ22" s="7">
        <v>0</v>
      </c>
      <c r="AK22" s="7">
        <f>(AJ22/AI22)*100</f>
        <v>0</v>
      </c>
      <c r="AL22" s="7">
        <f>F22+I22</f>
        <v>11</v>
      </c>
      <c r="AM22" s="8">
        <f>(SUM(F24:F25)/AL22)*100</f>
        <v>54.54545454545454</v>
      </c>
      <c r="AN22" s="8">
        <f>(SUM(F24:F25)/N22)*100</f>
        <v>37.5</v>
      </c>
      <c r="AO22" s="8">
        <f>(AVERAGE(M6:M7,M9,M13:M14,M18)/2)</f>
        <v>4.5</v>
      </c>
      <c r="AP22" s="8">
        <f>AVERAGE(D4:D13)/2</f>
        <v>0.95</v>
      </c>
    </row>
    <row r="24" spans="2:42" ht="26" x14ac:dyDescent="0.3">
      <c r="B24" s="28" t="s">
        <v>29</v>
      </c>
      <c r="F24" s="7">
        <v>6</v>
      </c>
    </row>
    <row r="25" spans="2:42" ht="26" x14ac:dyDescent="0.3">
      <c r="B25" s="29" t="s">
        <v>30</v>
      </c>
      <c r="F25" s="7">
        <v>0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2F6D8-02FC-B649-B785-AF70456CF1C2}">
  <dimension ref="B2:AK2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.83203125" customWidth="1"/>
    <col min="2" max="2" width="15.33203125" bestFit="1" customWidth="1"/>
    <col min="3" max="3" width="14.1640625" bestFit="1" customWidth="1"/>
    <col min="4" max="4" width="16" bestFit="1" customWidth="1"/>
    <col min="5" max="5" width="15.6640625" bestFit="1" customWidth="1"/>
    <col min="6" max="6" width="3.6640625" customWidth="1"/>
    <col min="7" max="7" width="18.1640625" bestFit="1" customWidth="1"/>
    <col min="8" max="8" width="11.6640625" bestFit="1" customWidth="1"/>
    <col min="9" max="9" width="4.83203125" customWidth="1"/>
    <col min="10" max="10" width="15.33203125" bestFit="1" customWidth="1"/>
    <col min="11" max="11" width="14.1640625" bestFit="1" customWidth="1"/>
    <col min="12" max="12" width="15.6640625" bestFit="1" customWidth="1"/>
    <col min="13" max="13" width="3.83203125" customWidth="1"/>
    <col min="14" max="14" width="15.33203125" bestFit="1" customWidth="1"/>
    <col min="15" max="15" width="14.1640625" bestFit="1" customWidth="1"/>
    <col min="16" max="16" width="15.6640625" bestFit="1" customWidth="1"/>
    <col min="17" max="17" width="10.83203125" bestFit="1" customWidth="1"/>
    <col min="18" max="18" width="4.6640625" customWidth="1"/>
    <col min="19" max="19" width="15.33203125" bestFit="1" customWidth="1"/>
    <col min="20" max="20" width="14.1640625" bestFit="1" customWidth="1"/>
    <col min="21" max="21" width="15.6640625" bestFit="1" customWidth="1"/>
    <col min="22" max="22" width="5.83203125" customWidth="1"/>
    <col min="23" max="23" width="15.33203125" bestFit="1" customWidth="1"/>
    <col min="24" max="24" width="14.1640625" bestFit="1" customWidth="1"/>
    <col min="25" max="25" width="15.6640625" bestFit="1" customWidth="1"/>
    <col min="26" max="26" width="5" customWidth="1"/>
    <col min="27" max="27" width="18.1640625" bestFit="1" customWidth="1"/>
    <col min="28" max="28" width="11.6640625" bestFit="1" customWidth="1"/>
    <col min="29" max="29" width="5.83203125" customWidth="1"/>
    <col min="30" max="30" width="40.6640625" bestFit="1" customWidth="1"/>
    <col min="31" max="31" width="19.6640625" bestFit="1" customWidth="1"/>
    <col min="32" max="32" width="34.5" customWidth="1"/>
    <col min="33" max="33" width="20.5" style="1" customWidth="1"/>
    <col min="34" max="34" width="22" style="1" bestFit="1" customWidth="1"/>
    <col min="35" max="35" width="11" style="1" bestFit="1" customWidth="1"/>
    <col min="36" max="36" width="14.1640625" style="1" customWidth="1"/>
    <col min="37" max="37" width="16.83203125" style="1" bestFit="1" customWidth="1"/>
    <col min="38" max="39" width="14.83203125" bestFit="1" customWidth="1"/>
    <col min="40" max="40" width="13.5" bestFit="1" customWidth="1"/>
    <col min="41" max="41" width="15.1640625" bestFit="1" customWidth="1"/>
    <col min="42" max="42" width="29" bestFit="1" customWidth="1"/>
  </cols>
  <sheetData>
    <row r="2" spans="2:2" x14ac:dyDescent="0.2">
      <c r="B2" t="s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0394-0139-924A-824E-D9525C24792C}">
  <dimension ref="B2:AP17"/>
  <sheetViews>
    <sheetView zoomScale="41" workbookViewId="0">
      <selection activeCell="AE27" sqref="AE27"/>
    </sheetView>
  </sheetViews>
  <sheetFormatPr baseColWidth="10" defaultColWidth="8.83203125" defaultRowHeight="15" x14ac:dyDescent="0.2"/>
  <cols>
    <col min="1" max="1" width="2.83203125" customWidth="1"/>
    <col min="2" max="2" width="17.5" bestFit="1" customWidth="1"/>
    <col min="3" max="3" width="16.1640625" bestFit="1" customWidth="1"/>
    <col min="4" max="4" width="18.1640625" bestFit="1" customWidth="1"/>
    <col min="5" max="5" width="18.1640625" customWidth="1"/>
    <col min="6" max="6" width="16.1640625" bestFit="1" customWidth="1"/>
    <col min="7" max="7" width="3.6640625" customWidth="1"/>
    <col min="8" max="8" width="21.1640625" bestFit="1" customWidth="1"/>
    <col min="9" max="9" width="14.1640625" bestFit="1" customWidth="1"/>
    <col min="10" max="10" width="4.83203125" customWidth="1"/>
    <col min="11" max="11" width="17.5" bestFit="1" customWidth="1"/>
    <col min="12" max="12" width="16.1640625" bestFit="1" customWidth="1"/>
    <col min="13" max="13" width="18.1640625" bestFit="1" customWidth="1"/>
    <col min="14" max="14" width="12.83203125" bestFit="1" customWidth="1"/>
    <col min="15" max="15" width="4.6640625" customWidth="1"/>
    <col min="16" max="16" width="17.5" bestFit="1" customWidth="1"/>
    <col min="17" max="17" width="16.1640625" bestFit="1" customWidth="1"/>
    <col min="18" max="18" width="18.1640625" bestFit="1" customWidth="1"/>
    <col min="19" max="19" width="5.83203125" customWidth="1"/>
    <col min="20" max="20" width="17.5" bestFit="1" customWidth="1"/>
    <col min="21" max="21" width="16.1640625" bestFit="1" customWidth="1"/>
    <col min="22" max="22" width="18.1640625" bestFit="1" customWidth="1"/>
    <col min="23" max="23" width="5" customWidth="1"/>
    <col min="24" max="24" width="21.1640625" bestFit="1" customWidth="1"/>
    <col min="25" max="25" width="14.1640625" bestFit="1" customWidth="1"/>
    <col min="26" max="26" width="5.83203125" customWidth="1"/>
    <col min="27" max="27" width="40.6640625" bestFit="1" customWidth="1"/>
    <col min="28" max="28" width="19.6640625" bestFit="1" customWidth="1"/>
    <col min="29" max="29" width="34.5" style="1" customWidth="1"/>
    <col min="30" max="30" width="20.5" style="1" customWidth="1"/>
    <col min="31" max="31" width="22" style="1" bestFit="1" customWidth="1"/>
    <col min="32" max="32" width="11" style="1" bestFit="1" customWidth="1"/>
    <col min="33" max="33" width="14.1640625" style="1" customWidth="1"/>
    <col min="34" max="34" width="16.83203125" style="1" bestFit="1" customWidth="1"/>
    <col min="35" max="36" width="14.83203125" bestFit="1" customWidth="1"/>
    <col min="37" max="37" width="13.5" bestFit="1" customWidth="1"/>
    <col min="38" max="38" width="20.83203125" bestFit="1" customWidth="1"/>
    <col min="39" max="39" width="29" bestFit="1" customWidth="1"/>
    <col min="40" max="40" width="27.33203125" bestFit="1" customWidth="1"/>
    <col min="41" max="41" width="26.33203125" bestFit="1" customWidth="1"/>
    <col min="42" max="42" width="18.83203125" bestFit="1" customWidth="1"/>
  </cols>
  <sheetData>
    <row r="2" spans="2:42" ht="81" customHeight="1" x14ac:dyDescent="0.2">
      <c r="B2" s="40" t="s">
        <v>0</v>
      </c>
      <c r="C2" s="41"/>
      <c r="D2" s="41"/>
      <c r="E2" s="41"/>
      <c r="F2" s="42"/>
      <c r="G2" s="3"/>
      <c r="H2" s="43" t="s">
        <v>4</v>
      </c>
      <c r="I2" s="44"/>
      <c r="J2" s="3"/>
      <c r="K2" s="45" t="s">
        <v>17</v>
      </c>
      <c r="L2" s="46"/>
      <c r="M2" s="46"/>
      <c r="N2" s="47"/>
      <c r="O2" s="3"/>
      <c r="P2" s="48" t="s">
        <v>7</v>
      </c>
      <c r="Q2" s="49"/>
      <c r="R2" s="50"/>
      <c r="S2" s="3"/>
      <c r="T2" s="51" t="s">
        <v>16</v>
      </c>
      <c r="U2" s="52"/>
      <c r="V2" s="53"/>
      <c r="W2" s="3"/>
      <c r="X2" s="38" t="s">
        <v>8</v>
      </c>
      <c r="Y2" s="39"/>
      <c r="Z2" s="3"/>
      <c r="AA2" s="4" t="s">
        <v>19</v>
      </c>
      <c r="AB2" s="4" t="s">
        <v>25</v>
      </c>
      <c r="AC2" s="5" t="s">
        <v>20</v>
      </c>
      <c r="AD2" s="5" t="s">
        <v>22</v>
      </c>
      <c r="AE2" s="5" t="s">
        <v>21</v>
      </c>
      <c r="AF2" s="5" t="s">
        <v>36</v>
      </c>
      <c r="AG2" s="5" t="s">
        <v>11</v>
      </c>
      <c r="AH2" s="5" t="s">
        <v>12</v>
      </c>
      <c r="AI2" s="5" t="s">
        <v>13</v>
      </c>
      <c r="AJ2" s="5" t="s">
        <v>14</v>
      </c>
      <c r="AK2" s="5" t="s">
        <v>23</v>
      </c>
      <c r="AL2" s="4" t="s">
        <v>31</v>
      </c>
      <c r="AM2" s="6" t="s">
        <v>24</v>
      </c>
      <c r="AN2" s="5" t="s">
        <v>32</v>
      </c>
      <c r="AO2" s="34" t="s">
        <v>33</v>
      </c>
      <c r="AP2" s="5" t="s">
        <v>34</v>
      </c>
    </row>
    <row r="3" spans="2:42" s="20" customFormat="1" ht="26" customHeight="1" x14ac:dyDescent="0.3">
      <c r="B3" s="14" t="s">
        <v>1</v>
      </c>
      <c r="C3" s="15" t="s">
        <v>2</v>
      </c>
      <c r="D3" s="15" t="s">
        <v>3</v>
      </c>
      <c r="E3" s="15" t="s">
        <v>35</v>
      </c>
      <c r="F3" s="16" t="s">
        <v>26</v>
      </c>
      <c r="G3" s="15"/>
      <c r="H3" s="14" t="s">
        <v>5</v>
      </c>
      <c r="I3" s="17" t="s">
        <v>6</v>
      </c>
      <c r="J3" s="15"/>
      <c r="K3" s="14" t="s">
        <v>1</v>
      </c>
      <c r="L3" s="15" t="s">
        <v>2</v>
      </c>
      <c r="M3" s="15" t="s">
        <v>3</v>
      </c>
      <c r="N3" s="18" t="s">
        <v>18</v>
      </c>
      <c r="O3" s="19"/>
      <c r="P3" s="14" t="s">
        <v>1</v>
      </c>
      <c r="Q3" s="15" t="s">
        <v>2</v>
      </c>
      <c r="R3" s="17" t="s">
        <v>3</v>
      </c>
      <c r="S3" s="15"/>
      <c r="T3" s="14" t="s">
        <v>1</v>
      </c>
      <c r="U3" s="15" t="s">
        <v>2</v>
      </c>
      <c r="V3" s="17" t="s">
        <v>3</v>
      </c>
      <c r="W3" s="15"/>
      <c r="X3" s="14" t="s">
        <v>5</v>
      </c>
      <c r="Y3" s="17" t="s">
        <v>6</v>
      </c>
      <c r="Z3" s="15"/>
      <c r="AA3" s="15" t="s">
        <v>9</v>
      </c>
      <c r="AC3" s="21"/>
      <c r="AD3" s="21"/>
      <c r="AE3" s="21"/>
      <c r="AF3" s="21"/>
      <c r="AG3" s="21"/>
      <c r="AH3" s="21"/>
    </row>
    <row r="4" spans="2:42" s="7" customFormat="1" ht="26" customHeight="1" x14ac:dyDescent="0.3">
      <c r="B4" s="9">
        <v>50</v>
      </c>
      <c r="C4" s="7">
        <v>51</v>
      </c>
      <c r="D4" s="7">
        <f>(C4-B4)+1</f>
        <v>2</v>
      </c>
      <c r="E4" s="7">
        <f>D4/2</f>
        <v>1</v>
      </c>
      <c r="F4" s="10">
        <v>1</v>
      </c>
      <c r="H4" s="9">
        <v>566</v>
      </c>
      <c r="I4" s="10">
        <v>1</v>
      </c>
      <c r="K4" s="25">
        <v>87</v>
      </c>
      <c r="L4" s="26">
        <v>91</v>
      </c>
      <c r="M4" s="26">
        <f t="shared" ref="M4:M11" si="0">(L4-K4)+1</f>
        <v>5</v>
      </c>
      <c r="N4" s="27">
        <v>1</v>
      </c>
      <c r="P4" s="9">
        <v>567</v>
      </c>
      <c r="Q4" s="7">
        <v>577</v>
      </c>
      <c r="R4" s="10">
        <f>(Q4-P4)+1</f>
        <v>11</v>
      </c>
      <c r="T4" s="9"/>
      <c r="V4" s="10"/>
      <c r="X4" s="9"/>
      <c r="Y4" s="10"/>
      <c r="AA4" s="7">
        <v>600</v>
      </c>
      <c r="AC4" s="8"/>
      <c r="AD4" s="8"/>
      <c r="AE4" s="8"/>
      <c r="AF4" s="8"/>
      <c r="AG4" s="8"/>
      <c r="AH4" s="8"/>
    </row>
    <row r="5" spans="2:42" s="7" customFormat="1" ht="26" customHeight="1" x14ac:dyDescent="0.3">
      <c r="B5" s="9">
        <v>210</v>
      </c>
      <c r="C5" s="7">
        <v>210</v>
      </c>
      <c r="D5" s="7">
        <f t="shared" ref="D5:D6" si="1">(C5-B5)+1</f>
        <v>1</v>
      </c>
      <c r="E5" s="7">
        <f t="shared" ref="E5:E11" si="2">D5/2</f>
        <v>0.5</v>
      </c>
      <c r="F5" s="10">
        <v>1</v>
      </c>
      <c r="H5" s="9"/>
      <c r="I5" s="10"/>
      <c r="K5" s="25">
        <v>98</v>
      </c>
      <c r="L5" s="26">
        <v>120</v>
      </c>
      <c r="M5" s="26">
        <f t="shared" si="0"/>
        <v>23</v>
      </c>
      <c r="N5" s="27">
        <v>1</v>
      </c>
      <c r="P5" s="9"/>
      <c r="R5" s="10"/>
      <c r="T5" s="9"/>
      <c r="V5" s="10"/>
      <c r="X5" s="9"/>
      <c r="Y5" s="10"/>
      <c r="AC5" s="8"/>
      <c r="AD5" s="8"/>
      <c r="AE5" s="8"/>
      <c r="AF5" s="8"/>
      <c r="AG5" s="8"/>
      <c r="AH5" s="8"/>
    </row>
    <row r="6" spans="2:42" s="7" customFormat="1" ht="26" customHeight="1" x14ac:dyDescent="0.3">
      <c r="B6" s="9">
        <v>221</v>
      </c>
      <c r="C6" s="7">
        <v>224</v>
      </c>
      <c r="D6" s="7">
        <f t="shared" si="1"/>
        <v>4</v>
      </c>
      <c r="E6" s="7">
        <f t="shared" si="2"/>
        <v>2</v>
      </c>
      <c r="F6" s="10">
        <v>1</v>
      </c>
      <c r="H6" s="9"/>
      <c r="I6" s="10"/>
      <c r="K6" s="25">
        <v>136</v>
      </c>
      <c r="L6" s="26">
        <v>149</v>
      </c>
      <c r="M6" s="26">
        <f t="shared" si="0"/>
        <v>14</v>
      </c>
      <c r="N6" s="27">
        <v>1</v>
      </c>
      <c r="P6" s="9"/>
      <c r="R6" s="10"/>
      <c r="T6" s="9"/>
      <c r="V6" s="10"/>
      <c r="X6" s="9"/>
      <c r="Y6" s="10"/>
      <c r="AC6" s="8"/>
      <c r="AD6" s="8"/>
      <c r="AE6" s="8"/>
      <c r="AF6" s="8"/>
      <c r="AG6" s="8"/>
      <c r="AH6" s="8"/>
    </row>
    <row r="7" spans="2:42" s="7" customFormat="1" ht="26" customHeight="1" x14ac:dyDescent="0.3">
      <c r="B7" s="9">
        <v>282</v>
      </c>
      <c r="C7" s="7">
        <v>284</v>
      </c>
      <c r="D7" s="7">
        <f t="shared" ref="D7:D11" si="3">(C7-B7)+1</f>
        <v>3</v>
      </c>
      <c r="E7" s="7">
        <f t="shared" si="2"/>
        <v>1.5</v>
      </c>
      <c r="F7" s="10">
        <v>1</v>
      </c>
      <c r="H7" s="9"/>
      <c r="I7" s="10"/>
      <c r="K7" s="25">
        <v>196</v>
      </c>
      <c r="L7" s="26">
        <v>198</v>
      </c>
      <c r="M7" s="26">
        <f t="shared" si="0"/>
        <v>3</v>
      </c>
      <c r="N7" s="27">
        <v>1</v>
      </c>
      <c r="P7" s="9"/>
      <c r="R7" s="10"/>
      <c r="T7" s="9"/>
      <c r="V7" s="10"/>
      <c r="X7" s="9"/>
      <c r="Y7" s="10"/>
      <c r="AC7" s="8"/>
      <c r="AD7" s="8"/>
      <c r="AE7" s="8"/>
      <c r="AF7" s="8"/>
      <c r="AG7" s="8"/>
      <c r="AH7" s="8"/>
    </row>
    <row r="8" spans="2:42" s="7" customFormat="1" ht="26" customHeight="1" x14ac:dyDescent="0.3">
      <c r="B8" s="9">
        <v>300</v>
      </c>
      <c r="C8" s="7">
        <v>303</v>
      </c>
      <c r="D8" s="7">
        <f t="shared" si="3"/>
        <v>4</v>
      </c>
      <c r="E8" s="7">
        <f t="shared" si="2"/>
        <v>2</v>
      </c>
      <c r="F8" s="10">
        <v>1</v>
      </c>
      <c r="H8" s="9"/>
      <c r="I8" s="10"/>
      <c r="K8" s="25">
        <v>265</v>
      </c>
      <c r="L8" s="26">
        <v>266</v>
      </c>
      <c r="M8" s="26">
        <f t="shared" si="0"/>
        <v>2</v>
      </c>
      <c r="N8" s="27">
        <v>1</v>
      </c>
      <c r="P8" s="9"/>
      <c r="R8" s="10"/>
      <c r="T8" s="9"/>
      <c r="V8" s="10"/>
      <c r="X8" s="9"/>
      <c r="Y8" s="10"/>
      <c r="AC8" s="8"/>
      <c r="AD8" s="8"/>
      <c r="AE8" s="8"/>
      <c r="AF8" s="8"/>
      <c r="AG8" s="8"/>
      <c r="AH8" s="8"/>
    </row>
    <row r="9" spans="2:42" s="7" customFormat="1" ht="26" customHeight="1" x14ac:dyDescent="0.3">
      <c r="B9" s="9">
        <v>355</v>
      </c>
      <c r="C9" s="7">
        <v>355</v>
      </c>
      <c r="D9" s="7">
        <f t="shared" si="3"/>
        <v>1</v>
      </c>
      <c r="E9" s="7">
        <f t="shared" si="2"/>
        <v>0.5</v>
      </c>
      <c r="F9" s="10">
        <v>1</v>
      </c>
      <c r="H9" s="9"/>
      <c r="I9" s="10"/>
      <c r="K9" s="25">
        <v>343</v>
      </c>
      <c r="L9" s="26">
        <v>345</v>
      </c>
      <c r="M9" s="26">
        <f t="shared" si="0"/>
        <v>3</v>
      </c>
      <c r="N9" s="27">
        <v>1</v>
      </c>
      <c r="P9" s="9"/>
      <c r="R9" s="10"/>
      <c r="T9" s="9"/>
      <c r="V9" s="10"/>
      <c r="X9" s="9"/>
      <c r="Y9" s="10"/>
      <c r="AC9" s="8"/>
      <c r="AD9" s="8"/>
      <c r="AE9" s="8"/>
      <c r="AF9" s="8"/>
      <c r="AG9" s="8"/>
      <c r="AH9" s="8"/>
    </row>
    <row r="10" spans="2:42" s="7" customFormat="1" ht="26" customHeight="1" x14ac:dyDescent="0.3">
      <c r="B10" s="9">
        <v>496</v>
      </c>
      <c r="C10" s="7">
        <v>500</v>
      </c>
      <c r="D10" s="7">
        <f t="shared" si="3"/>
        <v>5</v>
      </c>
      <c r="E10" s="7">
        <f t="shared" si="2"/>
        <v>2.5</v>
      </c>
      <c r="F10" s="10">
        <v>1</v>
      </c>
      <c r="H10" s="9"/>
      <c r="I10" s="10"/>
      <c r="K10" s="25">
        <v>391</v>
      </c>
      <c r="L10" s="26">
        <v>397</v>
      </c>
      <c r="M10" s="26">
        <f t="shared" si="0"/>
        <v>7</v>
      </c>
      <c r="N10" s="27">
        <v>1</v>
      </c>
      <c r="P10" s="9"/>
      <c r="R10" s="10"/>
      <c r="T10" s="9"/>
      <c r="V10" s="10"/>
      <c r="X10" s="9"/>
      <c r="Y10" s="10"/>
      <c r="AC10" s="8"/>
      <c r="AD10" s="8"/>
      <c r="AE10" s="8"/>
      <c r="AF10" s="8"/>
      <c r="AG10" s="8"/>
      <c r="AH10" s="8"/>
    </row>
    <row r="11" spans="2:42" s="7" customFormat="1" ht="26" customHeight="1" x14ac:dyDescent="0.3">
      <c r="B11" s="9">
        <v>563</v>
      </c>
      <c r="C11" s="7">
        <v>565</v>
      </c>
      <c r="D11" s="7">
        <f t="shared" si="3"/>
        <v>3</v>
      </c>
      <c r="E11" s="7">
        <f t="shared" si="2"/>
        <v>1.5</v>
      </c>
      <c r="F11" s="10">
        <v>1</v>
      </c>
      <c r="H11" s="9"/>
      <c r="I11" s="10"/>
      <c r="K11" s="25">
        <v>417</v>
      </c>
      <c r="L11" s="26">
        <v>422</v>
      </c>
      <c r="M11" s="26">
        <f t="shared" si="0"/>
        <v>6</v>
      </c>
      <c r="N11" s="27">
        <v>1</v>
      </c>
      <c r="P11" s="9"/>
      <c r="R11" s="10"/>
      <c r="T11" s="9"/>
      <c r="V11" s="10"/>
      <c r="X11" s="9"/>
      <c r="Y11" s="10"/>
      <c r="AC11" s="8"/>
      <c r="AD11" s="8"/>
      <c r="AE11" s="8"/>
      <c r="AF11" s="8"/>
      <c r="AG11" s="8"/>
      <c r="AH11" s="8"/>
    </row>
    <row r="12" spans="2:42" s="7" customFormat="1" ht="26" customHeight="1" x14ac:dyDescent="0.3">
      <c r="B12" s="11"/>
      <c r="C12" s="12"/>
      <c r="D12" s="12"/>
      <c r="E12" s="12"/>
      <c r="F12" s="13"/>
      <c r="H12" s="11"/>
      <c r="I12" s="13"/>
      <c r="K12" s="11"/>
      <c r="L12" s="12"/>
      <c r="M12" s="12"/>
      <c r="N12" s="13"/>
      <c r="P12" s="11"/>
      <c r="Q12" s="12"/>
      <c r="R12" s="13"/>
      <c r="T12" s="11"/>
      <c r="U12" s="12"/>
      <c r="V12" s="13"/>
      <c r="X12" s="11"/>
      <c r="Y12" s="13"/>
      <c r="AC12" s="8"/>
      <c r="AD12" s="8"/>
      <c r="AE12" s="8"/>
      <c r="AF12" s="8"/>
      <c r="AG12" s="8"/>
      <c r="AH12" s="8"/>
    </row>
    <row r="14" spans="2:42" s="7" customFormat="1" ht="24" x14ac:dyDescent="0.3">
      <c r="D14" s="7">
        <f>SUM(D4:D12)</f>
        <v>23</v>
      </c>
      <c r="F14" s="7">
        <f>SUM(F4:F12)</f>
        <v>8</v>
      </c>
      <c r="I14" s="7">
        <f>SUM(I4:I12)</f>
        <v>1</v>
      </c>
      <c r="M14" s="7">
        <f>SUM(M4:M12)</f>
        <v>63</v>
      </c>
      <c r="N14" s="7">
        <f>SUM(N4:N12)</f>
        <v>8</v>
      </c>
      <c r="R14" s="7">
        <f>SUM(R4:R12)</f>
        <v>11</v>
      </c>
      <c r="V14" s="7">
        <f>SUM(V4:V12)</f>
        <v>0</v>
      </c>
      <c r="Y14" s="7">
        <f>SUM(Y4:Y12)</f>
        <v>0</v>
      </c>
      <c r="AA14" s="7">
        <f>SUM(AA4:AA12)</f>
        <v>600</v>
      </c>
      <c r="AB14" s="7">
        <f>AA14-(R14+V14+Y14)</f>
        <v>589</v>
      </c>
      <c r="AC14" s="8">
        <f>(D14+I14)/AB14*100</f>
        <v>4.074702886247878</v>
      </c>
      <c r="AD14" s="8">
        <f>100-AC14</f>
        <v>95.925297113752123</v>
      </c>
      <c r="AE14" s="8">
        <f>(M14/AB14)*100</f>
        <v>10.696095076400679</v>
      </c>
      <c r="AF14" s="8">
        <f>B4/120</f>
        <v>0.41666666666666669</v>
      </c>
      <c r="AG14" s="8">
        <f>H4/120</f>
        <v>4.7166666666666668</v>
      </c>
      <c r="AH14" s="8" t="s">
        <v>28</v>
      </c>
      <c r="AI14" s="7">
        <f>I14</f>
        <v>1</v>
      </c>
      <c r="AJ14" s="7">
        <v>1</v>
      </c>
      <c r="AK14" s="7">
        <f>(AJ14/AI14)*100</f>
        <v>100</v>
      </c>
      <c r="AL14" s="7">
        <f>F14+I14</f>
        <v>9</v>
      </c>
      <c r="AM14" s="7">
        <f>(SUM(F16:F17)/AL14)*100</f>
        <v>0</v>
      </c>
      <c r="AN14" s="8">
        <f>(SUM(F16:F17)/N14)*100</f>
        <v>0</v>
      </c>
      <c r="AO14" s="8" t="s">
        <v>28</v>
      </c>
      <c r="AP14" s="8">
        <f>AVERAGE(D4:D11)/2</f>
        <v>1.4375</v>
      </c>
    </row>
    <row r="16" spans="2:42" ht="26" x14ac:dyDescent="0.3">
      <c r="B16" s="28" t="s">
        <v>29</v>
      </c>
      <c r="F16" s="7">
        <v>0</v>
      </c>
    </row>
    <row r="17" spans="2:6" ht="26" x14ac:dyDescent="0.3">
      <c r="B17" s="29" t="s">
        <v>30</v>
      </c>
      <c r="F17" s="7">
        <v>0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F81F-277C-D245-8A7A-261AECD67554}">
  <dimension ref="B1:P9"/>
  <sheetViews>
    <sheetView zoomScale="110" workbookViewId="0">
      <selection activeCell="F3" sqref="F3"/>
    </sheetView>
  </sheetViews>
  <sheetFormatPr baseColWidth="10" defaultRowHeight="15" x14ac:dyDescent="0.2"/>
  <cols>
    <col min="1" max="1" width="3.33203125" customWidth="1"/>
    <col min="14" max="14" width="13.6640625" customWidth="1"/>
  </cols>
  <sheetData>
    <row r="1" spans="2:16" ht="11" customHeight="1" x14ac:dyDescent="0.2"/>
    <row r="2" spans="2:16" ht="80" x14ac:dyDescent="0.2">
      <c r="B2" s="3" t="s">
        <v>15</v>
      </c>
      <c r="C2" s="2" t="s">
        <v>20</v>
      </c>
      <c r="D2" s="2" t="s">
        <v>22</v>
      </c>
      <c r="E2" s="2" t="s">
        <v>21</v>
      </c>
      <c r="F2" s="2" t="s">
        <v>36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23</v>
      </c>
      <c r="L2" s="33" t="s">
        <v>31</v>
      </c>
      <c r="M2" s="2" t="s">
        <v>24</v>
      </c>
      <c r="N2" s="2" t="s">
        <v>32</v>
      </c>
      <c r="O2" s="35" t="s">
        <v>33</v>
      </c>
      <c r="P2" s="2" t="s">
        <v>34</v>
      </c>
    </row>
    <row r="3" spans="2:16" x14ac:dyDescent="0.2">
      <c r="B3">
        <v>1</v>
      </c>
      <c r="C3" s="1">
        <v>8.3487940630797777</v>
      </c>
      <c r="D3" s="1">
        <v>91.651205936920221</v>
      </c>
      <c r="E3" s="1">
        <v>10.018552875695732</v>
      </c>
      <c r="F3" s="1">
        <v>0.18333333333333332</v>
      </c>
      <c r="G3" s="1">
        <v>2.4083333333333332</v>
      </c>
      <c r="H3" s="1" t="s">
        <v>28</v>
      </c>
      <c r="I3">
        <v>4</v>
      </c>
      <c r="J3">
        <v>4</v>
      </c>
      <c r="K3">
        <v>100</v>
      </c>
      <c r="L3">
        <v>26</v>
      </c>
      <c r="M3" s="1">
        <v>23.076923076923077</v>
      </c>
      <c r="N3" s="1">
        <v>85.714285714285708</v>
      </c>
      <c r="O3" s="1">
        <v>3.8333333333333335</v>
      </c>
      <c r="P3" s="1">
        <v>0.93</v>
      </c>
    </row>
    <row r="4" spans="2:16" x14ac:dyDescent="0.2">
      <c r="B4">
        <v>2</v>
      </c>
      <c r="C4" s="1">
        <v>2.0942408376963351</v>
      </c>
      <c r="D4" s="1">
        <v>97.905759162303667</v>
      </c>
      <c r="E4" s="1">
        <v>4.8865619546247814</v>
      </c>
      <c r="F4" s="1">
        <v>0.10833333333333334</v>
      </c>
      <c r="G4" s="1">
        <v>1.0583333333333333</v>
      </c>
      <c r="H4" s="1" t="s">
        <v>28</v>
      </c>
      <c r="I4">
        <v>2</v>
      </c>
      <c r="J4">
        <v>2</v>
      </c>
      <c r="K4">
        <v>100</v>
      </c>
      <c r="L4">
        <v>8</v>
      </c>
      <c r="M4">
        <v>37.5</v>
      </c>
      <c r="N4" s="1">
        <v>75</v>
      </c>
      <c r="O4" s="1">
        <v>3</v>
      </c>
      <c r="P4">
        <v>0.83</v>
      </c>
    </row>
    <row r="5" spans="2:16" x14ac:dyDescent="0.2">
      <c r="B5">
        <v>3</v>
      </c>
      <c r="C5" s="1">
        <v>13.414634146341465</v>
      </c>
      <c r="D5" s="1">
        <v>86.58536585365853</v>
      </c>
      <c r="E5" s="1">
        <v>0</v>
      </c>
      <c r="F5" s="1">
        <v>0.35833333333333334</v>
      </c>
      <c r="G5" s="1">
        <v>0.68333333333333335</v>
      </c>
      <c r="H5" s="1">
        <v>0.33333333333333331</v>
      </c>
      <c r="I5">
        <v>1</v>
      </c>
      <c r="J5">
        <v>0</v>
      </c>
      <c r="K5">
        <v>0</v>
      </c>
      <c r="L5">
        <v>3</v>
      </c>
      <c r="M5">
        <v>0</v>
      </c>
      <c r="N5" t="s">
        <v>28</v>
      </c>
      <c r="O5" t="s">
        <v>28</v>
      </c>
      <c r="P5">
        <v>2.5</v>
      </c>
    </row>
    <row r="6" spans="2:16" x14ac:dyDescent="0.2">
      <c r="B6">
        <v>4</v>
      </c>
      <c r="C6" s="1">
        <v>1.8333333333333333</v>
      </c>
      <c r="D6" s="1">
        <v>98.166666666666671</v>
      </c>
      <c r="E6" s="1">
        <v>30</v>
      </c>
      <c r="F6" s="1">
        <v>2.0750000000000002</v>
      </c>
      <c r="G6" s="1" t="s">
        <v>28</v>
      </c>
      <c r="H6" s="1" t="s">
        <v>28</v>
      </c>
      <c r="I6">
        <v>0</v>
      </c>
      <c r="J6" t="s">
        <v>28</v>
      </c>
      <c r="K6" t="s">
        <v>28</v>
      </c>
      <c r="L6">
        <v>5</v>
      </c>
      <c r="M6">
        <v>80</v>
      </c>
      <c r="N6" s="1">
        <v>28.571428571428569</v>
      </c>
      <c r="O6" s="1">
        <v>3.5</v>
      </c>
      <c r="P6">
        <v>1.1000000000000001</v>
      </c>
    </row>
    <row r="7" spans="2:16" x14ac:dyDescent="0.2">
      <c r="B7">
        <v>5</v>
      </c>
      <c r="C7" s="1">
        <v>4.3715846994535523</v>
      </c>
      <c r="D7" s="1">
        <v>95.62841530054645</v>
      </c>
      <c r="E7" s="1">
        <v>32.96903460837887</v>
      </c>
      <c r="F7" s="1">
        <v>6.6666666666666666E-2</v>
      </c>
      <c r="G7" s="1">
        <v>0.33333333333333331</v>
      </c>
      <c r="H7" s="1" t="s">
        <v>28</v>
      </c>
      <c r="I7">
        <v>1</v>
      </c>
      <c r="J7">
        <v>1</v>
      </c>
      <c r="K7">
        <v>100</v>
      </c>
      <c r="L7">
        <v>10</v>
      </c>
      <c r="M7">
        <v>60</v>
      </c>
      <c r="N7" s="1">
        <v>54.54545454545454</v>
      </c>
      <c r="O7" s="1">
        <v>8.25</v>
      </c>
      <c r="P7">
        <v>1.28</v>
      </c>
    </row>
    <row r="8" spans="2:16" x14ac:dyDescent="0.2">
      <c r="B8">
        <v>6</v>
      </c>
      <c r="C8" s="1">
        <v>3.7453183520599254</v>
      </c>
      <c r="D8" s="1">
        <v>96.254681647940075</v>
      </c>
      <c r="E8" s="1">
        <v>35.955056179775283</v>
      </c>
      <c r="F8" s="1">
        <v>0.625</v>
      </c>
      <c r="G8" s="1">
        <v>4.458333333333333</v>
      </c>
      <c r="H8" s="1" t="s">
        <v>28</v>
      </c>
      <c r="I8">
        <v>1</v>
      </c>
      <c r="J8">
        <v>0</v>
      </c>
      <c r="K8">
        <v>0</v>
      </c>
      <c r="L8">
        <v>11</v>
      </c>
      <c r="M8" s="1">
        <v>54.54545454545454</v>
      </c>
      <c r="N8" s="1">
        <v>37.5</v>
      </c>
      <c r="O8" s="1">
        <v>4.5</v>
      </c>
      <c r="P8" s="1">
        <v>0.95</v>
      </c>
    </row>
    <row r="9" spans="2:16" x14ac:dyDescent="0.2">
      <c r="B9">
        <v>8</v>
      </c>
      <c r="C9" s="1">
        <v>4.074702886247878</v>
      </c>
      <c r="D9" s="1">
        <v>95.925297113752123</v>
      </c>
      <c r="E9" s="1">
        <v>10.696095076400679</v>
      </c>
      <c r="F9" s="1">
        <v>0.41666666666666669</v>
      </c>
      <c r="G9" s="1">
        <v>4.7166666666666668</v>
      </c>
      <c r="H9" s="1" t="s">
        <v>28</v>
      </c>
      <c r="I9">
        <v>1</v>
      </c>
      <c r="J9">
        <v>1</v>
      </c>
      <c r="K9">
        <v>100</v>
      </c>
      <c r="L9">
        <v>9</v>
      </c>
      <c r="M9">
        <v>0</v>
      </c>
      <c r="N9" s="1">
        <v>0</v>
      </c>
      <c r="O9" t="s">
        <v>28</v>
      </c>
      <c r="P9">
        <v>1.44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Worm 1</vt:lpstr>
      <vt:lpstr>Worm 2</vt:lpstr>
      <vt:lpstr>Worm 3</vt:lpstr>
      <vt:lpstr>Worm 4</vt:lpstr>
      <vt:lpstr>Worm 5</vt:lpstr>
      <vt:lpstr>Worm 6</vt:lpstr>
      <vt:lpstr>Worm 7</vt:lpstr>
      <vt:lpstr>Worm 8</vt:lpstr>
      <vt:lpstr>Compiled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2025-05-23T20:11:02Z</dcterms:modified>
</cp:coreProperties>
</file>