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Library/CloudStorage/Box-Box/Lab_Hallem/Ruhi/Manuscripts - Me/2025/Patel et al 2025/Final data for GitHub/Figure 5/Fig. 5G-L wild type vs Ss-cat-2 mutants on rat skin/"/>
    </mc:Choice>
  </mc:AlternateContent>
  <xr:revisionPtr revIDLastSave="0" documentId="13_ncr:1_{7CD2B545-6E1B-5344-AFB1-075869D03E74}" xr6:coauthVersionLast="47" xr6:coauthVersionMax="47" xr10:uidLastSave="{00000000-0000-0000-0000-000000000000}"/>
  <bookViews>
    <workbookView xWindow="0" yWindow="500" windowWidth="28800" windowHeight="16380" activeTab="7" xr2:uid="{E8647115-4527-472B-9C5C-A7FAAB6ACF7F}"/>
  </bookViews>
  <sheets>
    <sheet name="Worm 1" sheetId="11" r:id="rId1"/>
    <sheet name="Worm 2" sheetId="8" r:id="rId2"/>
    <sheet name="Worm 3" sheetId="9" r:id="rId3"/>
    <sheet name="Worm 4" sheetId="10" r:id="rId4"/>
    <sheet name="Worm 5" sheetId="3" r:id="rId5"/>
    <sheet name="Worm 6" sheetId="12" r:id="rId6"/>
    <sheet name="Worm 7" sheetId="13" r:id="rId7"/>
    <sheet name="Worm 8" sheetId="14" r:id="rId8"/>
    <sheet name="Compile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4" l="1"/>
  <c r="E4" i="14"/>
  <c r="E5" i="13"/>
  <c r="E6" i="13"/>
  <c r="E7" i="13"/>
  <c r="E8" i="13"/>
  <c r="E9" i="13"/>
  <c r="E10" i="13"/>
  <c r="E4" i="13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4" i="12"/>
  <c r="E5" i="3"/>
  <c r="E6" i="3"/>
  <c r="E7" i="3"/>
  <c r="E8" i="3"/>
  <c r="E4" i="3"/>
  <c r="E5" i="10"/>
  <c r="E4" i="10"/>
  <c r="E5" i="9"/>
  <c r="E4" i="9"/>
  <c r="E4" i="11"/>
  <c r="AF8" i="14" l="1"/>
  <c r="AF13" i="13"/>
  <c r="AH24" i="12"/>
  <c r="AF24" i="12"/>
  <c r="AF11" i="3"/>
  <c r="AF8" i="10"/>
  <c r="AH8" i="9"/>
  <c r="AF8" i="9"/>
  <c r="AF7" i="11"/>
  <c r="M5" i="13"/>
  <c r="M4" i="13"/>
  <c r="AO13" i="13" s="1"/>
  <c r="V4" i="13"/>
  <c r="V13" i="13" s="1"/>
  <c r="M5" i="12"/>
  <c r="M4" i="12"/>
  <c r="AO24" i="12" s="1"/>
  <c r="M4" i="9"/>
  <c r="R4" i="14"/>
  <c r="R8" i="14" s="1"/>
  <c r="D5" i="14"/>
  <c r="D4" i="14"/>
  <c r="AP8" i="14" s="1"/>
  <c r="R4" i="13"/>
  <c r="AH13" i="13" s="1"/>
  <c r="D5" i="13"/>
  <c r="D6" i="13"/>
  <c r="D7" i="13"/>
  <c r="D8" i="13"/>
  <c r="D9" i="13"/>
  <c r="D10" i="13"/>
  <c r="D4" i="13"/>
  <c r="R4" i="12"/>
  <c r="R24" i="12" s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4" i="12"/>
  <c r="R4" i="3"/>
  <c r="AH11" i="3" s="1"/>
  <c r="D5" i="3"/>
  <c r="D6" i="3"/>
  <c r="D7" i="3"/>
  <c r="D8" i="3"/>
  <c r="D4" i="3"/>
  <c r="AG8" i="14"/>
  <c r="AA8" i="14"/>
  <c r="Y8" i="14"/>
  <c r="V8" i="14"/>
  <c r="N8" i="14"/>
  <c r="M8" i="14"/>
  <c r="I8" i="14"/>
  <c r="AI8" i="14" s="1"/>
  <c r="AK8" i="14" s="1"/>
  <c r="F8" i="14"/>
  <c r="AG13" i="13"/>
  <c r="AA13" i="13"/>
  <c r="Y13" i="13"/>
  <c r="N13" i="13"/>
  <c r="AN13" i="13" s="1"/>
  <c r="I13" i="13"/>
  <c r="AI13" i="13" s="1"/>
  <c r="AK13" i="13" s="1"/>
  <c r="F13" i="13"/>
  <c r="AG24" i="12"/>
  <c r="AA24" i="12"/>
  <c r="Y24" i="12"/>
  <c r="V24" i="12"/>
  <c r="N24" i="12"/>
  <c r="AN24" i="12" s="1"/>
  <c r="M24" i="12"/>
  <c r="I24" i="12"/>
  <c r="F24" i="12"/>
  <c r="R4" i="10"/>
  <c r="AH8" i="10" s="1"/>
  <c r="D5" i="10"/>
  <c r="D4" i="10"/>
  <c r="AP8" i="10" s="1"/>
  <c r="R4" i="9"/>
  <c r="D5" i="9"/>
  <c r="D4" i="9"/>
  <c r="AP8" i="9" s="1"/>
  <c r="R4" i="11"/>
  <c r="AH7" i="11" s="1"/>
  <c r="D4" i="11"/>
  <c r="AP7" i="11" s="1"/>
  <c r="D8" i="14" l="1"/>
  <c r="AH8" i="14"/>
  <c r="M13" i="13"/>
  <c r="D13" i="13"/>
  <c r="AP13" i="13"/>
  <c r="R13" i="13"/>
  <c r="AB13" i="13" s="1"/>
  <c r="AE13" i="13" s="1"/>
  <c r="AP24" i="12"/>
  <c r="AP11" i="3"/>
  <c r="D24" i="12"/>
  <c r="AB8" i="14"/>
  <c r="AE8" i="14" s="1"/>
  <c r="AL8" i="14"/>
  <c r="AM8" i="14" s="1"/>
  <c r="AL13" i="13"/>
  <c r="AM13" i="13" s="1"/>
  <c r="AL24" i="12"/>
  <c r="AM24" i="12" s="1"/>
  <c r="AB24" i="12"/>
  <c r="AC24" i="12" s="1"/>
  <c r="AD24" i="12" s="1"/>
  <c r="AI24" i="12"/>
  <c r="AK24" i="12" s="1"/>
  <c r="AC8" i="14" l="1"/>
  <c r="AD8" i="14" s="1"/>
  <c r="AC13" i="13"/>
  <c r="AD13" i="13" s="1"/>
  <c r="AE24" i="12"/>
  <c r="AG7" i="11"/>
  <c r="AA7" i="11"/>
  <c r="Y7" i="11"/>
  <c r="V7" i="11"/>
  <c r="R7" i="11"/>
  <c r="N7" i="11"/>
  <c r="M7" i="11"/>
  <c r="I7" i="11"/>
  <c r="F7" i="11"/>
  <c r="D7" i="11"/>
  <c r="AG8" i="10"/>
  <c r="AA8" i="10"/>
  <c r="Y8" i="10"/>
  <c r="V8" i="10"/>
  <c r="R8" i="10"/>
  <c r="N8" i="10"/>
  <c r="M8" i="10"/>
  <c r="I8" i="10"/>
  <c r="F8" i="10"/>
  <c r="D8" i="10"/>
  <c r="AG8" i="9"/>
  <c r="AA8" i="9"/>
  <c r="Y8" i="9"/>
  <c r="V8" i="9"/>
  <c r="R8" i="9"/>
  <c r="N8" i="9"/>
  <c r="AN8" i="9" s="1"/>
  <c r="M8" i="9"/>
  <c r="I8" i="9"/>
  <c r="F8" i="9"/>
  <c r="D8" i="9"/>
  <c r="F11" i="3"/>
  <c r="AG11" i="3"/>
  <c r="AA11" i="3"/>
  <c r="Y11" i="3"/>
  <c r="V11" i="3"/>
  <c r="R11" i="3"/>
  <c r="M11" i="3"/>
  <c r="N11" i="3"/>
  <c r="I11" i="3"/>
  <c r="AI11" i="3" s="1"/>
  <c r="AK11" i="3" s="1"/>
  <c r="D11" i="3"/>
  <c r="AL7" i="11" l="1"/>
  <c r="AM7" i="11" s="1"/>
  <c r="AL11" i="3"/>
  <c r="AM11" i="3" s="1"/>
  <c r="AB8" i="10"/>
  <c r="AC8" i="10" s="1"/>
  <c r="AD8" i="10" s="1"/>
  <c r="AL8" i="10"/>
  <c r="AM8" i="10" s="1"/>
  <c r="AB8" i="9"/>
  <c r="AC8" i="9" s="1"/>
  <c r="AD8" i="9" s="1"/>
  <c r="AL8" i="9"/>
  <c r="AM8" i="9" s="1"/>
  <c r="AB7" i="11"/>
  <c r="AC7" i="11" s="1"/>
  <c r="AD7" i="11" s="1"/>
  <c r="AI7" i="11"/>
  <c r="AK7" i="11" s="1"/>
  <c r="AI8" i="10"/>
  <c r="AK8" i="10" s="1"/>
  <c r="AI8" i="9"/>
  <c r="AK8" i="9" s="1"/>
  <c r="AB11" i="3"/>
  <c r="AE11" i="3" s="1"/>
  <c r="AE7" i="11" l="1"/>
  <c r="AC11" i="3"/>
  <c r="AD11" i="3" s="1"/>
  <c r="AE8" i="10"/>
  <c r="AE8" i="9"/>
</calcChain>
</file>

<file path=xl/sharedStrings.xml><?xml version="1.0" encoding="utf-8"?>
<sst xmlns="http://schemas.openxmlformats.org/spreadsheetml/2006/main" count="346" uniqueCount="36">
  <si>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</si>
  <si>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</si>
  <si>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</si>
  <si>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</si>
  <si>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</si>
  <si>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</si>
  <si>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</si>
  <si>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</si>
  <si>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</si>
  <si>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</si>
  <si>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</si>
  <si>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Time to successful completion</t>
  </si>
  <si>
    <t>Total number of attempts</t>
  </si>
  <si>
    <t>Number of aborted attempts</t>
  </si>
  <si>
    <t>Worm ID</t>
  </si>
  <si>
    <t>Not visible in crevice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</si>
  <si>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</si>
  <si>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</si>
  <si>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</si>
  <si>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</si>
  <si>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</si>
  <si>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</si>
  <si>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</si>
  <si>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</si>
  <si>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</si>
  <si>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</si>
  <si>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</si>
  <si>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</si>
  <si>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Two worms crawled over each other; exclude.</t>
  </si>
  <si>
    <t>N/A</t>
  </si>
  <si>
    <t>Number of 
pushing bouts and punctures</t>
  </si>
  <si>
    <t xml:space="preserve">% of 
reversals preceeded by a push/puncture </t>
  </si>
  <si>
    <t>Average reversal time after
 a push or puncture</t>
  </si>
  <si>
    <t>Average push 
bout duration</t>
  </si>
  <si>
    <t>Bout duration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</si>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</sst>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609B-3B56-5140-A025-141DE9A2F69E}">
  <dimension ref="B2:AP10"/>
  <sheetViews>
    <sheetView zoomScale="50" workbookViewId="0">
      <selection activeCell="AF2" sqref="AF2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bestFit="1" customWidth="1"/>
    <col min="40" max="40" width="29.1640625" bestFit="1" customWidth="1"/>
    <col min="41" max="41" width="27.5" bestFit="1" customWidth="1"/>
    <col min="42" max="42" width="19.5" bestFit="1" customWidth="1"/>
  </cols>
  <sheetData>
    <row r="2" spans="2:42" ht="81" customHeight="1" x14ac:dyDescent="0.2">
      <c r="B2" s="37" t="s">
        <v>0</v>
      </c>
      <c r="C2" s="38"/>
      <c r="D2" s="38"/>
      <c r="E2" s="38"/>
      <c r="F2" s="39"/>
      <c r="G2" s="3"/>
      <c r="H2" s="40" t="s">
        <v>4</v>
      </c>
      <c r="I2" s="41"/>
      <c r="J2" s="3"/>
      <c r="K2" s="42" t="s">
        <v>16</v>
      </c>
      <c r="L2" s="43"/>
      <c r="M2" s="43"/>
      <c r="N2" s="44"/>
      <c r="O2" s="3"/>
      <c r="P2" s="45" t="s">
        <v>7</v>
      </c>
      <c r="Q2" s="46"/>
      <c r="R2" s="47"/>
      <c r="S2" s="3"/>
      <c r="T2" s="48" t="s">
        <v>15</v>
      </c>
      <c r="U2" s="49"/>
      <c r="V2" s="50"/>
      <c r="W2" s="3"/>
      <c r="X2" s="35" t="s">
        <v>8</v>
      </c>
      <c r="Y2" s="36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30</v>
      </c>
      <c r="AM2" s="6" t="s">
        <v>23</v>
      </c>
      <c r="AN2" s="5" t="s">
        <v>31</v>
      </c>
      <c r="AO2" s="5" t="s">
        <v>32</v>
      </c>
      <c r="AP2" s="5" t="s">
        <v>33</v>
      </c>
    </row>
    <row r="3" spans="2:42" s="20" customFormat="1" ht="24" x14ac:dyDescent="0.3">
      <c r="B3" s="14" t="s">
        <v>1</v>
      </c>
      <c r="C3" s="15" t="s">
        <v>2</v>
      </c>
      <c r="D3" s="15" t="s">
        <v>3</v>
      </c>
      <c r="E3" s="34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ht="24" x14ac:dyDescent="0.3">
      <c r="B4" s="9">
        <v>9</v>
      </c>
      <c r="C4" s="7">
        <v>9</v>
      </c>
      <c r="D4" s="7">
        <f>(C4-B4)+1</f>
        <v>1</v>
      </c>
      <c r="E4" s="7">
        <f>D4/2</f>
        <v>0.5</v>
      </c>
      <c r="F4" s="10">
        <v>1</v>
      </c>
      <c r="H4" s="9">
        <v>59</v>
      </c>
      <c r="I4" s="10">
        <v>1</v>
      </c>
      <c r="K4" s="9" t="s">
        <v>29</v>
      </c>
      <c r="L4" s="7" t="s">
        <v>29</v>
      </c>
      <c r="M4" s="7">
        <v>0</v>
      </c>
      <c r="N4" s="10">
        <v>0</v>
      </c>
      <c r="P4" s="9">
        <v>60</v>
      </c>
      <c r="Q4" s="7">
        <v>71</v>
      </c>
      <c r="R4" s="10">
        <f>(Q4-P4)+1</f>
        <v>12</v>
      </c>
      <c r="T4" s="9"/>
      <c r="V4" s="10"/>
      <c r="X4" s="9">
        <v>72</v>
      </c>
      <c r="Y4" s="10">
        <v>1</v>
      </c>
      <c r="AA4" s="7">
        <v>72</v>
      </c>
      <c r="AC4" s="8"/>
      <c r="AD4" s="8"/>
      <c r="AE4" s="8"/>
      <c r="AF4" s="8"/>
      <c r="AG4" s="8"/>
      <c r="AH4" s="8"/>
    </row>
    <row r="5" spans="2:42" s="7" customFormat="1" ht="24" x14ac:dyDescent="0.3">
      <c r="B5" s="11"/>
      <c r="C5" s="12"/>
      <c r="D5" s="12"/>
      <c r="E5" s="12"/>
      <c r="F5" s="13"/>
      <c r="H5" s="11"/>
      <c r="I5" s="13"/>
      <c r="K5" s="11"/>
      <c r="L5" s="12"/>
      <c r="M5" s="12"/>
      <c r="N5" s="13"/>
      <c r="P5" s="11"/>
      <c r="Q5" s="12"/>
      <c r="R5" s="13"/>
      <c r="T5" s="11"/>
      <c r="U5" s="12"/>
      <c r="V5" s="13"/>
      <c r="X5" s="11"/>
      <c r="Y5" s="13"/>
      <c r="AC5" s="8"/>
      <c r="AD5" s="8"/>
      <c r="AE5" s="8"/>
      <c r="AF5" s="8"/>
      <c r="AG5" s="8"/>
      <c r="AH5" s="8"/>
    </row>
    <row r="7" spans="2:42" s="7" customFormat="1" ht="24" x14ac:dyDescent="0.3">
      <c r="D7" s="7">
        <f>SUM(D4:D5)</f>
        <v>1</v>
      </c>
      <c r="F7" s="7">
        <f>SUM(F4:F5)</f>
        <v>1</v>
      </c>
      <c r="I7" s="7">
        <f>SUM(I4:I5)</f>
        <v>1</v>
      </c>
      <c r="M7" s="7">
        <f>SUM(M4:M5)</f>
        <v>0</v>
      </c>
      <c r="N7" s="7">
        <f>SUM(N4:N5)</f>
        <v>0</v>
      </c>
      <c r="R7" s="7">
        <f>SUM(R4:R5)</f>
        <v>12</v>
      </c>
      <c r="V7" s="7">
        <f>SUM(V4:V5)</f>
        <v>0</v>
      </c>
      <c r="Y7" s="7">
        <f>SUM(Y4:Y5)</f>
        <v>1</v>
      </c>
      <c r="AA7" s="7">
        <f>SUM(AA4:AA5)</f>
        <v>72</v>
      </c>
      <c r="AB7" s="7">
        <f>AA7-(R7+V7+Y7)</f>
        <v>59</v>
      </c>
      <c r="AC7" s="8">
        <f>((D7+I7)/AB7)*100</f>
        <v>3.3898305084745761</v>
      </c>
      <c r="AD7" s="8">
        <f>100-AC7</f>
        <v>96.610169491525426</v>
      </c>
      <c r="AE7" s="8">
        <f>(M7/AB7)*100</f>
        <v>0</v>
      </c>
      <c r="AF7" s="8">
        <f>B4/120</f>
        <v>7.4999999999999997E-2</v>
      </c>
      <c r="AG7" s="8">
        <f>H4/120</f>
        <v>0.49166666666666664</v>
      </c>
      <c r="AH7" s="8">
        <f>R4/120</f>
        <v>0.1</v>
      </c>
      <c r="AI7" s="7">
        <f>I7</f>
        <v>1</v>
      </c>
      <c r="AJ7" s="7">
        <v>0</v>
      </c>
      <c r="AK7" s="7">
        <f>(AJ7/AI7)*100</f>
        <v>0</v>
      </c>
      <c r="AL7" s="7">
        <f>F7+I7</f>
        <v>2</v>
      </c>
      <c r="AM7" s="7">
        <f>(SUM(F9:F10)/AL7)*100</f>
        <v>0</v>
      </c>
      <c r="AN7" s="8" t="s">
        <v>29</v>
      </c>
      <c r="AO7" s="7" t="s">
        <v>29</v>
      </c>
      <c r="AP7" s="7">
        <f>AVERAGE(D4)/2</f>
        <v>0.5</v>
      </c>
    </row>
    <row r="9" spans="2:42" ht="26" x14ac:dyDescent="0.3">
      <c r="B9" s="22" t="s">
        <v>26</v>
      </c>
      <c r="F9" s="7">
        <v>0</v>
      </c>
    </row>
    <row r="10" spans="2:42" ht="26" x14ac:dyDescent="0.3">
      <c r="B10" s="23" t="s">
        <v>27</v>
      </c>
      <c r="F10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51E1-2473-5A41-B59E-91AD0E6B8DF1}">
  <dimension ref="B2:AG2"/>
  <sheetViews>
    <sheetView zoomScale="109" workbookViewId="0">
      <selection activeCell="A2" sqref="A2"/>
    </sheetView>
  </sheetViews>
  <sheetFormatPr baseColWidth="10" defaultColWidth="8.83203125" defaultRowHeight="15" x14ac:dyDescent="0.2"/>
  <cols>
    <col min="29" max="33" width="8.83203125" style="1"/>
  </cols>
  <sheetData>
    <row r="2" spans="2:2" x14ac:dyDescent="0.2">
      <c r="B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6748-7497-D248-80A0-A9C9FE4D3D45}">
  <dimension ref="B2:AP11"/>
  <sheetViews>
    <sheetView zoomScale="50" workbookViewId="0">
      <selection activeCell="AF2" sqref="AF2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bestFit="1" customWidth="1"/>
    <col min="40" max="40" width="29.1640625" bestFit="1" customWidth="1"/>
    <col min="41" max="41" width="27.5" bestFit="1" customWidth="1"/>
    <col min="42" max="42" width="19.5" bestFit="1" customWidth="1"/>
  </cols>
  <sheetData>
    <row r="2" spans="2:42" ht="81" customHeight="1" x14ac:dyDescent="0.2">
      <c r="B2" s="37" t="s">
        <v>0</v>
      </c>
      <c r="C2" s="38"/>
      <c r="D2" s="38"/>
      <c r="E2" s="38"/>
      <c r="F2" s="39"/>
      <c r="G2" s="3"/>
      <c r="H2" s="40" t="s">
        <v>4</v>
      </c>
      <c r="I2" s="41"/>
      <c r="J2" s="3"/>
      <c r="K2" s="42" t="s">
        <v>16</v>
      </c>
      <c r="L2" s="43"/>
      <c r="M2" s="43"/>
      <c r="N2" s="44"/>
      <c r="O2" s="3"/>
      <c r="P2" s="45" t="s">
        <v>7</v>
      </c>
      <c r="Q2" s="46"/>
      <c r="R2" s="47"/>
      <c r="S2" s="3"/>
      <c r="T2" s="48" t="s">
        <v>15</v>
      </c>
      <c r="U2" s="49"/>
      <c r="V2" s="50"/>
      <c r="W2" s="3"/>
      <c r="X2" s="35" t="s">
        <v>8</v>
      </c>
      <c r="Y2" s="36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30</v>
      </c>
      <c r="AM2" s="6" t="s">
        <v>23</v>
      </c>
      <c r="AN2" s="5" t="s">
        <v>31</v>
      </c>
      <c r="AO2" s="5" t="s">
        <v>32</v>
      </c>
      <c r="AP2" s="5" t="s">
        <v>33</v>
      </c>
    </row>
    <row r="3" spans="2:42" s="20" customFormat="1" ht="24" x14ac:dyDescent="0.3">
      <c r="B3" s="14" t="s">
        <v>1</v>
      </c>
      <c r="C3" s="15" t="s">
        <v>2</v>
      </c>
      <c r="D3" s="15" t="s">
        <v>3</v>
      </c>
      <c r="E3" s="34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ht="24" x14ac:dyDescent="0.3">
      <c r="B4" s="9">
        <v>97</v>
      </c>
      <c r="C4" s="7">
        <v>97</v>
      </c>
      <c r="D4" s="7">
        <f>(C4-B4)+1</f>
        <v>1</v>
      </c>
      <c r="E4" s="7">
        <f>D4/2</f>
        <v>0.5</v>
      </c>
      <c r="F4" s="10">
        <v>1</v>
      </c>
      <c r="H4" s="9">
        <v>105</v>
      </c>
      <c r="I4" s="10">
        <v>1</v>
      </c>
      <c r="K4" s="24">
        <v>53</v>
      </c>
      <c r="L4" s="25">
        <v>54</v>
      </c>
      <c r="M4" s="25">
        <f>(L4-K4)+1</f>
        <v>2</v>
      </c>
      <c r="N4" s="26">
        <v>1</v>
      </c>
      <c r="P4" s="9">
        <v>106</v>
      </c>
      <c r="Q4" s="7">
        <v>117</v>
      </c>
      <c r="R4" s="10">
        <f>(Q4-P4)+1</f>
        <v>12</v>
      </c>
      <c r="T4" s="9"/>
      <c r="V4" s="10"/>
      <c r="X4" s="9">
        <v>118</v>
      </c>
      <c r="Y4" s="10">
        <v>1</v>
      </c>
      <c r="AA4" s="7">
        <v>118</v>
      </c>
      <c r="AC4" s="8"/>
      <c r="AD4" s="8"/>
      <c r="AE4" s="8"/>
      <c r="AF4" s="8"/>
      <c r="AG4" s="8"/>
      <c r="AH4" s="8"/>
    </row>
    <row r="5" spans="2:42" s="7" customFormat="1" ht="24" x14ac:dyDescent="0.3">
      <c r="B5" s="9">
        <v>102</v>
      </c>
      <c r="C5" s="7">
        <v>104</v>
      </c>
      <c r="D5" s="7">
        <f>(C5-B5)+1</f>
        <v>3</v>
      </c>
      <c r="E5" s="7">
        <f>D5/2</f>
        <v>1.5</v>
      </c>
      <c r="F5" s="10">
        <v>1</v>
      </c>
      <c r="H5" s="9"/>
      <c r="I5" s="10"/>
      <c r="K5" s="9"/>
      <c r="N5" s="10"/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ht="24" x14ac:dyDescent="0.3">
      <c r="B6" s="11"/>
      <c r="C6" s="12"/>
      <c r="D6" s="12"/>
      <c r="E6" s="12"/>
      <c r="F6" s="13"/>
      <c r="H6" s="11"/>
      <c r="I6" s="13"/>
      <c r="K6" s="11"/>
      <c r="L6" s="12"/>
      <c r="M6" s="12"/>
      <c r="N6" s="13"/>
      <c r="P6" s="11"/>
      <c r="Q6" s="12"/>
      <c r="R6" s="13"/>
      <c r="T6" s="11"/>
      <c r="U6" s="12"/>
      <c r="V6" s="13"/>
      <c r="X6" s="11"/>
      <c r="Y6" s="13"/>
      <c r="AC6" s="8"/>
      <c r="AD6" s="8"/>
      <c r="AE6" s="8"/>
      <c r="AF6" s="8"/>
      <c r="AG6" s="8"/>
      <c r="AH6" s="8"/>
    </row>
    <row r="8" spans="2:42" s="7" customFormat="1" ht="24" x14ac:dyDescent="0.3">
      <c r="D8" s="7">
        <f>SUM(D4:D6)</f>
        <v>4</v>
      </c>
      <c r="F8" s="7">
        <f>SUM(F4:F6)</f>
        <v>2</v>
      </c>
      <c r="I8" s="7">
        <f>SUM(I4:I6)</f>
        <v>1</v>
      </c>
      <c r="M8" s="7">
        <f>SUM(M4:M6)</f>
        <v>2</v>
      </c>
      <c r="N8" s="7">
        <f>SUM(N4:N6)</f>
        <v>1</v>
      </c>
      <c r="R8" s="7">
        <f>SUM(R4:R6)</f>
        <v>12</v>
      </c>
      <c r="V8" s="7">
        <f>SUM(V4:V6)</f>
        <v>0</v>
      </c>
      <c r="Y8" s="7">
        <f>SUM(Y4:Y6)</f>
        <v>1</v>
      </c>
      <c r="AA8" s="7">
        <f>SUM(AA4:AA6)</f>
        <v>118</v>
      </c>
      <c r="AB8" s="7">
        <f>AA8-(R8+V8+Y8)</f>
        <v>105</v>
      </c>
      <c r="AC8" s="8">
        <f>((D8+I8)/AB8)*100</f>
        <v>4.7619047619047619</v>
      </c>
      <c r="AD8" s="8">
        <f>100-AC8</f>
        <v>95.238095238095241</v>
      </c>
      <c r="AE8" s="8">
        <f>(M8/AB8)*100</f>
        <v>1.9047619047619049</v>
      </c>
      <c r="AF8" s="8">
        <f>B4/120</f>
        <v>0.80833333333333335</v>
      </c>
      <c r="AG8" s="8">
        <f>H4/120</f>
        <v>0.875</v>
      </c>
      <c r="AH8" s="8">
        <f>R4/120</f>
        <v>0.1</v>
      </c>
      <c r="AI8" s="7">
        <f>I8</f>
        <v>1</v>
      </c>
      <c r="AJ8" s="7">
        <v>0</v>
      </c>
      <c r="AK8" s="7">
        <f>(AJ8/AI8)*100</f>
        <v>0</v>
      </c>
      <c r="AL8" s="7">
        <f>F8+I8</f>
        <v>3</v>
      </c>
      <c r="AM8" s="7">
        <f>(SUM(F10:F11)/AL8)*100</f>
        <v>0</v>
      </c>
      <c r="AN8" s="8">
        <f>(SUM(F10:F11)/N8)*100</f>
        <v>0</v>
      </c>
      <c r="AO8" s="7" t="s">
        <v>29</v>
      </c>
      <c r="AP8" s="8">
        <f>AVERAGE(D4:D5)/2</f>
        <v>1</v>
      </c>
    </row>
    <row r="10" spans="2:42" ht="26" x14ac:dyDescent="0.3">
      <c r="B10" s="22" t="s">
        <v>26</v>
      </c>
      <c r="F10" s="7">
        <v>0</v>
      </c>
    </row>
    <row r="11" spans="2:42" ht="26" x14ac:dyDescent="0.3">
      <c r="B11" s="23" t="s">
        <v>27</v>
      </c>
      <c r="F11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C91D-DBE5-904B-A819-CAEAFFCFB936}">
  <dimension ref="B2:AP11"/>
  <sheetViews>
    <sheetView zoomScale="50" workbookViewId="0">
      <selection activeCell="AF2" sqref="AF2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bestFit="1" customWidth="1"/>
    <col min="40" max="40" width="29.1640625" bestFit="1" customWidth="1"/>
    <col min="41" max="41" width="27.5" bestFit="1" customWidth="1"/>
    <col min="42" max="42" width="19.5" bestFit="1" customWidth="1"/>
  </cols>
  <sheetData>
    <row r="2" spans="2:42" ht="81" customHeight="1" x14ac:dyDescent="0.2">
      <c r="B2" s="37" t="s">
        <v>0</v>
      </c>
      <c r="C2" s="38"/>
      <c r="D2" s="38"/>
      <c r="E2" s="38"/>
      <c r="F2" s="39"/>
      <c r="G2" s="3"/>
      <c r="H2" s="40" t="s">
        <v>4</v>
      </c>
      <c r="I2" s="41"/>
      <c r="J2" s="3"/>
      <c r="K2" s="42" t="s">
        <v>16</v>
      </c>
      <c r="L2" s="43"/>
      <c r="M2" s="43"/>
      <c r="N2" s="44"/>
      <c r="O2" s="3"/>
      <c r="P2" s="45" t="s">
        <v>7</v>
      </c>
      <c r="Q2" s="46"/>
      <c r="R2" s="47"/>
      <c r="S2" s="3"/>
      <c r="T2" s="48" t="s">
        <v>15</v>
      </c>
      <c r="U2" s="49"/>
      <c r="V2" s="50"/>
      <c r="W2" s="3"/>
      <c r="X2" s="35" t="s">
        <v>8</v>
      </c>
      <c r="Y2" s="36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30</v>
      </c>
      <c r="AM2" s="6" t="s">
        <v>23</v>
      </c>
      <c r="AN2" s="5" t="s">
        <v>31</v>
      </c>
      <c r="AO2" s="5" t="s">
        <v>32</v>
      </c>
      <c r="AP2" s="5" t="s">
        <v>33</v>
      </c>
    </row>
    <row r="3" spans="2:42" s="20" customFormat="1" ht="24" x14ac:dyDescent="0.3">
      <c r="B3" s="14" t="s">
        <v>1</v>
      </c>
      <c r="C3" s="15" t="s">
        <v>2</v>
      </c>
      <c r="D3" s="15" t="s">
        <v>3</v>
      </c>
      <c r="E3" s="34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ht="24" x14ac:dyDescent="0.3">
      <c r="B4" s="9">
        <v>68</v>
      </c>
      <c r="C4" s="7">
        <v>69</v>
      </c>
      <c r="D4" s="7">
        <f>(C4-B4)+1</f>
        <v>2</v>
      </c>
      <c r="E4" s="7">
        <f>D4/2</f>
        <v>1</v>
      </c>
      <c r="F4" s="10">
        <v>1</v>
      </c>
      <c r="H4" s="9">
        <v>238</v>
      </c>
      <c r="I4" s="10">
        <v>1</v>
      </c>
      <c r="K4" s="9" t="s">
        <v>29</v>
      </c>
      <c r="L4" s="7" t="s">
        <v>29</v>
      </c>
      <c r="M4" s="7">
        <v>0</v>
      </c>
      <c r="N4" s="10">
        <v>0</v>
      </c>
      <c r="P4" s="9">
        <v>239</v>
      </c>
      <c r="Q4" s="7">
        <v>255</v>
      </c>
      <c r="R4" s="10">
        <f>(Q4-P4)+1</f>
        <v>17</v>
      </c>
      <c r="T4" s="9"/>
      <c r="V4" s="10"/>
      <c r="X4" s="9">
        <v>256</v>
      </c>
      <c r="Y4" s="10">
        <v>1</v>
      </c>
      <c r="AA4" s="7">
        <v>256</v>
      </c>
      <c r="AC4" s="8"/>
      <c r="AD4" s="8"/>
      <c r="AE4" s="8"/>
      <c r="AF4" s="8"/>
      <c r="AG4" s="8"/>
      <c r="AH4" s="8"/>
    </row>
    <row r="5" spans="2:42" s="7" customFormat="1" ht="24" x14ac:dyDescent="0.3">
      <c r="B5" s="9">
        <v>233</v>
      </c>
      <c r="C5" s="7">
        <v>237</v>
      </c>
      <c r="D5" s="7">
        <f>(C5-B5)+1</f>
        <v>5</v>
      </c>
      <c r="E5" s="7">
        <f>D5/2</f>
        <v>2.5</v>
      </c>
      <c r="F5" s="10">
        <v>1</v>
      </c>
      <c r="H5" s="9"/>
      <c r="I5" s="10"/>
      <c r="K5" s="9"/>
      <c r="N5" s="10"/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ht="24" x14ac:dyDescent="0.3">
      <c r="B6" s="11"/>
      <c r="C6" s="12"/>
      <c r="D6" s="12"/>
      <c r="E6" s="12"/>
      <c r="F6" s="13"/>
      <c r="H6" s="11"/>
      <c r="I6" s="13"/>
      <c r="K6" s="11"/>
      <c r="L6" s="12"/>
      <c r="M6" s="12"/>
      <c r="N6" s="13"/>
      <c r="P6" s="11"/>
      <c r="Q6" s="12"/>
      <c r="R6" s="13"/>
      <c r="T6" s="11"/>
      <c r="U6" s="12"/>
      <c r="V6" s="13"/>
      <c r="X6" s="11"/>
      <c r="Y6" s="13"/>
      <c r="AC6" s="8"/>
      <c r="AD6" s="8"/>
      <c r="AE6" s="8"/>
      <c r="AF6" s="8"/>
      <c r="AG6" s="8"/>
      <c r="AH6" s="8"/>
    </row>
    <row r="8" spans="2:42" s="7" customFormat="1" ht="24" x14ac:dyDescent="0.3">
      <c r="D8" s="7">
        <f>SUM(D4:D6)</f>
        <v>7</v>
      </c>
      <c r="F8" s="7">
        <f>SUM(F4:F6)</f>
        <v>2</v>
      </c>
      <c r="I8" s="7">
        <f>SUM(I4:I6)</f>
        <v>1</v>
      </c>
      <c r="M8" s="7">
        <f>SUM(M4:M6)</f>
        <v>0</v>
      </c>
      <c r="N8" s="7">
        <f>SUM(N4:N6)</f>
        <v>0</v>
      </c>
      <c r="R8" s="7">
        <f>SUM(R4:R6)</f>
        <v>17</v>
      </c>
      <c r="V8" s="7">
        <f>SUM(V4:V6)</f>
        <v>0</v>
      </c>
      <c r="Y8" s="7">
        <f>SUM(Y4:Y6)</f>
        <v>1</v>
      </c>
      <c r="AA8" s="7">
        <f>SUM(AA4:AA6)</f>
        <v>256</v>
      </c>
      <c r="AB8" s="7">
        <f>AA8-(R8+V8+Y8)</f>
        <v>238</v>
      </c>
      <c r="AC8" s="8">
        <f>((D8+I8)/AB8)*100</f>
        <v>3.3613445378151261</v>
      </c>
      <c r="AD8" s="8">
        <f>100-AC8</f>
        <v>96.638655462184872</v>
      </c>
      <c r="AE8" s="8">
        <f>(M8/AB8)*100</f>
        <v>0</v>
      </c>
      <c r="AF8" s="8">
        <f>B4/120</f>
        <v>0.56666666666666665</v>
      </c>
      <c r="AG8" s="8">
        <f>H4/120</f>
        <v>1.9833333333333334</v>
      </c>
      <c r="AH8" s="8">
        <f>R4/120</f>
        <v>0.14166666666666666</v>
      </c>
      <c r="AI8" s="7">
        <f>I8</f>
        <v>1</v>
      </c>
      <c r="AJ8" s="7">
        <v>0</v>
      </c>
      <c r="AK8" s="7">
        <f>(AJ8/AI8)*100</f>
        <v>0</v>
      </c>
      <c r="AL8" s="7">
        <f>F8+I8</f>
        <v>3</v>
      </c>
      <c r="AM8" s="7">
        <f>(SUM(F10:F11)/AL8)*100</f>
        <v>0</v>
      </c>
      <c r="AN8" s="8" t="s">
        <v>29</v>
      </c>
      <c r="AO8" s="7" t="s">
        <v>29</v>
      </c>
      <c r="AP8" s="8">
        <f>AVERAGE(D4:D5)/2</f>
        <v>1.75</v>
      </c>
    </row>
    <row r="10" spans="2:42" ht="26" x14ac:dyDescent="0.3">
      <c r="B10" s="22" t="s">
        <v>26</v>
      </c>
      <c r="F10" s="7">
        <v>0</v>
      </c>
    </row>
    <row r="11" spans="2:42" ht="26" x14ac:dyDescent="0.3">
      <c r="B11" s="23" t="s">
        <v>27</v>
      </c>
      <c r="F11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P14"/>
  <sheetViews>
    <sheetView topLeftCell="A2" zoomScale="41" workbookViewId="0">
      <selection activeCell="AF2" sqref="AF2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5" bestFit="1" customWidth="1"/>
    <col min="39" max="39" width="29" bestFit="1" customWidth="1"/>
    <col min="40" max="40" width="28.5" bestFit="1" customWidth="1"/>
    <col min="41" max="41" width="26.83203125" bestFit="1" customWidth="1"/>
    <col min="42" max="42" width="18.83203125" bestFit="1" customWidth="1"/>
  </cols>
  <sheetData>
    <row r="2" spans="2:42" ht="81" customHeight="1" x14ac:dyDescent="0.2">
      <c r="B2" s="37" t="s">
        <v>0</v>
      </c>
      <c r="C2" s="38"/>
      <c r="D2" s="38"/>
      <c r="E2" s="38"/>
      <c r="F2" s="39"/>
      <c r="G2" s="3"/>
      <c r="H2" s="40" t="s">
        <v>4</v>
      </c>
      <c r="I2" s="41"/>
      <c r="J2" s="3"/>
      <c r="K2" s="42" t="s">
        <v>16</v>
      </c>
      <c r="L2" s="43"/>
      <c r="M2" s="43"/>
      <c r="N2" s="44"/>
      <c r="O2" s="3"/>
      <c r="P2" s="45" t="s">
        <v>7</v>
      </c>
      <c r="Q2" s="46"/>
      <c r="R2" s="47"/>
      <c r="S2" s="3"/>
      <c r="T2" s="48" t="s">
        <v>15</v>
      </c>
      <c r="U2" s="49"/>
      <c r="V2" s="50"/>
      <c r="W2" s="3"/>
      <c r="X2" s="35" t="s">
        <v>8</v>
      </c>
      <c r="Y2" s="36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30</v>
      </c>
      <c r="AM2" s="6" t="s">
        <v>23</v>
      </c>
      <c r="AN2" s="5" t="s">
        <v>31</v>
      </c>
      <c r="AO2" s="5" t="s">
        <v>32</v>
      </c>
      <c r="AP2" s="32" t="s">
        <v>33</v>
      </c>
    </row>
    <row r="3" spans="2:42" s="20" customFormat="1" ht="24" x14ac:dyDescent="0.3">
      <c r="B3" s="14" t="s">
        <v>1</v>
      </c>
      <c r="C3" s="15" t="s">
        <v>2</v>
      </c>
      <c r="D3" s="15" t="s">
        <v>3</v>
      </c>
      <c r="E3" s="34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ht="24" x14ac:dyDescent="0.3">
      <c r="B4" s="9">
        <v>1</v>
      </c>
      <c r="C4" s="7">
        <v>11</v>
      </c>
      <c r="D4" s="7">
        <f>(C4-B4)+1</f>
        <v>11</v>
      </c>
      <c r="E4" s="7">
        <f>D4/2</f>
        <v>5.5</v>
      </c>
      <c r="F4" s="10">
        <v>1</v>
      </c>
      <c r="H4" s="9">
        <v>36</v>
      </c>
      <c r="I4" s="10">
        <v>1</v>
      </c>
      <c r="K4" s="9"/>
      <c r="M4" s="7">
        <v>0</v>
      </c>
      <c r="N4" s="10">
        <v>0</v>
      </c>
      <c r="P4" s="9">
        <v>37</v>
      </c>
      <c r="Q4" s="7">
        <v>75</v>
      </c>
      <c r="R4" s="10">
        <f>(Q4-P4)+1</f>
        <v>39</v>
      </c>
      <c r="T4" s="9"/>
      <c r="V4" s="10"/>
      <c r="X4" s="9">
        <v>76</v>
      </c>
      <c r="Y4" s="10">
        <v>1</v>
      </c>
      <c r="AA4" s="7">
        <v>76</v>
      </c>
      <c r="AC4" s="8"/>
      <c r="AD4" s="8"/>
      <c r="AE4" s="8"/>
      <c r="AF4" s="8"/>
      <c r="AG4" s="8"/>
      <c r="AH4" s="8"/>
    </row>
    <row r="5" spans="2:42" s="7" customFormat="1" ht="24" x14ac:dyDescent="0.3">
      <c r="B5" s="9">
        <v>16</v>
      </c>
      <c r="C5" s="7">
        <v>17</v>
      </c>
      <c r="D5" s="7">
        <f t="shared" ref="D5:D8" si="0">(C5-B5)+1</f>
        <v>2</v>
      </c>
      <c r="E5" s="7">
        <f t="shared" ref="E5:E8" si="1">D5/2</f>
        <v>1</v>
      </c>
      <c r="F5" s="10">
        <v>1</v>
      </c>
      <c r="H5" s="9"/>
      <c r="I5" s="10"/>
      <c r="K5" s="9"/>
      <c r="N5" s="10"/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ht="24" x14ac:dyDescent="0.3">
      <c r="B6" s="9">
        <v>20</v>
      </c>
      <c r="C6" s="7">
        <v>20</v>
      </c>
      <c r="D6" s="7">
        <f t="shared" si="0"/>
        <v>1</v>
      </c>
      <c r="E6" s="7">
        <f t="shared" si="1"/>
        <v>0.5</v>
      </c>
      <c r="F6" s="10">
        <v>1</v>
      </c>
      <c r="H6" s="9"/>
      <c r="I6" s="10"/>
      <c r="K6" s="9"/>
      <c r="N6" s="10"/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</row>
    <row r="7" spans="2:42" s="7" customFormat="1" ht="24" x14ac:dyDescent="0.3">
      <c r="B7" s="9">
        <v>26</v>
      </c>
      <c r="C7" s="7">
        <v>30</v>
      </c>
      <c r="D7" s="7">
        <f t="shared" si="0"/>
        <v>5</v>
      </c>
      <c r="E7" s="7">
        <f t="shared" si="1"/>
        <v>2.5</v>
      </c>
      <c r="F7" s="10">
        <v>1</v>
      </c>
      <c r="H7" s="9"/>
      <c r="I7" s="10"/>
      <c r="K7" s="9"/>
      <c r="N7" s="10"/>
      <c r="P7" s="9"/>
      <c r="R7" s="10"/>
      <c r="T7" s="9"/>
      <c r="V7" s="10"/>
      <c r="X7" s="9"/>
      <c r="Y7" s="10"/>
      <c r="AC7" s="8"/>
      <c r="AD7" s="8"/>
      <c r="AE7" s="8"/>
      <c r="AF7" s="8"/>
      <c r="AG7" s="8"/>
      <c r="AH7" s="8"/>
    </row>
    <row r="8" spans="2:42" s="7" customFormat="1" ht="24" x14ac:dyDescent="0.3">
      <c r="B8" s="9">
        <v>32</v>
      </c>
      <c r="C8" s="7">
        <v>35</v>
      </c>
      <c r="D8" s="7">
        <f t="shared" si="0"/>
        <v>4</v>
      </c>
      <c r="E8" s="7">
        <f t="shared" si="1"/>
        <v>2</v>
      </c>
      <c r="F8" s="10">
        <v>1</v>
      </c>
      <c r="H8" s="9"/>
      <c r="I8" s="10"/>
      <c r="K8" s="9"/>
      <c r="N8" s="10"/>
      <c r="P8" s="9"/>
      <c r="R8" s="10"/>
      <c r="T8" s="9"/>
      <c r="V8" s="10"/>
      <c r="X8" s="9"/>
      <c r="Y8" s="10"/>
      <c r="AC8" s="8"/>
      <c r="AD8" s="8"/>
      <c r="AE8" s="8"/>
      <c r="AF8" s="8"/>
      <c r="AG8" s="8"/>
      <c r="AH8" s="8"/>
    </row>
    <row r="9" spans="2:42" s="7" customFormat="1" ht="24" x14ac:dyDescent="0.3">
      <c r="B9" s="11"/>
      <c r="C9" s="12"/>
      <c r="D9" s="12"/>
      <c r="E9" s="12"/>
      <c r="F9" s="13"/>
      <c r="H9" s="11"/>
      <c r="I9" s="13"/>
      <c r="K9" s="11"/>
      <c r="L9" s="12"/>
      <c r="M9" s="12"/>
      <c r="N9" s="13"/>
      <c r="P9" s="11"/>
      <c r="Q9" s="12"/>
      <c r="R9" s="13"/>
      <c r="T9" s="11"/>
      <c r="U9" s="12"/>
      <c r="V9" s="13"/>
      <c r="X9" s="11"/>
      <c r="Y9" s="13"/>
      <c r="AC9" s="8"/>
      <c r="AD9" s="8"/>
      <c r="AE9" s="8"/>
      <c r="AF9" s="8"/>
      <c r="AG9" s="8"/>
      <c r="AH9" s="8"/>
    </row>
    <row r="11" spans="2:42" s="7" customFormat="1" ht="24" x14ac:dyDescent="0.3">
      <c r="D11" s="7">
        <f>SUM(D4:D9)</f>
        <v>23</v>
      </c>
      <c r="F11" s="7">
        <f>SUM(F4:F9)</f>
        <v>5</v>
      </c>
      <c r="I11" s="7">
        <f>SUM(I4:I9)</f>
        <v>1</v>
      </c>
      <c r="M11" s="7">
        <f>SUM(M4:M9)</f>
        <v>0</v>
      </c>
      <c r="N11" s="7">
        <f>SUM(N4:N9)</f>
        <v>0</v>
      </c>
      <c r="R11" s="7">
        <f>SUM(R4:R9)</f>
        <v>39</v>
      </c>
      <c r="V11" s="7">
        <f>SUM(V4:V9)</f>
        <v>0</v>
      </c>
      <c r="Y11" s="7">
        <f>SUM(Y4:Y9)</f>
        <v>1</v>
      </c>
      <c r="AA11" s="7">
        <f>SUM(AA4:AA9)</f>
        <v>76</v>
      </c>
      <c r="AB11" s="7">
        <f>AA11-(R11+V11+Y11)</f>
        <v>36</v>
      </c>
      <c r="AC11" s="8">
        <f>((D11+I11)/AB11)*100</f>
        <v>66.666666666666657</v>
      </c>
      <c r="AD11" s="8">
        <f>100-AC11</f>
        <v>33.333333333333343</v>
      </c>
      <c r="AE11" s="8">
        <f>(M11/AB11)*100</f>
        <v>0</v>
      </c>
      <c r="AF11" s="8">
        <f>B4/120</f>
        <v>8.3333333333333332E-3</v>
      </c>
      <c r="AG11" s="8">
        <f>H4/120</f>
        <v>0.3</v>
      </c>
      <c r="AH11" s="8">
        <f>R4/120</f>
        <v>0.32500000000000001</v>
      </c>
      <c r="AI11" s="7">
        <f>I11</f>
        <v>1</v>
      </c>
      <c r="AJ11" s="7">
        <v>0</v>
      </c>
      <c r="AK11" s="7">
        <f>(AJ11/AI11)*100</f>
        <v>0</v>
      </c>
      <c r="AL11" s="7">
        <f>F11+I11</f>
        <v>6</v>
      </c>
      <c r="AM11" s="7">
        <f>(SUM(F13:F14)/AL11)*100</f>
        <v>0</v>
      </c>
      <c r="AN11" s="8" t="s">
        <v>29</v>
      </c>
      <c r="AO11" s="7" t="s">
        <v>29</v>
      </c>
      <c r="AP11" s="8">
        <f>AVERAGE(D4:D8)/2</f>
        <v>2.2999999999999998</v>
      </c>
    </row>
    <row r="13" spans="2:42" ht="26" x14ac:dyDescent="0.3">
      <c r="B13" s="22" t="s">
        <v>26</v>
      </c>
      <c r="F13" s="7">
        <v>0</v>
      </c>
    </row>
    <row r="14" spans="2:42" ht="26" x14ac:dyDescent="0.3">
      <c r="B14" s="23" t="s">
        <v>27</v>
      </c>
      <c r="F14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6A2C-B0CA-1D45-9155-46CF6AEF68D0}">
  <dimension ref="B2:AP27"/>
  <sheetViews>
    <sheetView zoomScale="50" workbookViewId="0">
      <selection activeCell="AF2" sqref="AF2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19.83203125" bestFit="1" customWidth="1"/>
    <col min="39" max="39" width="29" style="1" bestFit="1" customWidth="1"/>
    <col min="40" max="40" width="27" bestFit="1" customWidth="1"/>
    <col min="41" max="41" width="26.33203125" bestFit="1" customWidth="1"/>
    <col min="42" max="42" width="19.5" bestFit="1" customWidth="1"/>
  </cols>
  <sheetData>
    <row r="2" spans="2:42" ht="81" customHeight="1" x14ac:dyDescent="0.2">
      <c r="B2" s="37" t="s">
        <v>0</v>
      </c>
      <c r="C2" s="38"/>
      <c r="D2" s="38"/>
      <c r="E2" s="38"/>
      <c r="F2" s="39"/>
      <c r="G2" s="3"/>
      <c r="H2" s="40" t="s">
        <v>4</v>
      </c>
      <c r="I2" s="41"/>
      <c r="J2" s="3"/>
      <c r="K2" s="42" t="s">
        <v>16</v>
      </c>
      <c r="L2" s="43"/>
      <c r="M2" s="43"/>
      <c r="N2" s="44"/>
      <c r="O2" s="3"/>
      <c r="P2" s="45" t="s">
        <v>7</v>
      </c>
      <c r="Q2" s="46"/>
      <c r="R2" s="47"/>
      <c r="S2" s="3"/>
      <c r="T2" s="48" t="s">
        <v>15</v>
      </c>
      <c r="U2" s="49"/>
      <c r="V2" s="50"/>
      <c r="W2" s="3"/>
      <c r="X2" s="35" t="s">
        <v>8</v>
      </c>
      <c r="Y2" s="36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30</v>
      </c>
      <c r="AM2" s="5" t="s">
        <v>23</v>
      </c>
      <c r="AN2" s="5" t="s">
        <v>31</v>
      </c>
      <c r="AO2" s="32" t="s">
        <v>32</v>
      </c>
      <c r="AP2" s="32" t="s">
        <v>33</v>
      </c>
    </row>
    <row r="3" spans="2:42" s="20" customFormat="1" ht="24" x14ac:dyDescent="0.3">
      <c r="B3" s="14" t="s">
        <v>1</v>
      </c>
      <c r="C3" s="15" t="s">
        <v>2</v>
      </c>
      <c r="D3" s="15" t="s">
        <v>3</v>
      </c>
      <c r="E3" s="34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  <c r="AM3" s="21"/>
    </row>
    <row r="4" spans="2:42" s="7" customFormat="1" ht="24" x14ac:dyDescent="0.3">
      <c r="B4" s="9">
        <v>2</v>
      </c>
      <c r="C4" s="7">
        <v>2</v>
      </c>
      <c r="D4" s="7">
        <f>(C4-B4)+1</f>
        <v>1</v>
      </c>
      <c r="E4" s="7">
        <f>D4/2</f>
        <v>0.5</v>
      </c>
      <c r="F4" s="10">
        <v>1</v>
      </c>
      <c r="H4" s="9">
        <v>134</v>
      </c>
      <c r="I4" s="10">
        <v>1</v>
      </c>
      <c r="K4" s="27">
        <v>33</v>
      </c>
      <c r="L4" s="28">
        <v>35</v>
      </c>
      <c r="M4" s="28">
        <f>(L4-K4)+1</f>
        <v>3</v>
      </c>
      <c r="N4" s="29">
        <v>1</v>
      </c>
      <c r="P4" s="9">
        <v>135</v>
      </c>
      <c r="Q4" s="7">
        <v>165</v>
      </c>
      <c r="R4" s="10">
        <f>(Q4-P4)+1</f>
        <v>31</v>
      </c>
      <c r="T4" s="9"/>
      <c r="V4" s="10"/>
      <c r="X4" s="9">
        <v>166</v>
      </c>
      <c r="Y4" s="10">
        <v>1</v>
      </c>
      <c r="AA4" s="7">
        <v>166</v>
      </c>
      <c r="AC4" s="8"/>
      <c r="AD4" s="8"/>
      <c r="AE4" s="8"/>
      <c r="AF4" s="8"/>
      <c r="AG4" s="8"/>
      <c r="AH4" s="8"/>
      <c r="AM4" s="8"/>
    </row>
    <row r="5" spans="2:42" s="7" customFormat="1" ht="24" x14ac:dyDescent="0.3">
      <c r="B5" s="9">
        <v>7</v>
      </c>
      <c r="C5" s="7">
        <v>8</v>
      </c>
      <c r="D5" s="7">
        <f t="shared" ref="D5:D21" si="0">(C5-B5)+1</f>
        <v>2</v>
      </c>
      <c r="E5" s="7">
        <f t="shared" ref="E5:E21" si="1">D5/2</f>
        <v>1</v>
      </c>
      <c r="F5" s="10">
        <v>1</v>
      </c>
      <c r="H5" s="9"/>
      <c r="I5" s="10"/>
      <c r="K5" s="27">
        <v>59</v>
      </c>
      <c r="L5" s="28">
        <v>60</v>
      </c>
      <c r="M5" s="28">
        <f>(L5-K5)+1</f>
        <v>2</v>
      </c>
      <c r="N5" s="29">
        <v>1</v>
      </c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  <c r="AM5" s="8"/>
    </row>
    <row r="6" spans="2:42" s="7" customFormat="1" ht="24" x14ac:dyDescent="0.3">
      <c r="B6" s="9">
        <v>12</v>
      </c>
      <c r="C6" s="7">
        <v>15</v>
      </c>
      <c r="D6" s="7">
        <f t="shared" si="0"/>
        <v>4</v>
      </c>
      <c r="E6" s="7">
        <f t="shared" si="1"/>
        <v>2</v>
      </c>
      <c r="F6" s="10">
        <v>1</v>
      </c>
      <c r="H6" s="9"/>
      <c r="I6" s="10"/>
      <c r="K6" s="9"/>
      <c r="N6" s="10"/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  <c r="AM6" s="8"/>
    </row>
    <row r="7" spans="2:42" s="7" customFormat="1" ht="24" x14ac:dyDescent="0.3">
      <c r="B7" s="9">
        <v>19</v>
      </c>
      <c r="C7" s="7">
        <v>25</v>
      </c>
      <c r="D7" s="7">
        <f t="shared" si="0"/>
        <v>7</v>
      </c>
      <c r="E7" s="7">
        <f t="shared" si="1"/>
        <v>3.5</v>
      </c>
      <c r="F7" s="10">
        <v>1</v>
      </c>
      <c r="H7" s="9"/>
      <c r="I7" s="10"/>
      <c r="K7" s="9"/>
      <c r="N7" s="10"/>
      <c r="P7" s="9"/>
      <c r="R7" s="10"/>
      <c r="T7" s="9"/>
      <c r="V7" s="10"/>
      <c r="X7" s="9"/>
      <c r="Y7" s="10"/>
      <c r="AC7" s="8"/>
      <c r="AD7" s="8"/>
      <c r="AE7" s="8"/>
      <c r="AF7" s="8"/>
      <c r="AG7" s="8"/>
      <c r="AH7" s="8"/>
      <c r="AM7" s="8"/>
    </row>
    <row r="8" spans="2:42" s="7" customFormat="1" ht="24" x14ac:dyDescent="0.3">
      <c r="B8" s="9">
        <v>32</v>
      </c>
      <c r="C8" s="7">
        <v>32</v>
      </c>
      <c r="D8" s="7">
        <f t="shared" si="0"/>
        <v>1</v>
      </c>
      <c r="E8" s="7">
        <f t="shared" si="1"/>
        <v>0.5</v>
      </c>
      <c r="F8" s="10">
        <v>1</v>
      </c>
      <c r="H8" s="9"/>
      <c r="I8" s="10"/>
      <c r="K8" s="9"/>
      <c r="N8" s="10"/>
      <c r="P8" s="9"/>
      <c r="R8" s="10"/>
      <c r="T8" s="9"/>
      <c r="V8" s="10"/>
      <c r="X8" s="9"/>
      <c r="Y8" s="10"/>
      <c r="AC8" s="8"/>
      <c r="AD8" s="8"/>
      <c r="AE8" s="8"/>
      <c r="AF8" s="8"/>
      <c r="AG8" s="8"/>
      <c r="AH8" s="8"/>
      <c r="AM8" s="8"/>
    </row>
    <row r="9" spans="2:42" s="7" customFormat="1" ht="24" x14ac:dyDescent="0.3">
      <c r="B9" s="9">
        <v>44</v>
      </c>
      <c r="C9" s="7">
        <v>44</v>
      </c>
      <c r="D9" s="7">
        <f t="shared" si="0"/>
        <v>1</v>
      </c>
      <c r="E9" s="7">
        <f t="shared" si="1"/>
        <v>0.5</v>
      </c>
      <c r="F9" s="10">
        <v>1</v>
      </c>
      <c r="H9" s="9"/>
      <c r="I9" s="10"/>
      <c r="K9" s="9"/>
      <c r="N9" s="10"/>
      <c r="P9" s="9"/>
      <c r="R9" s="10"/>
      <c r="T9" s="9"/>
      <c r="V9" s="10"/>
      <c r="X9" s="9"/>
      <c r="Y9" s="10"/>
      <c r="AC9" s="8"/>
      <c r="AD9" s="8"/>
      <c r="AE9" s="8"/>
      <c r="AF9" s="8"/>
      <c r="AG9" s="8"/>
      <c r="AH9" s="8"/>
      <c r="AM9" s="8"/>
    </row>
    <row r="10" spans="2:42" s="7" customFormat="1" ht="24" x14ac:dyDescent="0.3">
      <c r="B10" s="9">
        <v>46</v>
      </c>
      <c r="C10" s="7">
        <v>49</v>
      </c>
      <c r="D10" s="7">
        <f t="shared" si="0"/>
        <v>4</v>
      </c>
      <c r="E10" s="7">
        <f t="shared" si="1"/>
        <v>2</v>
      </c>
      <c r="F10" s="10">
        <v>1</v>
      </c>
      <c r="H10" s="9"/>
      <c r="I10" s="10"/>
      <c r="K10" s="9"/>
      <c r="N10" s="10"/>
      <c r="P10" s="9"/>
      <c r="R10" s="10"/>
      <c r="T10" s="9"/>
      <c r="V10" s="10"/>
      <c r="X10" s="9"/>
      <c r="Y10" s="10"/>
      <c r="AC10" s="8"/>
      <c r="AD10" s="8"/>
      <c r="AE10" s="8"/>
      <c r="AF10" s="8"/>
      <c r="AG10" s="8"/>
      <c r="AH10" s="8"/>
      <c r="AM10" s="8"/>
    </row>
    <row r="11" spans="2:42" s="7" customFormat="1" ht="24" x14ac:dyDescent="0.3">
      <c r="B11" s="9">
        <v>56</v>
      </c>
      <c r="C11" s="7">
        <v>58</v>
      </c>
      <c r="D11" s="7">
        <f t="shared" si="0"/>
        <v>3</v>
      </c>
      <c r="E11" s="7">
        <f t="shared" si="1"/>
        <v>1.5</v>
      </c>
      <c r="F11" s="10">
        <v>1</v>
      </c>
      <c r="H11" s="9"/>
      <c r="I11" s="10"/>
      <c r="K11" s="9"/>
      <c r="N11" s="10"/>
      <c r="P11" s="9"/>
      <c r="R11" s="10"/>
      <c r="T11" s="9"/>
      <c r="V11" s="10"/>
      <c r="X11" s="9"/>
      <c r="Y11" s="10"/>
      <c r="AC11" s="8"/>
      <c r="AD11" s="8"/>
      <c r="AE11" s="8"/>
      <c r="AF11" s="8"/>
      <c r="AG11" s="8"/>
      <c r="AH11" s="8"/>
      <c r="AM11" s="8"/>
    </row>
    <row r="12" spans="2:42" s="7" customFormat="1" ht="24" x14ac:dyDescent="0.3">
      <c r="B12" s="9">
        <v>61</v>
      </c>
      <c r="C12" s="7">
        <v>62</v>
      </c>
      <c r="D12" s="7">
        <f t="shared" si="0"/>
        <v>2</v>
      </c>
      <c r="E12" s="7">
        <f t="shared" si="1"/>
        <v>1</v>
      </c>
      <c r="F12" s="10">
        <v>1</v>
      </c>
      <c r="H12" s="9"/>
      <c r="I12" s="10"/>
      <c r="K12" s="9"/>
      <c r="N12" s="10"/>
      <c r="P12" s="9"/>
      <c r="R12" s="10"/>
      <c r="T12" s="9"/>
      <c r="V12" s="10"/>
      <c r="X12" s="9"/>
      <c r="Y12" s="10"/>
      <c r="AC12" s="8"/>
      <c r="AD12" s="8"/>
      <c r="AE12" s="8"/>
      <c r="AF12" s="8"/>
      <c r="AG12" s="8"/>
      <c r="AH12" s="8"/>
      <c r="AM12" s="8"/>
    </row>
    <row r="13" spans="2:42" s="7" customFormat="1" ht="24" x14ac:dyDescent="0.3">
      <c r="B13" s="9">
        <v>64</v>
      </c>
      <c r="C13" s="7">
        <v>64</v>
      </c>
      <c r="D13" s="7">
        <f t="shared" si="0"/>
        <v>1</v>
      </c>
      <c r="E13" s="7">
        <f t="shared" si="1"/>
        <v>0.5</v>
      </c>
      <c r="F13" s="10">
        <v>1</v>
      </c>
      <c r="H13" s="9"/>
      <c r="I13" s="10"/>
      <c r="K13" s="9"/>
      <c r="N13" s="10"/>
      <c r="P13" s="9"/>
      <c r="R13" s="10"/>
      <c r="T13" s="9"/>
      <c r="V13" s="10"/>
      <c r="X13" s="9"/>
      <c r="Y13" s="10"/>
      <c r="AC13" s="8"/>
      <c r="AD13" s="8"/>
      <c r="AE13" s="8"/>
      <c r="AF13" s="8"/>
      <c r="AG13" s="8"/>
      <c r="AH13" s="8"/>
      <c r="AM13" s="8"/>
    </row>
    <row r="14" spans="2:42" s="7" customFormat="1" ht="24" x14ac:dyDescent="0.3">
      <c r="B14" s="9">
        <v>78</v>
      </c>
      <c r="C14" s="7">
        <v>79</v>
      </c>
      <c r="D14" s="7">
        <f t="shared" si="0"/>
        <v>2</v>
      </c>
      <c r="E14" s="7">
        <f t="shared" si="1"/>
        <v>1</v>
      </c>
      <c r="F14" s="10">
        <v>1</v>
      </c>
      <c r="H14" s="9"/>
      <c r="I14" s="10"/>
      <c r="K14" s="9"/>
      <c r="N14" s="10"/>
      <c r="P14" s="9"/>
      <c r="R14" s="10"/>
      <c r="T14" s="9"/>
      <c r="V14" s="10"/>
      <c r="X14" s="9"/>
      <c r="Y14" s="10"/>
      <c r="AC14" s="8"/>
      <c r="AD14" s="8"/>
      <c r="AE14" s="8"/>
      <c r="AF14" s="8"/>
      <c r="AG14" s="8"/>
      <c r="AH14" s="8"/>
      <c r="AM14" s="8"/>
    </row>
    <row r="15" spans="2:42" s="7" customFormat="1" ht="24" x14ac:dyDescent="0.3">
      <c r="B15" s="9">
        <v>83</v>
      </c>
      <c r="C15" s="7">
        <v>83</v>
      </c>
      <c r="D15" s="7">
        <f t="shared" si="0"/>
        <v>1</v>
      </c>
      <c r="E15" s="7">
        <f t="shared" si="1"/>
        <v>0.5</v>
      </c>
      <c r="F15" s="10">
        <v>1</v>
      </c>
      <c r="H15" s="9"/>
      <c r="I15" s="10"/>
      <c r="K15" s="9"/>
      <c r="N15" s="10"/>
      <c r="P15" s="9"/>
      <c r="R15" s="10"/>
      <c r="T15" s="9"/>
      <c r="V15" s="10"/>
      <c r="X15" s="9"/>
      <c r="Y15" s="10"/>
      <c r="AC15" s="8"/>
      <c r="AD15" s="8"/>
      <c r="AE15" s="8"/>
      <c r="AF15" s="8"/>
      <c r="AG15" s="8"/>
      <c r="AH15" s="8"/>
      <c r="AM15" s="8"/>
    </row>
    <row r="16" spans="2:42" s="7" customFormat="1" ht="24" x14ac:dyDescent="0.3">
      <c r="B16" s="9">
        <v>86</v>
      </c>
      <c r="C16" s="7">
        <v>86</v>
      </c>
      <c r="D16" s="7">
        <f t="shared" si="0"/>
        <v>1</v>
      </c>
      <c r="E16" s="7">
        <f t="shared" si="1"/>
        <v>0.5</v>
      </c>
      <c r="F16" s="10">
        <v>1</v>
      </c>
      <c r="H16" s="9"/>
      <c r="I16" s="10"/>
      <c r="K16" s="9"/>
      <c r="N16" s="10"/>
      <c r="P16" s="9"/>
      <c r="R16" s="10"/>
      <c r="T16" s="9"/>
      <c r="V16" s="10"/>
      <c r="X16" s="9"/>
      <c r="Y16" s="10"/>
      <c r="AC16" s="8"/>
      <c r="AD16" s="8"/>
      <c r="AE16" s="8"/>
      <c r="AF16" s="8"/>
      <c r="AG16" s="8"/>
      <c r="AH16" s="8"/>
      <c r="AM16" s="8"/>
    </row>
    <row r="17" spans="2:42" s="7" customFormat="1" ht="24" x14ac:dyDescent="0.3">
      <c r="B17" s="9">
        <v>92</v>
      </c>
      <c r="C17" s="7">
        <v>93</v>
      </c>
      <c r="D17" s="7">
        <f t="shared" si="0"/>
        <v>2</v>
      </c>
      <c r="E17" s="7">
        <f t="shared" si="1"/>
        <v>1</v>
      </c>
      <c r="F17" s="10">
        <v>1</v>
      </c>
      <c r="H17" s="9"/>
      <c r="I17" s="10"/>
      <c r="K17" s="9"/>
      <c r="N17" s="10"/>
      <c r="P17" s="9"/>
      <c r="R17" s="10"/>
      <c r="T17" s="9"/>
      <c r="V17" s="10"/>
      <c r="X17" s="9"/>
      <c r="Y17" s="10"/>
      <c r="AC17" s="8"/>
      <c r="AD17" s="8"/>
      <c r="AE17" s="8"/>
      <c r="AF17" s="8"/>
      <c r="AG17" s="8"/>
      <c r="AH17" s="8"/>
      <c r="AM17" s="8"/>
    </row>
    <row r="18" spans="2:42" s="7" customFormat="1" ht="24" x14ac:dyDescent="0.3">
      <c r="B18" s="9">
        <v>97</v>
      </c>
      <c r="C18" s="7">
        <v>103</v>
      </c>
      <c r="D18" s="7">
        <f t="shared" si="0"/>
        <v>7</v>
      </c>
      <c r="E18" s="7">
        <f t="shared" si="1"/>
        <v>3.5</v>
      </c>
      <c r="F18" s="10">
        <v>1</v>
      </c>
      <c r="H18" s="9"/>
      <c r="I18" s="10"/>
      <c r="K18" s="9"/>
      <c r="N18" s="10"/>
      <c r="P18" s="9"/>
      <c r="R18" s="10"/>
      <c r="T18" s="9"/>
      <c r="V18" s="10"/>
      <c r="X18" s="9"/>
      <c r="Y18" s="10"/>
      <c r="AC18" s="8"/>
      <c r="AD18" s="8"/>
      <c r="AE18" s="8"/>
      <c r="AF18" s="8"/>
      <c r="AG18" s="8"/>
      <c r="AH18" s="8"/>
      <c r="AM18" s="8"/>
    </row>
    <row r="19" spans="2:42" s="7" customFormat="1" ht="24" x14ac:dyDescent="0.3">
      <c r="B19" s="9">
        <v>111</v>
      </c>
      <c r="C19" s="7">
        <v>112</v>
      </c>
      <c r="D19" s="7">
        <f t="shared" si="0"/>
        <v>2</v>
      </c>
      <c r="E19" s="7">
        <f t="shared" si="1"/>
        <v>1</v>
      </c>
      <c r="F19" s="10">
        <v>1</v>
      </c>
      <c r="H19" s="9"/>
      <c r="I19" s="10"/>
      <c r="K19" s="9"/>
      <c r="N19" s="10"/>
      <c r="P19" s="9"/>
      <c r="R19" s="10"/>
      <c r="T19" s="9"/>
      <c r="V19" s="10"/>
      <c r="X19" s="9"/>
      <c r="Y19" s="10"/>
      <c r="AC19" s="8"/>
      <c r="AD19" s="8"/>
      <c r="AE19" s="8"/>
      <c r="AF19" s="8"/>
      <c r="AG19" s="8"/>
      <c r="AH19" s="8"/>
      <c r="AM19" s="8"/>
    </row>
    <row r="20" spans="2:42" s="7" customFormat="1" ht="24" x14ac:dyDescent="0.3">
      <c r="B20" s="9">
        <v>114</v>
      </c>
      <c r="C20" s="7">
        <v>116</v>
      </c>
      <c r="D20" s="7">
        <f t="shared" si="0"/>
        <v>3</v>
      </c>
      <c r="E20" s="7">
        <f t="shared" si="1"/>
        <v>1.5</v>
      </c>
      <c r="F20" s="10">
        <v>1</v>
      </c>
      <c r="H20" s="9"/>
      <c r="I20" s="10"/>
      <c r="K20" s="9"/>
      <c r="N20" s="10"/>
      <c r="P20" s="9"/>
      <c r="R20" s="10"/>
      <c r="T20" s="9"/>
      <c r="V20" s="10"/>
      <c r="X20" s="9"/>
      <c r="Y20" s="10"/>
      <c r="AC20" s="8"/>
      <c r="AD20" s="8"/>
      <c r="AE20" s="8"/>
      <c r="AF20" s="8"/>
      <c r="AG20" s="8"/>
      <c r="AH20" s="8"/>
      <c r="AM20" s="8"/>
    </row>
    <row r="21" spans="2:42" s="7" customFormat="1" ht="24" x14ac:dyDescent="0.3">
      <c r="B21" s="9">
        <v>128</v>
      </c>
      <c r="C21" s="7">
        <v>133</v>
      </c>
      <c r="D21" s="7">
        <f t="shared" si="0"/>
        <v>6</v>
      </c>
      <c r="E21" s="7">
        <f t="shared" si="1"/>
        <v>3</v>
      </c>
      <c r="F21" s="10">
        <v>1</v>
      </c>
      <c r="H21" s="9"/>
      <c r="I21" s="10"/>
      <c r="K21" s="9"/>
      <c r="N21" s="10"/>
      <c r="P21" s="9"/>
      <c r="R21" s="10"/>
      <c r="T21" s="9"/>
      <c r="V21" s="10"/>
      <c r="X21" s="9"/>
      <c r="Y21" s="10"/>
      <c r="AC21" s="8"/>
      <c r="AD21" s="8"/>
      <c r="AE21" s="8"/>
      <c r="AF21" s="8"/>
      <c r="AG21" s="8"/>
      <c r="AH21" s="8"/>
      <c r="AM21" s="8"/>
    </row>
    <row r="22" spans="2:42" s="7" customFormat="1" ht="24" x14ac:dyDescent="0.3">
      <c r="B22" s="11"/>
      <c r="C22" s="12"/>
      <c r="D22" s="12"/>
      <c r="E22" s="12"/>
      <c r="F22" s="13"/>
      <c r="H22" s="11"/>
      <c r="I22" s="13"/>
      <c r="K22" s="11"/>
      <c r="L22" s="12"/>
      <c r="M22" s="12"/>
      <c r="N22" s="13"/>
      <c r="P22" s="11"/>
      <c r="Q22" s="12"/>
      <c r="R22" s="13"/>
      <c r="T22" s="11"/>
      <c r="U22" s="12"/>
      <c r="V22" s="13"/>
      <c r="X22" s="11"/>
      <c r="Y22" s="13"/>
      <c r="AC22" s="8"/>
      <c r="AD22" s="8"/>
      <c r="AE22" s="8"/>
      <c r="AF22" s="8"/>
      <c r="AG22" s="8"/>
      <c r="AH22" s="8"/>
      <c r="AM22" s="8"/>
    </row>
    <row r="24" spans="2:42" s="7" customFormat="1" ht="24" x14ac:dyDescent="0.3">
      <c r="D24" s="7">
        <f>SUM(D4:D22)</f>
        <v>50</v>
      </c>
      <c r="F24" s="7">
        <f>SUM(F4:F22)</f>
        <v>18</v>
      </c>
      <c r="I24" s="7">
        <f>SUM(I4:I22)</f>
        <v>1</v>
      </c>
      <c r="M24" s="7">
        <f>SUM(M4:M22)</f>
        <v>5</v>
      </c>
      <c r="N24" s="7">
        <f>SUM(N4:N22)</f>
        <v>2</v>
      </c>
      <c r="R24" s="7">
        <f>SUM(R4:R22)</f>
        <v>31</v>
      </c>
      <c r="V24" s="7">
        <f>SUM(V4:V22)</f>
        <v>0</v>
      </c>
      <c r="Y24" s="7">
        <f>SUM(Y4:Y22)</f>
        <v>1</v>
      </c>
      <c r="AA24" s="7">
        <f>SUM(AA4:AA22)</f>
        <v>166</v>
      </c>
      <c r="AB24" s="7">
        <f>AA24-(R24+V24+Y24)</f>
        <v>134</v>
      </c>
      <c r="AC24" s="8">
        <f>((D24+I24)/AB24)*100</f>
        <v>38.059701492537314</v>
      </c>
      <c r="AD24" s="8">
        <f>100-AC24</f>
        <v>61.940298507462686</v>
      </c>
      <c r="AE24" s="8">
        <f>(M24/AB24)*100</f>
        <v>3.7313432835820892</v>
      </c>
      <c r="AF24" s="8">
        <f>B4/120</f>
        <v>1.6666666666666666E-2</v>
      </c>
      <c r="AG24" s="8">
        <f>H4/120</f>
        <v>1.1166666666666667</v>
      </c>
      <c r="AH24" s="8">
        <f>R4/120</f>
        <v>0.25833333333333336</v>
      </c>
      <c r="AI24" s="7">
        <f>I24</f>
        <v>1</v>
      </c>
      <c r="AJ24" s="7">
        <v>0</v>
      </c>
      <c r="AK24" s="7">
        <f>(AJ24/AI24)*100</f>
        <v>0</v>
      </c>
      <c r="AL24" s="7">
        <f>F24+I24</f>
        <v>19</v>
      </c>
      <c r="AM24" s="8">
        <f>(SUM(F26:F27)/AL24)*100</f>
        <v>10.526315789473683</v>
      </c>
      <c r="AN24" s="8">
        <f>(SUM(F26:F27)/N24)*100</f>
        <v>100</v>
      </c>
      <c r="AO24" s="7">
        <f>(AVERAGE(M4:M5)/2)</f>
        <v>1.25</v>
      </c>
      <c r="AP24" s="8">
        <f>AVERAGE(D4:D21)/2</f>
        <v>1.3888888888888888</v>
      </c>
    </row>
    <row r="26" spans="2:42" ht="26" x14ac:dyDescent="0.3">
      <c r="B26" s="22" t="s">
        <v>26</v>
      </c>
      <c r="F26" s="7">
        <v>2</v>
      </c>
    </row>
    <row r="27" spans="2:42" ht="26" x14ac:dyDescent="0.3">
      <c r="B27" s="23" t="s">
        <v>27</v>
      </c>
      <c r="F27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04B0-4E39-9145-9596-77139901723F}">
  <dimension ref="B2:AP16"/>
  <sheetViews>
    <sheetView zoomScale="50" workbookViewId="0">
      <selection activeCell="AF2" sqref="AF2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bestFit="1" customWidth="1"/>
    <col min="40" max="40" width="29.1640625" bestFit="1" customWidth="1"/>
    <col min="41" max="41" width="27.5" bestFit="1" customWidth="1"/>
    <col min="42" max="42" width="19.5" bestFit="1" customWidth="1"/>
  </cols>
  <sheetData>
    <row r="2" spans="2:42" ht="81" customHeight="1" x14ac:dyDescent="0.2">
      <c r="B2" s="37" t="s">
        <v>0</v>
      </c>
      <c r="C2" s="38"/>
      <c r="D2" s="38"/>
      <c r="E2" s="38"/>
      <c r="F2" s="39"/>
      <c r="G2" s="3"/>
      <c r="H2" s="40" t="s">
        <v>4</v>
      </c>
      <c r="I2" s="41"/>
      <c r="J2" s="3"/>
      <c r="K2" s="42" t="s">
        <v>16</v>
      </c>
      <c r="L2" s="43"/>
      <c r="M2" s="43"/>
      <c r="N2" s="44"/>
      <c r="O2" s="3"/>
      <c r="P2" s="45" t="s">
        <v>7</v>
      </c>
      <c r="Q2" s="46"/>
      <c r="R2" s="47"/>
      <c r="S2" s="3"/>
      <c r="T2" s="48" t="s">
        <v>15</v>
      </c>
      <c r="U2" s="49"/>
      <c r="V2" s="50"/>
      <c r="W2" s="3"/>
      <c r="X2" s="35" t="s">
        <v>8</v>
      </c>
      <c r="Y2" s="36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30</v>
      </c>
      <c r="AM2" s="6" t="s">
        <v>23</v>
      </c>
      <c r="AN2" s="5" t="s">
        <v>31</v>
      </c>
      <c r="AO2" s="32" t="s">
        <v>32</v>
      </c>
      <c r="AP2" s="32" t="s">
        <v>33</v>
      </c>
    </row>
    <row r="3" spans="2:42" s="20" customFormat="1" ht="24" x14ac:dyDescent="0.3">
      <c r="B3" s="14" t="s">
        <v>1</v>
      </c>
      <c r="C3" s="15" t="s">
        <v>2</v>
      </c>
      <c r="D3" s="15" t="s">
        <v>3</v>
      </c>
      <c r="E3" s="34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ht="24" x14ac:dyDescent="0.3">
      <c r="B4" s="9">
        <v>15</v>
      </c>
      <c r="C4" s="7">
        <v>17</v>
      </c>
      <c r="D4" s="7">
        <f>(C4-B4)+1</f>
        <v>3</v>
      </c>
      <c r="E4" s="7">
        <f>D4/2</f>
        <v>1.5</v>
      </c>
      <c r="F4" s="10">
        <v>1</v>
      </c>
      <c r="H4" s="9">
        <v>157</v>
      </c>
      <c r="I4" s="10">
        <v>1</v>
      </c>
      <c r="K4" s="27">
        <v>61</v>
      </c>
      <c r="L4" s="28">
        <v>63</v>
      </c>
      <c r="M4" s="28">
        <f>(L4-K4)+1</f>
        <v>3</v>
      </c>
      <c r="N4" s="29">
        <v>1</v>
      </c>
      <c r="P4" s="9">
        <v>158</v>
      </c>
      <c r="Q4" s="7">
        <v>205</v>
      </c>
      <c r="R4" s="10">
        <f>(Q4-P4)+1</f>
        <v>48</v>
      </c>
      <c r="T4" s="9">
        <v>32</v>
      </c>
      <c r="U4" s="7">
        <v>37</v>
      </c>
      <c r="V4" s="10">
        <f>(U4-T4)+1</f>
        <v>6</v>
      </c>
      <c r="X4" s="9">
        <v>206</v>
      </c>
      <c r="Y4" s="10">
        <v>1</v>
      </c>
      <c r="AA4" s="7">
        <v>206</v>
      </c>
      <c r="AC4" s="8"/>
      <c r="AD4" s="8"/>
      <c r="AE4" s="8"/>
      <c r="AF4" s="8"/>
      <c r="AG4" s="8"/>
      <c r="AH4" s="8"/>
    </row>
    <row r="5" spans="2:42" s="7" customFormat="1" ht="24" x14ac:dyDescent="0.3">
      <c r="B5" s="9">
        <v>39</v>
      </c>
      <c r="C5" s="7">
        <v>41</v>
      </c>
      <c r="D5" s="7">
        <f t="shared" ref="D5:D10" si="0">(C5-B5)+1</f>
        <v>3</v>
      </c>
      <c r="E5" s="7">
        <f t="shared" ref="E5:E10" si="1">D5/2</f>
        <v>1.5</v>
      </c>
      <c r="F5" s="10">
        <v>1</v>
      </c>
      <c r="H5" s="9"/>
      <c r="I5" s="10"/>
      <c r="K5" s="27">
        <v>142</v>
      </c>
      <c r="L5" s="28">
        <v>145</v>
      </c>
      <c r="M5" s="28">
        <f>(L5-K5)+1</f>
        <v>4</v>
      </c>
      <c r="N5" s="29">
        <v>1</v>
      </c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ht="24" x14ac:dyDescent="0.3">
      <c r="B6" s="9">
        <v>60</v>
      </c>
      <c r="C6" s="7">
        <v>60</v>
      </c>
      <c r="D6" s="7">
        <f t="shared" si="0"/>
        <v>1</v>
      </c>
      <c r="E6" s="7">
        <f t="shared" si="1"/>
        <v>0.5</v>
      </c>
      <c r="F6" s="10">
        <v>1</v>
      </c>
      <c r="H6" s="9"/>
      <c r="I6" s="10"/>
      <c r="K6" s="9"/>
      <c r="N6" s="10"/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</row>
    <row r="7" spans="2:42" s="7" customFormat="1" ht="24" x14ac:dyDescent="0.3">
      <c r="B7" s="9">
        <v>68</v>
      </c>
      <c r="C7" s="7">
        <v>68</v>
      </c>
      <c r="D7" s="7">
        <f t="shared" si="0"/>
        <v>1</v>
      </c>
      <c r="E7" s="7">
        <f t="shared" si="1"/>
        <v>0.5</v>
      </c>
      <c r="F7" s="10">
        <v>1</v>
      </c>
      <c r="H7" s="9"/>
      <c r="I7" s="10"/>
      <c r="K7" s="9"/>
      <c r="N7" s="10"/>
      <c r="P7" s="9"/>
      <c r="R7" s="10"/>
      <c r="T7" s="9"/>
      <c r="V7" s="10"/>
      <c r="X7" s="9"/>
      <c r="Y7" s="10"/>
      <c r="AC7" s="8"/>
      <c r="AD7" s="8"/>
      <c r="AE7" s="8"/>
      <c r="AF7" s="8"/>
      <c r="AG7" s="8"/>
      <c r="AH7" s="8"/>
    </row>
    <row r="8" spans="2:42" s="7" customFormat="1" ht="24" x14ac:dyDescent="0.3">
      <c r="B8" s="9">
        <v>89</v>
      </c>
      <c r="C8" s="7">
        <v>93</v>
      </c>
      <c r="D8" s="7">
        <f t="shared" si="0"/>
        <v>5</v>
      </c>
      <c r="E8" s="7">
        <f t="shared" si="1"/>
        <v>2.5</v>
      </c>
      <c r="F8" s="10">
        <v>1</v>
      </c>
      <c r="H8" s="9"/>
      <c r="I8" s="10"/>
      <c r="K8" s="9"/>
      <c r="N8" s="10"/>
      <c r="P8" s="9"/>
      <c r="R8" s="10"/>
      <c r="T8" s="9"/>
      <c r="V8" s="10"/>
      <c r="X8" s="9"/>
      <c r="Y8" s="10"/>
      <c r="AC8" s="8"/>
      <c r="AD8" s="8"/>
      <c r="AE8" s="8"/>
      <c r="AF8" s="8"/>
      <c r="AG8" s="8"/>
      <c r="AH8" s="8"/>
    </row>
    <row r="9" spans="2:42" s="7" customFormat="1" ht="24" x14ac:dyDescent="0.3">
      <c r="B9" s="9">
        <v>139</v>
      </c>
      <c r="C9" s="7">
        <v>141</v>
      </c>
      <c r="D9" s="7">
        <f t="shared" si="0"/>
        <v>3</v>
      </c>
      <c r="E9" s="7">
        <f t="shared" si="1"/>
        <v>1.5</v>
      </c>
      <c r="F9" s="10">
        <v>1</v>
      </c>
      <c r="H9" s="9"/>
      <c r="I9" s="10"/>
      <c r="K9" s="9"/>
      <c r="N9" s="10"/>
      <c r="P9" s="9"/>
      <c r="R9" s="10"/>
      <c r="T9" s="9"/>
      <c r="V9" s="10"/>
      <c r="X9" s="9"/>
      <c r="Y9" s="10"/>
      <c r="AC9" s="8"/>
      <c r="AD9" s="8"/>
      <c r="AE9" s="8"/>
      <c r="AF9" s="8"/>
      <c r="AG9" s="8"/>
      <c r="AH9" s="8"/>
    </row>
    <row r="10" spans="2:42" s="7" customFormat="1" ht="24" x14ac:dyDescent="0.3">
      <c r="B10" s="9">
        <v>146</v>
      </c>
      <c r="C10" s="7">
        <v>156</v>
      </c>
      <c r="D10" s="7">
        <f t="shared" si="0"/>
        <v>11</v>
      </c>
      <c r="E10" s="7">
        <f t="shared" si="1"/>
        <v>5.5</v>
      </c>
      <c r="F10" s="10">
        <v>1</v>
      </c>
      <c r="H10" s="9"/>
      <c r="I10" s="10"/>
      <c r="K10" s="9"/>
      <c r="N10" s="10"/>
      <c r="P10" s="9"/>
      <c r="R10" s="10"/>
      <c r="T10" s="9"/>
      <c r="V10" s="10"/>
      <c r="X10" s="9"/>
      <c r="Y10" s="10"/>
      <c r="AC10" s="8"/>
      <c r="AD10" s="8"/>
      <c r="AE10" s="8"/>
      <c r="AF10" s="8"/>
      <c r="AG10" s="8"/>
      <c r="AH10" s="8"/>
    </row>
    <row r="11" spans="2:42" s="7" customFormat="1" ht="24" x14ac:dyDescent="0.3">
      <c r="B11" s="11"/>
      <c r="C11" s="12"/>
      <c r="D11" s="12"/>
      <c r="E11" s="12"/>
      <c r="F11" s="13"/>
      <c r="H11" s="11"/>
      <c r="I11" s="13"/>
      <c r="K11" s="11"/>
      <c r="L11" s="12"/>
      <c r="M11" s="12"/>
      <c r="N11" s="13"/>
      <c r="P11" s="11"/>
      <c r="Q11" s="12"/>
      <c r="R11" s="13"/>
      <c r="T11" s="11"/>
      <c r="U11" s="12"/>
      <c r="V11" s="13"/>
      <c r="X11" s="11"/>
      <c r="Y11" s="13"/>
      <c r="AC11" s="8"/>
      <c r="AD11" s="8"/>
      <c r="AE11" s="8"/>
      <c r="AF11" s="8"/>
      <c r="AG11" s="8"/>
      <c r="AH11" s="8"/>
    </row>
    <row r="13" spans="2:42" s="7" customFormat="1" ht="24" x14ac:dyDescent="0.3">
      <c r="D13" s="7">
        <f>SUM(D4:D11)</f>
        <v>27</v>
      </c>
      <c r="F13" s="7">
        <f>SUM(F4:F11)</f>
        <v>7</v>
      </c>
      <c r="I13" s="7">
        <f>SUM(I4:I11)</f>
        <v>1</v>
      </c>
      <c r="M13" s="7">
        <f>SUM(M4:M11)</f>
        <v>7</v>
      </c>
      <c r="N13" s="7">
        <f>SUM(N4:N11)</f>
        <v>2</v>
      </c>
      <c r="R13" s="7">
        <f>SUM(R4:R11)</f>
        <v>48</v>
      </c>
      <c r="V13" s="7">
        <f>SUM(V4:V11)</f>
        <v>6</v>
      </c>
      <c r="Y13" s="7">
        <f>SUM(Y4:Y11)</f>
        <v>1</v>
      </c>
      <c r="AA13" s="7">
        <f>SUM(AA4:AA11)</f>
        <v>206</v>
      </c>
      <c r="AB13" s="7">
        <f>AA13-(R13+V13+Y13)</f>
        <v>151</v>
      </c>
      <c r="AC13" s="8">
        <f>((D13+I13)/AB13)*100</f>
        <v>18.543046357615893</v>
      </c>
      <c r="AD13" s="8">
        <f>100-AC13</f>
        <v>81.456953642384107</v>
      </c>
      <c r="AE13" s="8">
        <f>(M13/AB13)*100</f>
        <v>4.6357615894039732</v>
      </c>
      <c r="AF13" s="8">
        <f>B4/120</f>
        <v>0.125</v>
      </c>
      <c r="AG13" s="8">
        <f>H4/120</f>
        <v>1.3083333333333333</v>
      </c>
      <c r="AH13" s="8">
        <f>R4/120</f>
        <v>0.4</v>
      </c>
      <c r="AI13" s="7">
        <f>I13</f>
        <v>1</v>
      </c>
      <c r="AJ13" s="7">
        <v>0</v>
      </c>
      <c r="AK13" s="7">
        <f>(AJ13/AI13)*100</f>
        <v>0</v>
      </c>
      <c r="AL13" s="7">
        <f>F13+I13</f>
        <v>8</v>
      </c>
      <c r="AM13" s="7">
        <f>(SUM(F15:F16)/AL13)*100</f>
        <v>25</v>
      </c>
      <c r="AN13" s="8">
        <f>(SUM(F15:F16)/N13)*100</f>
        <v>100</v>
      </c>
      <c r="AO13" s="7">
        <f>(AVERAGE(M4:M5)/2)</f>
        <v>1.75</v>
      </c>
      <c r="AP13" s="8">
        <f>AVERAGE(D4:D10)/2</f>
        <v>1.9285714285714286</v>
      </c>
    </row>
    <row r="15" spans="2:42" ht="26" x14ac:dyDescent="0.3">
      <c r="B15" s="22" t="s">
        <v>26</v>
      </c>
      <c r="F15" s="7">
        <v>2</v>
      </c>
    </row>
    <row r="16" spans="2:42" ht="26" x14ac:dyDescent="0.3">
      <c r="B16" s="23" t="s">
        <v>27</v>
      </c>
      <c r="F16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DA31-06BF-E94B-B630-60C67B3AF3BB}">
  <dimension ref="B2:AP11"/>
  <sheetViews>
    <sheetView tabSelected="1" zoomScale="56" workbookViewId="0">
      <selection activeCell="AF2" sqref="AF2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5" bestFit="1" customWidth="1"/>
    <col min="39" max="39" width="29" bestFit="1" customWidth="1"/>
    <col min="40" max="40" width="27.5" bestFit="1" customWidth="1"/>
    <col min="41" max="41" width="26.33203125" bestFit="1" customWidth="1"/>
    <col min="42" max="42" width="18.83203125" bestFit="1" customWidth="1"/>
  </cols>
  <sheetData>
    <row r="2" spans="2:42" ht="81" customHeight="1" x14ac:dyDescent="0.2">
      <c r="B2" s="37" t="s">
        <v>0</v>
      </c>
      <c r="C2" s="38"/>
      <c r="D2" s="38"/>
      <c r="E2" s="38"/>
      <c r="F2" s="39"/>
      <c r="G2" s="3"/>
      <c r="H2" s="40" t="s">
        <v>4</v>
      </c>
      <c r="I2" s="41"/>
      <c r="J2" s="3"/>
      <c r="K2" s="42" t="s">
        <v>16</v>
      </c>
      <c r="L2" s="43"/>
      <c r="M2" s="43"/>
      <c r="N2" s="44"/>
      <c r="O2" s="3"/>
      <c r="P2" s="45" t="s">
        <v>7</v>
      </c>
      <c r="Q2" s="46"/>
      <c r="R2" s="47"/>
      <c r="S2" s="3"/>
      <c r="T2" s="48" t="s">
        <v>15</v>
      </c>
      <c r="U2" s="49"/>
      <c r="V2" s="50"/>
      <c r="W2" s="3"/>
      <c r="X2" s="35" t="s">
        <v>8</v>
      </c>
      <c r="Y2" s="36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30</v>
      </c>
      <c r="AM2" s="6" t="s">
        <v>23</v>
      </c>
      <c r="AN2" s="5" t="s">
        <v>31</v>
      </c>
      <c r="AO2" s="32" t="s">
        <v>32</v>
      </c>
      <c r="AP2" s="32" t="s">
        <v>33</v>
      </c>
    </row>
    <row r="3" spans="2:42" s="20" customFormat="1" ht="24" x14ac:dyDescent="0.3">
      <c r="B3" s="14" t="s">
        <v>1</v>
      </c>
      <c r="C3" s="15" t="s">
        <v>2</v>
      </c>
      <c r="D3" s="15" t="s">
        <v>3</v>
      </c>
      <c r="E3" s="34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ht="24" x14ac:dyDescent="0.3">
      <c r="B4" s="9">
        <v>1</v>
      </c>
      <c r="C4" s="7">
        <v>6</v>
      </c>
      <c r="D4" s="7">
        <f>(C4-B4)+1</f>
        <v>6</v>
      </c>
      <c r="E4" s="7">
        <f>D4/2</f>
        <v>3</v>
      </c>
      <c r="F4" s="10">
        <v>1</v>
      </c>
      <c r="H4" s="9">
        <v>38</v>
      </c>
      <c r="I4" s="10">
        <v>1</v>
      </c>
      <c r="K4" s="9"/>
      <c r="N4" s="10"/>
      <c r="P4" s="9">
        <v>39</v>
      </c>
      <c r="Q4" s="7">
        <v>136</v>
      </c>
      <c r="R4" s="10">
        <f>(Q4-P4)+1</f>
        <v>98</v>
      </c>
      <c r="T4" s="9"/>
      <c r="V4" s="10"/>
      <c r="X4" s="9">
        <v>137</v>
      </c>
      <c r="Y4" s="10">
        <v>1</v>
      </c>
      <c r="AA4" s="7">
        <v>137</v>
      </c>
      <c r="AC4" s="8"/>
      <c r="AD4" s="8"/>
      <c r="AE4" s="8"/>
      <c r="AF4" s="8"/>
      <c r="AG4" s="8"/>
      <c r="AH4" s="8"/>
    </row>
    <row r="5" spans="2:42" s="7" customFormat="1" ht="24" x14ac:dyDescent="0.3">
      <c r="B5" s="9">
        <v>31</v>
      </c>
      <c r="C5" s="7">
        <v>37</v>
      </c>
      <c r="D5" s="7">
        <f>(C5-B5)+1</f>
        <v>7</v>
      </c>
      <c r="E5" s="7">
        <f>D5/2</f>
        <v>3.5</v>
      </c>
      <c r="F5" s="10">
        <v>1</v>
      </c>
      <c r="H5" s="9"/>
      <c r="I5" s="10"/>
      <c r="K5" s="9"/>
      <c r="N5" s="10"/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ht="24" x14ac:dyDescent="0.3">
      <c r="B6" s="11"/>
      <c r="C6" s="12"/>
      <c r="D6" s="12"/>
      <c r="E6" s="12"/>
      <c r="F6" s="13"/>
      <c r="H6" s="11"/>
      <c r="I6" s="13"/>
      <c r="K6" s="11"/>
      <c r="L6" s="12"/>
      <c r="M6" s="12"/>
      <c r="N6" s="13"/>
      <c r="P6" s="11"/>
      <c r="Q6" s="12"/>
      <c r="R6" s="13"/>
      <c r="T6" s="11"/>
      <c r="U6" s="12"/>
      <c r="V6" s="13"/>
      <c r="X6" s="11"/>
      <c r="Y6" s="13"/>
      <c r="AC6" s="8"/>
      <c r="AD6" s="8"/>
      <c r="AE6" s="8"/>
      <c r="AF6" s="8"/>
      <c r="AG6" s="8"/>
      <c r="AH6" s="8"/>
    </row>
    <row r="8" spans="2:42" s="7" customFormat="1" ht="24" x14ac:dyDescent="0.3">
      <c r="D8" s="7">
        <f>SUM(D4:D6)</f>
        <v>13</v>
      </c>
      <c r="F8" s="7">
        <f>SUM(F4:F6)</f>
        <v>2</v>
      </c>
      <c r="I8" s="7">
        <f>SUM(I4:I6)</f>
        <v>1</v>
      </c>
      <c r="M8" s="7">
        <f>SUM(M4:M6)</f>
        <v>0</v>
      </c>
      <c r="N8" s="7">
        <f>SUM(N4:N6)</f>
        <v>0</v>
      </c>
      <c r="R8" s="7">
        <f>SUM(R4:R6)</f>
        <v>98</v>
      </c>
      <c r="V8" s="7">
        <f>SUM(V4:V6)</f>
        <v>0</v>
      </c>
      <c r="Y8" s="7">
        <f>SUM(Y4:Y6)</f>
        <v>1</v>
      </c>
      <c r="AA8" s="7">
        <f>SUM(AA4:AA6)</f>
        <v>137</v>
      </c>
      <c r="AB8" s="7">
        <f>AA8-(R8+V8+Y8)</f>
        <v>38</v>
      </c>
      <c r="AC8" s="8">
        <f>((D8+I8)/AB8)*100</f>
        <v>36.84210526315789</v>
      </c>
      <c r="AD8" s="8">
        <f>100-AC8</f>
        <v>63.15789473684211</v>
      </c>
      <c r="AE8" s="8">
        <f>(M8/AB8)*100</f>
        <v>0</v>
      </c>
      <c r="AF8" s="8">
        <f>B4/120</f>
        <v>8.3333333333333332E-3</v>
      </c>
      <c r="AG8" s="8">
        <f>H4/120</f>
        <v>0.31666666666666665</v>
      </c>
      <c r="AH8" s="8">
        <f>R4/120</f>
        <v>0.81666666666666665</v>
      </c>
      <c r="AI8" s="7">
        <f>I8</f>
        <v>1</v>
      </c>
      <c r="AJ8" s="7">
        <v>0</v>
      </c>
      <c r="AK8" s="7">
        <f>(AJ8/AI8)*100</f>
        <v>0</v>
      </c>
      <c r="AL8" s="7">
        <f>F8+I8</f>
        <v>3</v>
      </c>
      <c r="AM8" s="7">
        <f>(SUM(F10:F11)/AL8)*100</f>
        <v>0</v>
      </c>
      <c r="AN8" s="8" t="s">
        <v>29</v>
      </c>
      <c r="AO8" s="7" t="s">
        <v>29</v>
      </c>
      <c r="AP8" s="7">
        <f>AVERAGE(D4:D5)/2</f>
        <v>3.25</v>
      </c>
    </row>
    <row r="10" spans="2:42" ht="26" x14ac:dyDescent="0.3">
      <c r="B10" s="22" t="s">
        <v>26</v>
      </c>
      <c r="F10" s="7">
        <v>0</v>
      </c>
    </row>
    <row r="11" spans="2:42" ht="26" x14ac:dyDescent="0.3">
      <c r="B11" s="23" t="s">
        <v>27</v>
      </c>
      <c r="F11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9"/>
  <sheetViews>
    <sheetView workbookViewId="0">
      <selection activeCell="D15" sqref="D15"/>
    </sheetView>
  </sheetViews>
  <sheetFormatPr baseColWidth="10" defaultRowHeight="15" x14ac:dyDescent="0.2"/>
  <cols>
    <col min="1" max="1" width="3.33203125" customWidth="1"/>
    <col min="14" max="14" width="13.33203125" customWidth="1"/>
  </cols>
  <sheetData>
    <row r="1" spans="2:16" ht="11" customHeight="1" x14ac:dyDescent="0.2"/>
    <row r="2" spans="2:16" ht="80" x14ac:dyDescent="0.2">
      <c r="B2" s="3" t="s">
        <v>14</v>
      </c>
      <c r="C2" s="2" t="s">
        <v>19</v>
      </c>
      <c r="D2" s="2" t="s">
        <v>21</v>
      </c>
      <c r="E2" s="2" t="s">
        <v>20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22</v>
      </c>
      <c r="L2" s="30" t="s">
        <v>30</v>
      </c>
      <c r="M2" s="31" t="s">
        <v>23</v>
      </c>
      <c r="N2" s="2" t="s">
        <v>31</v>
      </c>
      <c r="O2" s="33" t="s">
        <v>32</v>
      </c>
      <c r="P2" s="2" t="s">
        <v>33</v>
      </c>
    </row>
    <row r="3" spans="2:16" x14ac:dyDescent="0.2">
      <c r="B3">
        <v>1</v>
      </c>
      <c r="C3" s="1">
        <v>3.3898305084745761</v>
      </c>
      <c r="D3" s="1">
        <v>96.610169491525426</v>
      </c>
      <c r="E3" s="1">
        <v>0</v>
      </c>
      <c r="F3" s="1">
        <v>7.4999999999999997E-2</v>
      </c>
      <c r="G3" s="1">
        <v>0.49166666666666664</v>
      </c>
      <c r="H3" s="1">
        <v>0.1</v>
      </c>
      <c r="I3">
        <v>1</v>
      </c>
      <c r="J3">
        <v>0</v>
      </c>
      <c r="K3">
        <v>0</v>
      </c>
      <c r="L3">
        <v>2</v>
      </c>
      <c r="M3">
        <v>0</v>
      </c>
      <c r="N3" t="s">
        <v>29</v>
      </c>
      <c r="O3" t="s">
        <v>29</v>
      </c>
      <c r="P3">
        <v>0.5</v>
      </c>
    </row>
    <row r="4" spans="2:16" x14ac:dyDescent="0.2">
      <c r="B4">
        <v>3</v>
      </c>
      <c r="C4" s="1">
        <v>4.7619047619047619</v>
      </c>
      <c r="D4" s="1">
        <v>95.238095238095241</v>
      </c>
      <c r="E4" s="1">
        <v>1.9047619047619049</v>
      </c>
      <c r="F4" s="1">
        <v>0.80833333333333335</v>
      </c>
      <c r="G4" s="1">
        <v>0.875</v>
      </c>
      <c r="H4" s="1">
        <v>0.1</v>
      </c>
      <c r="I4">
        <v>1</v>
      </c>
      <c r="J4">
        <v>0</v>
      </c>
      <c r="K4">
        <v>0</v>
      </c>
      <c r="L4">
        <v>3</v>
      </c>
      <c r="M4">
        <v>0</v>
      </c>
      <c r="N4">
        <v>0</v>
      </c>
      <c r="O4" t="s">
        <v>29</v>
      </c>
      <c r="P4">
        <v>1</v>
      </c>
    </row>
    <row r="5" spans="2:16" x14ac:dyDescent="0.2">
      <c r="B5">
        <v>4</v>
      </c>
      <c r="C5" s="1">
        <v>3.3613445378151261</v>
      </c>
      <c r="D5" s="1">
        <v>96.638655462184872</v>
      </c>
      <c r="E5" s="1">
        <v>0</v>
      </c>
      <c r="F5" s="1">
        <v>0.56666666666666665</v>
      </c>
      <c r="G5" s="1">
        <v>1.9833333333333334</v>
      </c>
      <c r="H5" s="1">
        <v>0.14166666666666666</v>
      </c>
      <c r="I5">
        <v>1</v>
      </c>
      <c r="J5">
        <v>0</v>
      </c>
      <c r="K5">
        <v>0</v>
      </c>
      <c r="L5">
        <v>3</v>
      </c>
      <c r="M5">
        <v>0</v>
      </c>
      <c r="N5" t="s">
        <v>29</v>
      </c>
      <c r="O5" t="s">
        <v>29</v>
      </c>
      <c r="P5">
        <v>1.75</v>
      </c>
    </row>
    <row r="6" spans="2:16" x14ac:dyDescent="0.2">
      <c r="B6">
        <v>5</v>
      </c>
      <c r="C6" s="1">
        <v>66.666666666666657</v>
      </c>
      <c r="D6" s="1">
        <v>33.333333333333343</v>
      </c>
      <c r="E6" s="1">
        <v>0</v>
      </c>
      <c r="F6" s="1">
        <v>8.3333333333333332E-3</v>
      </c>
      <c r="G6" s="1">
        <v>0.3</v>
      </c>
      <c r="H6" s="1">
        <v>0.32500000000000001</v>
      </c>
      <c r="I6">
        <v>1</v>
      </c>
      <c r="J6">
        <v>0</v>
      </c>
      <c r="K6">
        <v>0</v>
      </c>
      <c r="L6">
        <v>6</v>
      </c>
      <c r="M6">
        <v>0</v>
      </c>
      <c r="N6" t="s">
        <v>29</v>
      </c>
      <c r="O6" t="s">
        <v>29</v>
      </c>
      <c r="P6">
        <v>2.2999999999999998</v>
      </c>
    </row>
    <row r="7" spans="2:16" x14ac:dyDescent="0.2">
      <c r="B7">
        <v>6</v>
      </c>
      <c r="C7" s="1">
        <v>38.059701492537314</v>
      </c>
      <c r="D7" s="1">
        <v>61.940298507462686</v>
      </c>
      <c r="E7" s="1">
        <v>3.7313432835820892</v>
      </c>
      <c r="F7" s="1">
        <v>1.6666666666666666E-2</v>
      </c>
      <c r="G7" s="1">
        <v>1.1166666666666667</v>
      </c>
      <c r="H7" s="1">
        <v>0.25833333333333336</v>
      </c>
      <c r="I7">
        <v>1</v>
      </c>
      <c r="J7">
        <v>0</v>
      </c>
      <c r="K7">
        <v>0</v>
      </c>
      <c r="L7">
        <v>19</v>
      </c>
      <c r="M7" s="1">
        <v>10.526315789473683</v>
      </c>
      <c r="N7">
        <v>100</v>
      </c>
      <c r="O7">
        <v>1.25</v>
      </c>
      <c r="P7">
        <v>1.39</v>
      </c>
    </row>
    <row r="8" spans="2:16" x14ac:dyDescent="0.2">
      <c r="B8">
        <v>7</v>
      </c>
      <c r="C8" s="1">
        <v>18.543046357615893</v>
      </c>
      <c r="D8" s="1">
        <v>81.456953642384107</v>
      </c>
      <c r="E8" s="1">
        <v>4.6357615894039732</v>
      </c>
      <c r="F8" s="1">
        <v>0.125</v>
      </c>
      <c r="G8" s="1">
        <v>1.3083333333333333</v>
      </c>
      <c r="H8" s="1">
        <v>0.4</v>
      </c>
      <c r="I8">
        <v>1</v>
      </c>
      <c r="J8">
        <v>0</v>
      </c>
      <c r="K8">
        <v>0</v>
      </c>
      <c r="L8">
        <v>8</v>
      </c>
      <c r="M8">
        <v>25</v>
      </c>
      <c r="N8">
        <v>100</v>
      </c>
      <c r="O8">
        <v>1.75</v>
      </c>
      <c r="P8">
        <v>1.93</v>
      </c>
    </row>
    <row r="9" spans="2:16" x14ac:dyDescent="0.2">
      <c r="B9">
        <v>8</v>
      </c>
      <c r="C9" s="1">
        <v>36.84210526315789</v>
      </c>
      <c r="D9" s="1">
        <v>63.15789473684211</v>
      </c>
      <c r="E9" s="1">
        <v>0</v>
      </c>
      <c r="F9" s="1">
        <v>8.3333333333333332E-3</v>
      </c>
      <c r="G9" s="1">
        <v>0.31666666666666665</v>
      </c>
      <c r="H9" s="1">
        <v>0.81666666666666665</v>
      </c>
      <c r="I9">
        <v>1</v>
      </c>
      <c r="J9">
        <v>0</v>
      </c>
      <c r="K9">
        <v>0</v>
      </c>
      <c r="L9">
        <v>3</v>
      </c>
      <c r="M9">
        <v>0</v>
      </c>
      <c r="N9" t="s">
        <v>29</v>
      </c>
      <c r="O9" t="s">
        <v>29</v>
      </c>
      <c r="P9">
        <v>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2025-05-23T20:11:46Z</dcterms:modified>
</cp:coreProperties>
</file>