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Library/CloudStorage/Box-Box/Lab_Hallem/Ruhi/Manuscripts - Me/2025/Patel et al 2025/Final data for GitHub/Figure 5/Fig. 5G-L wild type vs Ss-cat-2 mutants on rat skin/"/>
    </mc:Choice>
  </mc:AlternateContent>
  <xr:revisionPtr revIDLastSave="0" documentId="13_ncr:1_{CC2F56C0-D09C-904F-973D-6D5ECB80AEAA}" xr6:coauthVersionLast="47" xr6:coauthVersionMax="47" xr10:uidLastSave="{00000000-0000-0000-0000-000000000000}"/>
  <bookViews>
    <workbookView xWindow="0" yWindow="500" windowWidth="28800" windowHeight="16380" activeTab="7" xr2:uid="{E8647115-4527-472B-9C5C-A7FAAB6ACF7F}"/>
  </bookViews>
  <sheets>
    <sheet name="Worm 1" sheetId="3" r:id="rId1"/>
    <sheet name="Worm 2" sheetId="8" r:id="rId2"/>
    <sheet name="Worm 3" sheetId="9" r:id="rId3"/>
    <sheet name="Worm 4" sheetId="10" r:id="rId4"/>
    <sheet name="Worm 5" sheetId="11" r:id="rId5"/>
    <sheet name="Worm 6" sheetId="12" r:id="rId6"/>
    <sheet name="Worm 7" sheetId="13" r:id="rId7"/>
    <sheet name="Worm 8" sheetId="14" r:id="rId8"/>
    <sheet name="Compiled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9" l="1"/>
  <c r="E12" i="9" s="1"/>
  <c r="D11" i="9"/>
  <c r="E11" i="9" s="1"/>
  <c r="D10" i="9"/>
  <c r="E10" i="9" s="1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4" i="14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4" i="13"/>
  <c r="E5" i="12"/>
  <c r="E6" i="12"/>
  <c r="E7" i="12"/>
  <c r="E8" i="12"/>
  <c r="E4" i="12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4" i="10"/>
  <c r="E5" i="9"/>
  <c r="E6" i="9"/>
  <c r="E7" i="9"/>
  <c r="E8" i="9"/>
  <c r="E9" i="9"/>
  <c r="E4" i="9"/>
  <c r="E5" i="8"/>
  <c r="E4" i="8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4" i="3"/>
  <c r="AF30" i="14" l="1"/>
  <c r="M27" i="14"/>
  <c r="D18" i="14"/>
  <c r="D17" i="14"/>
  <c r="M26" i="14"/>
  <c r="M25" i="14"/>
  <c r="D16" i="14"/>
  <c r="M24" i="14"/>
  <c r="D15" i="14"/>
  <c r="M23" i="14"/>
  <c r="D14" i="14"/>
  <c r="M22" i="14"/>
  <c r="M21" i="14"/>
  <c r="M20" i="14"/>
  <c r="D13" i="14"/>
  <c r="M19" i="14"/>
  <c r="M18" i="14"/>
  <c r="M17" i="14"/>
  <c r="D12" i="14"/>
  <c r="M16" i="14"/>
  <c r="M15" i="14"/>
  <c r="M14" i="14"/>
  <c r="D11" i="14"/>
  <c r="M13" i="14"/>
  <c r="M12" i="14"/>
  <c r="M11" i="14"/>
  <c r="D8" i="14"/>
  <c r="D9" i="14"/>
  <c r="D10" i="14"/>
  <c r="M10" i="14"/>
  <c r="M9" i="14"/>
  <c r="M8" i="14"/>
  <c r="M7" i="14"/>
  <c r="M6" i="14"/>
  <c r="D7" i="14"/>
  <c r="M5" i="14"/>
  <c r="M4" i="14"/>
  <c r="AF29" i="13"/>
  <c r="M17" i="13"/>
  <c r="M16" i="13"/>
  <c r="D18" i="13"/>
  <c r="D19" i="13"/>
  <c r="D20" i="13"/>
  <c r="D21" i="13"/>
  <c r="D22" i="13"/>
  <c r="D23" i="13"/>
  <c r="D24" i="13"/>
  <c r="D25" i="13"/>
  <c r="D26" i="13"/>
  <c r="M15" i="13"/>
  <c r="D17" i="13"/>
  <c r="M14" i="13"/>
  <c r="D15" i="13"/>
  <c r="D14" i="13"/>
  <c r="D13" i="13"/>
  <c r="D16" i="13"/>
  <c r="M13" i="13"/>
  <c r="M12" i="13"/>
  <c r="M11" i="13"/>
  <c r="M10" i="13"/>
  <c r="M9" i="13"/>
  <c r="D12" i="13"/>
  <c r="M8" i="13"/>
  <c r="D11" i="13"/>
  <c r="M7" i="13"/>
  <c r="D10" i="13"/>
  <c r="M6" i="13"/>
  <c r="M5" i="13"/>
  <c r="D9" i="13"/>
  <c r="M4" i="13"/>
  <c r="D6" i="13"/>
  <c r="D7" i="13"/>
  <c r="D8" i="13"/>
  <c r="AF16" i="12"/>
  <c r="M13" i="12"/>
  <c r="M12" i="12"/>
  <c r="M11" i="12"/>
  <c r="M10" i="12"/>
  <c r="AO16" i="12" s="1"/>
  <c r="M9" i="12"/>
  <c r="M8" i="12"/>
  <c r="M7" i="12"/>
  <c r="D8" i="12"/>
  <c r="D7" i="12"/>
  <c r="D6" i="12"/>
  <c r="D5" i="12"/>
  <c r="D4" i="12"/>
  <c r="M6" i="12"/>
  <c r="M5" i="12"/>
  <c r="M4" i="12"/>
  <c r="AF26" i="10"/>
  <c r="M23" i="10"/>
  <c r="M22" i="10"/>
  <c r="M21" i="10"/>
  <c r="M20" i="10"/>
  <c r="M19" i="10"/>
  <c r="M18" i="10"/>
  <c r="M17" i="10"/>
  <c r="D21" i="10"/>
  <c r="D22" i="10"/>
  <c r="D23" i="10"/>
  <c r="M16" i="10"/>
  <c r="M15" i="10"/>
  <c r="M14" i="10"/>
  <c r="M13" i="10"/>
  <c r="M12" i="10"/>
  <c r="D17" i="10"/>
  <c r="D18" i="10"/>
  <c r="D19" i="10"/>
  <c r="D20" i="10"/>
  <c r="M11" i="10"/>
  <c r="M10" i="10"/>
  <c r="D15" i="10"/>
  <c r="D16" i="10"/>
  <c r="M9" i="10"/>
  <c r="M8" i="10"/>
  <c r="M7" i="10"/>
  <c r="M6" i="10"/>
  <c r="M5" i="10"/>
  <c r="M4" i="10"/>
  <c r="AO26" i="10" s="1"/>
  <c r="AF25" i="9"/>
  <c r="V5" i="9"/>
  <c r="V4" i="9"/>
  <c r="M14" i="9"/>
  <c r="M13" i="9"/>
  <c r="R5" i="9"/>
  <c r="M12" i="9"/>
  <c r="M11" i="9"/>
  <c r="D9" i="9"/>
  <c r="D8" i="9"/>
  <c r="R4" i="9"/>
  <c r="R25" i="9" s="1"/>
  <c r="M10" i="9"/>
  <c r="M9" i="9"/>
  <c r="M8" i="9"/>
  <c r="M7" i="9"/>
  <c r="M6" i="9"/>
  <c r="M5" i="9"/>
  <c r="M4" i="9"/>
  <c r="AF18" i="8"/>
  <c r="M15" i="8"/>
  <c r="M14" i="8"/>
  <c r="M13" i="8"/>
  <c r="AO18" i="8" s="1"/>
  <c r="D5" i="8"/>
  <c r="M12" i="8"/>
  <c r="M11" i="8"/>
  <c r="M10" i="8"/>
  <c r="M9" i="8"/>
  <c r="M8" i="8"/>
  <c r="M7" i="8"/>
  <c r="M6" i="8"/>
  <c r="M5" i="8"/>
  <c r="M4" i="8"/>
  <c r="AF25" i="3"/>
  <c r="M17" i="3"/>
  <c r="D21" i="3"/>
  <c r="M16" i="3"/>
  <c r="D20" i="3"/>
  <c r="M15" i="3"/>
  <c r="M14" i="3"/>
  <c r="M13" i="3"/>
  <c r="M12" i="3"/>
  <c r="M11" i="3"/>
  <c r="M10" i="3"/>
  <c r="M9" i="3"/>
  <c r="M8" i="3"/>
  <c r="M7" i="3"/>
  <c r="M6" i="3"/>
  <c r="M5" i="3"/>
  <c r="M4" i="3"/>
  <c r="D5" i="14"/>
  <c r="D6" i="14"/>
  <c r="D4" i="14"/>
  <c r="AP30" i="14" s="1"/>
  <c r="D5" i="13"/>
  <c r="D4" i="13"/>
  <c r="R4" i="12"/>
  <c r="D5" i="10"/>
  <c r="D6" i="10"/>
  <c r="D7" i="10"/>
  <c r="D8" i="10"/>
  <c r="D9" i="10"/>
  <c r="D10" i="10"/>
  <c r="D11" i="10"/>
  <c r="D12" i="10"/>
  <c r="D13" i="10"/>
  <c r="D14" i="10"/>
  <c r="D4" i="10"/>
  <c r="D5" i="9"/>
  <c r="D6" i="9"/>
  <c r="D7" i="9"/>
  <c r="D4" i="9"/>
  <c r="D4" i="8"/>
  <c r="AP18" i="8" s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2" i="3"/>
  <c r="D4" i="3"/>
  <c r="AA30" i="14"/>
  <c r="Y30" i="14"/>
  <c r="V30" i="14"/>
  <c r="R30" i="14"/>
  <c r="N30" i="14"/>
  <c r="AN30" i="14" s="1"/>
  <c r="I30" i="14"/>
  <c r="AI30" i="14" s="1"/>
  <c r="F30" i="14"/>
  <c r="AL30" i="14" s="1"/>
  <c r="AM30" i="14" s="1"/>
  <c r="AA29" i="13"/>
  <c r="Y29" i="13"/>
  <c r="V29" i="13"/>
  <c r="R29" i="13"/>
  <c r="N29" i="13"/>
  <c r="AN29" i="13" s="1"/>
  <c r="I29" i="13"/>
  <c r="AI29" i="13" s="1"/>
  <c r="F29" i="13"/>
  <c r="AG16" i="12"/>
  <c r="AA16" i="12"/>
  <c r="Y16" i="12"/>
  <c r="V16" i="12"/>
  <c r="R16" i="12"/>
  <c r="N16" i="12"/>
  <c r="AN16" i="12" s="1"/>
  <c r="I16" i="12"/>
  <c r="AI16" i="12" s="1"/>
  <c r="AK16" i="12" s="1"/>
  <c r="F16" i="12"/>
  <c r="AL16" i="12" s="1"/>
  <c r="AM16" i="12" s="1"/>
  <c r="AA26" i="10"/>
  <c r="Y26" i="10"/>
  <c r="V26" i="10"/>
  <c r="R26" i="10"/>
  <c r="N26" i="10"/>
  <c r="AN26" i="10" s="1"/>
  <c r="I26" i="10"/>
  <c r="F26" i="10"/>
  <c r="AG25" i="9"/>
  <c r="AA25" i="9"/>
  <c r="Y25" i="9"/>
  <c r="N25" i="9"/>
  <c r="AN25" i="9" s="1"/>
  <c r="I25" i="9"/>
  <c r="F25" i="9"/>
  <c r="AA18" i="8"/>
  <c r="Y18" i="8"/>
  <c r="V18" i="8"/>
  <c r="R18" i="8"/>
  <c r="N18" i="8"/>
  <c r="AN18" i="8" s="1"/>
  <c r="I18" i="8"/>
  <c r="AI18" i="8" s="1"/>
  <c r="F18" i="8"/>
  <c r="AL18" i="8" s="1"/>
  <c r="AM18" i="8" s="1"/>
  <c r="F25" i="3"/>
  <c r="AA25" i="3"/>
  <c r="Y25" i="3"/>
  <c r="V25" i="3"/>
  <c r="R25" i="3"/>
  <c r="N25" i="3"/>
  <c r="AN25" i="3" s="1"/>
  <c r="I25" i="3"/>
  <c r="AI25" i="3" s="1"/>
  <c r="AO30" i="14" l="1"/>
  <c r="M29" i="13"/>
  <c r="AO29" i="13"/>
  <c r="AP29" i="13"/>
  <c r="D16" i="12"/>
  <c r="AP16" i="12"/>
  <c r="AP26" i="10"/>
  <c r="AO25" i="9"/>
  <c r="D25" i="9"/>
  <c r="AP25" i="9"/>
  <c r="V25" i="9"/>
  <c r="AB25" i="9" s="1"/>
  <c r="D18" i="8"/>
  <c r="AP25" i="3"/>
  <c r="AO25" i="3"/>
  <c r="M18" i="8"/>
  <c r="AB18" i="8"/>
  <c r="AC18" i="8" s="1"/>
  <c r="AD18" i="8" s="1"/>
  <c r="AB30" i="14"/>
  <c r="M30" i="14"/>
  <c r="D30" i="14"/>
  <c r="AC30" i="14" s="1"/>
  <c r="AD30" i="14" s="1"/>
  <c r="AB29" i="13"/>
  <c r="AE29" i="13" s="1"/>
  <c r="AL29" i="13"/>
  <c r="AM29" i="13" s="1"/>
  <c r="D29" i="13"/>
  <c r="AC29" i="13" s="1"/>
  <c r="AD29" i="13" s="1"/>
  <c r="M16" i="12"/>
  <c r="AL26" i="10"/>
  <c r="AM26" i="10" s="1"/>
  <c r="D26" i="10"/>
  <c r="M26" i="10"/>
  <c r="AL25" i="9"/>
  <c r="AM25" i="9" s="1"/>
  <c r="M25" i="9"/>
  <c r="AL25" i="3"/>
  <c r="AM25" i="3" s="1"/>
  <c r="M25" i="3"/>
  <c r="D25" i="3"/>
  <c r="AB16" i="12"/>
  <c r="AE16" i="12" s="1"/>
  <c r="AB26" i="10"/>
  <c r="AE18" i="8"/>
  <c r="AC16" i="12"/>
  <c r="AD16" i="12" s="1"/>
  <c r="AI26" i="10"/>
  <c r="AI25" i="9"/>
  <c r="AK25" i="9" s="1"/>
  <c r="AB25" i="3"/>
  <c r="AE30" i="14" l="1"/>
  <c r="AE26" i="10"/>
  <c r="AE25" i="9"/>
  <c r="AC26" i="10"/>
  <c r="AD26" i="10" s="1"/>
  <c r="AC25" i="9"/>
  <c r="AD25" i="9" s="1"/>
  <c r="AE25" i="3"/>
  <c r="AC25" i="3"/>
  <c r="AD25" i="3" s="1"/>
</calcChain>
</file>

<file path=xl/sharedStrings.xml><?xml version="1.0" encoding="utf-8"?>
<sst xmlns="http://schemas.openxmlformats.org/spreadsheetml/2006/main" count="368" uniqueCount="37">
  <si>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</si>
  <si>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</si>
  <si>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</si>
  <si>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</si>
  <si>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</si>
  <si>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</si>
  <si>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</si>
  <si>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</si>
  <si>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</si>
  <si>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</si>
  <si>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Time to first puncture</t>
  </si>
  <si>
    <t>Time to successful completion</t>
  </si>
  <si>
    <t>Total number of attempts</t>
  </si>
  <si>
    <t>Number of aborted attempts</t>
  </si>
  <si>
    <t>Worm ID</t>
  </si>
  <si>
    <t>Not visible in crevice</t>
  </si>
  <si>
    <t>Reversal</t>
  </si>
  <si>
    <t>Instance</t>
  </si>
  <si>
    <t>Total Frames
(placement on skin to penetration or end)</t>
  </si>
  <si>
    <t>% of frames on skin 
spent pushing or puncturing</t>
  </si>
  <si>
    <t>% of frames on skin 
spent reversing</t>
  </si>
  <si>
    <t>% of frames on skin 
spent crawling</t>
  </si>
  <si>
    <t>% of aborted attempts</t>
  </si>
  <si>
    <t xml:space="preserve">% of 
pushes or punctures followed by reversals </t>
  </si>
  <si>
    <t>Visible Frames 
on top of skin</t>
  </si>
  <si>
    <t>Bout count</t>
  </si>
  <si>
    <t>Reversals after push</t>
  </si>
  <si>
    <t>Reversals after puncture</t>
  </si>
  <si>
    <t>Number of 
pushing bouts and punctures</t>
  </si>
  <si>
    <t>Exclude; there are two worms, not sure which one was the one I just put down and which one was leftover from earlier</t>
  </si>
  <si>
    <t>N/A</t>
  </si>
  <si>
    <t>N.A</t>
  </si>
  <si>
    <t xml:space="preserve">% of 
reversals preceeded by a push/puncture </t>
  </si>
  <si>
    <t>Average reversal time after
 a push or puncture</t>
  </si>
  <si>
    <t>Average push 
bout duration</t>
  </si>
  <si>
    <t>Bout duration</t>
  </si>
  <si>
    <t>Time to first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</si>
</sst>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8E297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0" fontId="4" fillId="8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8" borderId="4" xfId="0" applyFont="1" applyFill="1" applyBorder="1"/>
    <xf numFmtId="0" fontId="3" fillId="8" borderId="0" xfId="0" applyFont="1" applyFill="1"/>
    <xf numFmtId="0" fontId="3" fillId="8" borderId="5" xfId="0" applyFont="1" applyFill="1" applyBorder="1"/>
    <xf numFmtId="0" fontId="3" fillId="5" borderId="4" xfId="0" applyFont="1" applyFill="1" applyBorder="1"/>
    <xf numFmtId="0" fontId="3" fillId="5" borderId="0" xfId="0" applyFont="1" applyFill="1"/>
    <xf numFmtId="0" fontId="3" fillId="5" borderId="5" xfId="0" applyFont="1" applyFill="1" applyBorder="1"/>
    <xf numFmtId="0" fontId="3" fillId="9" borderId="4" xfId="0" applyFont="1" applyFill="1" applyBorder="1"/>
    <xf numFmtId="0" fontId="3" fillId="9" borderId="0" xfId="0" applyFont="1" applyFill="1"/>
    <xf numFmtId="0" fontId="3" fillId="9" borderId="5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3" fillId="3" borderId="5" xfId="0" applyFont="1" applyFill="1" applyBorder="1"/>
    <xf numFmtId="0" fontId="5" fillId="0" borderId="0" xfId="0" applyFont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79"/>
      <color rgb="FF009193"/>
      <color rgb="FFD5FC79"/>
      <color rgb="FF9437FF"/>
      <color rgb="FF941651"/>
      <color rgb="FF0096FF"/>
      <color rgb="FF73FEFF"/>
      <color rgb="FF7A81FF"/>
      <color rgb="FFC8E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72F-410A-7F4D-B253-47801CB0567E}">
  <dimension ref="B2:AP28"/>
  <sheetViews>
    <sheetView zoomScale="50" workbookViewId="0">
      <selection activeCell="AF2" sqref="AF2"/>
    </sheetView>
  </sheetViews>
  <sheetFormatPr baseColWidth="10" defaultColWidth="8.83203125" defaultRowHeight="15" x14ac:dyDescent="0.2"/>
  <cols>
    <col min="1" max="1" width="2.83203125" customWidth="1"/>
    <col min="2" max="2" width="17.5" bestFit="1" customWidth="1"/>
    <col min="3" max="3" width="16.1640625" bestFit="1" customWidth="1"/>
    <col min="4" max="4" width="18.1640625" bestFit="1" customWidth="1"/>
    <col min="5" max="5" width="18.1640625" customWidth="1"/>
    <col min="6" max="6" width="16.1640625" bestFit="1" customWidth="1"/>
    <col min="7" max="7" width="3.6640625" customWidth="1"/>
    <col min="8" max="8" width="21.1640625" bestFit="1" customWidth="1"/>
    <col min="9" max="9" width="14.1640625" bestFit="1" customWidth="1"/>
    <col min="10" max="10" width="4.83203125" customWidth="1"/>
    <col min="11" max="11" width="17.5" bestFit="1" customWidth="1"/>
    <col min="12" max="12" width="16.1640625" bestFit="1" customWidth="1"/>
    <col min="13" max="13" width="18.1640625" bestFit="1" customWidth="1"/>
    <col min="14" max="14" width="12.83203125" bestFit="1" customWidth="1"/>
    <col min="15" max="15" width="4.6640625" customWidth="1"/>
    <col min="16" max="16" width="17.5" bestFit="1" customWidth="1"/>
    <col min="17" max="17" width="16.1640625" bestFit="1" customWidth="1"/>
    <col min="18" max="18" width="18.1640625" bestFit="1" customWidth="1"/>
    <col min="19" max="19" width="5.83203125" customWidth="1"/>
    <col min="20" max="20" width="17.5" bestFit="1" customWidth="1"/>
    <col min="21" max="21" width="16.1640625" bestFit="1" customWidth="1"/>
    <col min="22" max="22" width="18.1640625" bestFit="1" customWidth="1"/>
    <col min="23" max="23" width="5" customWidth="1"/>
    <col min="24" max="24" width="21.1640625" bestFit="1" customWidth="1"/>
    <col min="25" max="25" width="14.1640625" bestFit="1" customWidth="1"/>
    <col min="26" max="26" width="5.83203125" customWidth="1"/>
    <col min="27" max="27" width="40.6640625" bestFit="1" customWidth="1"/>
    <col min="28" max="28" width="19.6640625" bestFit="1" customWidth="1"/>
    <col min="29" max="29" width="34.5" style="1" customWidth="1"/>
    <col min="30" max="30" width="20.5" style="1" customWidth="1"/>
    <col min="31" max="31" width="22" style="1" bestFit="1" customWidth="1"/>
    <col min="32" max="32" width="11" style="1" bestFit="1" customWidth="1"/>
    <col min="33" max="33" width="14.1640625" style="1" customWidth="1"/>
    <col min="34" max="34" width="16.83203125" style="1" bestFit="1" customWidth="1"/>
    <col min="35" max="36" width="14.83203125" bestFit="1" customWidth="1"/>
    <col min="37" max="37" width="13.5" bestFit="1" customWidth="1"/>
    <col min="38" max="38" width="20.83203125" bestFit="1" customWidth="1"/>
    <col min="39" max="39" width="29" style="1" bestFit="1" customWidth="1"/>
    <col min="40" max="40" width="29.1640625" bestFit="1" customWidth="1"/>
    <col min="41" max="41" width="27.5" bestFit="1" customWidth="1"/>
    <col min="42" max="42" width="19.5" bestFit="1" customWidth="1"/>
  </cols>
  <sheetData>
    <row r="2" spans="2:42" ht="81" customHeight="1" x14ac:dyDescent="0.2">
      <c r="B2" s="42" t="s">
        <v>0</v>
      </c>
      <c r="C2" s="43"/>
      <c r="D2" s="43"/>
      <c r="E2" s="43"/>
      <c r="F2" s="44"/>
      <c r="G2" s="3"/>
      <c r="H2" s="45" t="s">
        <v>4</v>
      </c>
      <c r="I2" s="46"/>
      <c r="J2" s="3"/>
      <c r="K2" s="47" t="s">
        <v>16</v>
      </c>
      <c r="L2" s="48"/>
      <c r="M2" s="48"/>
      <c r="N2" s="49"/>
      <c r="O2" s="3"/>
      <c r="P2" s="50" t="s">
        <v>7</v>
      </c>
      <c r="Q2" s="51"/>
      <c r="R2" s="52"/>
      <c r="S2" s="3"/>
      <c r="T2" s="53" t="s">
        <v>15</v>
      </c>
      <c r="U2" s="54"/>
      <c r="V2" s="55"/>
      <c r="W2" s="3"/>
      <c r="X2" s="40" t="s">
        <v>8</v>
      </c>
      <c r="Y2" s="41"/>
      <c r="Z2" s="3"/>
      <c r="AA2" s="4" t="s">
        <v>18</v>
      </c>
      <c r="AB2" s="4" t="s">
        <v>24</v>
      </c>
      <c r="AC2" s="5" t="s">
        <v>19</v>
      </c>
      <c r="AD2" s="5" t="s">
        <v>21</v>
      </c>
      <c r="AE2" s="5" t="s">
        <v>20</v>
      </c>
      <c r="AF2" s="5" t="s">
        <v>36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22</v>
      </c>
      <c r="AL2" s="4" t="s">
        <v>28</v>
      </c>
      <c r="AM2" s="5" t="s">
        <v>23</v>
      </c>
      <c r="AN2" s="5" t="s">
        <v>32</v>
      </c>
      <c r="AO2" s="5" t="s">
        <v>33</v>
      </c>
      <c r="AP2" s="5" t="s">
        <v>34</v>
      </c>
    </row>
    <row r="3" spans="2:42" s="20" customFormat="1" ht="24" x14ac:dyDescent="0.3">
      <c r="B3" s="14" t="s">
        <v>1</v>
      </c>
      <c r="C3" s="15" t="s">
        <v>2</v>
      </c>
      <c r="D3" s="15" t="s">
        <v>3</v>
      </c>
      <c r="E3" s="15" t="s">
        <v>35</v>
      </c>
      <c r="F3" s="16" t="s">
        <v>25</v>
      </c>
      <c r="G3" s="15"/>
      <c r="H3" s="14" t="s">
        <v>5</v>
      </c>
      <c r="I3" s="17" t="s">
        <v>6</v>
      </c>
      <c r="J3" s="15"/>
      <c r="K3" s="14" t="s">
        <v>1</v>
      </c>
      <c r="L3" s="15" t="s">
        <v>2</v>
      </c>
      <c r="M3" s="15" t="s">
        <v>3</v>
      </c>
      <c r="N3" s="18" t="s">
        <v>17</v>
      </c>
      <c r="O3" s="19"/>
      <c r="P3" s="14" t="s">
        <v>1</v>
      </c>
      <c r="Q3" s="15" t="s">
        <v>2</v>
      </c>
      <c r="R3" s="17" t="s">
        <v>3</v>
      </c>
      <c r="S3" s="15"/>
      <c r="T3" s="14" t="s">
        <v>1</v>
      </c>
      <c r="U3" s="15" t="s">
        <v>2</v>
      </c>
      <c r="V3" s="17" t="s">
        <v>3</v>
      </c>
      <c r="W3" s="15"/>
      <c r="X3" s="14" t="s">
        <v>5</v>
      </c>
      <c r="Y3" s="17" t="s">
        <v>6</v>
      </c>
      <c r="Z3" s="15"/>
      <c r="AA3" s="15" t="s">
        <v>9</v>
      </c>
      <c r="AC3" s="21"/>
      <c r="AD3" s="21"/>
      <c r="AE3" s="21"/>
      <c r="AF3" s="21"/>
      <c r="AG3" s="21"/>
      <c r="AH3" s="21"/>
      <c r="AM3" s="21"/>
    </row>
    <row r="4" spans="2:42" s="7" customFormat="1" ht="24" x14ac:dyDescent="0.3">
      <c r="B4" s="9">
        <v>61</v>
      </c>
      <c r="C4" s="7">
        <v>61</v>
      </c>
      <c r="D4" s="7">
        <f>(C4-B4)+1</f>
        <v>1</v>
      </c>
      <c r="E4" s="7">
        <f>D4/2</f>
        <v>0.5</v>
      </c>
      <c r="F4" s="10">
        <v>1</v>
      </c>
      <c r="H4" s="9"/>
      <c r="I4" s="10"/>
      <c r="K4" s="27">
        <v>65</v>
      </c>
      <c r="L4" s="28">
        <v>66</v>
      </c>
      <c r="M4" s="28">
        <f t="shared" ref="M4:M17" si="0">(L4-K4)+1</f>
        <v>2</v>
      </c>
      <c r="N4" s="29">
        <v>1</v>
      </c>
      <c r="P4" s="9"/>
      <c r="R4" s="10"/>
      <c r="T4" s="9"/>
      <c r="V4" s="10"/>
      <c r="X4" s="9"/>
      <c r="Y4" s="10"/>
      <c r="AA4" s="7">
        <v>600</v>
      </c>
      <c r="AC4" s="8"/>
      <c r="AD4" s="8"/>
      <c r="AE4" s="8"/>
      <c r="AF4" s="8"/>
      <c r="AG4" s="8"/>
      <c r="AH4" s="8"/>
      <c r="AM4" s="8"/>
    </row>
    <row r="5" spans="2:42" s="7" customFormat="1" ht="24" x14ac:dyDescent="0.3">
      <c r="B5" s="9">
        <v>63</v>
      </c>
      <c r="C5" s="7">
        <v>64</v>
      </c>
      <c r="D5" s="7">
        <f t="shared" ref="D5:D22" si="1">(C5-B5)+1</f>
        <v>2</v>
      </c>
      <c r="E5" s="7">
        <f t="shared" ref="E5:E22" si="2">D5/2</f>
        <v>1</v>
      </c>
      <c r="F5" s="10">
        <v>1</v>
      </c>
      <c r="H5" s="9"/>
      <c r="I5" s="10"/>
      <c r="K5" s="27">
        <v>72</v>
      </c>
      <c r="L5" s="28">
        <v>74</v>
      </c>
      <c r="M5" s="28">
        <f t="shared" si="0"/>
        <v>3</v>
      </c>
      <c r="N5" s="29">
        <v>1</v>
      </c>
      <c r="P5" s="9"/>
      <c r="R5" s="10"/>
      <c r="T5" s="9"/>
      <c r="V5" s="10"/>
      <c r="X5" s="9"/>
      <c r="Y5" s="10"/>
      <c r="AC5" s="8"/>
      <c r="AD5" s="8"/>
      <c r="AE5" s="8"/>
      <c r="AF5" s="8"/>
      <c r="AG5" s="8"/>
      <c r="AH5" s="8"/>
      <c r="AM5" s="8"/>
    </row>
    <row r="6" spans="2:42" s="7" customFormat="1" ht="24" x14ac:dyDescent="0.3">
      <c r="B6" s="9">
        <v>68</v>
      </c>
      <c r="C6" s="7">
        <v>71</v>
      </c>
      <c r="D6" s="7">
        <f t="shared" si="1"/>
        <v>4</v>
      </c>
      <c r="E6" s="7">
        <f t="shared" si="2"/>
        <v>2</v>
      </c>
      <c r="F6" s="10">
        <v>1</v>
      </c>
      <c r="H6" s="9"/>
      <c r="I6" s="10"/>
      <c r="K6" s="27">
        <v>77</v>
      </c>
      <c r="L6" s="28">
        <v>78</v>
      </c>
      <c r="M6" s="28">
        <f t="shared" si="0"/>
        <v>2</v>
      </c>
      <c r="N6" s="29">
        <v>1</v>
      </c>
      <c r="P6" s="9"/>
      <c r="R6" s="10"/>
      <c r="T6" s="9"/>
      <c r="V6" s="10"/>
      <c r="X6" s="9"/>
      <c r="Y6" s="10"/>
      <c r="AC6" s="8"/>
      <c r="AD6" s="8"/>
      <c r="AE6" s="8"/>
      <c r="AF6" s="8"/>
      <c r="AG6" s="8"/>
      <c r="AH6" s="8"/>
      <c r="AM6" s="8"/>
    </row>
    <row r="7" spans="2:42" s="7" customFormat="1" ht="24" x14ac:dyDescent="0.3">
      <c r="B7" s="9">
        <v>75</v>
      </c>
      <c r="C7" s="7">
        <v>76</v>
      </c>
      <c r="D7" s="7">
        <f t="shared" si="1"/>
        <v>2</v>
      </c>
      <c r="E7" s="7">
        <f t="shared" si="2"/>
        <v>1</v>
      </c>
      <c r="F7" s="10">
        <v>1</v>
      </c>
      <c r="H7" s="9"/>
      <c r="I7" s="10"/>
      <c r="K7" s="30">
        <v>115</v>
      </c>
      <c r="L7" s="31">
        <v>144</v>
      </c>
      <c r="M7" s="31">
        <f t="shared" si="0"/>
        <v>30</v>
      </c>
      <c r="N7" s="32">
        <v>1</v>
      </c>
      <c r="P7" s="9"/>
      <c r="R7" s="10"/>
      <c r="T7" s="9"/>
      <c r="V7" s="10"/>
      <c r="X7" s="9"/>
      <c r="Y7" s="10"/>
      <c r="AC7" s="8"/>
      <c r="AD7" s="8"/>
      <c r="AE7" s="8"/>
      <c r="AF7" s="8"/>
      <c r="AG7" s="8"/>
      <c r="AH7" s="8"/>
      <c r="AM7" s="8"/>
    </row>
    <row r="8" spans="2:42" s="7" customFormat="1" ht="24" x14ac:dyDescent="0.3">
      <c r="B8" s="9">
        <v>178</v>
      </c>
      <c r="C8" s="7">
        <v>180</v>
      </c>
      <c r="D8" s="7">
        <f t="shared" si="1"/>
        <v>3</v>
      </c>
      <c r="E8" s="7">
        <f t="shared" si="2"/>
        <v>1.5</v>
      </c>
      <c r="F8" s="10">
        <v>1</v>
      </c>
      <c r="H8" s="9"/>
      <c r="I8" s="10"/>
      <c r="K8" s="27">
        <v>226</v>
      </c>
      <c r="L8" s="28">
        <v>227</v>
      </c>
      <c r="M8" s="28">
        <f t="shared" si="0"/>
        <v>2</v>
      </c>
      <c r="N8" s="29">
        <v>1</v>
      </c>
      <c r="P8" s="9"/>
      <c r="R8" s="10"/>
      <c r="T8" s="9"/>
      <c r="V8" s="10"/>
      <c r="X8" s="9"/>
      <c r="Y8" s="10"/>
      <c r="AC8" s="8"/>
      <c r="AD8" s="8"/>
      <c r="AE8" s="8"/>
      <c r="AF8" s="8"/>
      <c r="AG8" s="8"/>
      <c r="AH8" s="8"/>
      <c r="AM8" s="8"/>
    </row>
    <row r="9" spans="2:42" s="7" customFormat="1" ht="24" x14ac:dyDescent="0.3">
      <c r="B9" s="9">
        <v>194</v>
      </c>
      <c r="C9" s="7">
        <v>199</v>
      </c>
      <c r="D9" s="7">
        <f t="shared" si="1"/>
        <v>6</v>
      </c>
      <c r="E9" s="7">
        <f t="shared" si="2"/>
        <v>3</v>
      </c>
      <c r="F9" s="10">
        <v>1</v>
      </c>
      <c r="H9" s="9"/>
      <c r="I9" s="10"/>
      <c r="K9" s="30">
        <v>231</v>
      </c>
      <c r="L9" s="31">
        <v>233</v>
      </c>
      <c r="M9" s="31">
        <f t="shared" si="0"/>
        <v>3</v>
      </c>
      <c r="N9" s="32">
        <v>1</v>
      </c>
      <c r="P9" s="9"/>
      <c r="R9" s="10"/>
      <c r="T9" s="9"/>
      <c r="V9" s="10"/>
      <c r="X9" s="9"/>
      <c r="Y9" s="10"/>
      <c r="AC9" s="8"/>
      <c r="AD9" s="8"/>
      <c r="AE9" s="8"/>
      <c r="AF9" s="8"/>
      <c r="AG9" s="8"/>
      <c r="AH9" s="8"/>
      <c r="AM9" s="8"/>
    </row>
    <row r="10" spans="2:42" s="7" customFormat="1" ht="24" x14ac:dyDescent="0.3">
      <c r="B10" s="9">
        <v>214</v>
      </c>
      <c r="C10" s="7">
        <v>216</v>
      </c>
      <c r="D10" s="7">
        <f t="shared" si="1"/>
        <v>3</v>
      </c>
      <c r="E10" s="7">
        <f t="shared" si="2"/>
        <v>1.5</v>
      </c>
      <c r="F10" s="10">
        <v>1</v>
      </c>
      <c r="H10" s="9"/>
      <c r="I10" s="10"/>
      <c r="K10" s="27">
        <v>285</v>
      </c>
      <c r="L10" s="28">
        <v>287</v>
      </c>
      <c r="M10" s="28">
        <f t="shared" si="0"/>
        <v>3</v>
      </c>
      <c r="N10" s="29">
        <v>1</v>
      </c>
      <c r="P10" s="9"/>
      <c r="R10" s="10"/>
      <c r="T10" s="9"/>
      <c r="V10" s="10"/>
      <c r="X10" s="9"/>
      <c r="Y10" s="10"/>
      <c r="AC10" s="8"/>
      <c r="AD10" s="8"/>
      <c r="AE10" s="8"/>
      <c r="AF10" s="8"/>
      <c r="AG10" s="8"/>
      <c r="AH10" s="8"/>
      <c r="AM10" s="8"/>
    </row>
    <row r="11" spans="2:42" s="7" customFormat="1" ht="24" x14ac:dyDescent="0.3">
      <c r="B11" s="9">
        <v>221</v>
      </c>
      <c r="C11" s="7">
        <v>221</v>
      </c>
      <c r="D11" s="7">
        <f t="shared" si="1"/>
        <v>1</v>
      </c>
      <c r="E11" s="7">
        <f t="shared" si="2"/>
        <v>0.5</v>
      </c>
      <c r="F11" s="10">
        <v>1</v>
      </c>
      <c r="H11" s="9"/>
      <c r="I11" s="10"/>
      <c r="K11" s="27">
        <v>296</v>
      </c>
      <c r="L11" s="28">
        <v>297</v>
      </c>
      <c r="M11" s="28">
        <f t="shared" si="0"/>
        <v>2</v>
      </c>
      <c r="N11" s="29">
        <v>1</v>
      </c>
      <c r="P11" s="9"/>
      <c r="R11" s="10"/>
      <c r="T11" s="9"/>
      <c r="V11" s="10"/>
      <c r="X11" s="9"/>
      <c r="Y11" s="10"/>
      <c r="AC11" s="8"/>
      <c r="AD11" s="8"/>
      <c r="AE11" s="8"/>
      <c r="AF11" s="8"/>
      <c r="AG11" s="8"/>
      <c r="AH11" s="8"/>
      <c r="AM11" s="8"/>
    </row>
    <row r="12" spans="2:42" s="7" customFormat="1" ht="24" x14ac:dyDescent="0.3">
      <c r="B12" s="9">
        <v>276</v>
      </c>
      <c r="C12" s="7">
        <v>284</v>
      </c>
      <c r="D12" s="7">
        <f t="shared" si="1"/>
        <v>9</v>
      </c>
      <c r="E12" s="7">
        <f t="shared" si="2"/>
        <v>4.5</v>
      </c>
      <c r="F12" s="10">
        <v>1</v>
      </c>
      <c r="H12" s="9"/>
      <c r="I12" s="10"/>
      <c r="K12" s="27">
        <v>340</v>
      </c>
      <c r="L12" s="28">
        <v>350</v>
      </c>
      <c r="M12" s="28">
        <f t="shared" si="0"/>
        <v>11</v>
      </c>
      <c r="N12" s="29">
        <v>1</v>
      </c>
      <c r="P12" s="9"/>
      <c r="R12" s="10"/>
      <c r="T12" s="9"/>
      <c r="V12" s="10"/>
      <c r="X12" s="9"/>
      <c r="Y12" s="10"/>
      <c r="AC12" s="8"/>
      <c r="AD12" s="8"/>
      <c r="AE12" s="8"/>
      <c r="AF12" s="8"/>
      <c r="AG12" s="8"/>
      <c r="AH12" s="8"/>
      <c r="AM12" s="8"/>
    </row>
    <row r="13" spans="2:42" s="7" customFormat="1" ht="24" x14ac:dyDescent="0.3">
      <c r="B13" s="9">
        <v>295</v>
      </c>
      <c r="C13" s="7">
        <v>295</v>
      </c>
      <c r="D13" s="7">
        <f t="shared" si="1"/>
        <v>1</v>
      </c>
      <c r="E13" s="7">
        <f t="shared" si="2"/>
        <v>0.5</v>
      </c>
      <c r="F13" s="10">
        <v>1</v>
      </c>
      <c r="H13" s="9"/>
      <c r="I13" s="10"/>
      <c r="K13" s="27">
        <v>387</v>
      </c>
      <c r="L13" s="28">
        <v>394</v>
      </c>
      <c r="M13" s="28">
        <f t="shared" si="0"/>
        <v>8</v>
      </c>
      <c r="N13" s="29">
        <v>1</v>
      </c>
      <c r="P13" s="9"/>
      <c r="R13" s="10"/>
      <c r="T13" s="9"/>
      <c r="V13" s="10"/>
      <c r="X13" s="9"/>
      <c r="Y13" s="10"/>
      <c r="AC13" s="8"/>
      <c r="AD13" s="8"/>
      <c r="AE13" s="8"/>
      <c r="AF13" s="8"/>
      <c r="AG13" s="8"/>
      <c r="AH13" s="8"/>
      <c r="AM13" s="8"/>
    </row>
    <row r="14" spans="2:42" s="7" customFormat="1" ht="24" x14ac:dyDescent="0.3">
      <c r="B14" s="9">
        <v>305</v>
      </c>
      <c r="C14" s="7">
        <v>305</v>
      </c>
      <c r="D14" s="7">
        <f t="shared" si="1"/>
        <v>1</v>
      </c>
      <c r="E14" s="7">
        <f t="shared" si="2"/>
        <v>0.5</v>
      </c>
      <c r="F14" s="10">
        <v>1</v>
      </c>
      <c r="H14" s="9"/>
      <c r="I14" s="10"/>
      <c r="K14" s="30">
        <v>408</v>
      </c>
      <c r="L14" s="31">
        <v>421</v>
      </c>
      <c r="M14" s="31">
        <f t="shared" si="0"/>
        <v>14</v>
      </c>
      <c r="N14" s="32">
        <v>1</v>
      </c>
      <c r="P14" s="9"/>
      <c r="R14" s="10"/>
      <c r="T14" s="9"/>
      <c r="V14" s="10"/>
      <c r="X14" s="9"/>
      <c r="Y14" s="10"/>
      <c r="AC14" s="8"/>
      <c r="AD14" s="8"/>
      <c r="AE14" s="8"/>
      <c r="AF14" s="8"/>
      <c r="AG14" s="8"/>
      <c r="AH14" s="8"/>
      <c r="AM14" s="8"/>
    </row>
    <row r="15" spans="2:42" s="7" customFormat="1" ht="24" x14ac:dyDescent="0.3">
      <c r="B15" s="9">
        <v>320</v>
      </c>
      <c r="C15" s="7">
        <v>323</v>
      </c>
      <c r="D15" s="7">
        <f t="shared" si="1"/>
        <v>4</v>
      </c>
      <c r="E15" s="7">
        <f t="shared" si="2"/>
        <v>2</v>
      </c>
      <c r="F15" s="10">
        <v>1</v>
      </c>
      <c r="H15" s="9"/>
      <c r="I15" s="10"/>
      <c r="K15" s="30">
        <v>430</v>
      </c>
      <c r="L15" s="31">
        <v>439</v>
      </c>
      <c r="M15" s="31">
        <f t="shared" si="0"/>
        <v>10</v>
      </c>
      <c r="N15" s="32">
        <v>1</v>
      </c>
      <c r="P15" s="9"/>
      <c r="R15" s="10"/>
      <c r="T15" s="9"/>
      <c r="V15" s="10"/>
      <c r="X15" s="9"/>
      <c r="Y15" s="10"/>
      <c r="AC15" s="8"/>
      <c r="AD15" s="8"/>
      <c r="AE15" s="8"/>
      <c r="AF15" s="8"/>
      <c r="AG15" s="8"/>
      <c r="AH15" s="8"/>
      <c r="AM15" s="8"/>
    </row>
    <row r="16" spans="2:42" s="7" customFormat="1" ht="24" x14ac:dyDescent="0.3">
      <c r="B16" s="9">
        <v>335</v>
      </c>
      <c r="C16" s="7">
        <v>335</v>
      </c>
      <c r="D16" s="7">
        <f t="shared" si="1"/>
        <v>1</v>
      </c>
      <c r="E16" s="7">
        <f t="shared" si="2"/>
        <v>0.5</v>
      </c>
      <c r="F16" s="10">
        <v>1</v>
      </c>
      <c r="H16" s="9"/>
      <c r="I16" s="10"/>
      <c r="K16" s="27">
        <v>447</v>
      </c>
      <c r="L16" s="28">
        <v>461</v>
      </c>
      <c r="M16" s="28">
        <f t="shared" si="0"/>
        <v>15</v>
      </c>
      <c r="N16" s="29">
        <v>1</v>
      </c>
      <c r="P16" s="9"/>
      <c r="R16" s="10"/>
      <c r="T16" s="9"/>
      <c r="V16" s="10"/>
      <c r="X16" s="9"/>
      <c r="Y16" s="10"/>
      <c r="AC16" s="8"/>
      <c r="AD16" s="8"/>
      <c r="AE16" s="8"/>
      <c r="AF16" s="8"/>
      <c r="AG16" s="8"/>
      <c r="AH16" s="8"/>
      <c r="AM16" s="8"/>
    </row>
    <row r="17" spans="2:42" s="7" customFormat="1" ht="24" x14ac:dyDescent="0.3">
      <c r="B17" s="9">
        <v>339</v>
      </c>
      <c r="C17" s="7">
        <v>339</v>
      </c>
      <c r="D17" s="7">
        <f t="shared" si="1"/>
        <v>1</v>
      </c>
      <c r="E17" s="7">
        <f t="shared" si="2"/>
        <v>0.5</v>
      </c>
      <c r="F17" s="10">
        <v>1</v>
      </c>
      <c r="H17" s="9"/>
      <c r="I17" s="10"/>
      <c r="K17" s="27">
        <v>587</v>
      </c>
      <c r="L17" s="28">
        <v>588</v>
      </c>
      <c r="M17" s="28">
        <f t="shared" si="0"/>
        <v>2</v>
      </c>
      <c r="N17" s="29">
        <v>1</v>
      </c>
      <c r="P17" s="9"/>
      <c r="R17" s="10"/>
      <c r="T17" s="9"/>
      <c r="V17" s="10"/>
      <c r="X17" s="9"/>
      <c r="Y17" s="10"/>
      <c r="AC17" s="8"/>
      <c r="AD17" s="8"/>
      <c r="AE17" s="8"/>
      <c r="AF17" s="8"/>
      <c r="AG17" s="8"/>
      <c r="AH17" s="8"/>
      <c r="AM17" s="8"/>
    </row>
    <row r="18" spans="2:42" s="7" customFormat="1" ht="24" x14ac:dyDescent="0.3">
      <c r="B18" s="9">
        <v>361</v>
      </c>
      <c r="C18" s="7">
        <v>364</v>
      </c>
      <c r="D18" s="7">
        <f t="shared" si="1"/>
        <v>4</v>
      </c>
      <c r="E18" s="7">
        <f t="shared" si="2"/>
        <v>2</v>
      </c>
      <c r="F18" s="10">
        <v>1</v>
      </c>
      <c r="H18" s="9"/>
      <c r="I18" s="10"/>
      <c r="K18" s="9"/>
      <c r="N18" s="10"/>
      <c r="P18" s="9"/>
      <c r="R18" s="10"/>
      <c r="T18" s="9"/>
      <c r="V18" s="10"/>
      <c r="X18" s="9"/>
      <c r="Y18" s="10"/>
      <c r="AC18" s="8"/>
      <c r="AD18" s="8"/>
      <c r="AE18" s="8"/>
      <c r="AF18" s="8"/>
      <c r="AG18" s="8"/>
      <c r="AH18" s="8"/>
      <c r="AM18" s="8"/>
    </row>
    <row r="19" spans="2:42" s="7" customFormat="1" ht="24" x14ac:dyDescent="0.3">
      <c r="B19" s="9">
        <v>385</v>
      </c>
      <c r="C19" s="7">
        <v>386</v>
      </c>
      <c r="D19" s="7">
        <f t="shared" si="1"/>
        <v>2</v>
      </c>
      <c r="E19" s="7">
        <f t="shared" si="2"/>
        <v>1</v>
      </c>
      <c r="F19" s="10">
        <v>1</v>
      </c>
      <c r="H19" s="9"/>
      <c r="I19" s="10"/>
      <c r="K19" s="9"/>
      <c r="N19" s="10"/>
      <c r="P19" s="9"/>
      <c r="R19" s="10"/>
      <c r="T19" s="9"/>
      <c r="V19" s="10"/>
      <c r="X19" s="9"/>
      <c r="Y19" s="10"/>
      <c r="AC19" s="8"/>
      <c r="AD19" s="8"/>
      <c r="AE19" s="8"/>
      <c r="AF19" s="8"/>
      <c r="AG19" s="8"/>
      <c r="AH19" s="8"/>
      <c r="AM19" s="8"/>
    </row>
    <row r="20" spans="2:42" s="7" customFormat="1" ht="24" x14ac:dyDescent="0.3">
      <c r="B20" s="9">
        <v>443</v>
      </c>
      <c r="C20" s="7">
        <v>446</v>
      </c>
      <c r="D20" s="7">
        <f t="shared" si="1"/>
        <v>4</v>
      </c>
      <c r="E20" s="7">
        <f t="shared" si="2"/>
        <v>2</v>
      </c>
      <c r="F20" s="10">
        <v>1</v>
      </c>
      <c r="H20" s="9"/>
      <c r="I20" s="10"/>
      <c r="K20" s="9"/>
      <c r="N20" s="10"/>
      <c r="P20" s="9"/>
      <c r="R20" s="10"/>
      <c r="T20" s="9"/>
      <c r="V20" s="10"/>
      <c r="X20" s="9"/>
      <c r="Y20" s="10"/>
      <c r="AC20" s="8"/>
      <c r="AD20" s="8"/>
      <c r="AE20" s="8"/>
      <c r="AF20" s="8"/>
      <c r="AG20" s="8"/>
      <c r="AH20" s="8"/>
      <c r="AM20" s="8"/>
    </row>
    <row r="21" spans="2:42" s="7" customFormat="1" ht="24" x14ac:dyDescent="0.3">
      <c r="B21" s="9">
        <v>487</v>
      </c>
      <c r="C21" s="7">
        <v>490</v>
      </c>
      <c r="D21" s="7">
        <f t="shared" si="1"/>
        <v>4</v>
      </c>
      <c r="E21" s="7">
        <f t="shared" si="2"/>
        <v>2</v>
      </c>
      <c r="F21" s="10">
        <v>1</v>
      </c>
      <c r="H21" s="9"/>
      <c r="I21" s="10"/>
      <c r="K21" s="9"/>
      <c r="N21" s="10"/>
      <c r="P21" s="9"/>
      <c r="R21" s="10"/>
      <c r="T21" s="9"/>
      <c r="V21" s="10"/>
      <c r="X21" s="9"/>
      <c r="Y21" s="10"/>
      <c r="AC21" s="8"/>
      <c r="AD21" s="8"/>
      <c r="AE21" s="8"/>
      <c r="AF21" s="8"/>
      <c r="AG21" s="8"/>
      <c r="AH21" s="8"/>
      <c r="AM21" s="8"/>
    </row>
    <row r="22" spans="2:42" s="7" customFormat="1" ht="24" x14ac:dyDescent="0.3">
      <c r="B22" s="9">
        <v>583</v>
      </c>
      <c r="C22" s="7">
        <v>586</v>
      </c>
      <c r="D22" s="7">
        <f t="shared" si="1"/>
        <v>4</v>
      </c>
      <c r="E22" s="7">
        <f t="shared" si="2"/>
        <v>2</v>
      </c>
      <c r="F22" s="10">
        <v>1</v>
      </c>
      <c r="H22" s="9"/>
      <c r="I22" s="10"/>
      <c r="K22" s="9"/>
      <c r="N22" s="10"/>
      <c r="P22" s="9"/>
      <c r="R22" s="10"/>
      <c r="T22" s="9"/>
      <c r="V22" s="10"/>
      <c r="X22" s="9"/>
      <c r="Y22" s="10"/>
      <c r="AC22" s="8"/>
      <c r="AD22" s="8"/>
      <c r="AE22" s="8"/>
      <c r="AF22" s="8"/>
      <c r="AG22" s="8"/>
      <c r="AH22" s="8"/>
      <c r="AM22" s="8"/>
    </row>
    <row r="23" spans="2:42" s="7" customFormat="1" ht="24" x14ac:dyDescent="0.3">
      <c r="B23" s="11"/>
      <c r="C23" s="12"/>
      <c r="D23" s="12"/>
      <c r="E23" s="12"/>
      <c r="F23" s="13"/>
      <c r="H23" s="11"/>
      <c r="I23" s="13"/>
      <c r="K23" s="11"/>
      <c r="L23" s="12"/>
      <c r="M23" s="12"/>
      <c r="N23" s="13"/>
      <c r="P23" s="11"/>
      <c r="Q23" s="12"/>
      <c r="R23" s="13"/>
      <c r="T23" s="11"/>
      <c r="U23" s="12"/>
      <c r="V23" s="13"/>
      <c r="X23" s="11"/>
      <c r="Y23" s="13"/>
      <c r="AC23" s="8"/>
      <c r="AD23" s="8"/>
      <c r="AE23" s="8"/>
      <c r="AF23" s="8"/>
      <c r="AG23" s="8"/>
      <c r="AH23" s="8"/>
      <c r="AM23" s="8"/>
    </row>
    <row r="25" spans="2:42" s="7" customFormat="1" ht="24" x14ac:dyDescent="0.3">
      <c r="D25" s="7">
        <f>SUM(D4:D23)</f>
        <v>57</v>
      </c>
      <c r="F25" s="7">
        <f>SUM(F4:F23)</f>
        <v>19</v>
      </c>
      <c r="I25" s="7">
        <f>SUM(I4:I23)</f>
        <v>0</v>
      </c>
      <c r="M25" s="7">
        <f>SUM(M4:M23)</f>
        <v>107</v>
      </c>
      <c r="N25" s="7">
        <f>SUM(N4:N23)</f>
        <v>14</v>
      </c>
      <c r="R25" s="7">
        <f>SUM(R4:R23)</f>
        <v>0</v>
      </c>
      <c r="V25" s="7">
        <f>SUM(V4:V23)</f>
        <v>0</v>
      </c>
      <c r="Y25" s="7">
        <f>SUM(Y4:Y23)</f>
        <v>0</v>
      </c>
      <c r="AA25" s="7">
        <f>SUM(AA4:AA23)</f>
        <v>600</v>
      </c>
      <c r="AB25" s="7">
        <f>AA25-(R25+V25+Y25)</f>
        <v>600</v>
      </c>
      <c r="AC25" s="8">
        <f>((D25+I25)/AB25)*100</f>
        <v>9.5</v>
      </c>
      <c r="AD25" s="8">
        <f>100-AC25</f>
        <v>90.5</v>
      </c>
      <c r="AE25" s="8">
        <f>(M25/AB25)*100</f>
        <v>17.833333333333336</v>
      </c>
      <c r="AF25" s="8">
        <f>B4/120</f>
        <v>0.5083333333333333</v>
      </c>
      <c r="AG25" s="8" t="s">
        <v>30</v>
      </c>
      <c r="AH25" s="8" t="s">
        <v>30</v>
      </c>
      <c r="AI25" s="7">
        <f>I25</f>
        <v>0</v>
      </c>
      <c r="AJ25" s="7" t="s">
        <v>30</v>
      </c>
      <c r="AK25" s="7" t="s">
        <v>30</v>
      </c>
      <c r="AL25" s="7">
        <f>F25+I25</f>
        <v>19</v>
      </c>
      <c r="AM25" s="8">
        <f>(SUM(F27:F28)/AL25)*100</f>
        <v>52.631578947368418</v>
      </c>
      <c r="AN25" s="8">
        <f>(SUM(F27:F28)/N25)*100</f>
        <v>71.428571428571431</v>
      </c>
      <c r="AO25" s="7">
        <f>(AVERAGE(M4:M6,M8,M10:M13,M16:M17)/2)</f>
        <v>2.5</v>
      </c>
      <c r="AP25" s="8">
        <f>AVERAGE(D4:D22)/2</f>
        <v>1.5</v>
      </c>
    </row>
    <row r="27" spans="2:42" ht="26" x14ac:dyDescent="0.3">
      <c r="B27" s="22" t="s">
        <v>26</v>
      </c>
      <c r="F27" s="7">
        <v>10</v>
      </c>
    </row>
    <row r="28" spans="2:42" ht="26" x14ac:dyDescent="0.3">
      <c r="B28" s="23" t="s">
        <v>27</v>
      </c>
      <c r="F28" s="7">
        <v>0</v>
      </c>
    </row>
  </sheetData>
  <mergeCells count="6">
    <mergeCell ref="X2:Y2"/>
    <mergeCell ref="B2:F2"/>
    <mergeCell ref="H2:I2"/>
    <mergeCell ref="K2:N2"/>
    <mergeCell ref="P2:R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51E1-2473-5A41-B59E-91AD0E6B8DF1}">
  <dimension ref="B2:AP21"/>
  <sheetViews>
    <sheetView zoomScale="50" workbookViewId="0">
      <selection activeCell="AF2" sqref="AF2"/>
    </sheetView>
  </sheetViews>
  <sheetFormatPr baseColWidth="10" defaultColWidth="8.83203125" defaultRowHeight="24" x14ac:dyDescent="0.3"/>
  <cols>
    <col min="1" max="1" width="2.83203125" customWidth="1"/>
    <col min="2" max="2" width="17.5" bestFit="1" customWidth="1"/>
    <col min="3" max="3" width="16.1640625" bestFit="1" customWidth="1"/>
    <col min="4" max="4" width="18.1640625" bestFit="1" customWidth="1"/>
    <col min="5" max="5" width="18.1640625" customWidth="1"/>
    <col min="6" max="6" width="16.1640625" style="7" bestFit="1" customWidth="1"/>
    <col min="7" max="7" width="3.6640625" customWidth="1"/>
    <col min="8" max="8" width="21.1640625" bestFit="1" customWidth="1"/>
    <col min="9" max="9" width="14.1640625" bestFit="1" customWidth="1"/>
    <col min="10" max="10" width="4.83203125" customWidth="1"/>
    <col min="11" max="11" width="17.5" bestFit="1" customWidth="1"/>
    <col min="12" max="12" width="16.1640625" bestFit="1" customWidth="1"/>
    <col min="13" max="13" width="18.1640625" bestFit="1" customWidth="1"/>
    <col min="14" max="14" width="12.83203125" bestFit="1" customWidth="1"/>
    <col min="15" max="15" width="4.6640625" customWidth="1"/>
    <col min="16" max="16" width="17.5" bestFit="1" customWidth="1"/>
    <col min="17" max="17" width="16.1640625" bestFit="1" customWidth="1"/>
    <col min="18" max="18" width="18.1640625" bestFit="1" customWidth="1"/>
    <col min="19" max="19" width="5.83203125" customWidth="1"/>
    <col min="20" max="20" width="17.5" bestFit="1" customWidth="1"/>
    <col min="21" max="21" width="16.1640625" bestFit="1" customWidth="1"/>
    <col min="22" max="22" width="18.1640625" bestFit="1" customWidth="1"/>
    <col min="23" max="23" width="5" customWidth="1"/>
    <col min="24" max="24" width="21.1640625" bestFit="1" customWidth="1"/>
    <col min="25" max="25" width="14.1640625" bestFit="1" customWidth="1"/>
    <col min="26" max="26" width="5.83203125" customWidth="1"/>
    <col min="27" max="27" width="40.6640625" bestFit="1" customWidth="1"/>
    <col min="28" max="28" width="19.6640625" bestFit="1" customWidth="1"/>
    <col min="29" max="29" width="34.5" style="1" customWidth="1"/>
    <col min="30" max="30" width="20.5" style="1" customWidth="1"/>
    <col min="31" max="31" width="22" style="1" bestFit="1" customWidth="1"/>
    <col min="32" max="32" width="11" style="1" bestFit="1" customWidth="1"/>
    <col min="33" max="33" width="14.1640625" style="1" customWidth="1"/>
    <col min="34" max="34" width="16.83203125" style="1" bestFit="1" customWidth="1"/>
    <col min="35" max="36" width="14.83203125" bestFit="1" customWidth="1"/>
    <col min="37" max="37" width="13.5" bestFit="1" customWidth="1"/>
    <col min="38" max="38" width="19.83203125" bestFit="1" customWidth="1"/>
    <col min="39" max="39" width="29" bestFit="1" customWidth="1"/>
    <col min="40" max="40" width="29.1640625" bestFit="1" customWidth="1"/>
    <col min="41" max="41" width="27.5" bestFit="1" customWidth="1"/>
    <col min="42" max="42" width="19.5" bestFit="1" customWidth="1"/>
  </cols>
  <sheetData>
    <row r="2" spans="2:42" ht="81" customHeight="1" x14ac:dyDescent="0.2">
      <c r="B2" s="42" t="s">
        <v>0</v>
      </c>
      <c r="C2" s="43"/>
      <c r="D2" s="43"/>
      <c r="E2" s="43"/>
      <c r="F2" s="44"/>
      <c r="G2" s="3"/>
      <c r="H2" s="45" t="s">
        <v>4</v>
      </c>
      <c r="I2" s="46"/>
      <c r="J2" s="3"/>
      <c r="K2" s="47" t="s">
        <v>16</v>
      </c>
      <c r="L2" s="48"/>
      <c r="M2" s="48"/>
      <c r="N2" s="49"/>
      <c r="O2" s="3"/>
      <c r="P2" s="50" t="s">
        <v>7</v>
      </c>
      <c r="Q2" s="51"/>
      <c r="R2" s="52"/>
      <c r="S2" s="3"/>
      <c r="T2" s="53" t="s">
        <v>15</v>
      </c>
      <c r="U2" s="54"/>
      <c r="V2" s="55"/>
      <c r="W2" s="3"/>
      <c r="X2" s="40" t="s">
        <v>8</v>
      </c>
      <c r="Y2" s="41"/>
      <c r="Z2" s="3"/>
      <c r="AA2" s="4" t="s">
        <v>18</v>
      </c>
      <c r="AB2" s="4" t="s">
        <v>24</v>
      </c>
      <c r="AC2" s="5" t="s">
        <v>19</v>
      </c>
      <c r="AD2" s="5" t="s">
        <v>21</v>
      </c>
      <c r="AE2" s="5" t="s">
        <v>20</v>
      </c>
      <c r="AF2" s="5" t="s">
        <v>36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22</v>
      </c>
      <c r="AL2" s="4" t="s">
        <v>28</v>
      </c>
      <c r="AM2" s="6" t="s">
        <v>23</v>
      </c>
      <c r="AN2" s="5" t="s">
        <v>32</v>
      </c>
      <c r="AO2" s="5" t="s">
        <v>33</v>
      </c>
      <c r="AP2" s="5" t="s">
        <v>34</v>
      </c>
    </row>
    <row r="3" spans="2:42" s="20" customFormat="1" x14ac:dyDescent="0.3">
      <c r="B3" s="14" t="s">
        <v>1</v>
      </c>
      <c r="C3" s="15" t="s">
        <v>2</v>
      </c>
      <c r="D3" s="15" t="s">
        <v>3</v>
      </c>
      <c r="E3" s="15" t="s">
        <v>35</v>
      </c>
      <c r="F3" s="16" t="s">
        <v>25</v>
      </c>
      <c r="G3" s="15"/>
      <c r="H3" s="14" t="s">
        <v>5</v>
      </c>
      <c r="I3" s="17" t="s">
        <v>6</v>
      </c>
      <c r="J3" s="15"/>
      <c r="K3" s="14" t="s">
        <v>1</v>
      </c>
      <c r="L3" s="15" t="s">
        <v>2</v>
      </c>
      <c r="M3" s="15" t="s">
        <v>3</v>
      </c>
      <c r="N3" s="18" t="s">
        <v>17</v>
      </c>
      <c r="O3" s="19"/>
      <c r="P3" s="14" t="s">
        <v>1</v>
      </c>
      <c r="Q3" s="15" t="s">
        <v>2</v>
      </c>
      <c r="R3" s="17" t="s">
        <v>3</v>
      </c>
      <c r="S3" s="15"/>
      <c r="T3" s="14" t="s">
        <v>1</v>
      </c>
      <c r="U3" s="15" t="s">
        <v>2</v>
      </c>
      <c r="V3" s="17" t="s">
        <v>3</v>
      </c>
      <c r="W3" s="15"/>
      <c r="X3" s="14" t="s">
        <v>5</v>
      </c>
      <c r="Y3" s="17" t="s">
        <v>6</v>
      </c>
      <c r="Z3" s="15"/>
      <c r="AA3" s="15" t="s">
        <v>9</v>
      </c>
      <c r="AC3" s="21"/>
      <c r="AD3" s="21"/>
      <c r="AE3" s="21"/>
      <c r="AF3" s="21"/>
      <c r="AG3" s="21"/>
      <c r="AH3" s="21"/>
    </row>
    <row r="4" spans="2:42" s="7" customFormat="1" x14ac:dyDescent="0.3">
      <c r="B4" s="9">
        <v>320</v>
      </c>
      <c r="C4" s="7">
        <v>320</v>
      </c>
      <c r="D4" s="7">
        <f>(C4-B4)+1</f>
        <v>1</v>
      </c>
      <c r="E4" s="7">
        <f>D4/2</f>
        <v>0.5</v>
      </c>
      <c r="F4" s="10">
        <v>1</v>
      </c>
      <c r="H4" s="9"/>
      <c r="I4" s="10"/>
      <c r="K4" s="30">
        <v>23</v>
      </c>
      <c r="L4" s="31">
        <v>25</v>
      </c>
      <c r="M4" s="31">
        <f t="shared" ref="M4:M15" si="0">(L4-K4)+1</f>
        <v>3</v>
      </c>
      <c r="N4" s="32">
        <v>1</v>
      </c>
      <c r="P4" s="9"/>
      <c r="R4" s="10"/>
      <c r="T4" s="9"/>
      <c r="V4" s="10"/>
      <c r="X4" s="9"/>
      <c r="Y4" s="10"/>
      <c r="AA4" s="7">
        <v>600</v>
      </c>
      <c r="AC4" s="8"/>
      <c r="AD4" s="8"/>
      <c r="AE4" s="8"/>
      <c r="AF4" s="8"/>
      <c r="AG4" s="8"/>
      <c r="AH4" s="8"/>
    </row>
    <row r="5" spans="2:42" s="7" customFormat="1" x14ac:dyDescent="0.3">
      <c r="B5" s="9">
        <v>474</v>
      </c>
      <c r="C5" s="7">
        <v>474</v>
      </c>
      <c r="D5" s="7">
        <f>(C5-B5)+1</f>
        <v>1</v>
      </c>
      <c r="E5" s="7">
        <f>D5/2</f>
        <v>0.5</v>
      </c>
      <c r="F5" s="10">
        <v>1</v>
      </c>
      <c r="H5" s="9"/>
      <c r="I5" s="10"/>
      <c r="K5" s="30">
        <v>30</v>
      </c>
      <c r="L5" s="31">
        <v>33</v>
      </c>
      <c r="M5" s="31">
        <f t="shared" si="0"/>
        <v>4</v>
      </c>
      <c r="N5" s="32">
        <v>1</v>
      </c>
      <c r="P5" s="9"/>
      <c r="R5" s="10"/>
      <c r="T5" s="9"/>
      <c r="V5" s="10"/>
      <c r="X5" s="9"/>
      <c r="Y5" s="10"/>
      <c r="AC5" s="8"/>
      <c r="AD5" s="8"/>
      <c r="AE5" s="8"/>
      <c r="AF5" s="8"/>
      <c r="AG5" s="8"/>
      <c r="AH5" s="8"/>
    </row>
    <row r="6" spans="2:42" s="7" customFormat="1" x14ac:dyDescent="0.3">
      <c r="B6" s="9"/>
      <c r="F6" s="10"/>
      <c r="H6" s="9"/>
      <c r="I6" s="10"/>
      <c r="K6" s="30">
        <v>48</v>
      </c>
      <c r="L6" s="31">
        <v>52</v>
      </c>
      <c r="M6" s="31">
        <f t="shared" si="0"/>
        <v>5</v>
      </c>
      <c r="N6" s="32">
        <v>1</v>
      </c>
      <c r="P6" s="9"/>
      <c r="R6" s="10"/>
      <c r="T6" s="9"/>
      <c r="V6" s="10"/>
      <c r="X6" s="9"/>
      <c r="Y6" s="10"/>
      <c r="AC6" s="8"/>
      <c r="AD6" s="8"/>
      <c r="AE6" s="8"/>
      <c r="AF6" s="8"/>
      <c r="AG6" s="8"/>
      <c r="AH6" s="8"/>
    </row>
    <row r="7" spans="2:42" s="7" customFormat="1" x14ac:dyDescent="0.3">
      <c r="B7" s="9"/>
      <c r="F7" s="10"/>
      <c r="H7" s="9"/>
      <c r="I7" s="10"/>
      <c r="K7" s="30">
        <v>68</v>
      </c>
      <c r="L7" s="31">
        <v>75</v>
      </c>
      <c r="M7" s="31">
        <f t="shared" si="0"/>
        <v>8</v>
      </c>
      <c r="N7" s="32">
        <v>1</v>
      </c>
      <c r="P7" s="9"/>
      <c r="R7" s="10"/>
      <c r="T7" s="9"/>
      <c r="V7" s="10"/>
      <c r="X7" s="9"/>
      <c r="Y7" s="10"/>
      <c r="AC7" s="8"/>
      <c r="AD7" s="8"/>
      <c r="AE7" s="8"/>
      <c r="AF7" s="8"/>
      <c r="AG7" s="8"/>
      <c r="AH7" s="8"/>
    </row>
    <row r="8" spans="2:42" s="7" customFormat="1" x14ac:dyDescent="0.3">
      <c r="B8" s="9"/>
      <c r="F8" s="10"/>
      <c r="H8" s="9"/>
      <c r="I8" s="10"/>
      <c r="K8" s="30">
        <v>96</v>
      </c>
      <c r="L8" s="31">
        <v>104</v>
      </c>
      <c r="M8" s="31">
        <f t="shared" si="0"/>
        <v>9</v>
      </c>
      <c r="N8" s="32">
        <v>1</v>
      </c>
      <c r="P8" s="9"/>
      <c r="R8" s="10"/>
      <c r="T8" s="9"/>
      <c r="V8" s="10"/>
      <c r="X8" s="9"/>
      <c r="Y8" s="10"/>
      <c r="AC8" s="8"/>
      <c r="AD8" s="8"/>
      <c r="AE8" s="8"/>
      <c r="AF8" s="8"/>
      <c r="AG8" s="8"/>
      <c r="AH8" s="8"/>
    </row>
    <row r="9" spans="2:42" s="7" customFormat="1" x14ac:dyDescent="0.3">
      <c r="B9" s="9"/>
      <c r="F9" s="10"/>
      <c r="H9" s="9"/>
      <c r="I9" s="10"/>
      <c r="K9" s="30">
        <v>159</v>
      </c>
      <c r="L9" s="31">
        <v>167</v>
      </c>
      <c r="M9" s="31">
        <f t="shared" si="0"/>
        <v>9</v>
      </c>
      <c r="N9" s="32">
        <v>1</v>
      </c>
      <c r="P9" s="9"/>
      <c r="R9" s="10"/>
      <c r="T9" s="9"/>
      <c r="V9" s="10"/>
      <c r="X9" s="9"/>
      <c r="Y9" s="10"/>
      <c r="AC9" s="8"/>
      <c r="AD9" s="8"/>
      <c r="AE9" s="8"/>
      <c r="AF9" s="8"/>
      <c r="AG9" s="8"/>
      <c r="AH9" s="8"/>
    </row>
    <row r="10" spans="2:42" s="7" customFormat="1" x14ac:dyDescent="0.3">
      <c r="B10" s="9"/>
      <c r="F10" s="10"/>
      <c r="H10" s="9"/>
      <c r="I10" s="10"/>
      <c r="K10" s="30">
        <v>193</v>
      </c>
      <c r="L10" s="31">
        <v>214</v>
      </c>
      <c r="M10" s="31">
        <f t="shared" si="0"/>
        <v>22</v>
      </c>
      <c r="N10" s="32">
        <v>1</v>
      </c>
      <c r="P10" s="9"/>
      <c r="R10" s="10"/>
      <c r="T10" s="9"/>
      <c r="V10" s="10"/>
      <c r="X10" s="9"/>
      <c r="Y10" s="10"/>
      <c r="AC10" s="8"/>
      <c r="AD10" s="8"/>
      <c r="AE10" s="8"/>
      <c r="AF10" s="8"/>
      <c r="AG10" s="8"/>
      <c r="AH10" s="8"/>
    </row>
    <row r="11" spans="2:42" s="7" customFormat="1" x14ac:dyDescent="0.3">
      <c r="B11" s="9"/>
      <c r="F11" s="10"/>
      <c r="H11" s="9"/>
      <c r="I11" s="10"/>
      <c r="K11" s="30">
        <v>257</v>
      </c>
      <c r="L11" s="31">
        <v>273</v>
      </c>
      <c r="M11" s="31">
        <f t="shared" si="0"/>
        <v>17</v>
      </c>
      <c r="N11" s="32">
        <v>1</v>
      </c>
      <c r="P11" s="9"/>
      <c r="R11" s="10"/>
      <c r="T11" s="9"/>
      <c r="V11" s="10"/>
      <c r="X11" s="9"/>
      <c r="Y11" s="10"/>
      <c r="AC11" s="8"/>
      <c r="AD11" s="8"/>
      <c r="AE11" s="8"/>
      <c r="AF11" s="8"/>
      <c r="AG11" s="8"/>
      <c r="AH11" s="8"/>
    </row>
    <row r="12" spans="2:42" s="7" customFormat="1" x14ac:dyDescent="0.3">
      <c r="B12" s="9"/>
      <c r="F12" s="10"/>
      <c r="H12" s="9"/>
      <c r="I12" s="10"/>
      <c r="K12" s="30">
        <v>368</v>
      </c>
      <c r="L12" s="31">
        <v>379</v>
      </c>
      <c r="M12" s="31">
        <f t="shared" si="0"/>
        <v>12</v>
      </c>
      <c r="N12" s="32">
        <v>1</v>
      </c>
      <c r="P12" s="9"/>
      <c r="R12" s="10"/>
      <c r="T12" s="9"/>
      <c r="V12" s="10"/>
      <c r="X12" s="9"/>
      <c r="Y12" s="10"/>
      <c r="AC12" s="8"/>
      <c r="AD12" s="8"/>
      <c r="AE12" s="8"/>
      <c r="AF12" s="8"/>
      <c r="AG12" s="8"/>
      <c r="AH12" s="8"/>
    </row>
    <row r="13" spans="2:42" s="7" customFormat="1" x14ac:dyDescent="0.3">
      <c r="B13" s="9"/>
      <c r="F13" s="10"/>
      <c r="H13" s="9"/>
      <c r="I13" s="10"/>
      <c r="K13" s="27">
        <v>475</v>
      </c>
      <c r="L13" s="28">
        <v>508</v>
      </c>
      <c r="M13" s="28">
        <f t="shared" si="0"/>
        <v>34</v>
      </c>
      <c r="N13" s="29">
        <v>1</v>
      </c>
      <c r="P13" s="9"/>
      <c r="R13" s="10"/>
      <c r="T13" s="9"/>
      <c r="V13" s="10"/>
      <c r="X13" s="9"/>
      <c r="Y13" s="10"/>
      <c r="AC13" s="8"/>
      <c r="AD13" s="8"/>
      <c r="AE13" s="8"/>
      <c r="AF13" s="8"/>
      <c r="AG13" s="8"/>
      <c r="AH13" s="8"/>
    </row>
    <row r="14" spans="2:42" s="7" customFormat="1" x14ac:dyDescent="0.3">
      <c r="B14" s="9"/>
      <c r="F14" s="10"/>
      <c r="H14" s="9"/>
      <c r="I14" s="10"/>
      <c r="K14" s="30">
        <v>545</v>
      </c>
      <c r="L14" s="31">
        <v>564</v>
      </c>
      <c r="M14" s="31">
        <f t="shared" si="0"/>
        <v>20</v>
      </c>
      <c r="N14" s="32">
        <v>1</v>
      </c>
      <c r="P14" s="9"/>
      <c r="R14" s="10"/>
      <c r="T14" s="9"/>
      <c r="V14" s="10"/>
      <c r="X14" s="9"/>
      <c r="Y14" s="10"/>
      <c r="AC14" s="8"/>
      <c r="AD14" s="8"/>
      <c r="AE14" s="8"/>
      <c r="AF14" s="8"/>
      <c r="AG14" s="8"/>
      <c r="AH14" s="8"/>
    </row>
    <row r="15" spans="2:42" s="7" customFormat="1" x14ac:dyDescent="0.3">
      <c r="B15" s="9"/>
      <c r="F15" s="10"/>
      <c r="H15" s="9"/>
      <c r="I15" s="10"/>
      <c r="K15" s="30">
        <v>599</v>
      </c>
      <c r="L15" s="31">
        <v>600</v>
      </c>
      <c r="M15" s="31">
        <f t="shared" si="0"/>
        <v>2</v>
      </c>
      <c r="N15" s="32">
        <v>1</v>
      </c>
      <c r="P15" s="9"/>
      <c r="R15" s="10"/>
      <c r="T15" s="9"/>
      <c r="V15" s="10"/>
      <c r="X15" s="9"/>
      <c r="Y15" s="10"/>
      <c r="AC15" s="8"/>
      <c r="AD15" s="8"/>
      <c r="AE15" s="8"/>
      <c r="AF15" s="8"/>
      <c r="AG15" s="8"/>
      <c r="AH15" s="8"/>
    </row>
    <row r="16" spans="2:42" s="7" customFormat="1" x14ac:dyDescent="0.3">
      <c r="B16" s="11"/>
      <c r="C16" s="12"/>
      <c r="D16" s="12"/>
      <c r="E16" s="12"/>
      <c r="F16" s="13"/>
      <c r="H16" s="11"/>
      <c r="I16" s="13"/>
      <c r="K16" s="11"/>
      <c r="L16" s="12"/>
      <c r="M16" s="12"/>
      <c r="N16" s="13"/>
      <c r="P16" s="11"/>
      <c r="Q16" s="12"/>
      <c r="R16" s="13"/>
      <c r="T16" s="11"/>
      <c r="U16" s="12"/>
      <c r="V16" s="13"/>
      <c r="X16" s="11"/>
      <c r="Y16" s="13"/>
      <c r="AC16" s="8"/>
      <c r="AD16" s="8"/>
      <c r="AE16" s="8"/>
      <c r="AF16" s="8"/>
      <c r="AG16" s="8"/>
      <c r="AH16" s="8"/>
    </row>
    <row r="18" spans="2:42" s="7" customFormat="1" x14ac:dyDescent="0.3">
      <c r="D18" s="7">
        <f>SUM(D4:D16)</f>
        <v>2</v>
      </c>
      <c r="F18" s="7">
        <f>SUM(F4:F16)</f>
        <v>2</v>
      </c>
      <c r="I18" s="7">
        <f>SUM(I4:I16)</f>
        <v>0</v>
      </c>
      <c r="M18" s="7">
        <f>SUM(M4:M16)</f>
        <v>145</v>
      </c>
      <c r="N18" s="7">
        <f>SUM(N4:N16)</f>
        <v>12</v>
      </c>
      <c r="R18" s="7">
        <f>SUM(R4:R16)</f>
        <v>0</v>
      </c>
      <c r="V18" s="7">
        <f>SUM(V4:V16)</f>
        <v>0</v>
      </c>
      <c r="Y18" s="7">
        <f>SUM(Y4:Y16)</f>
        <v>0</v>
      </c>
      <c r="AA18" s="7">
        <f>SUM(AA4:AA16)</f>
        <v>600</v>
      </c>
      <c r="AB18" s="7">
        <f>AA18-(R18+V18+Y18)</f>
        <v>600</v>
      </c>
      <c r="AC18" s="8">
        <f>((D18+I18)/AB18)*100</f>
        <v>0.33333333333333337</v>
      </c>
      <c r="AD18" s="8">
        <f>100-AC18</f>
        <v>99.666666666666671</v>
      </c>
      <c r="AE18" s="8">
        <f>(M18/AB18)*100</f>
        <v>24.166666666666668</v>
      </c>
      <c r="AF18" s="8">
        <f>B4/120</f>
        <v>2.6666666666666665</v>
      </c>
      <c r="AG18" s="8" t="s">
        <v>30</v>
      </c>
      <c r="AH18" s="8" t="s">
        <v>30</v>
      </c>
      <c r="AI18" s="7">
        <f>I18</f>
        <v>0</v>
      </c>
      <c r="AJ18" s="7" t="s">
        <v>30</v>
      </c>
      <c r="AK18" s="7" t="s">
        <v>30</v>
      </c>
      <c r="AL18" s="7">
        <f>F18+I18</f>
        <v>2</v>
      </c>
      <c r="AM18" s="7">
        <f>(SUM(F20:F21)/AL18)*100</f>
        <v>50</v>
      </c>
      <c r="AN18" s="8">
        <f>(SUM(F20:F21)/N18)*100</f>
        <v>8.3333333333333321</v>
      </c>
      <c r="AO18" s="7">
        <f>(AVERAGE(M13)/2)</f>
        <v>17</v>
      </c>
      <c r="AP18" s="8">
        <f>AVERAGE(D4:D5)/2</f>
        <v>0.5</v>
      </c>
    </row>
    <row r="20" spans="2:42" ht="26" x14ac:dyDescent="0.3">
      <c r="B20" s="22" t="s">
        <v>26</v>
      </c>
      <c r="F20" s="7">
        <v>1</v>
      </c>
    </row>
    <row r="21" spans="2:42" ht="26" x14ac:dyDescent="0.3">
      <c r="B21" s="23" t="s">
        <v>27</v>
      </c>
      <c r="F21" s="7">
        <v>0</v>
      </c>
    </row>
  </sheetData>
  <mergeCells count="6">
    <mergeCell ref="X2:Y2"/>
    <mergeCell ref="B2:F2"/>
    <mergeCell ref="H2:I2"/>
    <mergeCell ref="K2:N2"/>
    <mergeCell ref="P2:R2"/>
    <mergeCell ref="T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6748-7497-D248-80A0-A9C9FE4D3D45}">
  <dimension ref="B2:AP28"/>
  <sheetViews>
    <sheetView zoomScale="50" workbookViewId="0">
      <selection activeCell="AF2" sqref="AF2"/>
    </sheetView>
  </sheetViews>
  <sheetFormatPr baseColWidth="10" defaultColWidth="8.83203125" defaultRowHeight="24" x14ac:dyDescent="0.3"/>
  <cols>
    <col min="1" max="1" width="2.83203125" customWidth="1"/>
    <col min="2" max="2" width="17.5" bestFit="1" customWidth="1"/>
    <col min="3" max="3" width="16.1640625" bestFit="1" customWidth="1"/>
    <col min="4" max="4" width="18.1640625" bestFit="1" customWidth="1"/>
    <col min="5" max="5" width="18.1640625" customWidth="1"/>
    <col min="6" max="6" width="16.1640625" style="7" bestFit="1" customWidth="1"/>
    <col min="7" max="7" width="3.6640625" customWidth="1"/>
    <col min="8" max="8" width="21.1640625" bestFit="1" customWidth="1"/>
    <col min="9" max="9" width="14.1640625" bestFit="1" customWidth="1"/>
    <col min="10" max="10" width="4.83203125" customWidth="1"/>
    <col min="11" max="11" width="17.5" bestFit="1" customWidth="1"/>
    <col min="12" max="12" width="16.1640625" bestFit="1" customWidth="1"/>
    <col min="13" max="13" width="18.1640625" bestFit="1" customWidth="1"/>
    <col min="14" max="14" width="12.83203125" bestFit="1" customWidth="1"/>
    <col min="15" max="15" width="4.6640625" customWidth="1"/>
    <col min="16" max="16" width="17.5" bestFit="1" customWidth="1"/>
    <col min="17" max="17" width="16.1640625" bestFit="1" customWidth="1"/>
    <col min="18" max="18" width="18.1640625" bestFit="1" customWidth="1"/>
    <col min="19" max="19" width="5.83203125" customWidth="1"/>
    <col min="20" max="20" width="17.5" bestFit="1" customWidth="1"/>
    <col min="21" max="21" width="16.1640625" bestFit="1" customWidth="1"/>
    <col min="22" max="22" width="18.1640625" bestFit="1" customWidth="1"/>
    <col min="23" max="23" width="5" customWidth="1"/>
    <col min="24" max="24" width="21.1640625" bestFit="1" customWidth="1"/>
    <col min="25" max="25" width="14.1640625" bestFit="1" customWidth="1"/>
    <col min="26" max="26" width="5.83203125" customWidth="1"/>
    <col min="27" max="27" width="40.6640625" bestFit="1" customWidth="1"/>
    <col min="28" max="28" width="19.6640625" bestFit="1" customWidth="1"/>
    <col min="29" max="29" width="34.5" style="1" customWidth="1"/>
    <col min="30" max="30" width="20.5" style="1" customWidth="1"/>
    <col min="31" max="31" width="22" style="1" bestFit="1" customWidth="1"/>
    <col min="32" max="32" width="11" style="1" bestFit="1" customWidth="1"/>
    <col min="33" max="33" width="14.1640625" style="1" customWidth="1"/>
    <col min="34" max="34" width="16.83203125" style="1" bestFit="1" customWidth="1"/>
    <col min="35" max="36" width="14.83203125" bestFit="1" customWidth="1"/>
    <col min="37" max="37" width="13.5" bestFit="1" customWidth="1"/>
    <col min="38" max="38" width="19.83203125" bestFit="1" customWidth="1"/>
    <col min="39" max="39" width="29" style="1" bestFit="1" customWidth="1"/>
    <col min="40" max="40" width="29.1640625" bestFit="1" customWidth="1"/>
    <col min="41" max="41" width="27.5" bestFit="1" customWidth="1"/>
    <col min="42" max="42" width="19.5" bestFit="1" customWidth="1"/>
  </cols>
  <sheetData>
    <row r="2" spans="2:42" ht="81" customHeight="1" x14ac:dyDescent="0.2">
      <c r="B2" s="42" t="s">
        <v>0</v>
      </c>
      <c r="C2" s="43"/>
      <c r="D2" s="43"/>
      <c r="E2" s="43"/>
      <c r="F2" s="44"/>
      <c r="G2" s="3"/>
      <c r="H2" s="45" t="s">
        <v>4</v>
      </c>
      <c r="I2" s="46"/>
      <c r="J2" s="3"/>
      <c r="K2" s="47" t="s">
        <v>16</v>
      </c>
      <c r="L2" s="48"/>
      <c r="M2" s="48"/>
      <c r="N2" s="49"/>
      <c r="O2" s="3"/>
      <c r="P2" s="50" t="s">
        <v>7</v>
      </c>
      <c r="Q2" s="51"/>
      <c r="R2" s="52"/>
      <c r="S2" s="3"/>
      <c r="T2" s="53" t="s">
        <v>15</v>
      </c>
      <c r="U2" s="54"/>
      <c r="V2" s="55"/>
      <c r="W2" s="3"/>
      <c r="X2" s="40" t="s">
        <v>8</v>
      </c>
      <c r="Y2" s="41"/>
      <c r="Z2" s="3"/>
      <c r="AA2" s="4" t="s">
        <v>18</v>
      </c>
      <c r="AB2" s="4" t="s">
        <v>24</v>
      </c>
      <c r="AC2" s="5" t="s">
        <v>19</v>
      </c>
      <c r="AD2" s="5" t="s">
        <v>21</v>
      </c>
      <c r="AE2" s="5" t="s">
        <v>20</v>
      </c>
      <c r="AF2" s="5" t="s">
        <v>36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22</v>
      </c>
      <c r="AL2" s="4" t="s">
        <v>28</v>
      </c>
      <c r="AM2" s="5" t="s">
        <v>23</v>
      </c>
      <c r="AN2" s="5" t="s">
        <v>32</v>
      </c>
      <c r="AO2" s="5" t="s">
        <v>33</v>
      </c>
      <c r="AP2" s="5" t="s">
        <v>34</v>
      </c>
    </row>
    <row r="3" spans="2:42" s="20" customFormat="1" x14ac:dyDescent="0.3">
      <c r="B3" s="14" t="s">
        <v>1</v>
      </c>
      <c r="C3" s="15" t="s">
        <v>2</v>
      </c>
      <c r="D3" s="15" t="s">
        <v>3</v>
      </c>
      <c r="E3" s="15" t="s">
        <v>35</v>
      </c>
      <c r="F3" s="16" t="s">
        <v>25</v>
      </c>
      <c r="G3" s="15"/>
      <c r="H3" s="14" t="s">
        <v>5</v>
      </c>
      <c r="I3" s="17" t="s">
        <v>6</v>
      </c>
      <c r="J3" s="15"/>
      <c r="K3" s="14" t="s">
        <v>1</v>
      </c>
      <c r="L3" s="15" t="s">
        <v>2</v>
      </c>
      <c r="M3" s="15" t="s">
        <v>3</v>
      </c>
      <c r="N3" s="18" t="s">
        <v>17</v>
      </c>
      <c r="O3" s="19"/>
      <c r="P3" s="14" t="s">
        <v>1</v>
      </c>
      <c r="Q3" s="15" t="s">
        <v>2</v>
      </c>
      <c r="R3" s="17" t="s">
        <v>3</v>
      </c>
      <c r="S3" s="15"/>
      <c r="T3" s="14" t="s">
        <v>1</v>
      </c>
      <c r="U3" s="15" t="s">
        <v>2</v>
      </c>
      <c r="V3" s="17" t="s">
        <v>3</v>
      </c>
      <c r="W3" s="15"/>
      <c r="X3" s="14" t="s">
        <v>5</v>
      </c>
      <c r="Y3" s="17" t="s">
        <v>6</v>
      </c>
      <c r="Z3" s="15"/>
      <c r="AA3" s="15" t="s">
        <v>9</v>
      </c>
      <c r="AC3" s="21"/>
      <c r="AD3" s="21"/>
      <c r="AE3" s="21"/>
      <c r="AF3" s="21"/>
      <c r="AG3" s="21"/>
      <c r="AH3" s="21"/>
      <c r="AM3" s="21"/>
    </row>
    <row r="4" spans="2:42" s="7" customFormat="1" x14ac:dyDescent="0.3">
      <c r="B4" s="9">
        <v>20</v>
      </c>
      <c r="C4" s="7">
        <v>20</v>
      </c>
      <c r="D4" s="7">
        <f>(C4-B4)+1</f>
        <v>1</v>
      </c>
      <c r="E4" s="7">
        <f>D4/2</f>
        <v>0.5</v>
      </c>
      <c r="F4" s="10">
        <v>1</v>
      </c>
      <c r="H4" s="9">
        <v>281</v>
      </c>
      <c r="I4" s="10">
        <v>1</v>
      </c>
      <c r="K4" s="30">
        <v>82</v>
      </c>
      <c r="L4" s="31">
        <v>101</v>
      </c>
      <c r="M4" s="31">
        <f t="shared" ref="M4:M14" si="0">(L4-K4)+1</f>
        <v>20</v>
      </c>
      <c r="N4" s="32">
        <v>1</v>
      </c>
      <c r="P4" s="9">
        <v>282</v>
      </c>
      <c r="Q4" s="7">
        <v>283</v>
      </c>
      <c r="R4" s="10">
        <f>(Q4-P4)+1</f>
        <v>2</v>
      </c>
      <c r="T4" s="9">
        <v>486</v>
      </c>
      <c r="U4" s="7">
        <v>491</v>
      </c>
      <c r="V4" s="10">
        <f>(U4-T4)+1</f>
        <v>6</v>
      </c>
      <c r="X4" s="9"/>
      <c r="Y4" s="10"/>
      <c r="AA4" s="7">
        <v>600</v>
      </c>
      <c r="AC4" s="8"/>
      <c r="AD4" s="8"/>
      <c r="AE4" s="8"/>
      <c r="AF4" s="8"/>
      <c r="AG4" s="8"/>
      <c r="AH4" s="8"/>
      <c r="AM4" s="8"/>
    </row>
    <row r="5" spans="2:42" s="7" customFormat="1" x14ac:dyDescent="0.3">
      <c r="B5" s="9">
        <v>42</v>
      </c>
      <c r="C5" s="7">
        <v>42</v>
      </c>
      <c r="D5" s="7">
        <f t="shared" ref="D5:D7" si="1">(C5-B5)+1</f>
        <v>1</v>
      </c>
      <c r="E5" s="7">
        <f t="shared" ref="E5:E9" si="2">D5/2</f>
        <v>0.5</v>
      </c>
      <c r="F5" s="10">
        <v>1</v>
      </c>
      <c r="H5" s="9">
        <v>331</v>
      </c>
      <c r="I5" s="10">
        <v>1</v>
      </c>
      <c r="K5" s="30">
        <v>132</v>
      </c>
      <c r="L5" s="31">
        <v>141</v>
      </c>
      <c r="M5" s="31">
        <f t="shared" si="0"/>
        <v>10</v>
      </c>
      <c r="N5" s="32">
        <v>1</v>
      </c>
      <c r="P5" s="9">
        <v>332</v>
      </c>
      <c r="Q5" s="7">
        <v>333</v>
      </c>
      <c r="R5" s="10">
        <f>(Q5-P5)+1</f>
        <v>2</v>
      </c>
      <c r="T5" s="9">
        <v>541</v>
      </c>
      <c r="U5" s="7">
        <v>544</v>
      </c>
      <c r="V5" s="10">
        <f>(U5-T5)+1</f>
        <v>4</v>
      </c>
      <c r="X5" s="9"/>
      <c r="Y5" s="10"/>
      <c r="AC5" s="8"/>
      <c r="AD5" s="8"/>
      <c r="AE5" s="8"/>
      <c r="AF5" s="8"/>
      <c r="AG5" s="8"/>
      <c r="AH5" s="8"/>
      <c r="AM5" s="8"/>
    </row>
    <row r="6" spans="2:42" s="7" customFormat="1" x14ac:dyDescent="0.3">
      <c r="B6" s="9">
        <v>164</v>
      </c>
      <c r="C6" s="7">
        <v>164</v>
      </c>
      <c r="D6" s="7">
        <f t="shared" si="1"/>
        <v>1</v>
      </c>
      <c r="E6" s="7">
        <f t="shared" si="2"/>
        <v>0.5</v>
      </c>
      <c r="F6" s="10">
        <v>1</v>
      </c>
      <c r="H6" s="9"/>
      <c r="I6" s="10"/>
      <c r="K6" s="27">
        <v>165</v>
      </c>
      <c r="L6" s="28">
        <v>170</v>
      </c>
      <c r="M6" s="28">
        <f t="shared" si="0"/>
        <v>6</v>
      </c>
      <c r="N6" s="29">
        <v>1</v>
      </c>
      <c r="P6" s="9"/>
      <c r="R6" s="10"/>
      <c r="T6" s="9"/>
      <c r="V6" s="10"/>
      <c r="X6" s="9"/>
      <c r="Y6" s="10"/>
      <c r="AC6" s="8"/>
      <c r="AD6" s="8"/>
      <c r="AE6" s="8"/>
      <c r="AF6" s="8"/>
      <c r="AG6" s="8"/>
      <c r="AH6" s="8"/>
      <c r="AM6" s="8"/>
    </row>
    <row r="7" spans="2:42" s="7" customFormat="1" x14ac:dyDescent="0.3">
      <c r="B7" s="9">
        <v>182</v>
      </c>
      <c r="C7" s="7">
        <v>182</v>
      </c>
      <c r="D7" s="7">
        <f t="shared" si="1"/>
        <v>1</v>
      </c>
      <c r="E7" s="7">
        <f t="shared" si="2"/>
        <v>0.5</v>
      </c>
      <c r="F7" s="10">
        <v>1</v>
      </c>
      <c r="H7" s="9"/>
      <c r="I7" s="10"/>
      <c r="K7" s="27">
        <v>185</v>
      </c>
      <c r="L7" s="28">
        <v>193</v>
      </c>
      <c r="M7" s="28">
        <f t="shared" si="0"/>
        <v>9</v>
      </c>
      <c r="N7" s="29">
        <v>1</v>
      </c>
      <c r="P7" s="9"/>
      <c r="R7" s="10"/>
      <c r="T7" s="9"/>
      <c r="V7" s="10"/>
      <c r="X7" s="9"/>
      <c r="Y7" s="10"/>
      <c r="AC7" s="8"/>
      <c r="AD7" s="8"/>
      <c r="AE7" s="8"/>
      <c r="AF7" s="8"/>
      <c r="AG7" s="8"/>
      <c r="AH7" s="8"/>
      <c r="AM7" s="8"/>
    </row>
    <row r="8" spans="2:42" s="7" customFormat="1" x14ac:dyDescent="0.3">
      <c r="B8" s="9">
        <v>290</v>
      </c>
      <c r="C8" s="7">
        <v>290</v>
      </c>
      <c r="D8" s="7">
        <f t="shared" ref="D8:D9" si="3">(C8-B8)+1</f>
        <v>1</v>
      </c>
      <c r="E8" s="7">
        <f t="shared" si="2"/>
        <v>0.5</v>
      </c>
      <c r="F8" s="10">
        <v>1</v>
      </c>
      <c r="H8" s="9"/>
      <c r="I8" s="10"/>
      <c r="K8" s="30">
        <v>234</v>
      </c>
      <c r="L8" s="31">
        <v>240</v>
      </c>
      <c r="M8" s="31">
        <f t="shared" si="0"/>
        <v>7</v>
      </c>
      <c r="N8" s="32">
        <v>1</v>
      </c>
      <c r="P8" s="9"/>
      <c r="R8" s="10"/>
      <c r="T8" s="9"/>
      <c r="V8" s="10"/>
      <c r="X8" s="9"/>
      <c r="Y8" s="10"/>
      <c r="AC8" s="8"/>
      <c r="AD8" s="8"/>
      <c r="AE8" s="8"/>
      <c r="AF8" s="8"/>
      <c r="AG8" s="8"/>
      <c r="AH8" s="8"/>
      <c r="AM8" s="8"/>
    </row>
    <row r="9" spans="2:42" s="7" customFormat="1" x14ac:dyDescent="0.3">
      <c r="B9" s="9">
        <v>323</v>
      </c>
      <c r="C9" s="7">
        <v>324</v>
      </c>
      <c r="D9" s="7">
        <f t="shared" si="3"/>
        <v>2</v>
      </c>
      <c r="E9" s="7">
        <f t="shared" si="2"/>
        <v>1</v>
      </c>
      <c r="F9" s="10">
        <v>1</v>
      </c>
      <c r="H9" s="9"/>
      <c r="I9" s="10"/>
      <c r="K9" s="30">
        <v>255</v>
      </c>
      <c r="L9" s="31">
        <v>260</v>
      </c>
      <c r="M9" s="31">
        <f t="shared" si="0"/>
        <v>6</v>
      </c>
      <c r="N9" s="32">
        <v>1</v>
      </c>
      <c r="P9" s="9"/>
      <c r="R9" s="10"/>
      <c r="T9" s="9"/>
      <c r="V9" s="10"/>
      <c r="X9" s="9"/>
      <c r="Y9" s="10"/>
      <c r="AC9" s="8"/>
      <c r="AD9" s="8"/>
      <c r="AE9" s="8"/>
      <c r="AF9" s="8"/>
      <c r="AG9" s="8"/>
      <c r="AH9" s="8"/>
      <c r="AM9" s="8"/>
    </row>
    <row r="10" spans="2:42" s="7" customFormat="1" x14ac:dyDescent="0.3">
      <c r="B10" s="9">
        <v>360</v>
      </c>
      <c r="C10" s="7">
        <v>360</v>
      </c>
      <c r="D10" s="7">
        <f t="shared" ref="D10:D12" si="4">(C10-B10)+1</f>
        <v>1</v>
      </c>
      <c r="E10" s="7">
        <f t="shared" ref="E10:E12" si="5">D10/2</f>
        <v>0.5</v>
      </c>
      <c r="F10" s="10">
        <v>1</v>
      </c>
      <c r="H10" s="9"/>
      <c r="I10" s="10"/>
      <c r="K10" s="30">
        <v>264</v>
      </c>
      <c r="L10" s="31">
        <v>266</v>
      </c>
      <c r="M10" s="31">
        <f t="shared" si="0"/>
        <v>3</v>
      </c>
      <c r="N10" s="32">
        <v>1</v>
      </c>
      <c r="P10" s="9"/>
      <c r="R10" s="10"/>
      <c r="T10" s="9"/>
      <c r="V10" s="10"/>
      <c r="X10" s="9"/>
      <c r="Y10" s="10"/>
      <c r="AC10" s="8"/>
      <c r="AD10" s="8"/>
      <c r="AE10" s="8"/>
      <c r="AF10" s="8"/>
      <c r="AG10" s="8"/>
      <c r="AH10" s="8"/>
      <c r="AM10" s="8"/>
    </row>
    <row r="11" spans="2:42" s="7" customFormat="1" x14ac:dyDescent="0.3">
      <c r="B11" s="9">
        <v>450</v>
      </c>
      <c r="C11" s="7">
        <v>452</v>
      </c>
      <c r="D11" s="7">
        <f t="shared" si="4"/>
        <v>3</v>
      </c>
      <c r="E11" s="7">
        <f t="shared" si="5"/>
        <v>1.5</v>
      </c>
      <c r="F11" s="10">
        <v>1</v>
      </c>
      <c r="H11" s="9"/>
      <c r="I11" s="10"/>
      <c r="K11" s="30">
        <v>317</v>
      </c>
      <c r="L11" s="31">
        <v>320</v>
      </c>
      <c r="M11" s="31">
        <f t="shared" si="0"/>
        <v>4</v>
      </c>
      <c r="N11" s="32">
        <v>1</v>
      </c>
      <c r="P11" s="9"/>
      <c r="R11" s="10"/>
      <c r="T11" s="9"/>
      <c r="V11" s="10"/>
      <c r="X11" s="9"/>
      <c r="Y11" s="10"/>
      <c r="AC11" s="8"/>
      <c r="AD11" s="8"/>
      <c r="AE11" s="8"/>
      <c r="AF11" s="8"/>
      <c r="AG11" s="8"/>
      <c r="AH11" s="8"/>
      <c r="AM11" s="8"/>
    </row>
    <row r="12" spans="2:42" s="7" customFormat="1" x14ac:dyDescent="0.3">
      <c r="B12" s="9">
        <v>494</v>
      </c>
      <c r="C12" s="7">
        <v>495</v>
      </c>
      <c r="D12" s="7">
        <f t="shared" si="4"/>
        <v>2</v>
      </c>
      <c r="E12" s="7">
        <f t="shared" si="5"/>
        <v>1</v>
      </c>
      <c r="F12" s="10">
        <v>1</v>
      </c>
      <c r="H12" s="9"/>
      <c r="I12" s="10"/>
      <c r="K12" s="27">
        <v>325</v>
      </c>
      <c r="L12" s="28">
        <v>326</v>
      </c>
      <c r="M12" s="28">
        <f t="shared" si="0"/>
        <v>2</v>
      </c>
      <c r="N12" s="29">
        <v>1</v>
      </c>
      <c r="P12" s="9"/>
      <c r="R12" s="10"/>
      <c r="T12" s="9"/>
      <c r="V12" s="10"/>
      <c r="X12" s="9"/>
      <c r="Y12" s="10"/>
      <c r="AC12" s="8"/>
      <c r="AD12" s="8"/>
      <c r="AE12" s="8"/>
      <c r="AF12" s="8"/>
      <c r="AG12" s="8"/>
      <c r="AH12" s="8"/>
      <c r="AM12" s="8"/>
    </row>
    <row r="13" spans="2:42" s="7" customFormat="1" x14ac:dyDescent="0.3">
      <c r="B13" s="9"/>
      <c r="F13" s="10"/>
      <c r="H13" s="9"/>
      <c r="I13" s="10"/>
      <c r="K13" s="33">
        <v>335</v>
      </c>
      <c r="L13" s="34">
        <v>338</v>
      </c>
      <c r="M13" s="34">
        <f t="shared" si="0"/>
        <v>4</v>
      </c>
      <c r="N13" s="35">
        <v>1</v>
      </c>
      <c r="P13" s="9"/>
      <c r="R13" s="10"/>
      <c r="T13" s="9"/>
      <c r="V13" s="10"/>
      <c r="X13" s="9"/>
      <c r="Y13" s="10"/>
      <c r="AC13" s="8"/>
      <c r="AD13" s="8"/>
      <c r="AE13" s="8"/>
      <c r="AF13" s="8"/>
      <c r="AG13" s="8"/>
      <c r="AH13" s="8"/>
      <c r="AM13" s="8"/>
    </row>
    <row r="14" spans="2:42" s="7" customFormat="1" x14ac:dyDescent="0.3">
      <c r="B14" s="9"/>
      <c r="F14" s="10"/>
      <c r="H14" s="9"/>
      <c r="I14" s="10"/>
      <c r="K14" s="27">
        <v>361</v>
      </c>
      <c r="L14" s="28">
        <v>366</v>
      </c>
      <c r="M14" s="28">
        <f t="shared" si="0"/>
        <v>6</v>
      </c>
      <c r="N14" s="29">
        <v>1</v>
      </c>
      <c r="P14" s="9"/>
      <c r="R14" s="10"/>
      <c r="T14" s="9"/>
      <c r="V14" s="10"/>
      <c r="X14" s="9"/>
      <c r="Y14" s="10"/>
      <c r="AC14" s="8"/>
      <c r="AD14" s="8"/>
      <c r="AE14" s="8"/>
      <c r="AF14" s="8"/>
      <c r="AG14" s="8"/>
      <c r="AH14" s="8"/>
      <c r="AM14" s="8"/>
    </row>
    <row r="15" spans="2:42" s="7" customFormat="1" x14ac:dyDescent="0.3">
      <c r="B15" s="9"/>
      <c r="F15" s="10"/>
      <c r="H15" s="9"/>
      <c r="I15" s="10"/>
      <c r="K15" s="9"/>
      <c r="N15" s="10"/>
      <c r="P15" s="9"/>
      <c r="R15" s="10"/>
      <c r="T15" s="9"/>
      <c r="V15" s="10"/>
      <c r="X15" s="9"/>
      <c r="Y15" s="10"/>
      <c r="AC15" s="8"/>
      <c r="AD15" s="8"/>
      <c r="AE15" s="8"/>
      <c r="AF15" s="8"/>
      <c r="AG15" s="8"/>
      <c r="AH15" s="8"/>
      <c r="AM15" s="8"/>
    </row>
    <row r="16" spans="2:42" s="7" customFormat="1" x14ac:dyDescent="0.3">
      <c r="B16" s="9"/>
      <c r="F16" s="10"/>
      <c r="H16" s="9"/>
      <c r="I16" s="10"/>
      <c r="K16" s="9"/>
      <c r="N16" s="10"/>
      <c r="P16" s="9"/>
      <c r="R16" s="10"/>
      <c r="T16" s="9"/>
      <c r="V16" s="10"/>
      <c r="X16" s="9"/>
      <c r="Y16" s="10"/>
      <c r="AC16" s="8"/>
      <c r="AD16" s="8"/>
      <c r="AE16" s="8"/>
      <c r="AF16" s="8"/>
      <c r="AG16" s="8"/>
      <c r="AH16" s="8"/>
      <c r="AM16" s="8"/>
    </row>
    <row r="17" spans="2:42" s="7" customFormat="1" x14ac:dyDescent="0.3">
      <c r="B17" s="9"/>
      <c r="F17" s="10"/>
      <c r="H17" s="9"/>
      <c r="I17" s="10"/>
      <c r="K17" s="9"/>
      <c r="N17" s="10"/>
      <c r="P17" s="9"/>
      <c r="R17" s="10"/>
      <c r="T17" s="9"/>
      <c r="V17" s="10"/>
      <c r="X17" s="9"/>
      <c r="Y17" s="10"/>
      <c r="AC17" s="8"/>
      <c r="AD17" s="8"/>
      <c r="AE17" s="8"/>
      <c r="AF17" s="8"/>
      <c r="AG17" s="8"/>
      <c r="AH17" s="8"/>
      <c r="AM17" s="8"/>
    </row>
    <row r="18" spans="2:42" s="7" customFormat="1" x14ac:dyDescent="0.3">
      <c r="B18" s="9"/>
      <c r="F18" s="10"/>
      <c r="H18" s="9"/>
      <c r="I18" s="10"/>
      <c r="K18" s="9"/>
      <c r="N18" s="10"/>
      <c r="P18" s="9"/>
      <c r="R18" s="10"/>
      <c r="T18" s="9"/>
      <c r="V18" s="10"/>
      <c r="X18" s="9"/>
      <c r="Y18" s="10"/>
      <c r="AC18" s="8"/>
      <c r="AD18" s="8"/>
      <c r="AE18" s="8"/>
      <c r="AF18" s="8"/>
      <c r="AG18" s="8"/>
      <c r="AH18" s="8"/>
      <c r="AM18" s="8"/>
    </row>
    <row r="19" spans="2:42" s="7" customFormat="1" x14ac:dyDescent="0.3">
      <c r="B19" s="9"/>
      <c r="F19" s="10"/>
      <c r="H19" s="9"/>
      <c r="I19" s="10"/>
      <c r="K19" s="9"/>
      <c r="N19" s="10"/>
      <c r="P19" s="9"/>
      <c r="R19" s="10"/>
      <c r="T19" s="9"/>
      <c r="V19" s="10"/>
      <c r="X19" s="9"/>
      <c r="Y19" s="10"/>
      <c r="AC19" s="8"/>
      <c r="AD19" s="8"/>
      <c r="AE19" s="8"/>
      <c r="AF19" s="8"/>
      <c r="AG19" s="8"/>
      <c r="AH19" s="8"/>
      <c r="AM19" s="8"/>
    </row>
    <row r="20" spans="2:42" s="7" customFormat="1" x14ac:dyDescent="0.3">
      <c r="B20" s="9"/>
      <c r="F20" s="10"/>
      <c r="H20" s="9"/>
      <c r="I20" s="10"/>
      <c r="K20" s="9"/>
      <c r="N20" s="10"/>
      <c r="P20" s="9"/>
      <c r="R20" s="10"/>
      <c r="T20" s="9"/>
      <c r="V20" s="10"/>
      <c r="X20" s="9"/>
      <c r="Y20" s="10"/>
      <c r="AC20" s="8"/>
      <c r="AD20" s="8"/>
      <c r="AE20" s="8"/>
      <c r="AF20" s="8"/>
      <c r="AG20" s="8"/>
      <c r="AH20" s="8"/>
      <c r="AM20" s="8"/>
    </row>
    <row r="21" spans="2:42" s="7" customFormat="1" x14ac:dyDescent="0.3">
      <c r="B21" s="9"/>
      <c r="F21" s="10"/>
      <c r="H21" s="9"/>
      <c r="I21" s="10"/>
      <c r="K21" s="9"/>
      <c r="N21" s="10"/>
      <c r="P21" s="9"/>
      <c r="R21" s="10"/>
      <c r="T21" s="9"/>
      <c r="V21" s="10"/>
      <c r="X21" s="9"/>
      <c r="Y21" s="10"/>
      <c r="AC21" s="8"/>
      <c r="AD21" s="8"/>
      <c r="AE21" s="8"/>
      <c r="AF21" s="8"/>
      <c r="AG21" s="8"/>
      <c r="AH21" s="8"/>
      <c r="AM21" s="8"/>
    </row>
    <row r="22" spans="2:42" s="7" customFormat="1" x14ac:dyDescent="0.3">
      <c r="B22" s="9"/>
      <c r="F22" s="10"/>
      <c r="H22" s="9"/>
      <c r="I22" s="10"/>
      <c r="K22" s="9"/>
      <c r="N22" s="10"/>
      <c r="P22" s="9"/>
      <c r="R22" s="10"/>
      <c r="T22" s="9"/>
      <c r="V22" s="10"/>
      <c r="X22" s="9"/>
      <c r="Y22" s="10"/>
      <c r="AC22" s="8"/>
      <c r="AD22" s="8"/>
      <c r="AE22" s="8"/>
      <c r="AF22" s="8"/>
      <c r="AG22" s="8"/>
      <c r="AH22" s="8"/>
      <c r="AM22" s="8"/>
    </row>
    <row r="23" spans="2:42" s="7" customFormat="1" x14ac:dyDescent="0.3">
      <c r="B23" s="11"/>
      <c r="C23" s="12"/>
      <c r="D23" s="12"/>
      <c r="E23" s="12"/>
      <c r="F23" s="13"/>
      <c r="H23" s="11"/>
      <c r="I23" s="13"/>
      <c r="K23" s="11"/>
      <c r="L23" s="12"/>
      <c r="M23" s="12"/>
      <c r="N23" s="13"/>
      <c r="P23" s="11"/>
      <c r="Q23" s="12"/>
      <c r="R23" s="13"/>
      <c r="T23" s="11"/>
      <c r="U23" s="12"/>
      <c r="V23" s="13"/>
      <c r="X23" s="11"/>
      <c r="Y23" s="13"/>
      <c r="AC23" s="8"/>
      <c r="AD23" s="8"/>
      <c r="AE23" s="8"/>
      <c r="AF23" s="8"/>
      <c r="AG23" s="8"/>
      <c r="AH23" s="8"/>
      <c r="AM23" s="8"/>
    </row>
    <row r="25" spans="2:42" s="7" customFormat="1" x14ac:dyDescent="0.3">
      <c r="D25" s="7">
        <f>SUM(D4:D23)</f>
        <v>13</v>
      </c>
      <c r="F25" s="7">
        <f>SUM(F4:F23)</f>
        <v>9</v>
      </c>
      <c r="I25" s="7">
        <f>SUM(I4:I23)</f>
        <v>2</v>
      </c>
      <c r="M25" s="7">
        <f>SUM(M4:M23)</f>
        <v>77</v>
      </c>
      <c r="N25" s="7">
        <f>SUM(N4:N23)</f>
        <v>11</v>
      </c>
      <c r="R25" s="7">
        <f>SUM(R4:R23)</f>
        <v>4</v>
      </c>
      <c r="V25" s="7">
        <f>SUM(V4:V23)</f>
        <v>10</v>
      </c>
      <c r="Y25" s="7">
        <f>SUM(Y4:Y23)</f>
        <v>0</v>
      </c>
      <c r="AA25" s="7">
        <f>SUM(AA4:AA23)</f>
        <v>600</v>
      </c>
      <c r="AB25" s="7">
        <f>AA25-(R25+V25+Y25)</f>
        <v>586</v>
      </c>
      <c r="AC25" s="8">
        <f>((D25+I25)/AB25)*100</f>
        <v>2.5597269624573378</v>
      </c>
      <c r="AD25" s="8">
        <f>100-AC25</f>
        <v>97.440273037542667</v>
      </c>
      <c r="AE25" s="8">
        <f>(M25/AB25)*100</f>
        <v>13.139931740614335</v>
      </c>
      <c r="AF25" s="8">
        <f>B4/120</f>
        <v>0.16666666666666666</v>
      </c>
      <c r="AG25" s="8">
        <f>H4/120</f>
        <v>2.3416666666666668</v>
      </c>
      <c r="AH25" s="8" t="s">
        <v>30</v>
      </c>
      <c r="AI25" s="7">
        <f>I25</f>
        <v>2</v>
      </c>
      <c r="AJ25" s="7">
        <v>2</v>
      </c>
      <c r="AK25" s="7">
        <f>(AJ25/AI25)*100</f>
        <v>100</v>
      </c>
      <c r="AL25" s="7">
        <f>F25+I25</f>
        <v>11</v>
      </c>
      <c r="AM25" s="8">
        <f>(SUM(F27:F28)/AL25)*100</f>
        <v>45.454545454545453</v>
      </c>
      <c r="AN25" s="8">
        <f>(SUM(F27:F28)/N25)*100</f>
        <v>45.454545454545453</v>
      </c>
      <c r="AO25" s="7">
        <f>(AVERAGE(M6:M7,M12:M14)/2)</f>
        <v>2.7</v>
      </c>
      <c r="AP25" s="8">
        <f>AVERAGE(D4:D13)/2</f>
        <v>0.72222222222222221</v>
      </c>
    </row>
    <row r="27" spans="2:42" ht="26" x14ac:dyDescent="0.3">
      <c r="B27" s="22" t="s">
        <v>26</v>
      </c>
      <c r="F27" s="7">
        <v>4</v>
      </c>
    </row>
    <row r="28" spans="2:42" ht="26" x14ac:dyDescent="0.3">
      <c r="B28" s="23" t="s">
        <v>27</v>
      </c>
      <c r="F28" s="7">
        <v>1</v>
      </c>
    </row>
  </sheetData>
  <mergeCells count="6">
    <mergeCell ref="X2:Y2"/>
    <mergeCell ref="B2:F2"/>
    <mergeCell ref="H2:I2"/>
    <mergeCell ref="K2:N2"/>
    <mergeCell ref="P2:R2"/>
    <mergeCell ref="T2: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C91D-DBE5-904B-A819-CAEAFFCFB936}">
  <dimension ref="B2:AP29"/>
  <sheetViews>
    <sheetView zoomScale="44" workbookViewId="0">
      <selection activeCell="AF2" sqref="AF2"/>
    </sheetView>
  </sheetViews>
  <sheetFormatPr baseColWidth="10" defaultColWidth="8.83203125" defaultRowHeight="24" x14ac:dyDescent="0.3"/>
  <cols>
    <col min="1" max="1" width="2.83203125" customWidth="1"/>
    <col min="2" max="2" width="17.5" bestFit="1" customWidth="1"/>
    <col min="3" max="3" width="16.1640625" bestFit="1" customWidth="1"/>
    <col min="4" max="4" width="18.1640625" bestFit="1" customWidth="1"/>
    <col min="5" max="5" width="18.1640625" customWidth="1"/>
    <col min="6" max="6" width="16.1640625" style="7" bestFit="1" customWidth="1"/>
    <col min="7" max="7" width="3.6640625" customWidth="1"/>
    <col min="8" max="8" width="21.1640625" bestFit="1" customWidth="1"/>
    <col min="9" max="9" width="14.1640625" bestFit="1" customWidth="1"/>
    <col min="10" max="10" width="4.83203125" customWidth="1"/>
    <col min="11" max="11" width="17.5" bestFit="1" customWidth="1"/>
    <col min="12" max="12" width="16.1640625" bestFit="1" customWidth="1"/>
    <col min="13" max="13" width="18.1640625" bestFit="1" customWidth="1"/>
    <col min="14" max="14" width="12.83203125" bestFit="1" customWidth="1"/>
    <col min="15" max="15" width="4.6640625" customWidth="1"/>
    <col min="16" max="16" width="17.5" bestFit="1" customWidth="1"/>
    <col min="17" max="17" width="16.1640625" bestFit="1" customWidth="1"/>
    <col min="18" max="18" width="18.1640625" bestFit="1" customWidth="1"/>
    <col min="19" max="19" width="5.83203125" customWidth="1"/>
    <col min="20" max="20" width="17.5" bestFit="1" customWidth="1"/>
    <col min="21" max="21" width="16.1640625" bestFit="1" customWidth="1"/>
    <col min="22" max="22" width="18.1640625" bestFit="1" customWidth="1"/>
    <col min="23" max="23" width="5" customWidth="1"/>
    <col min="24" max="24" width="21.1640625" bestFit="1" customWidth="1"/>
    <col min="25" max="25" width="14.1640625" bestFit="1" customWidth="1"/>
    <col min="26" max="26" width="5.83203125" customWidth="1"/>
    <col min="27" max="27" width="40.6640625" bestFit="1" customWidth="1"/>
    <col min="28" max="28" width="19.6640625" bestFit="1" customWidth="1"/>
    <col min="29" max="29" width="34.5" style="1" customWidth="1"/>
    <col min="30" max="30" width="20.5" style="1" customWidth="1"/>
    <col min="31" max="31" width="22" style="1" bestFit="1" customWidth="1"/>
    <col min="32" max="32" width="11" style="1" bestFit="1" customWidth="1"/>
    <col min="33" max="33" width="14.1640625" style="1" customWidth="1"/>
    <col min="34" max="34" width="16.83203125" style="1" bestFit="1" customWidth="1"/>
    <col min="35" max="36" width="14.83203125" bestFit="1" customWidth="1"/>
    <col min="37" max="37" width="13.5" bestFit="1" customWidth="1"/>
    <col min="38" max="38" width="19.83203125" bestFit="1" customWidth="1"/>
    <col min="39" max="39" width="29" bestFit="1" customWidth="1"/>
    <col min="40" max="40" width="27.5" bestFit="1" customWidth="1"/>
    <col min="41" max="41" width="26.33203125" style="1" bestFit="1" customWidth="1"/>
    <col min="42" max="42" width="19.1640625" bestFit="1" customWidth="1"/>
  </cols>
  <sheetData>
    <row r="2" spans="2:42" ht="81" customHeight="1" x14ac:dyDescent="0.2">
      <c r="B2" s="42" t="s">
        <v>0</v>
      </c>
      <c r="C2" s="43"/>
      <c r="D2" s="43"/>
      <c r="E2" s="43"/>
      <c r="F2" s="44"/>
      <c r="G2" s="3"/>
      <c r="H2" s="45" t="s">
        <v>4</v>
      </c>
      <c r="I2" s="46"/>
      <c r="J2" s="3"/>
      <c r="K2" s="47" t="s">
        <v>16</v>
      </c>
      <c r="L2" s="48"/>
      <c r="M2" s="48"/>
      <c r="N2" s="49"/>
      <c r="O2" s="3"/>
      <c r="P2" s="50" t="s">
        <v>7</v>
      </c>
      <c r="Q2" s="51"/>
      <c r="R2" s="52"/>
      <c r="S2" s="3"/>
      <c r="T2" s="53" t="s">
        <v>15</v>
      </c>
      <c r="U2" s="54"/>
      <c r="V2" s="55"/>
      <c r="W2" s="3"/>
      <c r="X2" s="40" t="s">
        <v>8</v>
      </c>
      <c r="Y2" s="41"/>
      <c r="Z2" s="3"/>
      <c r="AA2" s="4" t="s">
        <v>18</v>
      </c>
      <c r="AB2" s="4" t="s">
        <v>24</v>
      </c>
      <c r="AC2" s="5" t="s">
        <v>19</v>
      </c>
      <c r="AD2" s="5" t="s">
        <v>21</v>
      </c>
      <c r="AE2" s="5" t="s">
        <v>20</v>
      </c>
      <c r="AF2" s="5" t="s">
        <v>36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22</v>
      </c>
      <c r="AL2" s="4" t="s">
        <v>28</v>
      </c>
      <c r="AM2" s="6" t="s">
        <v>23</v>
      </c>
      <c r="AN2" s="5" t="s">
        <v>32</v>
      </c>
      <c r="AO2" s="5" t="s">
        <v>33</v>
      </c>
      <c r="AP2" s="5" t="s">
        <v>34</v>
      </c>
    </row>
    <row r="3" spans="2:42" s="20" customFormat="1" x14ac:dyDescent="0.3">
      <c r="B3" s="14" t="s">
        <v>1</v>
      </c>
      <c r="C3" s="15" t="s">
        <v>2</v>
      </c>
      <c r="D3" s="15" t="s">
        <v>3</v>
      </c>
      <c r="E3" s="39" t="s">
        <v>35</v>
      </c>
      <c r="F3" s="16" t="s">
        <v>25</v>
      </c>
      <c r="G3" s="15"/>
      <c r="H3" s="14" t="s">
        <v>5</v>
      </c>
      <c r="I3" s="17" t="s">
        <v>6</v>
      </c>
      <c r="J3" s="15"/>
      <c r="K3" s="14" t="s">
        <v>1</v>
      </c>
      <c r="L3" s="15" t="s">
        <v>2</v>
      </c>
      <c r="M3" s="15" t="s">
        <v>3</v>
      </c>
      <c r="N3" s="18" t="s">
        <v>17</v>
      </c>
      <c r="O3" s="19"/>
      <c r="P3" s="14" t="s">
        <v>1</v>
      </c>
      <c r="Q3" s="15" t="s">
        <v>2</v>
      </c>
      <c r="R3" s="17" t="s">
        <v>3</v>
      </c>
      <c r="S3" s="15"/>
      <c r="T3" s="14" t="s">
        <v>1</v>
      </c>
      <c r="U3" s="15" t="s">
        <v>2</v>
      </c>
      <c r="V3" s="17" t="s">
        <v>3</v>
      </c>
      <c r="W3" s="15"/>
      <c r="X3" s="14" t="s">
        <v>5</v>
      </c>
      <c r="Y3" s="17" t="s">
        <v>6</v>
      </c>
      <c r="Z3" s="15"/>
      <c r="AA3" s="15" t="s">
        <v>9</v>
      </c>
      <c r="AC3" s="21"/>
      <c r="AD3" s="21"/>
      <c r="AE3" s="21"/>
      <c r="AF3" s="21"/>
      <c r="AG3" s="21"/>
      <c r="AH3" s="21"/>
      <c r="AO3" s="21"/>
    </row>
    <row r="4" spans="2:42" s="7" customFormat="1" x14ac:dyDescent="0.3">
      <c r="B4" s="9">
        <v>42</v>
      </c>
      <c r="C4" s="7">
        <v>42</v>
      </c>
      <c r="D4" s="7">
        <f>(C4-B4)+1</f>
        <v>1</v>
      </c>
      <c r="E4" s="7">
        <f>D4/2</f>
        <v>0.5</v>
      </c>
      <c r="F4" s="10">
        <v>1</v>
      </c>
      <c r="H4" s="9"/>
      <c r="I4" s="10"/>
      <c r="K4" s="27">
        <v>43</v>
      </c>
      <c r="L4" s="28">
        <v>44</v>
      </c>
      <c r="M4" s="28">
        <f t="shared" ref="M4:M23" si="0">(L4-K4)+1</f>
        <v>2</v>
      </c>
      <c r="N4" s="29">
        <v>1</v>
      </c>
      <c r="P4" s="9"/>
      <c r="R4" s="10"/>
      <c r="T4" s="9"/>
      <c r="V4" s="10"/>
      <c r="X4" s="9"/>
      <c r="Y4" s="10"/>
      <c r="AA4" s="7">
        <v>600</v>
      </c>
      <c r="AC4" s="8"/>
      <c r="AD4" s="8"/>
      <c r="AE4" s="8"/>
      <c r="AF4" s="8"/>
      <c r="AG4" s="8"/>
      <c r="AH4" s="8"/>
      <c r="AO4" s="8"/>
    </row>
    <row r="5" spans="2:42" s="7" customFormat="1" x14ac:dyDescent="0.3">
      <c r="B5" s="9">
        <v>92</v>
      </c>
      <c r="C5" s="7">
        <v>96</v>
      </c>
      <c r="D5" s="7">
        <f t="shared" ref="D5:D14" si="1">(C5-B5)+1</f>
        <v>5</v>
      </c>
      <c r="E5" s="7">
        <f t="shared" ref="E5:E23" si="2">D5/2</f>
        <v>2.5</v>
      </c>
      <c r="F5" s="10">
        <v>1</v>
      </c>
      <c r="H5" s="9"/>
      <c r="I5" s="10"/>
      <c r="K5" s="27">
        <v>97</v>
      </c>
      <c r="L5" s="28">
        <v>98</v>
      </c>
      <c r="M5" s="28">
        <f t="shared" si="0"/>
        <v>2</v>
      </c>
      <c r="N5" s="29">
        <v>1</v>
      </c>
      <c r="P5" s="9"/>
      <c r="R5" s="10"/>
      <c r="T5" s="9"/>
      <c r="V5" s="10"/>
      <c r="X5" s="9"/>
      <c r="Y5" s="10"/>
      <c r="AC5" s="8"/>
      <c r="AD5" s="8"/>
      <c r="AE5" s="8"/>
      <c r="AF5" s="8"/>
      <c r="AG5" s="8"/>
      <c r="AH5" s="8"/>
      <c r="AO5" s="8"/>
    </row>
    <row r="6" spans="2:42" s="7" customFormat="1" x14ac:dyDescent="0.3">
      <c r="B6" s="9">
        <v>112</v>
      </c>
      <c r="C6" s="7">
        <v>113</v>
      </c>
      <c r="D6" s="7">
        <f t="shared" si="1"/>
        <v>2</v>
      </c>
      <c r="E6" s="7">
        <f t="shared" si="2"/>
        <v>1</v>
      </c>
      <c r="F6" s="10">
        <v>1</v>
      </c>
      <c r="H6" s="9"/>
      <c r="I6" s="10"/>
      <c r="K6" s="27">
        <v>148</v>
      </c>
      <c r="L6" s="28">
        <v>149</v>
      </c>
      <c r="M6" s="28">
        <f t="shared" si="0"/>
        <v>2</v>
      </c>
      <c r="N6" s="29">
        <v>1</v>
      </c>
      <c r="P6" s="9"/>
      <c r="R6" s="10"/>
      <c r="T6" s="9"/>
      <c r="V6" s="10"/>
      <c r="X6" s="9"/>
      <c r="Y6" s="10"/>
      <c r="AC6" s="8"/>
      <c r="AD6" s="8"/>
      <c r="AE6" s="8"/>
      <c r="AF6" s="8"/>
      <c r="AG6" s="8"/>
      <c r="AH6" s="8"/>
      <c r="AO6" s="8"/>
    </row>
    <row r="7" spans="2:42" s="7" customFormat="1" x14ac:dyDescent="0.3">
      <c r="B7" s="9">
        <v>117</v>
      </c>
      <c r="C7" s="7">
        <v>117</v>
      </c>
      <c r="D7" s="7">
        <f t="shared" si="1"/>
        <v>1</v>
      </c>
      <c r="E7" s="7">
        <f t="shared" si="2"/>
        <v>0.5</v>
      </c>
      <c r="F7" s="10">
        <v>1</v>
      </c>
      <c r="H7" s="9"/>
      <c r="I7" s="10"/>
      <c r="K7" s="27">
        <v>170</v>
      </c>
      <c r="L7" s="28">
        <v>173</v>
      </c>
      <c r="M7" s="28">
        <f t="shared" si="0"/>
        <v>4</v>
      </c>
      <c r="N7" s="29">
        <v>1</v>
      </c>
      <c r="P7" s="9"/>
      <c r="R7" s="10"/>
      <c r="T7" s="9"/>
      <c r="V7" s="10"/>
      <c r="X7" s="9"/>
      <c r="Y7" s="10"/>
      <c r="AC7" s="8"/>
      <c r="AD7" s="8"/>
      <c r="AE7" s="8"/>
      <c r="AF7" s="8"/>
      <c r="AG7" s="8"/>
      <c r="AH7" s="8"/>
      <c r="AO7" s="8"/>
    </row>
    <row r="8" spans="2:42" s="7" customFormat="1" x14ac:dyDescent="0.3">
      <c r="B8" s="9">
        <v>144</v>
      </c>
      <c r="C8" s="7">
        <v>147</v>
      </c>
      <c r="D8" s="7">
        <f t="shared" si="1"/>
        <v>4</v>
      </c>
      <c r="E8" s="7">
        <f t="shared" si="2"/>
        <v>2</v>
      </c>
      <c r="F8" s="10">
        <v>1</v>
      </c>
      <c r="H8" s="9"/>
      <c r="I8" s="10"/>
      <c r="K8" s="27">
        <v>192</v>
      </c>
      <c r="L8" s="28">
        <v>194</v>
      </c>
      <c r="M8" s="28">
        <f t="shared" si="0"/>
        <v>3</v>
      </c>
      <c r="N8" s="29">
        <v>1</v>
      </c>
      <c r="P8" s="9"/>
      <c r="R8" s="10"/>
      <c r="T8" s="9"/>
      <c r="V8" s="10"/>
      <c r="X8" s="9"/>
      <c r="Y8" s="10"/>
      <c r="AC8" s="8"/>
      <c r="AD8" s="8"/>
      <c r="AE8" s="8"/>
      <c r="AF8" s="8"/>
      <c r="AG8" s="8"/>
      <c r="AH8" s="8"/>
      <c r="AO8" s="8"/>
    </row>
    <row r="9" spans="2:42" s="7" customFormat="1" x14ac:dyDescent="0.3">
      <c r="B9" s="9">
        <v>156</v>
      </c>
      <c r="C9" s="7">
        <v>158</v>
      </c>
      <c r="D9" s="7">
        <f t="shared" si="1"/>
        <v>3</v>
      </c>
      <c r="E9" s="7">
        <f t="shared" si="2"/>
        <v>1.5</v>
      </c>
      <c r="F9" s="10">
        <v>1</v>
      </c>
      <c r="H9" s="9"/>
      <c r="I9" s="10"/>
      <c r="K9" s="27">
        <v>212</v>
      </c>
      <c r="L9" s="28">
        <v>213</v>
      </c>
      <c r="M9" s="28">
        <f t="shared" si="0"/>
        <v>2</v>
      </c>
      <c r="N9" s="29">
        <v>1</v>
      </c>
      <c r="P9" s="9"/>
      <c r="R9" s="10"/>
      <c r="T9" s="9"/>
      <c r="V9" s="10"/>
      <c r="X9" s="9"/>
      <c r="Y9" s="10"/>
      <c r="AC9" s="8"/>
      <c r="AD9" s="8"/>
      <c r="AE9" s="8"/>
      <c r="AF9" s="8"/>
      <c r="AG9" s="8"/>
      <c r="AH9" s="8"/>
      <c r="AO9" s="8"/>
    </row>
    <row r="10" spans="2:42" s="7" customFormat="1" x14ac:dyDescent="0.3">
      <c r="B10" s="9">
        <v>166</v>
      </c>
      <c r="C10" s="7">
        <v>169</v>
      </c>
      <c r="D10" s="7">
        <f t="shared" si="1"/>
        <v>4</v>
      </c>
      <c r="E10" s="7">
        <f t="shared" si="2"/>
        <v>2</v>
      </c>
      <c r="F10" s="10">
        <v>1</v>
      </c>
      <c r="H10" s="9"/>
      <c r="I10" s="10"/>
      <c r="K10" s="27">
        <v>243</v>
      </c>
      <c r="L10" s="28">
        <v>250</v>
      </c>
      <c r="M10" s="28">
        <f t="shared" si="0"/>
        <v>8</v>
      </c>
      <c r="N10" s="29">
        <v>1</v>
      </c>
      <c r="P10" s="9"/>
      <c r="R10" s="10"/>
      <c r="T10" s="9"/>
      <c r="V10" s="10"/>
      <c r="X10" s="9"/>
      <c r="Y10" s="10"/>
      <c r="AC10" s="8"/>
      <c r="AD10" s="8"/>
      <c r="AE10" s="8"/>
      <c r="AF10" s="8"/>
      <c r="AG10" s="8"/>
      <c r="AH10" s="8"/>
      <c r="AO10" s="8"/>
    </row>
    <row r="11" spans="2:42" s="7" customFormat="1" x14ac:dyDescent="0.3">
      <c r="B11" s="9">
        <v>185</v>
      </c>
      <c r="C11" s="7">
        <v>191</v>
      </c>
      <c r="D11" s="7">
        <f t="shared" si="1"/>
        <v>7</v>
      </c>
      <c r="E11" s="7">
        <f t="shared" si="2"/>
        <v>3.5</v>
      </c>
      <c r="F11" s="10">
        <v>1</v>
      </c>
      <c r="H11" s="9"/>
      <c r="I11" s="10"/>
      <c r="K11" s="30">
        <v>279</v>
      </c>
      <c r="L11" s="31">
        <v>292</v>
      </c>
      <c r="M11" s="31">
        <f t="shared" si="0"/>
        <v>14</v>
      </c>
      <c r="N11" s="32">
        <v>1</v>
      </c>
      <c r="P11" s="9"/>
      <c r="R11" s="10"/>
      <c r="T11" s="9"/>
      <c r="V11" s="10"/>
      <c r="X11" s="9"/>
      <c r="Y11" s="10"/>
      <c r="AC11" s="8"/>
      <c r="AD11" s="8"/>
      <c r="AE11" s="8"/>
      <c r="AF11" s="8"/>
      <c r="AG11" s="8"/>
      <c r="AH11" s="8"/>
      <c r="AO11" s="8"/>
    </row>
    <row r="12" spans="2:42" s="7" customFormat="1" x14ac:dyDescent="0.3">
      <c r="B12" s="9">
        <v>203</v>
      </c>
      <c r="C12" s="7">
        <v>211</v>
      </c>
      <c r="D12" s="7">
        <f t="shared" si="1"/>
        <v>9</v>
      </c>
      <c r="E12" s="7">
        <f t="shared" si="2"/>
        <v>4.5</v>
      </c>
      <c r="F12" s="10">
        <v>1</v>
      </c>
      <c r="H12" s="9"/>
      <c r="I12" s="10"/>
      <c r="K12" s="27">
        <v>336</v>
      </c>
      <c r="L12" s="28">
        <v>345</v>
      </c>
      <c r="M12" s="28">
        <f t="shared" si="0"/>
        <v>10</v>
      </c>
      <c r="N12" s="29">
        <v>1</v>
      </c>
      <c r="P12" s="9"/>
      <c r="R12" s="10"/>
      <c r="T12" s="9"/>
      <c r="V12" s="10"/>
      <c r="X12" s="9"/>
      <c r="Y12" s="10"/>
      <c r="AC12" s="8"/>
      <c r="AD12" s="8"/>
      <c r="AE12" s="8"/>
      <c r="AF12" s="8"/>
      <c r="AG12" s="8"/>
      <c r="AH12" s="8"/>
      <c r="AO12" s="8"/>
    </row>
    <row r="13" spans="2:42" s="7" customFormat="1" x14ac:dyDescent="0.3">
      <c r="B13" s="9">
        <v>225</v>
      </c>
      <c r="C13" s="7">
        <v>226</v>
      </c>
      <c r="D13" s="7">
        <f t="shared" si="1"/>
        <v>2</v>
      </c>
      <c r="E13" s="7">
        <f t="shared" si="2"/>
        <v>1</v>
      </c>
      <c r="F13" s="10">
        <v>1</v>
      </c>
      <c r="H13" s="9"/>
      <c r="I13" s="10"/>
      <c r="K13" s="27">
        <v>365</v>
      </c>
      <c r="L13" s="28">
        <v>383</v>
      </c>
      <c r="M13" s="28">
        <f t="shared" si="0"/>
        <v>19</v>
      </c>
      <c r="N13" s="29">
        <v>1</v>
      </c>
      <c r="P13" s="9"/>
      <c r="R13" s="10"/>
      <c r="T13" s="9"/>
      <c r="V13" s="10"/>
      <c r="X13" s="9"/>
      <c r="Y13" s="10"/>
      <c r="AC13" s="8"/>
      <c r="AD13" s="8"/>
      <c r="AE13" s="8"/>
      <c r="AF13" s="8"/>
      <c r="AG13" s="8"/>
      <c r="AH13" s="8"/>
      <c r="AO13" s="8"/>
    </row>
    <row r="14" spans="2:42" s="7" customFormat="1" x14ac:dyDescent="0.3">
      <c r="B14" s="9">
        <v>242</v>
      </c>
      <c r="C14" s="7">
        <v>242</v>
      </c>
      <c r="D14" s="7">
        <f t="shared" si="1"/>
        <v>1</v>
      </c>
      <c r="E14" s="7">
        <f t="shared" si="2"/>
        <v>0.5</v>
      </c>
      <c r="F14" s="10">
        <v>1</v>
      </c>
      <c r="H14" s="9"/>
      <c r="I14" s="10"/>
      <c r="K14" s="30">
        <v>396</v>
      </c>
      <c r="L14" s="31">
        <v>403</v>
      </c>
      <c r="M14" s="31">
        <f t="shared" si="0"/>
        <v>8</v>
      </c>
      <c r="N14" s="32">
        <v>1</v>
      </c>
      <c r="P14" s="9"/>
      <c r="R14" s="10"/>
      <c r="T14" s="9"/>
      <c r="V14" s="10"/>
      <c r="X14" s="9"/>
      <c r="Y14" s="10"/>
      <c r="AC14" s="8"/>
      <c r="AD14" s="8"/>
      <c r="AE14" s="8"/>
      <c r="AF14" s="8"/>
      <c r="AG14" s="8"/>
      <c r="AH14" s="8"/>
      <c r="AO14" s="8"/>
    </row>
    <row r="15" spans="2:42" s="7" customFormat="1" x14ac:dyDescent="0.3">
      <c r="B15" s="9">
        <v>333</v>
      </c>
      <c r="C15" s="7">
        <v>333</v>
      </c>
      <c r="D15" s="7">
        <f t="shared" ref="D15:D16" si="3">(C15-B15)+1</f>
        <v>1</v>
      </c>
      <c r="E15" s="7">
        <f t="shared" si="2"/>
        <v>0.5</v>
      </c>
      <c r="F15" s="10">
        <v>1</v>
      </c>
      <c r="H15" s="9"/>
      <c r="I15" s="10"/>
      <c r="K15" s="27">
        <v>446</v>
      </c>
      <c r="L15" s="28">
        <v>448</v>
      </c>
      <c r="M15" s="28">
        <f t="shared" si="0"/>
        <v>3</v>
      </c>
      <c r="N15" s="29">
        <v>1</v>
      </c>
      <c r="P15" s="9"/>
      <c r="R15" s="10"/>
      <c r="T15" s="9"/>
      <c r="V15" s="10"/>
      <c r="X15" s="9"/>
      <c r="Y15" s="10"/>
      <c r="AC15" s="8"/>
      <c r="AD15" s="8"/>
      <c r="AE15" s="8"/>
      <c r="AF15" s="8"/>
      <c r="AG15" s="8"/>
      <c r="AH15" s="8"/>
      <c r="AO15" s="8"/>
    </row>
    <row r="16" spans="2:42" s="7" customFormat="1" x14ac:dyDescent="0.3">
      <c r="B16" s="9">
        <v>335</v>
      </c>
      <c r="C16" s="7">
        <v>335</v>
      </c>
      <c r="D16" s="7">
        <f t="shared" si="3"/>
        <v>1</v>
      </c>
      <c r="E16" s="7">
        <f t="shared" si="2"/>
        <v>0.5</v>
      </c>
      <c r="F16" s="10">
        <v>1</v>
      </c>
      <c r="H16" s="9"/>
      <c r="I16" s="10"/>
      <c r="K16" s="27">
        <v>476</v>
      </c>
      <c r="L16" s="28">
        <v>481</v>
      </c>
      <c r="M16" s="28">
        <f t="shared" si="0"/>
        <v>6</v>
      </c>
      <c r="N16" s="29">
        <v>1</v>
      </c>
      <c r="P16" s="9"/>
      <c r="R16" s="10"/>
      <c r="T16" s="9"/>
      <c r="V16" s="10"/>
      <c r="X16" s="9"/>
      <c r="Y16" s="10"/>
      <c r="AC16" s="8"/>
      <c r="AD16" s="8"/>
      <c r="AE16" s="8"/>
      <c r="AF16" s="8"/>
      <c r="AG16" s="8"/>
      <c r="AH16" s="8"/>
      <c r="AO16" s="8"/>
    </row>
    <row r="17" spans="2:42" s="7" customFormat="1" x14ac:dyDescent="0.3">
      <c r="B17" s="9">
        <v>364</v>
      </c>
      <c r="C17" s="7">
        <v>364</v>
      </c>
      <c r="D17" s="7">
        <f t="shared" ref="D17:D20" si="4">(C17-B17)+1</f>
        <v>1</v>
      </c>
      <c r="E17" s="7">
        <f t="shared" si="2"/>
        <v>0.5</v>
      </c>
      <c r="F17" s="10">
        <v>1</v>
      </c>
      <c r="H17" s="9"/>
      <c r="I17" s="10"/>
      <c r="K17" s="27">
        <v>483</v>
      </c>
      <c r="L17" s="28">
        <v>494</v>
      </c>
      <c r="M17" s="28">
        <f t="shared" si="0"/>
        <v>12</v>
      </c>
      <c r="N17" s="29">
        <v>1</v>
      </c>
      <c r="P17" s="9"/>
      <c r="R17" s="10"/>
      <c r="T17" s="9"/>
      <c r="V17" s="10"/>
      <c r="X17" s="9"/>
      <c r="Y17" s="10"/>
      <c r="AC17" s="8"/>
      <c r="AD17" s="8"/>
      <c r="AE17" s="8"/>
      <c r="AF17" s="8"/>
      <c r="AG17" s="8"/>
      <c r="AH17" s="8"/>
      <c r="AO17" s="8"/>
    </row>
    <row r="18" spans="2:42" s="7" customFormat="1" x14ac:dyDescent="0.3">
      <c r="B18" s="9">
        <v>444</v>
      </c>
      <c r="C18" s="7">
        <v>445</v>
      </c>
      <c r="D18" s="7">
        <f t="shared" si="4"/>
        <v>2</v>
      </c>
      <c r="E18" s="7">
        <f t="shared" si="2"/>
        <v>1</v>
      </c>
      <c r="F18" s="10">
        <v>1</v>
      </c>
      <c r="H18" s="9"/>
      <c r="I18" s="10"/>
      <c r="K18" s="30">
        <v>500</v>
      </c>
      <c r="L18" s="31">
        <v>502</v>
      </c>
      <c r="M18" s="31">
        <f t="shared" si="0"/>
        <v>3</v>
      </c>
      <c r="N18" s="32">
        <v>1</v>
      </c>
      <c r="P18" s="9"/>
      <c r="R18" s="10"/>
      <c r="T18" s="9"/>
      <c r="V18" s="10"/>
      <c r="X18" s="9"/>
      <c r="Y18" s="10"/>
      <c r="AC18" s="8"/>
      <c r="AD18" s="8"/>
      <c r="AE18" s="8"/>
      <c r="AF18" s="8"/>
      <c r="AG18" s="8"/>
      <c r="AH18" s="8"/>
      <c r="AO18" s="8"/>
    </row>
    <row r="19" spans="2:42" s="7" customFormat="1" x14ac:dyDescent="0.3">
      <c r="B19" s="9">
        <v>474</v>
      </c>
      <c r="C19" s="7">
        <v>475</v>
      </c>
      <c r="D19" s="7">
        <f t="shared" si="4"/>
        <v>2</v>
      </c>
      <c r="E19" s="7">
        <f t="shared" si="2"/>
        <v>1</v>
      </c>
      <c r="F19" s="10">
        <v>1</v>
      </c>
      <c r="H19" s="9"/>
      <c r="I19" s="10"/>
      <c r="K19" s="27">
        <v>510</v>
      </c>
      <c r="L19" s="28">
        <v>517</v>
      </c>
      <c r="M19" s="28">
        <f t="shared" si="0"/>
        <v>8</v>
      </c>
      <c r="N19" s="29">
        <v>1</v>
      </c>
      <c r="P19" s="9"/>
      <c r="R19" s="10"/>
      <c r="T19" s="9"/>
      <c r="V19" s="10"/>
      <c r="X19" s="9"/>
      <c r="Y19" s="10"/>
      <c r="AC19" s="8"/>
      <c r="AD19" s="8"/>
      <c r="AE19" s="8"/>
      <c r="AF19" s="8"/>
      <c r="AG19" s="8"/>
      <c r="AH19" s="8"/>
      <c r="AO19" s="8"/>
    </row>
    <row r="20" spans="2:42" s="7" customFormat="1" x14ac:dyDescent="0.3">
      <c r="B20" s="9">
        <v>482</v>
      </c>
      <c r="C20" s="7">
        <v>482</v>
      </c>
      <c r="D20" s="7">
        <f t="shared" si="4"/>
        <v>1</v>
      </c>
      <c r="E20" s="7">
        <f t="shared" si="2"/>
        <v>0.5</v>
      </c>
      <c r="F20" s="10">
        <v>1</v>
      </c>
      <c r="H20" s="9"/>
      <c r="I20" s="10"/>
      <c r="K20" s="27">
        <v>531</v>
      </c>
      <c r="L20" s="28">
        <v>532</v>
      </c>
      <c r="M20" s="28">
        <f t="shared" si="0"/>
        <v>2</v>
      </c>
      <c r="N20" s="29">
        <v>1</v>
      </c>
      <c r="P20" s="9"/>
      <c r="R20" s="10"/>
      <c r="T20" s="9"/>
      <c r="V20" s="10"/>
      <c r="X20" s="9"/>
      <c r="Y20" s="10"/>
      <c r="AC20" s="8"/>
      <c r="AD20" s="8"/>
      <c r="AE20" s="8"/>
      <c r="AF20" s="8"/>
      <c r="AG20" s="8"/>
      <c r="AH20" s="8"/>
      <c r="AO20" s="8"/>
    </row>
    <row r="21" spans="2:42" s="7" customFormat="1" x14ac:dyDescent="0.3">
      <c r="B21" s="9">
        <v>509</v>
      </c>
      <c r="C21" s="7">
        <v>509</v>
      </c>
      <c r="D21" s="7">
        <f t="shared" ref="D21:D23" si="5">(C21-B21)+1</f>
        <v>1</v>
      </c>
      <c r="E21" s="7">
        <f t="shared" si="2"/>
        <v>0.5</v>
      </c>
      <c r="F21" s="10">
        <v>1</v>
      </c>
      <c r="H21" s="9"/>
      <c r="I21" s="10"/>
      <c r="K21" s="27">
        <v>549</v>
      </c>
      <c r="L21" s="28">
        <v>560</v>
      </c>
      <c r="M21" s="28">
        <f t="shared" si="0"/>
        <v>12</v>
      </c>
      <c r="N21" s="29">
        <v>1</v>
      </c>
      <c r="P21" s="9"/>
      <c r="R21" s="10"/>
      <c r="T21" s="9"/>
      <c r="V21" s="10"/>
      <c r="X21" s="9"/>
      <c r="Y21" s="10"/>
      <c r="AC21" s="8"/>
      <c r="AD21" s="8"/>
      <c r="AE21" s="8"/>
      <c r="AF21" s="8"/>
      <c r="AG21" s="8"/>
      <c r="AH21" s="8"/>
      <c r="AO21" s="8"/>
    </row>
    <row r="22" spans="2:42" s="7" customFormat="1" x14ac:dyDescent="0.3">
      <c r="B22" s="9">
        <v>529</v>
      </c>
      <c r="C22" s="7">
        <v>530</v>
      </c>
      <c r="D22" s="7">
        <f t="shared" si="5"/>
        <v>2</v>
      </c>
      <c r="E22" s="7">
        <f t="shared" si="2"/>
        <v>1</v>
      </c>
      <c r="F22" s="10">
        <v>1</v>
      </c>
      <c r="H22" s="9"/>
      <c r="I22" s="10"/>
      <c r="K22" s="30">
        <v>565</v>
      </c>
      <c r="L22" s="31">
        <v>573</v>
      </c>
      <c r="M22" s="31">
        <f t="shared" si="0"/>
        <v>9</v>
      </c>
      <c r="N22" s="32">
        <v>1</v>
      </c>
      <c r="P22" s="9"/>
      <c r="R22" s="10"/>
      <c r="T22" s="9"/>
      <c r="V22" s="10"/>
      <c r="X22" s="9"/>
      <c r="Y22" s="10"/>
      <c r="AC22" s="8"/>
      <c r="AD22" s="8"/>
      <c r="AE22" s="8"/>
      <c r="AF22" s="8"/>
      <c r="AG22" s="8"/>
      <c r="AH22" s="8"/>
      <c r="AO22" s="8"/>
    </row>
    <row r="23" spans="2:42" s="7" customFormat="1" x14ac:dyDescent="0.3">
      <c r="B23" s="9">
        <v>547</v>
      </c>
      <c r="C23" s="7">
        <v>548</v>
      </c>
      <c r="D23" s="7">
        <f t="shared" si="5"/>
        <v>2</v>
      </c>
      <c r="E23" s="7">
        <f t="shared" si="2"/>
        <v>1</v>
      </c>
      <c r="F23" s="10">
        <v>1</v>
      </c>
      <c r="H23" s="9"/>
      <c r="I23" s="10"/>
      <c r="K23" s="30">
        <v>582</v>
      </c>
      <c r="L23" s="31">
        <v>589</v>
      </c>
      <c r="M23" s="31">
        <f t="shared" si="0"/>
        <v>8</v>
      </c>
      <c r="N23" s="32">
        <v>1</v>
      </c>
      <c r="P23" s="9"/>
      <c r="R23" s="10"/>
      <c r="T23" s="9"/>
      <c r="V23" s="10"/>
      <c r="X23" s="9"/>
      <c r="Y23" s="10"/>
      <c r="AC23" s="8"/>
      <c r="AD23" s="8"/>
      <c r="AE23" s="8"/>
      <c r="AF23" s="8"/>
      <c r="AG23" s="8"/>
      <c r="AH23" s="8"/>
      <c r="AO23" s="8"/>
    </row>
    <row r="24" spans="2:42" s="7" customFormat="1" x14ac:dyDescent="0.3">
      <c r="B24" s="11"/>
      <c r="C24" s="12"/>
      <c r="D24" s="12"/>
      <c r="E24" s="12"/>
      <c r="F24" s="13"/>
      <c r="H24" s="11"/>
      <c r="I24" s="13"/>
      <c r="K24" s="11"/>
      <c r="L24" s="12"/>
      <c r="M24" s="12"/>
      <c r="N24" s="13"/>
      <c r="P24" s="11"/>
      <c r="Q24" s="12"/>
      <c r="R24" s="13"/>
      <c r="T24" s="11"/>
      <c r="U24" s="12"/>
      <c r="V24" s="13"/>
      <c r="X24" s="11"/>
      <c r="Y24" s="13"/>
      <c r="AC24" s="8"/>
      <c r="AD24" s="8"/>
      <c r="AE24" s="8"/>
      <c r="AF24" s="8"/>
      <c r="AG24" s="8"/>
      <c r="AH24" s="8"/>
      <c r="AO24" s="8"/>
    </row>
    <row r="26" spans="2:42" s="7" customFormat="1" x14ac:dyDescent="0.3">
      <c r="D26" s="7">
        <f>SUM(D4:D24)</f>
        <v>52</v>
      </c>
      <c r="F26" s="7">
        <f>SUM(F4:F24)</f>
        <v>20</v>
      </c>
      <c r="I26" s="7">
        <f>SUM(I4:I24)</f>
        <v>0</v>
      </c>
      <c r="M26" s="7">
        <f>SUM(M4:M24)</f>
        <v>137</v>
      </c>
      <c r="N26" s="7">
        <f>SUM(N4:N24)</f>
        <v>20</v>
      </c>
      <c r="R26" s="7">
        <f>SUM(R4:R24)</f>
        <v>0</v>
      </c>
      <c r="V26" s="7">
        <f>SUM(V4:V24)</f>
        <v>0</v>
      </c>
      <c r="Y26" s="7">
        <f>SUM(Y4:Y24)</f>
        <v>0</v>
      </c>
      <c r="AA26" s="7">
        <f>SUM(AA4:AA24)</f>
        <v>600</v>
      </c>
      <c r="AB26" s="7">
        <f>AA26-(R26+V26+Y26)</f>
        <v>600</v>
      </c>
      <c r="AC26" s="8">
        <f>((D26+I26)/AB26)*100</f>
        <v>8.6666666666666679</v>
      </c>
      <c r="AD26" s="8">
        <f>100-AC26</f>
        <v>91.333333333333329</v>
      </c>
      <c r="AE26" s="8">
        <f>(M26/AB26)*100</f>
        <v>22.833333333333332</v>
      </c>
      <c r="AF26" s="8">
        <f>B4/120</f>
        <v>0.35</v>
      </c>
      <c r="AG26" s="8" t="s">
        <v>30</v>
      </c>
      <c r="AH26" s="8" t="s">
        <v>30</v>
      </c>
      <c r="AI26" s="7">
        <f>I26</f>
        <v>0</v>
      </c>
      <c r="AJ26" s="7" t="s">
        <v>30</v>
      </c>
      <c r="AK26" s="7" t="s">
        <v>30</v>
      </c>
      <c r="AL26" s="7">
        <f>F26+I26</f>
        <v>20</v>
      </c>
      <c r="AM26" s="7">
        <f>(SUM(F28:F29)/AL26)*100</f>
        <v>75</v>
      </c>
      <c r="AN26" s="8">
        <f>(SUM(F28:F29)/N26)*100</f>
        <v>75</v>
      </c>
      <c r="AO26" s="8">
        <f>(AVERAGE(M4:M10,M12:M13,M15:M17,M19:M21)/2)</f>
        <v>3.1666666666666665</v>
      </c>
      <c r="AP26" s="8">
        <f>AVERAGE(D4:D23)/2</f>
        <v>1.3</v>
      </c>
    </row>
    <row r="28" spans="2:42" ht="26" x14ac:dyDescent="0.3">
      <c r="B28" s="22" t="s">
        <v>26</v>
      </c>
      <c r="F28" s="7">
        <v>15</v>
      </c>
    </row>
    <row r="29" spans="2:42" ht="26" x14ac:dyDescent="0.3">
      <c r="B29" s="23" t="s">
        <v>27</v>
      </c>
      <c r="F29" s="7">
        <v>0</v>
      </c>
    </row>
  </sheetData>
  <mergeCells count="6">
    <mergeCell ref="X2:Y2"/>
    <mergeCell ref="B2:F2"/>
    <mergeCell ref="H2:I2"/>
    <mergeCell ref="K2:N2"/>
    <mergeCell ref="P2:R2"/>
    <mergeCell ref="T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609B-3B56-5140-A025-141DE9A2F69E}">
  <dimension ref="B2"/>
  <sheetViews>
    <sheetView workbookViewId="0">
      <selection activeCell="B3" sqref="B3"/>
    </sheetView>
  </sheetViews>
  <sheetFormatPr baseColWidth="10" defaultColWidth="8.83203125" defaultRowHeight="15" x14ac:dyDescent="0.2"/>
  <sheetData>
    <row r="2" spans="2:2" x14ac:dyDescent="0.2">
      <c r="B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C2A-70B6-5F4E-8917-FD5E97974FDA}">
  <dimension ref="B2:AP19"/>
  <sheetViews>
    <sheetView zoomScale="56" workbookViewId="0">
      <selection activeCell="AF2" sqref="AF2"/>
    </sheetView>
  </sheetViews>
  <sheetFormatPr baseColWidth="10" defaultColWidth="8.83203125" defaultRowHeight="24" x14ac:dyDescent="0.3"/>
  <cols>
    <col min="1" max="1" width="2.83203125" customWidth="1"/>
    <col min="2" max="2" width="17.5" bestFit="1" customWidth="1"/>
    <col min="3" max="3" width="16.1640625" bestFit="1" customWidth="1"/>
    <col min="4" max="4" width="18.1640625" bestFit="1" customWidth="1"/>
    <col min="5" max="5" width="18.1640625" customWidth="1"/>
    <col min="6" max="6" width="16.1640625" style="7" bestFit="1" customWidth="1"/>
    <col min="7" max="7" width="3.6640625" customWidth="1"/>
    <col min="8" max="8" width="21.1640625" bestFit="1" customWidth="1"/>
    <col min="9" max="9" width="14.1640625" bestFit="1" customWidth="1"/>
    <col min="10" max="10" width="4.83203125" customWidth="1"/>
    <col min="11" max="11" width="17.5" bestFit="1" customWidth="1"/>
    <col min="12" max="12" width="16.1640625" bestFit="1" customWidth="1"/>
    <col min="13" max="13" width="18.1640625" bestFit="1" customWidth="1"/>
    <col min="14" max="14" width="12.83203125" bestFit="1" customWidth="1"/>
    <col min="15" max="15" width="4.6640625" customWidth="1"/>
    <col min="16" max="16" width="17.5" bestFit="1" customWidth="1"/>
    <col min="17" max="17" width="16.1640625" bestFit="1" customWidth="1"/>
    <col min="18" max="18" width="18.1640625" bestFit="1" customWidth="1"/>
    <col min="19" max="19" width="5.83203125" customWidth="1"/>
    <col min="20" max="20" width="17.5" bestFit="1" customWidth="1"/>
    <col min="21" max="21" width="16.1640625" bestFit="1" customWidth="1"/>
    <col min="22" max="22" width="18.1640625" bestFit="1" customWidth="1"/>
    <col min="23" max="23" width="5" customWidth="1"/>
    <col min="24" max="24" width="21.1640625" bestFit="1" customWidth="1"/>
    <col min="25" max="25" width="14.1640625" bestFit="1" customWidth="1"/>
    <col min="26" max="26" width="5.83203125" customWidth="1"/>
    <col min="27" max="27" width="40.6640625" bestFit="1" customWidth="1"/>
    <col min="28" max="28" width="19.6640625" bestFit="1" customWidth="1"/>
    <col min="29" max="29" width="34.5" style="1" customWidth="1"/>
    <col min="30" max="30" width="20.5" style="1" customWidth="1"/>
    <col min="31" max="31" width="22" style="1" bestFit="1" customWidth="1"/>
    <col min="32" max="32" width="11" style="1" bestFit="1" customWidth="1"/>
    <col min="33" max="33" width="14.1640625" style="1" customWidth="1"/>
    <col min="34" max="34" width="16.83203125" style="1" bestFit="1" customWidth="1"/>
    <col min="35" max="35" width="14.83203125" bestFit="1" customWidth="1"/>
    <col min="36" max="36" width="15.6640625" bestFit="1" customWidth="1"/>
    <col min="37" max="37" width="13.5" bestFit="1" customWidth="1"/>
    <col min="38" max="38" width="19.83203125" bestFit="1" customWidth="1"/>
    <col min="39" max="39" width="29" style="1" bestFit="1" customWidth="1"/>
    <col min="40" max="40" width="27.5" bestFit="1" customWidth="1"/>
    <col min="41" max="41" width="26.33203125" bestFit="1" customWidth="1"/>
    <col min="42" max="42" width="18.83203125" bestFit="1" customWidth="1"/>
  </cols>
  <sheetData>
    <row r="2" spans="2:42" ht="81" customHeight="1" x14ac:dyDescent="0.2">
      <c r="B2" s="42" t="s">
        <v>0</v>
      </c>
      <c r="C2" s="43"/>
      <c r="D2" s="43"/>
      <c r="E2" s="43"/>
      <c r="F2" s="44"/>
      <c r="G2" s="3"/>
      <c r="H2" s="45" t="s">
        <v>4</v>
      </c>
      <c r="I2" s="46"/>
      <c r="J2" s="3"/>
      <c r="K2" s="47" t="s">
        <v>16</v>
      </c>
      <c r="L2" s="48"/>
      <c r="M2" s="48"/>
      <c r="N2" s="49"/>
      <c r="O2" s="3"/>
      <c r="P2" s="50" t="s">
        <v>7</v>
      </c>
      <c r="Q2" s="51"/>
      <c r="R2" s="52"/>
      <c r="S2" s="3"/>
      <c r="T2" s="53" t="s">
        <v>15</v>
      </c>
      <c r="U2" s="54"/>
      <c r="V2" s="55"/>
      <c r="W2" s="3"/>
      <c r="X2" s="40" t="s">
        <v>8</v>
      </c>
      <c r="Y2" s="41"/>
      <c r="Z2" s="3"/>
      <c r="AA2" s="4" t="s">
        <v>18</v>
      </c>
      <c r="AB2" s="4" t="s">
        <v>24</v>
      </c>
      <c r="AC2" s="5" t="s">
        <v>19</v>
      </c>
      <c r="AD2" s="5" t="s">
        <v>21</v>
      </c>
      <c r="AE2" s="5" t="s">
        <v>20</v>
      </c>
      <c r="AF2" s="5" t="s">
        <v>36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22</v>
      </c>
      <c r="AL2" s="4" t="s">
        <v>28</v>
      </c>
      <c r="AM2" s="5" t="s">
        <v>23</v>
      </c>
      <c r="AN2" s="5" t="s">
        <v>32</v>
      </c>
      <c r="AO2" s="5" t="s">
        <v>33</v>
      </c>
      <c r="AP2" s="5" t="s">
        <v>34</v>
      </c>
    </row>
    <row r="3" spans="2:42" s="20" customFormat="1" x14ac:dyDescent="0.3">
      <c r="B3" s="14" t="s">
        <v>1</v>
      </c>
      <c r="C3" s="15" t="s">
        <v>2</v>
      </c>
      <c r="D3" s="15" t="s">
        <v>3</v>
      </c>
      <c r="E3" s="39" t="s">
        <v>35</v>
      </c>
      <c r="F3" s="16" t="s">
        <v>25</v>
      </c>
      <c r="G3" s="15"/>
      <c r="H3" s="14" t="s">
        <v>5</v>
      </c>
      <c r="I3" s="17" t="s">
        <v>6</v>
      </c>
      <c r="J3" s="15"/>
      <c r="K3" s="14" t="s">
        <v>1</v>
      </c>
      <c r="L3" s="15" t="s">
        <v>2</v>
      </c>
      <c r="M3" s="15" t="s">
        <v>3</v>
      </c>
      <c r="N3" s="18" t="s">
        <v>17</v>
      </c>
      <c r="O3" s="19"/>
      <c r="P3" s="14" t="s">
        <v>1</v>
      </c>
      <c r="Q3" s="15" t="s">
        <v>2</v>
      </c>
      <c r="R3" s="17" t="s">
        <v>3</v>
      </c>
      <c r="S3" s="15"/>
      <c r="T3" s="14" t="s">
        <v>1</v>
      </c>
      <c r="U3" s="15" t="s">
        <v>2</v>
      </c>
      <c r="V3" s="17" t="s">
        <v>3</v>
      </c>
      <c r="W3" s="15"/>
      <c r="X3" s="14" t="s">
        <v>5</v>
      </c>
      <c r="Y3" s="17" t="s">
        <v>6</v>
      </c>
      <c r="Z3" s="15"/>
      <c r="AA3" s="15" t="s">
        <v>9</v>
      </c>
      <c r="AC3" s="21"/>
      <c r="AD3" s="21"/>
      <c r="AE3" s="21"/>
      <c r="AF3" s="21"/>
      <c r="AG3" s="21"/>
      <c r="AH3" s="21"/>
      <c r="AM3" s="21"/>
    </row>
    <row r="4" spans="2:42" s="7" customFormat="1" x14ac:dyDescent="0.3">
      <c r="B4" s="9">
        <v>265</v>
      </c>
      <c r="C4" s="7">
        <v>268</v>
      </c>
      <c r="D4" s="26">
        <f t="shared" ref="D4:D8" si="0">(C4-B4)+1</f>
        <v>4</v>
      </c>
      <c r="E4" s="26">
        <f>D4/2</f>
        <v>2</v>
      </c>
      <c r="F4" s="10">
        <v>1</v>
      </c>
      <c r="H4" s="9">
        <v>269</v>
      </c>
      <c r="I4" s="10">
        <v>1</v>
      </c>
      <c r="K4" s="30">
        <v>33</v>
      </c>
      <c r="L4" s="31">
        <v>34</v>
      </c>
      <c r="M4" s="31">
        <f t="shared" ref="M4:M13" si="1">(L4-K4)+1</f>
        <v>2</v>
      </c>
      <c r="N4" s="32">
        <v>1</v>
      </c>
      <c r="P4" s="9">
        <v>270</v>
      </c>
      <c r="Q4" s="7">
        <v>289</v>
      </c>
      <c r="R4" s="10">
        <f>(Q4-P4)+1</f>
        <v>20</v>
      </c>
      <c r="T4" s="9"/>
      <c r="V4" s="10"/>
      <c r="X4" s="9"/>
      <c r="Y4" s="10"/>
      <c r="AA4" s="7">
        <v>600</v>
      </c>
      <c r="AC4" s="8"/>
      <c r="AD4" s="8"/>
      <c r="AE4" s="8"/>
      <c r="AF4" s="8"/>
      <c r="AG4" s="8"/>
      <c r="AH4" s="8"/>
      <c r="AM4" s="8"/>
    </row>
    <row r="5" spans="2:42" s="7" customFormat="1" x14ac:dyDescent="0.3">
      <c r="B5" s="9">
        <v>451</v>
      </c>
      <c r="C5" s="7">
        <v>451</v>
      </c>
      <c r="D5" s="26">
        <f t="shared" si="0"/>
        <v>1</v>
      </c>
      <c r="E5" s="26">
        <f t="shared" ref="E5:E8" si="2">D5/2</f>
        <v>0.5</v>
      </c>
      <c r="F5" s="10">
        <v>1</v>
      </c>
      <c r="H5" s="9"/>
      <c r="I5" s="10"/>
      <c r="K5" s="30">
        <v>40</v>
      </c>
      <c r="L5" s="31">
        <v>42</v>
      </c>
      <c r="M5" s="31">
        <f t="shared" si="1"/>
        <v>3</v>
      </c>
      <c r="N5" s="32">
        <v>1</v>
      </c>
      <c r="P5" s="9"/>
      <c r="R5" s="10"/>
      <c r="T5" s="9"/>
      <c r="V5" s="10"/>
      <c r="X5" s="9"/>
      <c r="Y5" s="10"/>
      <c r="AC5" s="8"/>
      <c r="AD5" s="8"/>
      <c r="AE5" s="8"/>
      <c r="AF5" s="8"/>
      <c r="AG5" s="8"/>
      <c r="AH5" s="8"/>
      <c r="AM5" s="8"/>
    </row>
    <row r="6" spans="2:42" s="7" customFormat="1" x14ac:dyDescent="0.3">
      <c r="B6" s="9">
        <v>528</v>
      </c>
      <c r="C6" s="7">
        <v>533</v>
      </c>
      <c r="D6" s="26">
        <f t="shared" si="0"/>
        <v>6</v>
      </c>
      <c r="E6" s="26">
        <f t="shared" si="2"/>
        <v>3</v>
      </c>
      <c r="F6" s="10">
        <v>1</v>
      </c>
      <c r="H6" s="9"/>
      <c r="I6" s="10"/>
      <c r="K6" s="30">
        <v>68</v>
      </c>
      <c r="L6" s="31">
        <v>76</v>
      </c>
      <c r="M6" s="31">
        <f t="shared" si="1"/>
        <v>9</v>
      </c>
      <c r="N6" s="32">
        <v>1</v>
      </c>
      <c r="P6" s="9"/>
      <c r="R6" s="10"/>
      <c r="T6" s="9"/>
      <c r="V6" s="10"/>
      <c r="X6" s="9"/>
      <c r="Y6" s="10"/>
      <c r="AC6" s="8"/>
      <c r="AD6" s="8"/>
      <c r="AE6" s="8"/>
      <c r="AF6" s="8"/>
      <c r="AG6" s="8"/>
      <c r="AH6" s="8"/>
      <c r="AM6" s="8"/>
    </row>
    <row r="7" spans="2:42" s="7" customFormat="1" x14ac:dyDescent="0.3">
      <c r="B7" s="9">
        <v>574</v>
      </c>
      <c r="C7" s="7">
        <v>576</v>
      </c>
      <c r="D7" s="26">
        <f t="shared" si="0"/>
        <v>3</v>
      </c>
      <c r="E7" s="26">
        <f t="shared" si="2"/>
        <v>1.5</v>
      </c>
      <c r="F7" s="10">
        <v>1</v>
      </c>
      <c r="H7" s="9"/>
      <c r="I7" s="10"/>
      <c r="K7" s="30">
        <v>132</v>
      </c>
      <c r="L7" s="31">
        <v>136</v>
      </c>
      <c r="M7" s="31">
        <f t="shared" si="1"/>
        <v>5</v>
      </c>
      <c r="N7" s="32">
        <v>1</v>
      </c>
      <c r="P7" s="9"/>
      <c r="R7" s="10"/>
      <c r="T7" s="9"/>
      <c r="V7" s="10"/>
      <c r="X7" s="9"/>
      <c r="Y7" s="10"/>
      <c r="AC7" s="8"/>
      <c r="AD7" s="8"/>
      <c r="AE7" s="8"/>
      <c r="AF7" s="8"/>
      <c r="AG7" s="8"/>
      <c r="AH7" s="8"/>
      <c r="AM7" s="8"/>
    </row>
    <row r="8" spans="2:42" s="7" customFormat="1" x14ac:dyDescent="0.3">
      <c r="B8" s="9">
        <v>593</v>
      </c>
      <c r="C8" s="7">
        <v>593</v>
      </c>
      <c r="D8" s="26">
        <f t="shared" si="0"/>
        <v>1</v>
      </c>
      <c r="E8" s="26">
        <f t="shared" si="2"/>
        <v>0.5</v>
      </c>
      <c r="F8" s="10">
        <v>1</v>
      </c>
      <c r="H8" s="9"/>
      <c r="I8" s="10"/>
      <c r="K8" s="30">
        <v>145</v>
      </c>
      <c r="L8" s="31">
        <v>184</v>
      </c>
      <c r="M8" s="31">
        <f t="shared" si="1"/>
        <v>40</v>
      </c>
      <c r="N8" s="32">
        <v>1</v>
      </c>
      <c r="P8" s="9"/>
      <c r="R8" s="10"/>
      <c r="T8" s="9"/>
      <c r="V8" s="10"/>
      <c r="X8" s="9"/>
      <c r="Y8" s="10"/>
      <c r="AC8" s="8"/>
      <c r="AD8" s="8"/>
      <c r="AE8" s="8"/>
      <c r="AF8" s="8"/>
      <c r="AG8" s="8"/>
      <c r="AH8" s="8"/>
      <c r="AM8" s="8"/>
    </row>
    <row r="9" spans="2:42" s="7" customFormat="1" x14ac:dyDescent="0.3">
      <c r="B9" s="9"/>
      <c r="D9" s="26"/>
      <c r="E9" s="26"/>
      <c r="F9" s="10"/>
      <c r="H9" s="9"/>
      <c r="I9" s="10"/>
      <c r="K9" s="30">
        <v>231</v>
      </c>
      <c r="L9" s="31">
        <v>237</v>
      </c>
      <c r="M9" s="31">
        <f t="shared" si="1"/>
        <v>7</v>
      </c>
      <c r="N9" s="32">
        <v>1</v>
      </c>
      <c r="P9" s="9"/>
      <c r="R9" s="10"/>
      <c r="T9" s="9"/>
      <c r="V9" s="10"/>
      <c r="X9" s="9"/>
      <c r="Y9" s="10"/>
      <c r="AC9" s="8"/>
      <c r="AD9" s="8"/>
      <c r="AE9" s="8"/>
      <c r="AF9" s="8"/>
      <c r="AG9" s="8"/>
      <c r="AH9" s="8"/>
      <c r="AM9" s="8"/>
    </row>
    <row r="10" spans="2:42" s="7" customFormat="1" x14ac:dyDescent="0.3">
      <c r="B10" s="9"/>
      <c r="F10" s="10"/>
      <c r="H10" s="9"/>
      <c r="I10" s="10"/>
      <c r="K10" s="36">
        <v>293</v>
      </c>
      <c r="L10" s="37">
        <v>295</v>
      </c>
      <c r="M10" s="37">
        <f t="shared" si="1"/>
        <v>3</v>
      </c>
      <c r="N10" s="38">
        <v>1</v>
      </c>
      <c r="P10" s="9"/>
      <c r="R10" s="10"/>
      <c r="T10" s="9"/>
      <c r="V10" s="10"/>
      <c r="X10" s="9"/>
      <c r="Y10" s="10"/>
      <c r="AC10" s="8"/>
      <c r="AD10" s="8"/>
      <c r="AE10" s="8"/>
      <c r="AF10" s="8"/>
      <c r="AG10" s="8"/>
      <c r="AH10" s="8"/>
      <c r="AM10" s="8"/>
    </row>
    <row r="11" spans="2:42" s="7" customFormat="1" x14ac:dyDescent="0.3">
      <c r="B11" s="9"/>
      <c r="F11" s="10"/>
      <c r="H11" s="9"/>
      <c r="I11" s="10"/>
      <c r="K11" s="30">
        <v>356</v>
      </c>
      <c r="L11" s="31">
        <v>367</v>
      </c>
      <c r="M11" s="31">
        <f t="shared" si="1"/>
        <v>12</v>
      </c>
      <c r="N11" s="32">
        <v>1</v>
      </c>
      <c r="P11" s="9"/>
      <c r="R11" s="10"/>
      <c r="T11" s="9"/>
      <c r="V11" s="10"/>
      <c r="X11" s="9"/>
      <c r="Y11" s="10"/>
      <c r="AC11" s="8"/>
      <c r="AD11" s="8"/>
      <c r="AE11" s="8"/>
      <c r="AF11" s="8"/>
      <c r="AG11" s="8"/>
      <c r="AH11" s="8"/>
      <c r="AM11" s="8"/>
    </row>
    <row r="12" spans="2:42" s="7" customFormat="1" x14ac:dyDescent="0.3">
      <c r="B12" s="9"/>
      <c r="F12" s="10"/>
      <c r="H12" s="9"/>
      <c r="I12" s="10"/>
      <c r="K12" s="27">
        <v>577</v>
      </c>
      <c r="L12" s="28">
        <v>578</v>
      </c>
      <c r="M12" s="28">
        <f t="shared" si="1"/>
        <v>2</v>
      </c>
      <c r="N12" s="29">
        <v>1</v>
      </c>
      <c r="P12" s="9"/>
      <c r="R12" s="10"/>
      <c r="T12" s="9"/>
      <c r="V12" s="10"/>
      <c r="X12" s="9"/>
      <c r="Y12" s="10"/>
      <c r="AC12" s="8"/>
      <c r="AD12" s="8"/>
      <c r="AE12" s="8"/>
      <c r="AF12" s="8"/>
      <c r="AG12" s="8"/>
      <c r="AH12" s="8"/>
      <c r="AM12" s="8"/>
    </row>
    <row r="13" spans="2:42" s="7" customFormat="1" x14ac:dyDescent="0.3">
      <c r="B13" s="9"/>
      <c r="F13" s="10"/>
      <c r="H13" s="9"/>
      <c r="I13" s="10"/>
      <c r="K13" s="30">
        <v>599</v>
      </c>
      <c r="L13" s="31">
        <v>600</v>
      </c>
      <c r="M13" s="31">
        <f t="shared" si="1"/>
        <v>2</v>
      </c>
      <c r="N13" s="32">
        <v>1</v>
      </c>
      <c r="P13" s="9"/>
      <c r="R13" s="10"/>
      <c r="T13" s="9"/>
      <c r="V13" s="10"/>
      <c r="X13" s="9"/>
      <c r="Y13" s="10"/>
      <c r="AC13" s="8"/>
      <c r="AD13" s="8"/>
      <c r="AE13" s="8"/>
      <c r="AF13" s="8"/>
      <c r="AG13" s="8"/>
      <c r="AH13" s="8"/>
      <c r="AM13" s="8"/>
    </row>
    <row r="14" spans="2:42" s="7" customFormat="1" x14ac:dyDescent="0.3">
      <c r="B14" s="11"/>
      <c r="C14" s="12"/>
      <c r="D14" s="12"/>
      <c r="E14" s="12"/>
      <c r="F14" s="13"/>
      <c r="H14" s="11"/>
      <c r="I14" s="13"/>
      <c r="K14" s="11"/>
      <c r="L14" s="12"/>
      <c r="M14" s="12"/>
      <c r="N14" s="13"/>
      <c r="P14" s="11"/>
      <c r="Q14" s="12"/>
      <c r="R14" s="13"/>
      <c r="T14" s="11"/>
      <c r="U14" s="12"/>
      <c r="V14" s="13"/>
      <c r="X14" s="11"/>
      <c r="Y14" s="13"/>
      <c r="AC14" s="8"/>
      <c r="AD14" s="8"/>
      <c r="AE14" s="8"/>
      <c r="AF14" s="8"/>
      <c r="AG14" s="8"/>
      <c r="AH14" s="8"/>
      <c r="AM14" s="8"/>
    </row>
    <row r="16" spans="2:42" s="7" customFormat="1" x14ac:dyDescent="0.3">
      <c r="D16" s="7">
        <f>SUM(D4:D14)</f>
        <v>15</v>
      </c>
      <c r="F16" s="7">
        <f>SUM(F4:F14)</f>
        <v>5</v>
      </c>
      <c r="I16" s="7">
        <f>SUM(I4:I14)</f>
        <v>1</v>
      </c>
      <c r="M16" s="7">
        <f>SUM(M4:M14)</f>
        <v>85</v>
      </c>
      <c r="N16" s="7">
        <f>SUM(N4:N14)</f>
        <v>10</v>
      </c>
      <c r="R16" s="7">
        <f>SUM(R4:R14)</f>
        <v>20</v>
      </c>
      <c r="V16" s="7">
        <f>SUM(V4:V14)</f>
        <v>0</v>
      </c>
      <c r="Y16" s="7">
        <f>SUM(Y4:Y14)</f>
        <v>0</v>
      </c>
      <c r="AA16" s="7">
        <f>SUM(AA4:AA14)</f>
        <v>600</v>
      </c>
      <c r="AB16" s="7">
        <f>AA16-(R16+V16+Y16)</f>
        <v>580</v>
      </c>
      <c r="AC16" s="8">
        <f>((D16+I16)/AB16)*100</f>
        <v>2.7586206896551726</v>
      </c>
      <c r="AD16" s="8">
        <f>100-AC16</f>
        <v>97.241379310344826</v>
      </c>
      <c r="AE16" s="8">
        <f>(M16/AB16)*100</f>
        <v>14.655172413793101</v>
      </c>
      <c r="AF16" s="8">
        <f>B4/120</f>
        <v>2.2083333333333335</v>
      </c>
      <c r="AG16" s="8">
        <f>H4/120</f>
        <v>2.2416666666666667</v>
      </c>
      <c r="AH16" s="8" t="s">
        <v>30</v>
      </c>
      <c r="AI16" s="7">
        <f>I16</f>
        <v>1</v>
      </c>
      <c r="AJ16" s="7">
        <v>1</v>
      </c>
      <c r="AK16" s="7">
        <f>(AJ16/AI16)*100</f>
        <v>100</v>
      </c>
      <c r="AL16" s="7">
        <f>F16+I16</f>
        <v>6</v>
      </c>
      <c r="AM16" s="8">
        <f>(SUM(F18:F19)/AL16)*100</f>
        <v>33.333333333333329</v>
      </c>
      <c r="AN16" s="8">
        <f>(SUM(F18:F19)/N16)*100</f>
        <v>20</v>
      </c>
      <c r="AO16" s="8">
        <f>(AVERAGE(M10,M12)/2)</f>
        <v>1.25</v>
      </c>
      <c r="AP16" s="8">
        <f>AVERAGE(D4:D8)/2</f>
        <v>1.5</v>
      </c>
    </row>
    <row r="18" spans="2:6" ht="26" x14ac:dyDescent="0.3">
      <c r="B18" s="22" t="s">
        <v>26</v>
      </c>
      <c r="F18" s="7">
        <v>1</v>
      </c>
    </row>
    <row r="19" spans="2:6" ht="26" x14ac:dyDescent="0.3">
      <c r="B19" s="23" t="s">
        <v>27</v>
      </c>
      <c r="F19" s="7">
        <v>1</v>
      </c>
    </row>
  </sheetData>
  <mergeCells count="6">
    <mergeCell ref="X2:Y2"/>
    <mergeCell ref="B2:F2"/>
    <mergeCell ref="H2:I2"/>
    <mergeCell ref="K2:N2"/>
    <mergeCell ref="P2:R2"/>
    <mergeCell ref="T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7232-719E-574F-BDFE-6F554F5B3068}">
  <dimension ref="B2:AP32"/>
  <sheetViews>
    <sheetView zoomScale="46" workbookViewId="0">
      <selection activeCell="AF2" sqref="AF2"/>
    </sheetView>
  </sheetViews>
  <sheetFormatPr baseColWidth="10" defaultColWidth="8.83203125" defaultRowHeight="24" x14ac:dyDescent="0.3"/>
  <cols>
    <col min="1" max="1" width="2.83203125" customWidth="1"/>
    <col min="2" max="2" width="17.5" bestFit="1" customWidth="1"/>
    <col min="3" max="3" width="16.1640625" bestFit="1" customWidth="1"/>
    <col min="4" max="4" width="18.1640625" bestFit="1" customWidth="1"/>
    <col min="5" max="5" width="18.1640625" customWidth="1"/>
    <col min="6" max="6" width="16.1640625" style="7" bestFit="1" customWidth="1"/>
    <col min="7" max="7" width="3.6640625" customWidth="1"/>
    <col min="8" max="8" width="21.1640625" bestFit="1" customWidth="1"/>
    <col min="9" max="9" width="14.1640625" bestFit="1" customWidth="1"/>
    <col min="10" max="10" width="4.83203125" customWidth="1"/>
    <col min="11" max="11" width="17.5" bestFit="1" customWidth="1"/>
    <col min="12" max="12" width="16.1640625" bestFit="1" customWidth="1"/>
    <col min="13" max="13" width="18.1640625" bestFit="1" customWidth="1"/>
    <col min="14" max="14" width="12.83203125" bestFit="1" customWidth="1"/>
    <col min="15" max="15" width="4.6640625" customWidth="1"/>
    <col min="16" max="16" width="17.5" bestFit="1" customWidth="1"/>
    <col min="17" max="17" width="16.1640625" bestFit="1" customWidth="1"/>
    <col min="18" max="18" width="18.1640625" bestFit="1" customWidth="1"/>
    <col min="19" max="19" width="5.83203125" customWidth="1"/>
    <col min="20" max="20" width="17.5" bestFit="1" customWidth="1"/>
    <col min="21" max="21" width="16.1640625" bestFit="1" customWidth="1"/>
    <col min="22" max="22" width="18.1640625" bestFit="1" customWidth="1"/>
    <col min="23" max="23" width="5" customWidth="1"/>
    <col min="24" max="24" width="21.1640625" bestFit="1" customWidth="1"/>
    <col min="25" max="25" width="14.1640625" bestFit="1" customWidth="1"/>
    <col min="26" max="26" width="5.83203125" customWidth="1"/>
    <col min="27" max="27" width="40.6640625" bestFit="1" customWidth="1"/>
    <col min="28" max="28" width="19.6640625" bestFit="1" customWidth="1"/>
    <col min="29" max="29" width="34.5" style="1" customWidth="1"/>
    <col min="30" max="30" width="20.5" style="1" customWidth="1"/>
    <col min="31" max="31" width="22" style="1" bestFit="1" customWidth="1"/>
    <col min="32" max="32" width="11" style="1" bestFit="1" customWidth="1"/>
    <col min="33" max="33" width="14.1640625" style="1" customWidth="1"/>
    <col min="34" max="34" width="16.83203125" style="1" bestFit="1" customWidth="1"/>
    <col min="35" max="36" width="14.83203125" bestFit="1" customWidth="1"/>
    <col min="37" max="37" width="13.5" bestFit="1" customWidth="1"/>
    <col min="38" max="38" width="19.83203125" bestFit="1" customWidth="1"/>
    <col min="39" max="39" width="29" style="1" bestFit="1" customWidth="1"/>
    <col min="40" max="40" width="27" bestFit="1" customWidth="1"/>
    <col min="41" max="41" width="26.33203125" bestFit="1" customWidth="1"/>
    <col min="42" max="42" width="18.83203125" bestFit="1" customWidth="1"/>
  </cols>
  <sheetData>
    <row r="2" spans="2:42" ht="81" customHeight="1" x14ac:dyDescent="0.2">
      <c r="B2" s="42" t="s">
        <v>0</v>
      </c>
      <c r="C2" s="43"/>
      <c r="D2" s="43"/>
      <c r="E2" s="43"/>
      <c r="F2" s="44"/>
      <c r="G2" s="3"/>
      <c r="H2" s="45" t="s">
        <v>4</v>
      </c>
      <c r="I2" s="46"/>
      <c r="J2" s="3"/>
      <c r="K2" s="47" t="s">
        <v>16</v>
      </c>
      <c r="L2" s="48"/>
      <c r="M2" s="48"/>
      <c r="N2" s="49"/>
      <c r="O2" s="3"/>
      <c r="P2" s="50" t="s">
        <v>7</v>
      </c>
      <c r="Q2" s="51"/>
      <c r="R2" s="52"/>
      <c r="S2" s="3"/>
      <c r="T2" s="53" t="s">
        <v>15</v>
      </c>
      <c r="U2" s="54"/>
      <c r="V2" s="55"/>
      <c r="W2" s="3"/>
      <c r="X2" s="40" t="s">
        <v>8</v>
      </c>
      <c r="Y2" s="41"/>
      <c r="Z2" s="3"/>
      <c r="AA2" s="4" t="s">
        <v>18</v>
      </c>
      <c r="AB2" s="4" t="s">
        <v>24</v>
      </c>
      <c r="AC2" s="5" t="s">
        <v>19</v>
      </c>
      <c r="AD2" s="5" t="s">
        <v>21</v>
      </c>
      <c r="AE2" s="5" t="s">
        <v>20</v>
      </c>
      <c r="AF2" s="5" t="s">
        <v>36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22</v>
      </c>
      <c r="AL2" s="4" t="s">
        <v>28</v>
      </c>
      <c r="AM2" s="5" t="s">
        <v>23</v>
      </c>
      <c r="AN2" s="5" t="s">
        <v>32</v>
      </c>
      <c r="AO2" s="5" t="s">
        <v>33</v>
      </c>
      <c r="AP2" s="5" t="s">
        <v>34</v>
      </c>
    </row>
    <row r="3" spans="2:42" s="20" customFormat="1" x14ac:dyDescent="0.3">
      <c r="B3" s="14" t="s">
        <v>1</v>
      </c>
      <c r="C3" s="15" t="s">
        <v>2</v>
      </c>
      <c r="D3" s="15" t="s">
        <v>3</v>
      </c>
      <c r="E3" s="39" t="s">
        <v>35</v>
      </c>
      <c r="F3" s="16" t="s">
        <v>25</v>
      </c>
      <c r="G3" s="15"/>
      <c r="H3" s="14" t="s">
        <v>5</v>
      </c>
      <c r="I3" s="17" t="s">
        <v>6</v>
      </c>
      <c r="J3" s="15"/>
      <c r="K3" s="14" t="s">
        <v>1</v>
      </c>
      <c r="L3" s="15" t="s">
        <v>2</v>
      </c>
      <c r="M3" s="15" t="s">
        <v>3</v>
      </c>
      <c r="N3" s="18" t="s">
        <v>17</v>
      </c>
      <c r="O3" s="19"/>
      <c r="P3" s="14" t="s">
        <v>1</v>
      </c>
      <c r="Q3" s="15" t="s">
        <v>2</v>
      </c>
      <c r="R3" s="17" t="s">
        <v>3</v>
      </c>
      <c r="S3" s="15"/>
      <c r="T3" s="14" t="s">
        <v>1</v>
      </c>
      <c r="U3" s="15" t="s">
        <v>2</v>
      </c>
      <c r="V3" s="17" t="s">
        <v>3</v>
      </c>
      <c r="W3" s="15"/>
      <c r="X3" s="14" t="s">
        <v>5</v>
      </c>
      <c r="Y3" s="17" t="s">
        <v>6</v>
      </c>
      <c r="Z3" s="15"/>
      <c r="AA3" s="15" t="s">
        <v>9</v>
      </c>
      <c r="AC3" s="21"/>
      <c r="AD3" s="21"/>
      <c r="AE3" s="21"/>
      <c r="AF3" s="21"/>
      <c r="AG3" s="21"/>
      <c r="AH3" s="21"/>
      <c r="AM3" s="21"/>
    </row>
    <row r="4" spans="2:42" s="7" customFormat="1" x14ac:dyDescent="0.3">
      <c r="B4" s="9">
        <v>29</v>
      </c>
      <c r="C4" s="7">
        <v>29</v>
      </c>
      <c r="D4" s="7">
        <f>(C4-B4)+1</f>
        <v>1</v>
      </c>
      <c r="E4" s="7">
        <f>D4/2</f>
        <v>0.5</v>
      </c>
      <c r="F4" s="10">
        <v>1</v>
      </c>
      <c r="H4" s="9"/>
      <c r="I4" s="10"/>
      <c r="K4" s="27">
        <v>60</v>
      </c>
      <c r="L4" s="28">
        <v>67</v>
      </c>
      <c r="M4" s="28">
        <f t="shared" ref="M4:M17" si="0">(L4-K4)+1</f>
        <v>8</v>
      </c>
      <c r="N4" s="29">
        <v>1</v>
      </c>
      <c r="P4" s="9"/>
      <c r="R4" s="10"/>
      <c r="T4" s="9"/>
      <c r="V4" s="10"/>
      <c r="X4" s="9"/>
      <c r="Y4" s="10"/>
      <c r="AA4" s="7">
        <v>600</v>
      </c>
      <c r="AC4" s="8"/>
      <c r="AD4" s="8"/>
      <c r="AE4" s="8"/>
      <c r="AF4" s="8"/>
      <c r="AG4" s="8"/>
      <c r="AH4" s="8"/>
      <c r="AM4" s="8"/>
    </row>
    <row r="5" spans="2:42" s="7" customFormat="1" x14ac:dyDescent="0.3">
      <c r="B5" s="9">
        <v>31</v>
      </c>
      <c r="C5" s="7">
        <v>31</v>
      </c>
      <c r="D5" s="7">
        <f t="shared" ref="D5" si="1">(C5-B5)+1</f>
        <v>1</v>
      </c>
      <c r="E5" s="7">
        <f t="shared" ref="E5:E26" si="2">D5/2</f>
        <v>0.5</v>
      </c>
      <c r="F5" s="10">
        <v>1</v>
      </c>
      <c r="H5" s="9"/>
      <c r="I5" s="10"/>
      <c r="K5" s="27">
        <v>73</v>
      </c>
      <c r="L5" s="28">
        <v>78</v>
      </c>
      <c r="M5" s="28">
        <f t="shared" si="0"/>
        <v>6</v>
      </c>
      <c r="N5" s="29">
        <v>1</v>
      </c>
      <c r="P5" s="9"/>
      <c r="R5" s="10"/>
      <c r="T5" s="9"/>
      <c r="V5" s="10"/>
      <c r="X5" s="9"/>
      <c r="Y5" s="10"/>
      <c r="AC5" s="8"/>
      <c r="AD5" s="8"/>
      <c r="AE5" s="8"/>
      <c r="AF5" s="8"/>
      <c r="AG5" s="8"/>
      <c r="AH5" s="8"/>
      <c r="AM5" s="8"/>
    </row>
    <row r="6" spans="2:42" s="7" customFormat="1" x14ac:dyDescent="0.3">
      <c r="B6" s="9">
        <v>47</v>
      </c>
      <c r="C6" s="7">
        <v>47</v>
      </c>
      <c r="D6" s="7">
        <f>(C6-B6)+1</f>
        <v>1</v>
      </c>
      <c r="E6" s="7">
        <f t="shared" si="2"/>
        <v>0.5</v>
      </c>
      <c r="F6" s="10">
        <v>1</v>
      </c>
      <c r="H6" s="9"/>
      <c r="I6" s="10"/>
      <c r="K6" s="30">
        <v>81</v>
      </c>
      <c r="L6" s="31">
        <v>92</v>
      </c>
      <c r="M6" s="31">
        <f t="shared" si="0"/>
        <v>12</v>
      </c>
      <c r="N6" s="32">
        <v>1</v>
      </c>
      <c r="P6" s="9"/>
      <c r="R6" s="10"/>
      <c r="T6" s="9"/>
      <c r="V6" s="10"/>
      <c r="X6" s="9"/>
      <c r="Y6" s="10"/>
      <c r="AC6" s="8"/>
      <c r="AD6" s="8"/>
      <c r="AE6" s="8"/>
      <c r="AF6" s="8"/>
      <c r="AG6" s="8"/>
      <c r="AH6" s="8"/>
      <c r="AM6" s="8"/>
    </row>
    <row r="7" spans="2:42" s="7" customFormat="1" x14ac:dyDescent="0.3">
      <c r="B7" s="9">
        <v>56</v>
      </c>
      <c r="C7" s="7">
        <v>57</v>
      </c>
      <c r="D7" s="7">
        <f t="shared" ref="D7:D8" si="3">(C7-B7)+1</f>
        <v>2</v>
      </c>
      <c r="E7" s="7">
        <f t="shared" si="2"/>
        <v>1</v>
      </c>
      <c r="F7" s="10">
        <v>1</v>
      </c>
      <c r="H7" s="9"/>
      <c r="I7" s="10"/>
      <c r="K7" s="27">
        <v>108</v>
      </c>
      <c r="L7" s="28">
        <v>110</v>
      </c>
      <c r="M7" s="28">
        <f t="shared" si="0"/>
        <v>3</v>
      </c>
      <c r="N7" s="29">
        <v>1</v>
      </c>
      <c r="P7" s="9"/>
      <c r="R7" s="10"/>
      <c r="T7" s="9"/>
      <c r="V7" s="10"/>
      <c r="X7" s="9"/>
      <c r="Y7" s="10"/>
      <c r="AC7" s="8"/>
      <c r="AD7" s="8"/>
      <c r="AE7" s="8"/>
      <c r="AF7" s="8"/>
      <c r="AG7" s="8"/>
      <c r="AH7" s="8"/>
      <c r="AM7" s="8"/>
    </row>
    <row r="8" spans="2:42" s="7" customFormat="1" x14ac:dyDescent="0.3">
      <c r="B8" s="9">
        <v>71</v>
      </c>
      <c r="C8" s="7">
        <v>72</v>
      </c>
      <c r="D8" s="7">
        <f t="shared" si="3"/>
        <v>2</v>
      </c>
      <c r="E8" s="7">
        <f t="shared" si="2"/>
        <v>1</v>
      </c>
      <c r="F8" s="10">
        <v>1</v>
      </c>
      <c r="H8" s="9"/>
      <c r="I8" s="10"/>
      <c r="K8" s="27">
        <v>120</v>
      </c>
      <c r="L8" s="28">
        <v>133</v>
      </c>
      <c r="M8" s="28">
        <f t="shared" si="0"/>
        <v>14</v>
      </c>
      <c r="N8" s="29">
        <v>1</v>
      </c>
      <c r="P8" s="9"/>
      <c r="R8" s="10"/>
      <c r="T8" s="9"/>
      <c r="V8" s="10"/>
      <c r="X8" s="9"/>
      <c r="Y8" s="10"/>
      <c r="AC8" s="8"/>
      <c r="AD8" s="8"/>
      <c r="AE8" s="8"/>
      <c r="AF8" s="8"/>
      <c r="AG8" s="8"/>
      <c r="AH8" s="8"/>
      <c r="AM8" s="8"/>
    </row>
    <row r="9" spans="2:42" s="7" customFormat="1" x14ac:dyDescent="0.3">
      <c r="B9" s="9">
        <v>107</v>
      </c>
      <c r="C9" s="7">
        <v>107</v>
      </c>
      <c r="D9" s="7">
        <f t="shared" ref="D9" si="4">(C9-B9)+1</f>
        <v>1</v>
      </c>
      <c r="E9" s="7">
        <f t="shared" si="2"/>
        <v>0.5</v>
      </c>
      <c r="F9" s="10">
        <v>1</v>
      </c>
      <c r="H9" s="9"/>
      <c r="I9" s="10"/>
      <c r="K9" s="27">
        <v>139</v>
      </c>
      <c r="L9" s="28">
        <v>160</v>
      </c>
      <c r="M9" s="28">
        <f t="shared" si="0"/>
        <v>22</v>
      </c>
      <c r="N9" s="29">
        <v>1</v>
      </c>
      <c r="P9" s="9"/>
      <c r="R9" s="10"/>
      <c r="T9" s="9"/>
      <c r="V9" s="10"/>
      <c r="X9" s="9"/>
      <c r="Y9" s="10"/>
      <c r="AC9" s="8"/>
      <c r="AD9" s="8"/>
      <c r="AE9" s="8"/>
      <c r="AF9" s="8"/>
      <c r="AG9" s="8"/>
      <c r="AH9" s="8"/>
      <c r="AM9" s="8"/>
    </row>
    <row r="10" spans="2:42" s="7" customFormat="1" x14ac:dyDescent="0.3">
      <c r="B10" s="9">
        <v>119</v>
      </c>
      <c r="C10" s="7">
        <v>119</v>
      </c>
      <c r="D10" s="7">
        <f t="shared" ref="D10" si="5">(C10-B10)+1</f>
        <v>1</v>
      </c>
      <c r="E10" s="7">
        <f t="shared" si="2"/>
        <v>0.5</v>
      </c>
      <c r="F10" s="10">
        <v>1</v>
      </c>
      <c r="H10" s="9"/>
      <c r="I10" s="10"/>
      <c r="K10" s="30">
        <v>164</v>
      </c>
      <c r="L10" s="31">
        <v>166</v>
      </c>
      <c r="M10" s="31">
        <f t="shared" si="0"/>
        <v>3</v>
      </c>
      <c r="N10" s="32">
        <v>1</v>
      </c>
      <c r="P10" s="9"/>
      <c r="R10" s="10"/>
      <c r="T10" s="9"/>
      <c r="V10" s="10"/>
      <c r="X10" s="9"/>
      <c r="Y10" s="10"/>
      <c r="AC10" s="8"/>
      <c r="AD10" s="8"/>
      <c r="AE10" s="8"/>
      <c r="AF10" s="8"/>
      <c r="AG10" s="8"/>
      <c r="AH10" s="8"/>
      <c r="AM10" s="8"/>
    </row>
    <row r="11" spans="2:42" s="7" customFormat="1" x14ac:dyDescent="0.3">
      <c r="B11" s="9">
        <v>138</v>
      </c>
      <c r="C11" s="7">
        <v>138</v>
      </c>
      <c r="D11" s="7">
        <f t="shared" ref="D11" si="6">(C11-B11)+1</f>
        <v>1</v>
      </c>
      <c r="E11" s="7">
        <f t="shared" si="2"/>
        <v>0.5</v>
      </c>
      <c r="F11" s="10">
        <v>1</v>
      </c>
      <c r="H11" s="9"/>
      <c r="I11" s="10"/>
      <c r="K11" s="30">
        <v>170</v>
      </c>
      <c r="L11" s="31">
        <v>171</v>
      </c>
      <c r="M11" s="31">
        <f t="shared" si="0"/>
        <v>2</v>
      </c>
      <c r="N11" s="32">
        <v>1</v>
      </c>
      <c r="P11" s="9"/>
      <c r="R11" s="10"/>
      <c r="T11" s="9"/>
      <c r="V11" s="10"/>
      <c r="X11" s="9"/>
      <c r="Y11" s="10"/>
      <c r="AC11" s="8"/>
      <c r="AD11" s="8"/>
      <c r="AE11" s="8"/>
      <c r="AF11" s="8"/>
      <c r="AG11" s="8"/>
      <c r="AH11" s="8"/>
      <c r="AM11" s="8"/>
    </row>
    <row r="12" spans="2:42" s="7" customFormat="1" x14ac:dyDescent="0.3">
      <c r="B12" s="9">
        <v>183</v>
      </c>
      <c r="C12" s="7">
        <v>183</v>
      </c>
      <c r="D12" s="7">
        <f t="shared" ref="D12:D15" si="7">(C12-B12)+1</f>
        <v>1</v>
      </c>
      <c r="E12" s="7">
        <f t="shared" si="2"/>
        <v>0.5</v>
      </c>
      <c r="F12" s="10">
        <v>1</v>
      </c>
      <c r="H12" s="9"/>
      <c r="I12" s="10"/>
      <c r="K12" s="30">
        <v>178</v>
      </c>
      <c r="L12" s="31">
        <v>179</v>
      </c>
      <c r="M12" s="31">
        <f t="shared" si="0"/>
        <v>2</v>
      </c>
      <c r="N12" s="32">
        <v>1</v>
      </c>
      <c r="P12" s="9"/>
      <c r="R12" s="10"/>
      <c r="T12" s="9"/>
      <c r="V12" s="10"/>
      <c r="X12" s="9"/>
      <c r="Y12" s="10"/>
      <c r="AC12" s="8"/>
      <c r="AD12" s="8"/>
      <c r="AE12" s="8"/>
      <c r="AF12" s="8"/>
      <c r="AG12" s="8"/>
      <c r="AH12" s="8"/>
      <c r="AM12" s="8"/>
    </row>
    <row r="13" spans="2:42" s="7" customFormat="1" x14ac:dyDescent="0.3">
      <c r="B13" s="9">
        <v>206</v>
      </c>
      <c r="C13" s="7">
        <v>206</v>
      </c>
      <c r="D13" s="7">
        <f t="shared" si="7"/>
        <v>1</v>
      </c>
      <c r="E13" s="7">
        <f t="shared" si="2"/>
        <v>0.5</v>
      </c>
      <c r="F13" s="10">
        <v>1</v>
      </c>
      <c r="H13" s="9"/>
      <c r="I13" s="10"/>
      <c r="K13" s="27">
        <v>184</v>
      </c>
      <c r="L13" s="28">
        <v>186</v>
      </c>
      <c r="M13" s="28">
        <f t="shared" si="0"/>
        <v>3</v>
      </c>
      <c r="N13" s="29">
        <v>1</v>
      </c>
      <c r="P13" s="9"/>
      <c r="R13" s="10"/>
      <c r="T13" s="9"/>
      <c r="V13" s="10"/>
      <c r="X13" s="9"/>
      <c r="Y13" s="10"/>
      <c r="AC13" s="8"/>
      <c r="AD13" s="8"/>
      <c r="AE13" s="8"/>
      <c r="AF13" s="8"/>
      <c r="AG13" s="8"/>
      <c r="AH13" s="8"/>
      <c r="AM13" s="8"/>
    </row>
    <row r="14" spans="2:42" s="7" customFormat="1" x14ac:dyDescent="0.3">
      <c r="B14" s="9">
        <v>208</v>
      </c>
      <c r="C14" s="7">
        <v>208</v>
      </c>
      <c r="D14" s="7">
        <f t="shared" si="7"/>
        <v>1</v>
      </c>
      <c r="E14" s="7">
        <f t="shared" si="2"/>
        <v>0.5</v>
      </c>
      <c r="F14" s="10">
        <v>1</v>
      </c>
      <c r="H14" s="9"/>
      <c r="I14" s="10"/>
      <c r="K14" s="27">
        <v>211</v>
      </c>
      <c r="L14" s="28">
        <v>213</v>
      </c>
      <c r="M14" s="28">
        <f t="shared" si="0"/>
        <v>3</v>
      </c>
      <c r="N14" s="29">
        <v>1</v>
      </c>
      <c r="P14" s="9"/>
      <c r="R14" s="10"/>
      <c r="T14" s="9"/>
      <c r="V14" s="10"/>
      <c r="X14" s="9"/>
      <c r="Y14" s="10"/>
      <c r="AC14" s="8"/>
      <c r="AD14" s="8"/>
      <c r="AE14" s="8"/>
      <c r="AF14" s="8"/>
      <c r="AG14" s="8"/>
      <c r="AH14" s="8"/>
      <c r="AM14" s="8"/>
    </row>
    <row r="15" spans="2:42" s="7" customFormat="1" x14ac:dyDescent="0.3">
      <c r="B15" s="9">
        <v>210</v>
      </c>
      <c r="C15" s="7">
        <v>210</v>
      </c>
      <c r="D15" s="7">
        <f t="shared" si="7"/>
        <v>1</v>
      </c>
      <c r="E15" s="7">
        <f t="shared" si="2"/>
        <v>0.5</v>
      </c>
      <c r="F15" s="10">
        <v>1</v>
      </c>
      <c r="H15" s="9"/>
      <c r="I15" s="10"/>
      <c r="K15" s="27">
        <v>218</v>
      </c>
      <c r="L15" s="28">
        <v>228</v>
      </c>
      <c r="M15" s="28">
        <f t="shared" si="0"/>
        <v>11</v>
      </c>
      <c r="N15" s="29">
        <v>1</v>
      </c>
      <c r="P15" s="9"/>
      <c r="R15" s="10"/>
      <c r="T15" s="9"/>
      <c r="V15" s="10"/>
      <c r="X15" s="9"/>
      <c r="Y15" s="10"/>
      <c r="AC15" s="8"/>
      <c r="AD15" s="8"/>
      <c r="AE15" s="8"/>
      <c r="AF15" s="8"/>
      <c r="AG15" s="8"/>
      <c r="AH15" s="8"/>
      <c r="AM15" s="8"/>
    </row>
    <row r="16" spans="2:42" s="7" customFormat="1" x14ac:dyDescent="0.3">
      <c r="B16" s="9">
        <v>217</v>
      </c>
      <c r="C16" s="7">
        <v>217</v>
      </c>
      <c r="D16" s="7">
        <f t="shared" ref="D16" si="8">(C16-B16)+1</f>
        <v>1</v>
      </c>
      <c r="E16" s="7">
        <f t="shared" si="2"/>
        <v>0.5</v>
      </c>
      <c r="F16" s="10">
        <v>1</v>
      </c>
      <c r="H16" s="9"/>
      <c r="I16" s="10"/>
      <c r="K16" s="27">
        <v>236</v>
      </c>
      <c r="L16" s="28">
        <v>242</v>
      </c>
      <c r="M16" s="28">
        <f t="shared" si="0"/>
        <v>7</v>
      </c>
      <c r="N16" s="29">
        <v>1</v>
      </c>
      <c r="P16" s="9"/>
      <c r="R16" s="10"/>
      <c r="T16" s="9"/>
      <c r="V16" s="10"/>
      <c r="X16" s="9"/>
      <c r="Y16" s="10"/>
      <c r="AC16" s="8"/>
      <c r="AD16" s="8"/>
      <c r="AE16" s="8"/>
      <c r="AF16" s="8"/>
      <c r="AG16" s="8"/>
      <c r="AH16" s="8"/>
      <c r="AM16" s="8"/>
    </row>
    <row r="17" spans="2:42" s="7" customFormat="1" x14ac:dyDescent="0.3">
      <c r="B17" s="9">
        <v>234</v>
      </c>
      <c r="C17" s="7">
        <v>235</v>
      </c>
      <c r="D17" s="7">
        <f t="shared" ref="D17" si="9">(C17-B17)+1</f>
        <v>2</v>
      </c>
      <c r="E17" s="7">
        <f t="shared" si="2"/>
        <v>1</v>
      </c>
      <c r="F17" s="10">
        <v>1</v>
      </c>
      <c r="H17" s="9"/>
      <c r="I17" s="10"/>
      <c r="K17" s="27">
        <v>257</v>
      </c>
      <c r="L17" s="28">
        <v>274</v>
      </c>
      <c r="M17" s="28">
        <f t="shared" si="0"/>
        <v>18</v>
      </c>
      <c r="N17" s="29">
        <v>1</v>
      </c>
      <c r="P17" s="9"/>
      <c r="R17" s="10"/>
      <c r="T17" s="9"/>
      <c r="V17" s="10"/>
      <c r="X17" s="9"/>
      <c r="Y17" s="10"/>
      <c r="AC17" s="8"/>
      <c r="AD17" s="8"/>
      <c r="AE17" s="8"/>
      <c r="AF17" s="8"/>
      <c r="AG17" s="8"/>
      <c r="AH17" s="8"/>
      <c r="AM17" s="8"/>
    </row>
    <row r="18" spans="2:42" s="7" customFormat="1" x14ac:dyDescent="0.3">
      <c r="B18" s="9">
        <v>254</v>
      </c>
      <c r="C18" s="7">
        <v>254</v>
      </c>
      <c r="D18" s="7">
        <f t="shared" ref="D18:D26" si="10">(C18-B18)+1</f>
        <v>1</v>
      </c>
      <c r="E18" s="7">
        <f t="shared" si="2"/>
        <v>0.5</v>
      </c>
      <c r="F18" s="10">
        <v>1</v>
      </c>
      <c r="H18" s="9"/>
      <c r="I18" s="10"/>
      <c r="K18" s="9"/>
      <c r="N18" s="10"/>
      <c r="P18" s="9"/>
      <c r="R18" s="10"/>
      <c r="T18" s="9"/>
      <c r="V18" s="10"/>
      <c r="X18" s="9"/>
      <c r="Y18" s="10"/>
      <c r="AC18" s="8"/>
      <c r="AD18" s="8"/>
      <c r="AE18" s="8"/>
      <c r="AF18" s="8"/>
      <c r="AG18" s="8"/>
      <c r="AH18" s="8"/>
      <c r="AM18" s="8"/>
    </row>
    <row r="19" spans="2:42" s="7" customFormat="1" x14ac:dyDescent="0.3">
      <c r="B19" s="9">
        <v>288</v>
      </c>
      <c r="C19" s="7">
        <v>289</v>
      </c>
      <c r="D19" s="7">
        <f t="shared" si="10"/>
        <v>2</v>
      </c>
      <c r="E19" s="7">
        <f t="shared" si="2"/>
        <v>1</v>
      </c>
      <c r="F19" s="10">
        <v>1</v>
      </c>
      <c r="H19" s="9"/>
      <c r="I19" s="10"/>
      <c r="K19" s="9"/>
      <c r="N19" s="10"/>
      <c r="P19" s="9"/>
      <c r="R19" s="10"/>
      <c r="T19" s="9"/>
      <c r="V19" s="10"/>
      <c r="X19" s="9"/>
      <c r="Y19" s="10"/>
      <c r="AC19" s="8"/>
      <c r="AD19" s="8"/>
      <c r="AE19" s="8"/>
      <c r="AF19" s="8"/>
      <c r="AG19" s="8"/>
      <c r="AH19" s="8"/>
      <c r="AM19" s="8"/>
    </row>
    <row r="20" spans="2:42" s="7" customFormat="1" x14ac:dyDescent="0.3">
      <c r="B20" s="9">
        <v>352</v>
      </c>
      <c r="C20" s="7">
        <v>354</v>
      </c>
      <c r="D20" s="7">
        <f t="shared" si="10"/>
        <v>3</v>
      </c>
      <c r="E20" s="7">
        <f t="shared" si="2"/>
        <v>1.5</v>
      </c>
      <c r="F20" s="10">
        <v>1</v>
      </c>
      <c r="H20" s="9"/>
      <c r="I20" s="10"/>
      <c r="K20" s="9"/>
      <c r="N20" s="10"/>
      <c r="P20" s="9"/>
      <c r="R20" s="10"/>
      <c r="T20" s="9"/>
      <c r="V20" s="10"/>
      <c r="X20" s="9"/>
      <c r="Y20" s="10"/>
      <c r="AC20" s="8"/>
      <c r="AD20" s="8"/>
      <c r="AE20" s="8"/>
      <c r="AF20" s="8"/>
      <c r="AG20" s="8"/>
      <c r="AH20" s="8"/>
      <c r="AM20" s="8"/>
    </row>
    <row r="21" spans="2:42" s="7" customFormat="1" x14ac:dyDescent="0.3">
      <c r="B21" s="9">
        <v>358</v>
      </c>
      <c r="C21" s="7">
        <v>358</v>
      </c>
      <c r="D21" s="7">
        <f t="shared" si="10"/>
        <v>1</v>
      </c>
      <c r="E21" s="7">
        <f t="shared" si="2"/>
        <v>0.5</v>
      </c>
      <c r="F21" s="10">
        <v>1</v>
      </c>
      <c r="H21" s="9"/>
      <c r="I21" s="10"/>
      <c r="K21" s="9"/>
      <c r="N21" s="10"/>
      <c r="P21" s="9"/>
      <c r="R21" s="10"/>
      <c r="T21" s="9"/>
      <c r="V21" s="10"/>
      <c r="X21" s="9"/>
      <c r="Y21" s="10"/>
      <c r="AC21" s="8"/>
      <c r="AD21" s="8"/>
      <c r="AE21" s="8"/>
      <c r="AF21" s="8"/>
      <c r="AG21" s="8"/>
      <c r="AH21" s="8"/>
      <c r="AM21" s="8"/>
    </row>
    <row r="22" spans="2:42" s="7" customFormat="1" x14ac:dyDescent="0.3">
      <c r="B22" s="9">
        <v>360</v>
      </c>
      <c r="C22" s="7">
        <v>361</v>
      </c>
      <c r="D22" s="7">
        <f t="shared" si="10"/>
        <v>2</v>
      </c>
      <c r="E22" s="7">
        <f t="shared" si="2"/>
        <v>1</v>
      </c>
      <c r="F22" s="10">
        <v>1</v>
      </c>
      <c r="H22" s="9"/>
      <c r="I22" s="10"/>
      <c r="K22" s="9"/>
      <c r="N22" s="10"/>
      <c r="P22" s="9"/>
      <c r="R22" s="10"/>
      <c r="T22" s="9"/>
      <c r="V22" s="10"/>
      <c r="X22" s="9"/>
      <c r="Y22" s="10"/>
      <c r="AC22" s="8"/>
      <c r="AD22" s="8"/>
      <c r="AE22" s="8"/>
      <c r="AF22" s="8"/>
      <c r="AG22" s="8"/>
      <c r="AH22" s="8"/>
      <c r="AM22" s="8"/>
    </row>
    <row r="23" spans="2:42" s="7" customFormat="1" x14ac:dyDescent="0.3">
      <c r="B23" s="9">
        <v>401</v>
      </c>
      <c r="C23" s="7">
        <v>402</v>
      </c>
      <c r="D23" s="7">
        <f t="shared" si="10"/>
        <v>2</v>
      </c>
      <c r="E23" s="7">
        <f t="shared" si="2"/>
        <v>1</v>
      </c>
      <c r="F23" s="10">
        <v>1</v>
      </c>
      <c r="H23" s="9"/>
      <c r="I23" s="10"/>
      <c r="K23" s="9"/>
      <c r="N23" s="10"/>
      <c r="P23" s="9"/>
      <c r="R23" s="10"/>
      <c r="T23" s="9"/>
      <c r="V23" s="10"/>
      <c r="X23" s="9"/>
      <c r="Y23" s="10"/>
      <c r="AC23" s="8"/>
      <c r="AD23" s="8"/>
      <c r="AE23" s="8"/>
      <c r="AF23" s="8"/>
      <c r="AG23" s="8"/>
      <c r="AH23" s="8"/>
      <c r="AM23" s="8"/>
    </row>
    <row r="24" spans="2:42" s="7" customFormat="1" x14ac:dyDescent="0.3">
      <c r="B24" s="9">
        <v>545</v>
      </c>
      <c r="C24" s="7">
        <v>545</v>
      </c>
      <c r="D24" s="7">
        <f t="shared" si="10"/>
        <v>1</v>
      </c>
      <c r="E24" s="7">
        <f t="shared" si="2"/>
        <v>0.5</v>
      </c>
      <c r="F24" s="10">
        <v>1</v>
      </c>
      <c r="H24" s="9"/>
      <c r="I24" s="10"/>
      <c r="K24" s="9"/>
      <c r="N24" s="10"/>
      <c r="P24" s="9"/>
      <c r="R24" s="10"/>
      <c r="T24" s="9"/>
      <c r="V24" s="10"/>
      <c r="X24" s="9"/>
      <c r="Y24" s="10"/>
      <c r="AC24" s="8"/>
      <c r="AD24" s="8"/>
      <c r="AE24" s="8"/>
      <c r="AF24" s="8"/>
      <c r="AG24" s="8"/>
      <c r="AH24" s="8"/>
      <c r="AM24" s="8"/>
    </row>
    <row r="25" spans="2:42" s="7" customFormat="1" x14ac:dyDescent="0.3">
      <c r="B25" s="9">
        <v>547</v>
      </c>
      <c r="C25" s="7">
        <v>547</v>
      </c>
      <c r="D25" s="7">
        <f t="shared" si="10"/>
        <v>1</v>
      </c>
      <c r="E25" s="7">
        <f t="shared" si="2"/>
        <v>0.5</v>
      </c>
      <c r="F25" s="10">
        <v>1</v>
      </c>
      <c r="H25" s="9"/>
      <c r="I25" s="10"/>
      <c r="K25" s="9"/>
      <c r="N25" s="10"/>
      <c r="P25" s="9"/>
      <c r="R25" s="10"/>
      <c r="T25" s="9"/>
      <c r="V25" s="10"/>
      <c r="X25" s="9"/>
      <c r="Y25" s="10"/>
      <c r="AC25" s="8"/>
      <c r="AD25" s="8"/>
      <c r="AE25" s="8"/>
      <c r="AF25" s="8"/>
      <c r="AG25" s="8"/>
      <c r="AH25" s="8"/>
      <c r="AM25" s="8"/>
    </row>
    <row r="26" spans="2:42" s="7" customFormat="1" x14ac:dyDescent="0.3">
      <c r="B26" s="9">
        <v>571</v>
      </c>
      <c r="C26" s="7">
        <v>572</v>
      </c>
      <c r="D26" s="7">
        <f t="shared" si="10"/>
        <v>2</v>
      </c>
      <c r="E26" s="7">
        <f t="shared" si="2"/>
        <v>1</v>
      </c>
      <c r="F26" s="10">
        <v>1</v>
      </c>
      <c r="H26" s="9"/>
      <c r="I26" s="10"/>
      <c r="K26" s="9"/>
      <c r="N26" s="10"/>
      <c r="P26" s="9"/>
      <c r="R26" s="10"/>
      <c r="T26" s="9"/>
      <c r="V26" s="10"/>
      <c r="X26" s="9"/>
      <c r="Y26" s="10"/>
      <c r="AC26" s="8"/>
      <c r="AD26" s="8"/>
      <c r="AE26" s="8"/>
      <c r="AF26" s="8"/>
      <c r="AG26" s="8"/>
      <c r="AH26" s="8"/>
      <c r="AM26" s="8"/>
    </row>
    <row r="27" spans="2:42" s="7" customFormat="1" x14ac:dyDescent="0.3">
      <c r="B27" s="11"/>
      <c r="C27" s="12"/>
      <c r="D27" s="12"/>
      <c r="E27" s="12"/>
      <c r="F27" s="13"/>
      <c r="H27" s="11"/>
      <c r="I27" s="13"/>
      <c r="K27" s="11"/>
      <c r="L27" s="12"/>
      <c r="M27" s="12"/>
      <c r="N27" s="13"/>
      <c r="P27" s="11"/>
      <c r="Q27" s="12"/>
      <c r="R27" s="13"/>
      <c r="T27" s="11"/>
      <c r="U27" s="12"/>
      <c r="V27" s="13"/>
      <c r="X27" s="11"/>
      <c r="Y27" s="13"/>
      <c r="AC27" s="8"/>
      <c r="AD27" s="8"/>
      <c r="AE27" s="8"/>
      <c r="AF27" s="8"/>
      <c r="AG27" s="8"/>
      <c r="AH27" s="8"/>
      <c r="AM27" s="8"/>
    </row>
    <row r="29" spans="2:42" s="7" customFormat="1" x14ac:dyDescent="0.3">
      <c r="D29" s="7">
        <f>SUM(D4:D27)</f>
        <v>32</v>
      </c>
      <c r="F29" s="7">
        <f>SUM(F4:F27)</f>
        <v>23</v>
      </c>
      <c r="I29" s="7">
        <f>SUM(I4:I27)</f>
        <v>0</v>
      </c>
      <c r="M29" s="7">
        <f>SUM(M4:M27)</f>
        <v>114</v>
      </c>
      <c r="N29" s="7">
        <f>SUM(N4:N27)</f>
        <v>14</v>
      </c>
      <c r="R29" s="7">
        <f>SUM(R4:R27)</f>
        <v>0</v>
      </c>
      <c r="V29" s="7">
        <f>SUM(V4:V27)</f>
        <v>0</v>
      </c>
      <c r="Y29" s="7">
        <f>SUM(Y4:Y27)</f>
        <v>0</v>
      </c>
      <c r="AA29" s="7">
        <f>SUM(AA4:AA27)</f>
        <v>600</v>
      </c>
      <c r="AB29" s="7">
        <f>AA29-(R29+V29+Y29)</f>
        <v>600</v>
      </c>
      <c r="AC29" s="8">
        <f>((D29+I29)/AB29)*100</f>
        <v>5.3333333333333339</v>
      </c>
      <c r="AD29" s="8">
        <f>100-AC29</f>
        <v>94.666666666666671</v>
      </c>
      <c r="AE29" s="8">
        <f>(M29/AB29)*100</f>
        <v>19</v>
      </c>
      <c r="AF29" s="8">
        <f>B4/120</f>
        <v>0.24166666666666667</v>
      </c>
      <c r="AG29" s="8" t="s">
        <v>30</v>
      </c>
      <c r="AH29" s="8" t="s">
        <v>30</v>
      </c>
      <c r="AI29" s="7">
        <f>I29</f>
        <v>0</v>
      </c>
      <c r="AJ29" s="7" t="s">
        <v>30</v>
      </c>
      <c r="AK29" s="7" t="s">
        <v>30</v>
      </c>
      <c r="AL29" s="7">
        <f>F29+I29</f>
        <v>23</v>
      </c>
      <c r="AM29" s="8">
        <f>(SUM(F31:F32)/AL29)*100</f>
        <v>43.478260869565219</v>
      </c>
      <c r="AN29" s="8">
        <f>(SUM(F31:F32)/N29)*100</f>
        <v>71.428571428571431</v>
      </c>
      <c r="AO29" s="8">
        <f>(AVERAGE(M4:M5,M7:M9,M13:M17)/2)</f>
        <v>4.75</v>
      </c>
      <c r="AP29" s="8">
        <f>AVERAGE(D4:D26)/2</f>
        <v>0.69565217391304346</v>
      </c>
    </row>
    <row r="31" spans="2:42" ht="26" x14ac:dyDescent="0.3">
      <c r="B31" s="22" t="s">
        <v>26</v>
      </c>
      <c r="F31" s="7">
        <v>10</v>
      </c>
    </row>
    <row r="32" spans="2:42" ht="26" x14ac:dyDescent="0.3">
      <c r="B32" s="23" t="s">
        <v>27</v>
      </c>
      <c r="F32" s="7">
        <v>0</v>
      </c>
    </row>
  </sheetData>
  <mergeCells count="6">
    <mergeCell ref="X2:Y2"/>
    <mergeCell ref="B2:F2"/>
    <mergeCell ref="H2:I2"/>
    <mergeCell ref="K2:N2"/>
    <mergeCell ref="P2:R2"/>
    <mergeCell ref="T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A99C-815A-3B4B-81A1-AD0744701154}">
  <dimension ref="B2:AP33"/>
  <sheetViews>
    <sheetView tabSelected="1" zoomScale="50" workbookViewId="0">
      <selection activeCell="AF2" sqref="AF2"/>
    </sheetView>
  </sheetViews>
  <sheetFormatPr baseColWidth="10" defaultColWidth="8.83203125" defaultRowHeight="24" x14ac:dyDescent="0.3"/>
  <cols>
    <col min="1" max="1" width="2.83203125" customWidth="1"/>
    <col min="2" max="2" width="17.5" bestFit="1" customWidth="1"/>
    <col min="3" max="3" width="16.1640625" bestFit="1" customWidth="1"/>
    <col min="4" max="4" width="18.1640625" bestFit="1" customWidth="1"/>
    <col min="5" max="5" width="18.1640625" customWidth="1"/>
    <col min="6" max="6" width="16.1640625" style="7" bestFit="1" customWidth="1"/>
    <col min="7" max="7" width="3.6640625" customWidth="1"/>
    <col min="8" max="8" width="21.1640625" bestFit="1" customWidth="1"/>
    <col min="9" max="9" width="14.1640625" bestFit="1" customWidth="1"/>
    <col min="10" max="10" width="4.83203125" customWidth="1"/>
    <col min="11" max="11" width="17.5" bestFit="1" customWidth="1"/>
    <col min="12" max="12" width="16.1640625" bestFit="1" customWidth="1"/>
    <col min="13" max="13" width="18.1640625" bestFit="1" customWidth="1"/>
    <col min="14" max="14" width="12.83203125" bestFit="1" customWidth="1"/>
    <col min="15" max="15" width="4.6640625" customWidth="1"/>
    <col min="16" max="16" width="17.5" bestFit="1" customWidth="1"/>
    <col min="17" max="17" width="16.1640625" bestFit="1" customWidth="1"/>
    <col min="18" max="18" width="18.1640625" bestFit="1" customWidth="1"/>
    <col min="19" max="19" width="5.83203125" customWidth="1"/>
    <col min="20" max="20" width="17.5" bestFit="1" customWidth="1"/>
    <col min="21" max="21" width="16.1640625" bestFit="1" customWidth="1"/>
    <col min="22" max="22" width="18.1640625" bestFit="1" customWidth="1"/>
    <col min="23" max="23" width="5" customWidth="1"/>
    <col min="24" max="24" width="21.1640625" bestFit="1" customWidth="1"/>
    <col min="25" max="25" width="14.1640625" bestFit="1" customWidth="1"/>
    <col min="26" max="26" width="5.83203125" customWidth="1"/>
    <col min="27" max="27" width="40.6640625" bestFit="1" customWidth="1"/>
    <col min="28" max="28" width="19.6640625" bestFit="1" customWidth="1"/>
    <col min="29" max="29" width="34.5" style="1" customWidth="1"/>
    <col min="30" max="30" width="20.5" style="1" customWidth="1"/>
    <col min="31" max="31" width="22" style="1" bestFit="1" customWidth="1"/>
    <col min="32" max="32" width="11" style="1" bestFit="1" customWidth="1"/>
    <col min="33" max="33" width="14.1640625" style="1" customWidth="1"/>
    <col min="34" max="34" width="16.83203125" style="1" bestFit="1" customWidth="1"/>
    <col min="35" max="36" width="14.83203125" bestFit="1" customWidth="1"/>
    <col min="37" max="37" width="13.5" bestFit="1" customWidth="1"/>
    <col min="38" max="38" width="19.83203125" bestFit="1" customWidth="1"/>
    <col min="39" max="39" width="29" bestFit="1" customWidth="1"/>
    <col min="40" max="40" width="29.1640625" bestFit="1" customWidth="1"/>
    <col min="41" max="41" width="27.5" bestFit="1" customWidth="1"/>
    <col min="42" max="42" width="19.5" bestFit="1" customWidth="1"/>
  </cols>
  <sheetData>
    <row r="2" spans="2:42" ht="81" customHeight="1" x14ac:dyDescent="0.2">
      <c r="B2" s="42" t="s">
        <v>0</v>
      </c>
      <c r="C2" s="43"/>
      <c r="D2" s="43"/>
      <c r="E2" s="43"/>
      <c r="F2" s="44"/>
      <c r="G2" s="3"/>
      <c r="H2" s="45" t="s">
        <v>4</v>
      </c>
      <c r="I2" s="46"/>
      <c r="J2" s="3"/>
      <c r="K2" s="47" t="s">
        <v>16</v>
      </c>
      <c r="L2" s="48"/>
      <c r="M2" s="48"/>
      <c r="N2" s="49"/>
      <c r="O2" s="3"/>
      <c r="P2" s="50" t="s">
        <v>7</v>
      </c>
      <c r="Q2" s="51"/>
      <c r="R2" s="52"/>
      <c r="S2" s="3"/>
      <c r="T2" s="53" t="s">
        <v>15</v>
      </c>
      <c r="U2" s="54"/>
      <c r="V2" s="55"/>
      <c r="W2" s="3"/>
      <c r="X2" s="40" t="s">
        <v>8</v>
      </c>
      <c r="Y2" s="41"/>
      <c r="Z2" s="3"/>
      <c r="AA2" s="4" t="s">
        <v>18</v>
      </c>
      <c r="AB2" s="4" t="s">
        <v>24</v>
      </c>
      <c r="AC2" s="5" t="s">
        <v>19</v>
      </c>
      <c r="AD2" s="5" t="s">
        <v>21</v>
      </c>
      <c r="AE2" s="5" t="s">
        <v>20</v>
      </c>
      <c r="AF2" s="5" t="s">
        <v>36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22</v>
      </c>
      <c r="AL2" s="4" t="s">
        <v>28</v>
      </c>
      <c r="AM2" s="6" t="s">
        <v>23</v>
      </c>
      <c r="AN2" s="5" t="s">
        <v>32</v>
      </c>
      <c r="AO2" s="5" t="s">
        <v>33</v>
      </c>
      <c r="AP2" s="5" t="s">
        <v>34</v>
      </c>
    </row>
    <row r="3" spans="2:42" s="20" customFormat="1" x14ac:dyDescent="0.3">
      <c r="B3" s="14" t="s">
        <v>1</v>
      </c>
      <c r="C3" s="15" t="s">
        <v>2</v>
      </c>
      <c r="D3" s="15" t="s">
        <v>3</v>
      </c>
      <c r="E3" s="39" t="s">
        <v>35</v>
      </c>
      <c r="F3" s="16" t="s">
        <v>25</v>
      </c>
      <c r="G3" s="15"/>
      <c r="H3" s="14" t="s">
        <v>5</v>
      </c>
      <c r="I3" s="17" t="s">
        <v>6</v>
      </c>
      <c r="J3" s="15"/>
      <c r="K3" s="14" t="s">
        <v>1</v>
      </c>
      <c r="L3" s="15" t="s">
        <v>2</v>
      </c>
      <c r="M3" s="15" t="s">
        <v>3</v>
      </c>
      <c r="N3" s="18" t="s">
        <v>17</v>
      </c>
      <c r="O3" s="19"/>
      <c r="P3" s="14" t="s">
        <v>1</v>
      </c>
      <c r="Q3" s="15" t="s">
        <v>2</v>
      </c>
      <c r="R3" s="17" t="s">
        <v>3</v>
      </c>
      <c r="S3" s="15"/>
      <c r="T3" s="14" t="s">
        <v>1</v>
      </c>
      <c r="U3" s="15" t="s">
        <v>2</v>
      </c>
      <c r="V3" s="17" t="s">
        <v>3</v>
      </c>
      <c r="W3" s="15"/>
      <c r="X3" s="14" t="s">
        <v>5</v>
      </c>
      <c r="Y3" s="17" t="s">
        <v>6</v>
      </c>
      <c r="Z3" s="15"/>
      <c r="AA3" s="15" t="s">
        <v>9</v>
      </c>
      <c r="AC3" s="21"/>
      <c r="AD3" s="21"/>
      <c r="AE3" s="21"/>
      <c r="AF3" s="21"/>
      <c r="AG3" s="21"/>
      <c r="AH3" s="21"/>
    </row>
    <row r="4" spans="2:42" s="7" customFormat="1" x14ac:dyDescent="0.3">
      <c r="B4" s="9">
        <v>1</v>
      </c>
      <c r="C4" s="7">
        <v>15</v>
      </c>
      <c r="D4" s="7">
        <f>(C4-B4)+1</f>
        <v>15</v>
      </c>
      <c r="E4" s="7">
        <f>D4/2</f>
        <v>7.5</v>
      </c>
      <c r="F4" s="10">
        <v>1</v>
      </c>
      <c r="H4" s="9"/>
      <c r="I4" s="10"/>
      <c r="K4" s="27">
        <v>16</v>
      </c>
      <c r="L4" s="28">
        <v>17</v>
      </c>
      <c r="M4" s="28">
        <f t="shared" ref="M4:M27" si="0">(L4-K4)+1</f>
        <v>2</v>
      </c>
      <c r="N4" s="29">
        <v>1</v>
      </c>
      <c r="P4" s="9"/>
      <c r="R4" s="10"/>
      <c r="T4" s="9"/>
      <c r="V4" s="10"/>
      <c r="X4" s="9"/>
      <c r="Y4" s="10"/>
      <c r="AA4" s="7">
        <v>600</v>
      </c>
      <c r="AC4" s="8"/>
      <c r="AD4" s="8"/>
      <c r="AE4" s="8"/>
      <c r="AF4" s="8"/>
      <c r="AG4" s="8"/>
      <c r="AH4" s="8"/>
    </row>
    <row r="5" spans="2:42" s="7" customFormat="1" x14ac:dyDescent="0.3">
      <c r="B5" s="9">
        <v>18</v>
      </c>
      <c r="C5" s="7">
        <v>19</v>
      </c>
      <c r="D5" s="7">
        <f t="shared" ref="D5:D6" si="1">(C5-B5)+1</f>
        <v>2</v>
      </c>
      <c r="E5" s="7">
        <f t="shared" ref="E5:E18" si="2">D5/2</f>
        <v>1</v>
      </c>
      <c r="F5" s="10">
        <v>1</v>
      </c>
      <c r="H5" s="9"/>
      <c r="I5" s="10"/>
      <c r="K5" s="27">
        <v>20</v>
      </c>
      <c r="L5" s="28">
        <v>21</v>
      </c>
      <c r="M5" s="28">
        <f t="shared" si="0"/>
        <v>2</v>
      </c>
      <c r="N5" s="29">
        <v>1</v>
      </c>
      <c r="P5" s="9"/>
      <c r="R5" s="10"/>
      <c r="T5" s="9"/>
      <c r="V5" s="10"/>
      <c r="X5" s="9"/>
      <c r="Y5" s="10"/>
      <c r="AC5" s="8"/>
      <c r="AD5" s="8"/>
      <c r="AE5" s="8"/>
      <c r="AF5" s="8"/>
      <c r="AG5" s="8"/>
      <c r="AH5" s="8"/>
    </row>
    <row r="6" spans="2:42" s="7" customFormat="1" x14ac:dyDescent="0.3">
      <c r="B6" s="9">
        <v>24</v>
      </c>
      <c r="C6" s="7">
        <v>24</v>
      </c>
      <c r="D6" s="7">
        <f t="shared" si="1"/>
        <v>1</v>
      </c>
      <c r="E6" s="7">
        <f t="shared" si="2"/>
        <v>0.5</v>
      </c>
      <c r="F6" s="10">
        <v>1</v>
      </c>
      <c r="H6" s="9"/>
      <c r="I6" s="10"/>
      <c r="K6" s="27">
        <v>25</v>
      </c>
      <c r="L6" s="28">
        <v>33</v>
      </c>
      <c r="M6" s="28">
        <f t="shared" si="0"/>
        <v>9</v>
      </c>
      <c r="N6" s="29">
        <v>1</v>
      </c>
      <c r="P6" s="9"/>
      <c r="R6" s="10"/>
      <c r="T6" s="9"/>
      <c r="V6" s="10"/>
      <c r="X6" s="9"/>
      <c r="Y6" s="10"/>
      <c r="AC6" s="8"/>
      <c r="AD6" s="8"/>
      <c r="AE6" s="8"/>
      <c r="AF6" s="8"/>
      <c r="AG6" s="8"/>
      <c r="AH6" s="8"/>
    </row>
    <row r="7" spans="2:42" s="7" customFormat="1" x14ac:dyDescent="0.3">
      <c r="B7" s="9">
        <v>112</v>
      </c>
      <c r="C7" s="7">
        <v>112</v>
      </c>
      <c r="D7" s="7">
        <f t="shared" ref="D7" si="3">(C7-B7)+1</f>
        <v>1</v>
      </c>
      <c r="E7" s="7">
        <f t="shared" si="2"/>
        <v>0.5</v>
      </c>
      <c r="F7" s="10">
        <v>1</v>
      </c>
      <c r="H7" s="9"/>
      <c r="I7" s="10"/>
      <c r="K7" s="30">
        <v>44</v>
      </c>
      <c r="L7" s="31">
        <v>46</v>
      </c>
      <c r="M7" s="31">
        <f t="shared" si="0"/>
        <v>3</v>
      </c>
      <c r="N7" s="32">
        <v>1</v>
      </c>
      <c r="P7" s="9"/>
      <c r="R7" s="10"/>
      <c r="T7" s="9"/>
      <c r="V7" s="10"/>
      <c r="X7" s="9"/>
      <c r="Y7" s="10"/>
      <c r="AC7" s="8"/>
      <c r="AD7" s="8"/>
      <c r="AE7" s="8"/>
      <c r="AF7" s="8"/>
      <c r="AG7" s="8"/>
      <c r="AH7" s="8"/>
    </row>
    <row r="8" spans="2:42" s="7" customFormat="1" x14ac:dyDescent="0.3">
      <c r="B8" s="9">
        <v>189</v>
      </c>
      <c r="C8" s="7">
        <v>190</v>
      </c>
      <c r="D8" s="7">
        <f t="shared" ref="D8:D10" si="4">(C8-B8)+1</f>
        <v>2</v>
      </c>
      <c r="E8" s="7">
        <f t="shared" si="2"/>
        <v>1</v>
      </c>
      <c r="F8" s="10">
        <v>1</v>
      </c>
      <c r="H8" s="9"/>
      <c r="I8" s="10"/>
      <c r="K8" s="30">
        <v>54</v>
      </c>
      <c r="L8" s="31">
        <v>62</v>
      </c>
      <c r="M8" s="31">
        <f t="shared" si="0"/>
        <v>9</v>
      </c>
      <c r="N8" s="32">
        <v>1</v>
      </c>
      <c r="P8" s="9"/>
      <c r="R8" s="10"/>
      <c r="T8" s="9"/>
      <c r="V8" s="10"/>
      <c r="X8" s="9"/>
      <c r="Y8" s="10"/>
      <c r="AC8" s="8"/>
      <c r="AD8" s="8"/>
      <c r="AE8" s="8"/>
      <c r="AF8" s="8"/>
      <c r="AG8" s="8"/>
      <c r="AH8" s="8"/>
    </row>
    <row r="9" spans="2:42" s="7" customFormat="1" x14ac:dyDescent="0.3">
      <c r="B9" s="9">
        <v>200</v>
      </c>
      <c r="C9" s="7">
        <v>200</v>
      </c>
      <c r="D9" s="7">
        <f t="shared" si="4"/>
        <v>1</v>
      </c>
      <c r="E9" s="7">
        <f t="shared" si="2"/>
        <v>0.5</v>
      </c>
      <c r="F9" s="10">
        <v>1</v>
      </c>
      <c r="H9" s="9"/>
      <c r="I9" s="10"/>
      <c r="K9" s="30">
        <v>68</v>
      </c>
      <c r="L9" s="31">
        <v>75</v>
      </c>
      <c r="M9" s="31">
        <f t="shared" si="0"/>
        <v>8</v>
      </c>
      <c r="N9" s="32">
        <v>1</v>
      </c>
      <c r="P9" s="9"/>
      <c r="R9" s="10"/>
      <c r="T9" s="9"/>
      <c r="V9" s="10"/>
      <c r="X9" s="9"/>
      <c r="Y9" s="10"/>
      <c r="AC9" s="8"/>
      <c r="AD9" s="8"/>
      <c r="AE9" s="8"/>
      <c r="AF9" s="8"/>
      <c r="AG9" s="8"/>
      <c r="AH9" s="8"/>
    </row>
    <row r="10" spans="2:42" s="7" customFormat="1" x14ac:dyDescent="0.3">
      <c r="B10" s="9">
        <v>223</v>
      </c>
      <c r="C10" s="7">
        <v>224</v>
      </c>
      <c r="D10" s="7">
        <f t="shared" si="4"/>
        <v>2</v>
      </c>
      <c r="E10" s="7">
        <f t="shared" si="2"/>
        <v>1</v>
      </c>
      <c r="F10" s="10">
        <v>1</v>
      </c>
      <c r="H10" s="9"/>
      <c r="I10" s="10"/>
      <c r="K10" s="30">
        <v>96</v>
      </c>
      <c r="L10" s="31">
        <v>98</v>
      </c>
      <c r="M10" s="31">
        <f t="shared" si="0"/>
        <v>3</v>
      </c>
      <c r="N10" s="32">
        <v>1</v>
      </c>
      <c r="P10" s="9"/>
      <c r="R10" s="10"/>
      <c r="T10" s="9"/>
      <c r="V10" s="10"/>
      <c r="X10" s="9"/>
      <c r="Y10" s="10"/>
      <c r="AC10" s="8"/>
      <c r="AD10" s="8"/>
      <c r="AE10" s="8"/>
      <c r="AF10" s="8"/>
      <c r="AG10" s="8"/>
      <c r="AH10" s="8"/>
    </row>
    <row r="11" spans="2:42" s="7" customFormat="1" x14ac:dyDescent="0.3">
      <c r="B11" s="9">
        <v>301</v>
      </c>
      <c r="C11" s="7">
        <v>301</v>
      </c>
      <c r="D11" s="7">
        <f t="shared" ref="D11:D18" si="5">(C11-B11)+1</f>
        <v>1</v>
      </c>
      <c r="E11" s="7">
        <f t="shared" si="2"/>
        <v>0.5</v>
      </c>
      <c r="F11" s="10">
        <v>1</v>
      </c>
      <c r="H11" s="9"/>
      <c r="I11" s="10"/>
      <c r="K11" s="27">
        <v>113</v>
      </c>
      <c r="L11" s="28">
        <v>142</v>
      </c>
      <c r="M11" s="28">
        <f t="shared" si="0"/>
        <v>30</v>
      </c>
      <c r="N11" s="29">
        <v>1</v>
      </c>
      <c r="P11" s="9"/>
      <c r="R11" s="10"/>
      <c r="T11" s="9"/>
      <c r="V11" s="10"/>
      <c r="X11" s="9"/>
      <c r="Y11" s="10"/>
      <c r="AC11" s="8"/>
      <c r="AD11" s="8"/>
      <c r="AE11" s="8"/>
      <c r="AF11" s="8"/>
      <c r="AG11" s="8"/>
      <c r="AH11" s="8"/>
    </row>
    <row r="12" spans="2:42" s="7" customFormat="1" x14ac:dyDescent="0.3">
      <c r="B12" s="9">
        <v>322</v>
      </c>
      <c r="C12" s="7">
        <v>323</v>
      </c>
      <c r="D12" s="7">
        <f t="shared" si="5"/>
        <v>2</v>
      </c>
      <c r="E12" s="7">
        <f t="shared" si="2"/>
        <v>1</v>
      </c>
      <c r="F12" s="10">
        <v>1</v>
      </c>
      <c r="H12" s="9"/>
      <c r="I12" s="10"/>
      <c r="K12" s="30">
        <v>160</v>
      </c>
      <c r="L12" s="31">
        <v>169</v>
      </c>
      <c r="M12" s="31">
        <f t="shared" si="0"/>
        <v>10</v>
      </c>
      <c r="N12" s="32">
        <v>1</v>
      </c>
      <c r="P12" s="9"/>
      <c r="R12" s="10"/>
      <c r="T12" s="9"/>
      <c r="V12" s="10"/>
      <c r="X12" s="9"/>
      <c r="Y12" s="10"/>
      <c r="AC12" s="8"/>
      <c r="AD12" s="8"/>
      <c r="AE12" s="8"/>
      <c r="AF12" s="8"/>
      <c r="AG12" s="8"/>
      <c r="AH12" s="8"/>
    </row>
    <row r="13" spans="2:42" s="7" customFormat="1" x14ac:dyDescent="0.3">
      <c r="B13" s="9">
        <v>375</v>
      </c>
      <c r="C13" s="7">
        <v>375</v>
      </c>
      <c r="D13" s="7">
        <f t="shared" si="5"/>
        <v>1</v>
      </c>
      <c r="E13" s="7">
        <f t="shared" si="2"/>
        <v>0.5</v>
      </c>
      <c r="F13" s="10">
        <v>1</v>
      </c>
      <c r="H13" s="9"/>
      <c r="I13" s="10"/>
      <c r="K13" s="27">
        <v>191</v>
      </c>
      <c r="L13" s="28">
        <v>194</v>
      </c>
      <c r="M13" s="28">
        <f t="shared" si="0"/>
        <v>4</v>
      </c>
      <c r="N13" s="29">
        <v>1</v>
      </c>
      <c r="P13" s="9"/>
      <c r="R13" s="10"/>
      <c r="T13" s="9"/>
      <c r="V13" s="10"/>
      <c r="X13" s="9"/>
      <c r="Y13" s="10"/>
      <c r="AC13" s="8"/>
      <c r="AD13" s="8"/>
      <c r="AE13" s="8"/>
      <c r="AF13" s="8"/>
      <c r="AG13" s="8"/>
      <c r="AH13" s="8"/>
    </row>
    <row r="14" spans="2:42" s="7" customFormat="1" x14ac:dyDescent="0.3">
      <c r="B14" s="9">
        <v>438</v>
      </c>
      <c r="C14" s="7">
        <v>439</v>
      </c>
      <c r="D14" s="7">
        <f t="shared" si="5"/>
        <v>2</v>
      </c>
      <c r="E14" s="7">
        <f t="shared" si="2"/>
        <v>1</v>
      </c>
      <c r="F14" s="10">
        <v>1</v>
      </c>
      <c r="H14" s="9"/>
      <c r="I14" s="10"/>
      <c r="K14" s="27">
        <v>225</v>
      </c>
      <c r="L14" s="28">
        <v>227</v>
      </c>
      <c r="M14" s="28">
        <f t="shared" si="0"/>
        <v>3</v>
      </c>
      <c r="N14" s="29">
        <v>1</v>
      </c>
      <c r="P14" s="9"/>
      <c r="R14" s="10"/>
      <c r="T14" s="9"/>
      <c r="V14" s="10"/>
      <c r="X14" s="9"/>
      <c r="Y14" s="10"/>
      <c r="AC14" s="8"/>
      <c r="AD14" s="8"/>
      <c r="AE14" s="8"/>
      <c r="AF14" s="8"/>
      <c r="AG14" s="8"/>
      <c r="AH14" s="8"/>
    </row>
    <row r="15" spans="2:42" s="7" customFormat="1" x14ac:dyDescent="0.3">
      <c r="B15" s="9">
        <v>461</v>
      </c>
      <c r="C15" s="7">
        <v>462</v>
      </c>
      <c r="D15" s="7">
        <f t="shared" si="5"/>
        <v>2</v>
      </c>
      <c r="E15" s="7">
        <f t="shared" si="2"/>
        <v>1</v>
      </c>
      <c r="F15" s="10">
        <v>1</v>
      </c>
      <c r="H15" s="9"/>
      <c r="I15" s="10"/>
      <c r="K15" s="30">
        <v>244</v>
      </c>
      <c r="L15" s="31">
        <v>275</v>
      </c>
      <c r="M15" s="31">
        <f t="shared" si="0"/>
        <v>32</v>
      </c>
      <c r="N15" s="32">
        <v>1</v>
      </c>
      <c r="P15" s="9"/>
      <c r="R15" s="10"/>
      <c r="T15" s="9"/>
      <c r="V15" s="10"/>
      <c r="X15" s="9"/>
      <c r="Y15" s="10"/>
      <c r="AC15" s="8"/>
      <c r="AD15" s="8"/>
      <c r="AE15" s="8"/>
      <c r="AF15" s="8"/>
      <c r="AG15" s="8"/>
      <c r="AH15" s="8"/>
    </row>
    <row r="16" spans="2:42" s="7" customFormat="1" x14ac:dyDescent="0.3">
      <c r="B16" s="9">
        <v>493</v>
      </c>
      <c r="C16" s="7">
        <v>493</v>
      </c>
      <c r="D16" s="7">
        <f t="shared" si="5"/>
        <v>1</v>
      </c>
      <c r="E16" s="7">
        <f t="shared" si="2"/>
        <v>0.5</v>
      </c>
      <c r="F16" s="10">
        <v>1</v>
      </c>
      <c r="H16" s="9"/>
      <c r="I16" s="10"/>
      <c r="K16" s="30">
        <v>290</v>
      </c>
      <c r="L16" s="31">
        <v>293</v>
      </c>
      <c r="M16" s="31">
        <f t="shared" si="0"/>
        <v>4</v>
      </c>
      <c r="N16" s="32">
        <v>1</v>
      </c>
      <c r="P16" s="9"/>
      <c r="R16" s="10"/>
      <c r="T16" s="9"/>
      <c r="V16" s="10"/>
      <c r="X16" s="9"/>
      <c r="Y16" s="10"/>
      <c r="AC16" s="8"/>
      <c r="AD16" s="8"/>
      <c r="AE16" s="8"/>
      <c r="AF16" s="8"/>
      <c r="AG16" s="8"/>
      <c r="AH16" s="8"/>
    </row>
    <row r="17" spans="2:42" s="7" customFormat="1" x14ac:dyDescent="0.3">
      <c r="B17" s="9">
        <v>518</v>
      </c>
      <c r="C17" s="7">
        <v>518</v>
      </c>
      <c r="D17" s="7">
        <f t="shared" si="5"/>
        <v>1</v>
      </c>
      <c r="E17" s="7">
        <f t="shared" si="2"/>
        <v>0.5</v>
      </c>
      <c r="F17" s="10">
        <v>1</v>
      </c>
      <c r="H17" s="9"/>
      <c r="I17" s="10"/>
      <c r="K17" s="27">
        <v>324</v>
      </c>
      <c r="L17" s="28">
        <v>325</v>
      </c>
      <c r="M17" s="28">
        <f t="shared" si="0"/>
        <v>2</v>
      </c>
      <c r="N17" s="29">
        <v>1</v>
      </c>
      <c r="P17" s="9"/>
      <c r="R17" s="10"/>
      <c r="T17" s="9"/>
      <c r="V17" s="10"/>
      <c r="X17" s="9"/>
      <c r="Y17" s="10"/>
      <c r="AC17" s="8"/>
      <c r="AD17" s="8"/>
      <c r="AE17" s="8"/>
      <c r="AF17" s="8"/>
      <c r="AG17" s="8"/>
      <c r="AH17" s="8"/>
    </row>
    <row r="18" spans="2:42" s="7" customFormat="1" x14ac:dyDescent="0.3">
      <c r="B18" s="9">
        <v>521</v>
      </c>
      <c r="C18" s="7">
        <v>522</v>
      </c>
      <c r="D18" s="7">
        <f t="shared" si="5"/>
        <v>2</v>
      </c>
      <c r="E18" s="7">
        <f t="shared" si="2"/>
        <v>1</v>
      </c>
      <c r="F18" s="10">
        <v>1</v>
      </c>
      <c r="H18" s="9"/>
      <c r="I18" s="10"/>
      <c r="K18" s="30">
        <v>333</v>
      </c>
      <c r="L18" s="31">
        <v>343</v>
      </c>
      <c r="M18" s="31">
        <f t="shared" si="0"/>
        <v>11</v>
      </c>
      <c r="N18" s="32">
        <v>1</v>
      </c>
      <c r="P18" s="9"/>
      <c r="R18" s="10"/>
      <c r="T18" s="9"/>
      <c r="V18" s="10"/>
      <c r="X18" s="9"/>
      <c r="Y18" s="10"/>
      <c r="AC18" s="8"/>
      <c r="AD18" s="8"/>
      <c r="AE18" s="8"/>
      <c r="AF18" s="8"/>
      <c r="AG18" s="8"/>
      <c r="AH18" s="8"/>
    </row>
    <row r="19" spans="2:42" s="7" customFormat="1" x14ac:dyDescent="0.3">
      <c r="B19" s="9"/>
      <c r="F19" s="10"/>
      <c r="H19" s="9"/>
      <c r="I19" s="10"/>
      <c r="K19" s="30">
        <v>350</v>
      </c>
      <c r="L19" s="31">
        <v>360</v>
      </c>
      <c r="M19" s="31">
        <f t="shared" si="0"/>
        <v>11</v>
      </c>
      <c r="N19" s="32">
        <v>1</v>
      </c>
      <c r="P19" s="9"/>
      <c r="R19" s="10"/>
      <c r="T19" s="9"/>
      <c r="V19" s="10"/>
      <c r="X19" s="9"/>
      <c r="Y19" s="10"/>
      <c r="AC19" s="8"/>
      <c r="AD19" s="8"/>
      <c r="AE19" s="8"/>
      <c r="AF19" s="8"/>
      <c r="AG19" s="8"/>
      <c r="AH19" s="8"/>
    </row>
    <row r="20" spans="2:42" s="7" customFormat="1" x14ac:dyDescent="0.3">
      <c r="B20" s="9"/>
      <c r="F20" s="10"/>
      <c r="H20" s="9"/>
      <c r="I20" s="10"/>
      <c r="K20" s="27">
        <v>376</v>
      </c>
      <c r="L20" s="28">
        <v>378</v>
      </c>
      <c r="M20" s="28">
        <f t="shared" si="0"/>
        <v>3</v>
      </c>
      <c r="N20" s="29">
        <v>1</v>
      </c>
      <c r="P20" s="9"/>
      <c r="R20" s="10"/>
      <c r="T20" s="9"/>
      <c r="V20" s="10"/>
      <c r="X20" s="9"/>
      <c r="Y20" s="10"/>
      <c r="AC20" s="8"/>
      <c r="AD20" s="8"/>
      <c r="AE20" s="8"/>
      <c r="AF20" s="8"/>
      <c r="AG20" s="8"/>
      <c r="AH20" s="8"/>
    </row>
    <row r="21" spans="2:42" s="7" customFormat="1" x14ac:dyDescent="0.3">
      <c r="B21" s="9"/>
      <c r="F21" s="10"/>
      <c r="H21" s="9"/>
      <c r="I21" s="10"/>
      <c r="K21" s="30">
        <v>393</v>
      </c>
      <c r="L21" s="31">
        <v>397</v>
      </c>
      <c r="M21" s="31">
        <f t="shared" si="0"/>
        <v>5</v>
      </c>
      <c r="N21" s="32">
        <v>1</v>
      </c>
      <c r="P21" s="9"/>
      <c r="R21" s="10"/>
      <c r="T21" s="9"/>
      <c r="V21" s="10"/>
      <c r="X21" s="9"/>
      <c r="Y21" s="10"/>
      <c r="AC21" s="8"/>
      <c r="AD21" s="8"/>
      <c r="AE21" s="8"/>
      <c r="AF21" s="8"/>
      <c r="AG21" s="8"/>
      <c r="AH21" s="8"/>
    </row>
    <row r="22" spans="2:42" s="7" customFormat="1" x14ac:dyDescent="0.3">
      <c r="B22" s="9"/>
      <c r="F22" s="10"/>
      <c r="H22" s="9"/>
      <c r="I22" s="10"/>
      <c r="K22" s="30">
        <v>411</v>
      </c>
      <c r="L22" s="31">
        <v>427</v>
      </c>
      <c r="M22" s="31">
        <f t="shared" si="0"/>
        <v>17</v>
      </c>
      <c r="N22" s="32">
        <v>1</v>
      </c>
      <c r="P22" s="9"/>
      <c r="R22" s="10"/>
      <c r="T22" s="9"/>
      <c r="V22" s="10"/>
      <c r="X22" s="9"/>
      <c r="Y22" s="10"/>
      <c r="AC22" s="8"/>
      <c r="AD22" s="8"/>
      <c r="AE22" s="8"/>
      <c r="AF22" s="8"/>
      <c r="AG22" s="8"/>
      <c r="AH22" s="8"/>
    </row>
    <row r="23" spans="2:42" s="7" customFormat="1" x14ac:dyDescent="0.3">
      <c r="B23" s="9"/>
      <c r="F23" s="10"/>
      <c r="H23" s="9"/>
      <c r="I23" s="10"/>
      <c r="K23" s="27">
        <v>440</v>
      </c>
      <c r="L23" s="28">
        <v>449</v>
      </c>
      <c r="M23" s="28">
        <f t="shared" si="0"/>
        <v>10</v>
      </c>
      <c r="N23" s="29">
        <v>1</v>
      </c>
      <c r="P23" s="9"/>
      <c r="R23" s="10"/>
      <c r="T23" s="9"/>
      <c r="V23" s="10"/>
      <c r="X23" s="9"/>
      <c r="Y23" s="10"/>
      <c r="AC23" s="8"/>
      <c r="AD23" s="8"/>
      <c r="AE23" s="8"/>
      <c r="AF23" s="8"/>
      <c r="AG23" s="8"/>
      <c r="AH23" s="8"/>
    </row>
    <row r="24" spans="2:42" s="7" customFormat="1" x14ac:dyDescent="0.3">
      <c r="B24" s="9"/>
      <c r="F24" s="10"/>
      <c r="H24" s="9"/>
      <c r="I24" s="10"/>
      <c r="K24" s="27">
        <v>463</v>
      </c>
      <c r="L24" s="28">
        <v>467</v>
      </c>
      <c r="M24" s="28">
        <f t="shared" si="0"/>
        <v>5</v>
      </c>
      <c r="N24" s="29">
        <v>1</v>
      </c>
      <c r="P24" s="9"/>
      <c r="R24" s="10"/>
      <c r="T24" s="9"/>
      <c r="V24" s="10"/>
      <c r="X24" s="9"/>
      <c r="Y24" s="10"/>
      <c r="AC24" s="8"/>
      <c r="AD24" s="8"/>
      <c r="AE24" s="8"/>
      <c r="AF24" s="8"/>
      <c r="AG24" s="8"/>
      <c r="AH24" s="8"/>
    </row>
    <row r="25" spans="2:42" s="7" customFormat="1" x14ac:dyDescent="0.3">
      <c r="B25" s="9"/>
      <c r="F25" s="10"/>
      <c r="H25" s="9"/>
      <c r="I25" s="10"/>
      <c r="K25" s="27">
        <v>494</v>
      </c>
      <c r="L25" s="28">
        <v>495</v>
      </c>
      <c r="M25" s="28">
        <f t="shared" si="0"/>
        <v>2</v>
      </c>
      <c r="N25" s="29">
        <v>1</v>
      </c>
      <c r="P25" s="9"/>
      <c r="R25" s="10"/>
      <c r="T25" s="9"/>
      <c r="V25" s="10"/>
      <c r="X25" s="9"/>
      <c r="Y25" s="10"/>
      <c r="AC25" s="8"/>
      <c r="AD25" s="8"/>
      <c r="AE25" s="8"/>
      <c r="AF25" s="8"/>
      <c r="AG25" s="8"/>
      <c r="AH25" s="8"/>
    </row>
    <row r="26" spans="2:42" s="7" customFormat="1" x14ac:dyDescent="0.3">
      <c r="B26" s="9"/>
      <c r="F26" s="10"/>
      <c r="H26" s="9"/>
      <c r="I26" s="10"/>
      <c r="K26" s="30">
        <v>508</v>
      </c>
      <c r="L26" s="31">
        <v>509</v>
      </c>
      <c r="M26" s="31">
        <f t="shared" si="0"/>
        <v>2</v>
      </c>
      <c r="N26" s="32">
        <v>1</v>
      </c>
      <c r="P26" s="9"/>
      <c r="R26" s="10"/>
      <c r="T26" s="9"/>
      <c r="V26" s="10"/>
      <c r="X26" s="9"/>
      <c r="Y26" s="10"/>
      <c r="AC26" s="8"/>
      <c r="AD26" s="8"/>
      <c r="AE26" s="8"/>
      <c r="AF26" s="8"/>
      <c r="AG26" s="8"/>
      <c r="AH26" s="8"/>
    </row>
    <row r="27" spans="2:42" s="7" customFormat="1" x14ac:dyDescent="0.3">
      <c r="B27" s="9"/>
      <c r="F27" s="10"/>
      <c r="H27" s="9"/>
      <c r="I27" s="10"/>
      <c r="K27" s="27">
        <v>523</v>
      </c>
      <c r="L27" s="28">
        <v>526</v>
      </c>
      <c r="M27" s="28">
        <f t="shared" si="0"/>
        <v>4</v>
      </c>
      <c r="N27" s="29">
        <v>1</v>
      </c>
      <c r="P27" s="9"/>
      <c r="R27" s="10"/>
      <c r="T27" s="9"/>
      <c r="V27" s="10"/>
      <c r="X27" s="9"/>
      <c r="Y27" s="10"/>
      <c r="AC27" s="8"/>
      <c r="AD27" s="8"/>
      <c r="AE27" s="8"/>
      <c r="AF27" s="8"/>
      <c r="AG27" s="8"/>
      <c r="AH27" s="8"/>
    </row>
    <row r="28" spans="2:42" s="7" customFormat="1" x14ac:dyDescent="0.3">
      <c r="B28" s="11"/>
      <c r="C28" s="12"/>
      <c r="D28" s="12"/>
      <c r="E28" s="12"/>
      <c r="F28" s="13"/>
      <c r="H28" s="11"/>
      <c r="I28" s="13"/>
      <c r="K28" s="11"/>
      <c r="L28" s="12"/>
      <c r="M28" s="12"/>
      <c r="N28" s="13"/>
      <c r="P28" s="11"/>
      <c r="Q28" s="12"/>
      <c r="R28" s="13"/>
      <c r="T28" s="11"/>
      <c r="U28" s="12"/>
      <c r="V28" s="13"/>
      <c r="X28" s="11"/>
      <c r="Y28" s="13"/>
      <c r="AC28" s="8"/>
      <c r="AD28" s="8"/>
      <c r="AE28" s="8"/>
      <c r="AF28" s="8"/>
      <c r="AG28" s="8"/>
      <c r="AH28" s="8"/>
    </row>
    <row r="30" spans="2:42" s="7" customFormat="1" x14ac:dyDescent="0.3">
      <c r="D30" s="7">
        <f>SUM(D4:D28)</f>
        <v>36</v>
      </c>
      <c r="F30" s="7">
        <f>SUM(F4:F28)</f>
        <v>15</v>
      </c>
      <c r="I30" s="7">
        <f>SUM(I4:I28)</f>
        <v>0</v>
      </c>
      <c r="M30" s="7">
        <f>SUM(M4:M28)</f>
        <v>191</v>
      </c>
      <c r="N30" s="7">
        <f>SUM(N4:N28)</f>
        <v>24</v>
      </c>
      <c r="R30" s="7">
        <f>SUM(R4:R28)</f>
        <v>0</v>
      </c>
      <c r="V30" s="7">
        <f>SUM(V4:V28)</f>
        <v>0</v>
      </c>
      <c r="Y30" s="7">
        <f>SUM(Y4:Y28)</f>
        <v>0</v>
      </c>
      <c r="AA30" s="7">
        <f>SUM(AA4:AA28)</f>
        <v>600</v>
      </c>
      <c r="AB30" s="7">
        <f>AA30-(R30+V30+Y30)</f>
        <v>600</v>
      </c>
      <c r="AC30" s="8">
        <f>((D30+I30)/AB30)*100</f>
        <v>6</v>
      </c>
      <c r="AD30" s="8">
        <f>100-AC30</f>
        <v>94</v>
      </c>
      <c r="AE30" s="8">
        <f>(M30/AB30)*100</f>
        <v>31.833333333333336</v>
      </c>
      <c r="AF30" s="8">
        <f>B4/120</f>
        <v>8.3333333333333332E-3</v>
      </c>
      <c r="AG30" s="8" t="s">
        <v>31</v>
      </c>
      <c r="AH30" s="8" t="s">
        <v>30</v>
      </c>
      <c r="AI30" s="7">
        <f>I30</f>
        <v>0</v>
      </c>
      <c r="AJ30" s="7" t="s">
        <v>30</v>
      </c>
      <c r="AK30" s="7" t="s">
        <v>30</v>
      </c>
      <c r="AL30" s="7">
        <f>F30+I30</f>
        <v>15</v>
      </c>
      <c r="AM30" s="7">
        <f>(SUM(F32:F33)/AL30)*100</f>
        <v>80</v>
      </c>
      <c r="AN30" s="8">
        <f>(SUM(F32:F33)/N30)*100</f>
        <v>50</v>
      </c>
      <c r="AO30" s="8">
        <f>(AVERAGE(M4:M6,M11,M13:M14,M17,M20,M23:M25,M27)/2)</f>
        <v>3.1666666666666665</v>
      </c>
      <c r="AP30" s="8">
        <f>AVERAGE(D4:D18)/2</f>
        <v>1.2</v>
      </c>
    </row>
    <row r="32" spans="2:42" ht="26" x14ac:dyDescent="0.3">
      <c r="B32" s="22" t="s">
        <v>26</v>
      </c>
      <c r="F32" s="7">
        <v>12</v>
      </c>
    </row>
    <row r="33" spans="2:6" ht="26" x14ac:dyDescent="0.3">
      <c r="B33" s="23" t="s">
        <v>27</v>
      </c>
      <c r="F33" s="7">
        <v>0</v>
      </c>
    </row>
  </sheetData>
  <mergeCells count="6">
    <mergeCell ref="X2:Y2"/>
    <mergeCell ref="B2:F2"/>
    <mergeCell ref="H2:I2"/>
    <mergeCell ref="K2:N2"/>
    <mergeCell ref="P2:R2"/>
    <mergeCell ref="T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81F-277C-D245-8A7A-261AECD67554}">
  <dimension ref="B1:P9"/>
  <sheetViews>
    <sheetView topLeftCell="B1" workbookViewId="0">
      <selection activeCell="F20" sqref="F20"/>
    </sheetView>
  </sheetViews>
  <sheetFormatPr baseColWidth="10" defaultRowHeight="15" x14ac:dyDescent="0.2"/>
  <cols>
    <col min="1" max="1" width="3.33203125" customWidth="1"/>
    <col min="14" max="14" width="13.33203125" customWidth="1"/>
  </cols>
  <sheetData>
    <row r="1" spans="2:16" ht="11" customHeight="1" x14ac:dyDescent="0.2"/>
    <row r="2" spans="2:16" ht="80" x14ac:dyDescent="0.2">
      <c r="B2" s="3" t="s">
        <v>14</v>
      </c>
      <c r="C2" s="2" t="s">
        <v>19</v>
      </c>
      <c r="D2" s="2" t="s">
        <v>21</v>
      </c>
      <c r="E2" s="2" t="s">
        <v>20</v>
      </c>
      <c r="F2" s="2" t="s">
        <v>36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22</v>
      </c>
      <c r="L2" s="24" t="s">
        <v>28</v>
      </c>
      <c r="M2" s="25" t="s">
        <v>23</v>
      </c>
      <c r="N2" s="2" t="s">
        <v>32</v>
      </c>
      <c r="O2" s="2" t="s">
        <v>33</v>
      </c>
      <c r="P2" s="2" t="s">
        <v>34</v>
      </c>
    </row>
    <row r="3" spans="2:16" x14ac:dyDescent="0.2">
      <c r="B3">
        <v>1</v>
      </c>
      <c r="C3" s="1">
        <v>9.5</v>
      </c>
      <c r="D3" s="1">
        <v>90.5</v>
      </c>
      <c r="E3" s="1">
        <v>17.833333333333336</v>
      </c>
      <c r="F3" s="1">
        <v>0.5083333333333333</v>
      </c>
      <c r="G3" s="1" t="s">
        <v>30</v>
      </c>
      <c r="H3" s="1" t="s">
        <v>30</v>
      </c>
      <c r="I3">
        <v>0</v>
      </c>
      <c r="J3" t="s">
        <v>30</v>
      </c>
      <c r="K3" t="s">
        <v>30</v>
      </c>
      <c r="L3">
        <v>19</v>
      </c>
      <c r="M3" s="1">
        <v>52.631578947368418</v>
      </c>
      <c r="N3" s="1">
        <v>71.428571428571431</v>
      </c>
      <c r="O3">
        <v>2.5</v>
      </c>
      <c r="P3">
        <v>1.5</v>
      </c>
    </row>
    <row r="4" spans="2:16" x14ac:dyDescent="0.2">
      <c r="B4">
        <v>2</v>
      </c>
      <c r="C4" s="1">
        <v>0.33333333333333337</v>
      </c>
      <c r="D4" s="1">
        <v>99.666666666666671</v>
      </c>
      <c r="E4" s="1">
        <v>24.166666666666668</v>
      </c>
      <c r="F4" s="1">
        <v>2.6666666666666665</v>
      </c>
      <c r="G4" s="1" t="s">
        <v>30</v>
      </c>
      <c r="H4" s="1" t="s">
        <v>30</v>
      </c>
      <c r="I4">
        <v>0</v>
      </c>
      <c r="J4" t="s">
        <v>30</v>
      </c>
      <c r="K4" t="s">
        <v>30</v>
      </c>
      <c r="L4">
        <v>2</v>
      </c>
      <c r="M4">
        <v>50</v>
      </c>
      <c r="N4" s="1">
        <v>8.3333333333333321</v>
      </c>
      <c r="O4">
        <v>17</v>
      </c>
      <c r="P4">
        <v>0.5</v>
      </c>
    </row>
    <row r="5" spans="2:16" x14ac:dyDescent="0.2">
      <c r="B5">
        <v>3</v>
      </c>
      <c r="C5" s="1">
        <v>2.5597269624573378</v>
      </c>
      <c r="D5" s="1">
        <v>97.098976109215016</v>
      </c>
      <c r="E5" s="1">
        <v>13.139931740614335</v>
      </c>
      <c r="F5" s="1">
        <v>0.16666666666666666</v>
      </c>
      <c r="G5" s="1">
        <v>2.3416666666666668</v>
      </c>
      <c r="H5" s="1" t="s">
        <v>30</v>
      </c>
      <c r="I5">
        <v>2</v>
      </c>
      <c r="J5">
        <v>2</v>
      </c>
      <c r="K5">
        <v>100</v>
      </c>
      <c r="L5">
        <v>12</v>
      </c>
      <c r="M5" s="1">
        <v>41.666666666666671</v>
      </c>
      <c r="N5" s="1">
        <v>45.454545454545453</v>
      </c>
      <c r="O5">
        <v>2.7</v>
      </c>
      <c r="P5">
        <v>0.75</v>
      </c>
    </row>
    <row r="6" spans="2:16" x14ac:dyDescent="0.2">
      <c r="B6">
        <v>4</v>
      </c>
      <c r="C6" s="1">
        <v>8.6666666666666679</v>
      </c>
      <c r="D6" s="1">
        <v>91.333333333333329</v>
      </c>
      <c r="E6" s="1">
        <v>22.833333333333332</v>
      </c>
      <c r="F6" s="1">
        <v>0.35</v>
      </c>
      <c r="G6" s="1" t="s">
        <v>30</v>
      </c>
      <c r="H6" s="1" t="s">
        <v>30</v>
      </c>
      <c r="I6">
        <v>0</v>
      </c>
      <c r="J6" t="s">
        <v>30</v>
      </c>
      <c r="K6" t="s">
        <v>30</v>
      </c>
      <c r="L6">
        <v>20</v>
      </c>
      <c r="M6">
        <v>75</v>
      </c>
      <c r="N6" s="1">
        <v>75</v>
      </c>
      <c r="O6" s="1">
        <v>3.1666666666666665</v>
      </c>
      <c r="P6">
        <v>1.3</v>
      </c>
    </row>
    <row r="7" spans="2:16" x14ac:dyDescent="0.2">
      <c r="B7">
        <v>6</v>
      </c>
      <c r="C7" s="1">
        <v>2.7586206896551726</v>
      </c>
      <c r="D7" s="1">
        <v>97.241379310344826</v>
      </c>
      <c r="E7" s="1">
        <v>14.655172413793101</v>
      </c>
      <c r="F7" s="1">
        <v>2.2083333333333335</v>
      </c>
      <c r="G7" s="1">
        <v>2.2416666666666667</v>
      </c>
      <c r="H7" s="1" t="s">
        <v>30</v>
      </c>
      <c r="I7">
        <v>1</v>
      </c>
      <c r="J7">
        <v>1</v>
      </c>
      <c r="K7">
        <v>100</v>
      </c>
      <c r="L7">
        <v>6</v>
      </c>
      <c r="M7" s="1">
        <v>33.333333333333329</v>
      </c>
      <c r="N7" s="1">
        <v>20</v>
      </c>
      <c r="O7" s="1">
        <v>1.25</v>
      </c>
      <c r="P7" s="1">
        <v>1.5</v>
      </c>
    </row>
    <row r="8" spans="2:16" x14ac:dyDescent="0.2">
      <c r="B8">
        <v>7</v>
      </c>
      <c r="C8" s="1">
        <v>5.3333333333333339</v>
      </c>
      <c r="D8" s="1">
        <v>94.666666666666671</v>
      </c>
      <c r="E8" s="1">
        <v>19</v>
      </c>
      <c r="F8" s="1">
        <v>0.24166666666666667</v>
      </c>
      <c r="G8" s="1" t="s">
        <v>30</v>
      </c>
      <c r="H8" s="1" t="s">
        <v>30</v>
      </c>
      <c r="I8">
        <v>0</v>
      </c>
      <c r="J8" t="s">
        <v>30</v>
      </c>
      <c r="K8" t="s">
        <v>30</v>
      </c>
      <c r="L8">
        <v>23</v>
      </c>
      <c r="M8" s="1">
        <v>43.478260869565219</v>
      </c>
      <c r="N8" s="1">
        <v>71.428571428571431</v>
      </c>
      <c r="O8" s="1">
        <v>4.75</v>
      </c>
      <c r="P8" s="1">
        <v>0.7</v>
      </c>
    </row>
    <row r="9" spans="2:16" x14ac:dyDescent="0.2">
      <c r="B9">
        <v>8</v>
      </c>
      <c r="C9" s="1">
        <v>6</v>
      </c>
      <c r="D9" s="1">
        <v>94</v>
      </c>
      <c r="E9" s="1">
        <v>31.833333333333336</v>
      </c>
      <c r="F9" s="1">
        <v>8.3333333333333332E-3</v>
      </c>
      <c r="G9" s="1" t="s">
        <v>31</v>
      </c>
      <c r="H9" s="1" t="s">
        <v>30</v>
      </c>
      <c r="I9">
        <v>0</v>
      </c>
      <c r="J9" t="s">
        <v>30</v>
      </c>
      <c r="K9" t="s">
        <v>30</v>
      </c>
      <c r="L9">
        <v>15</v>
      </c>
      <c r="M9">
        <v>80</v>
      </c>
      <c r="N9" s="1">
        <v>50</v>
      </c>
      <c r="O9" s="1">
        <v>3.1666666666666665</v>
      </c>
      <c r="P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Worm 1</vt:lpstr>
      <vt:lpstr>Worm 2</vt:lpstr>
      <vt:lpstr>Worm 3</vt:lpstr>
      <vt:lpstr>Worm 4</vt:lpstr>
      <vt:lpstr>Worm 5</vt:lpstr>
      <vt:lpstr>Worm 6</vt:lpstr>
      <vt:lpstr>Worm 7</vt:lpstr>
      <vt:lpstr>Worm 8</vt:lpstr>
      <vt:lpstr>Compiled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2025-05-23T20:11:18Z</dcterms:modified>
</cp:coreProperties>
</file>