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Main Figures/Figure 6/Excel data sheets/05122023 Ex211/"/>
    </mc:Choice>
  </mc:AlternateContent>
  <xr:revisionPtr revIDLastSave="0" documentId="13_ncr:1_{BA993286-0D8D-514E-ABDD-13448E6F2783}" xr6:coauthVersionLast="47" xr6:coauthVersionMax="47" xr10:uidLastSave="{00000000-0000-0000-0000-000000000000}"/>
  <bookViews>
    <workbookView xWindow="0" yWindow="500" windowWidth="28800" windowHeight="1630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5" i="1" l="1"/>
  <c r="AD6" i="1"/>
  <c r="AD7" i="1"/>
  <c r="AD8" i="1"/>
  <c r="AD4" i="1"/>
  <c r="R43" i="1" l="1"/>
  <c r="J43" i="1"/>
  <c r="N43" i="1" s="1"/>
  <c r="O43" i="1" s="1"/>
  <c r="P43" i="1" s="1"/>
  <c r="R38" i="1"/>
  <c r="Q38" i="1"/>
  <c r="M38" i="1"/>
  <c r="L38" i="1"/>
  <c r="J38" i="1"/>
  <c r="G38" i="1"/>
  <c r="J35" i="1"/>
  <c r="S38" i="1" s="1"/>
  <c r="D36" i="1"/>
  <c r="E36" i="1" s="1"/>
  <c r="D37" i="1"/>
  <c r="E37" i="1" s="1"/>
  <c r="D35" i="1"/>
  <c r="E35" i="1" s="1"/>
  <c r="R30" i="1"/>
  <c r="Q30" i="1"/>
  <c r="M30" i="1"/>
  <c r="G30" i="1"/>
  <c r="D29" i="1"/>
  <c r="E29" i="1" s="1"/>
  <c r="J28" i="1"/>
  <c r="J30" i="1" s="1"/>
  <c r="D28" i="1"/>
  <c r="E28" i="1" s="1"/>
  <c r="R23" i="1"/>
  <c r="Q23" i="1"/>
  <c r="M23" i="1"/>
  <c r="G23" i="1"/>
  <c r="J14" i="1"/>
  <c r="S23" i="1" s="1"/>
  <c r="D22" i="1"/>
  <c r="E22" i="1" s="1"/>
  <c r="D21" i="1"/>
  <c r="E21" i="1" s="1"/>
  <c r="D20" i="1"/>
  <c r="E20" i="1" s="1"/>
  <c r="D19" i="1"/>
  <c r="E19" i="1" s="1"/>
  <c r="D15" i="1"/>
  <c r="E15" i="1" s="1"/>
  <c r="D16" i="1"/>
  <c r="E16" i="1" s="1"/>
  <c r="D17" i="1"/>
  <c r="E17" i="1" s="1"/>
  <c r="D18" i="1"/>
  <c r="E18" i="1" s="1"/>
  <c r="D14" i="1"/>
  <c r="E14" i="1" s="1"/>
  <c r="D13" i="1"/>
  <c r="E13" i="1" s="1"/>
  <c r="J13" i="1"/>
  <c r="R8" i="1"/>
  <c r="Q8" i="1"/>
  <c r="M8" i="1"/>
  <c r="L8" i="1"/>
  <c r="G8" i="1"/>
  <c r="J6" i="1"/>
  <c r="S8" i="1" s="1"/>
  <c r="J5" i="1"/>
  <c r="D6" i="1"/>
  <c r="E6" i="1" s="1"/>
  <c r="D7" i="1"/>
  <c r="E7" i="1" s="1"/>
  <c r="D5" i="1"/>
  <c r="E5" i="1" s="1"/>
  <c r="N30" i="1" l="1"/>
  <c r="O30" i="1" s="1"/>
  <c r="P30" i="1" s="1"/>
  <c r="N38" i="1"/>
  <c r="D38" i="1"/>
  <c r="O38" i="1"/>
  <c r="P38" i="1" s="1"/>
  <c r="J8" i="1"/>
  <c r="N8" i="1" s="1"/>
  <c r="D30" i="1"/>
  <c r="D23" i="1"/>
  <c r="J23" i="1"/>
  <c r="N23" i="1" s="1"/>
  <c r="D8" i="1"/>
  <c r="O8" i="1" l="1"/>
  <c r="P8" i="1" s="1"/>
  <c r="O23" i="1"/>
  <c r="P23" i="1" s="1"/>
</calcChain>
</file>

<file path=xl/sharedStrings.xml><?xml version="1.0" encoding="utf-8"?>
<sst xmlns="http://schemas.openxmlformats.org/spreadsheetml/2006/main" count="141" uniqueCount="27">
  <si>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</si>
  <si>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</si>
  <si>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</si>
  <si>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</si>
  <si>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</si>
  <si>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</si>
  <si>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</si>
  <si>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</si>
  <si>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</si>
  <si>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</si>
  <si>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</si>
  <si>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</si>
  <si>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</si>
  <si>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</si>
  <si>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Worm 1</t>
  </si>
  <si>
    <t>Worm 2</t>
  </si>
  <si>
    <t>Worm 3</t>
  </si>
  <si>
    <t>Worm 4</t>
  </si>
  <si>
    <t>Worm 5</t>
  </si>
  <si>
    <t>Time to first puncture</t>
  </si>
  <si>
    <t>Time to successful completion</t>
  </si>
  <si>
    <t>Total number of attempts</t>
  </si>
  <si>
    <t>Number of aborted attempts</t>
  </si>
  <si>
    <t>N/A</t>
  </si>
  <si>
    <t>Proportion of 
aborted attempts</t>
  </si>
  <si>
    <t>Bout size</t>
  </si>
  <si>
    <t>Time to first push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</si>
</sst>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AD47"/>
  <sheetViews>
    <sheetView tabSelected="1" topLeftCell="M1" zoomScale="75" workbookViewId="0">
      <selection activeCell="AD4" sqref="AD4:AD8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1" customWidth="1"/>
    <col min="6" max="6" width="12.5" bestFit="1" customWidth="1"/>
    <col min="8" max="8" width="11.33203125" customWidth="1"/>
    <col min="9" max="9" width="10" bestFit="1" customWidth="1"/>
    <col min="10" max="10" width="11" bestFit="1" customWidth="1"/>
    <col min="11" max="11" width="12.5" bestFit="1" customWidth="1"/>
    <col min="13" max="13" width="40.6640625" bestFit="1" customWidth="1"/>
    <col min="15" max="15" width="34.5" style="6" customWidth="1"/>
    <col min="16" max="16" width="20.5" style="6" customWidth="1"/>
    <col min="17" max="17" width="8.83203125" style="6"/>
    <col min="18" max="18" width="14.1640625" style="6" customWidth="1"/>
    <col min="19" max="19" width="14.33203125" style="6" customWidth="1"/>
    <col min="23" max="23" width="16.83203125" customWidth="1"/>
    <col min="24" max="24" width="15.33203125" customWidth="1"/>
  </cols>
  <sheetData>
    <row r="1" spans="2:30" ht="6" customHeight="1" x14ac:dyDescent="0.2"/>
    <row r="2" spans="2:30" s="1" customFormat="1" x14ac:dyDescent="0.2">
      <c r="B2" s="3" t="s">
        <v>14</v>
      </c>
      <c r="O2" s="8"/>
      <c r="P2" s="8"/>
      <c r="Q2" s="8"/>
      <c r="R2" s="8"/>
      <c r="S2" s="8"/>
    </row>
    <row r="3" spans="2:30" ht="64" x14ac:dyDescent="0.2">
      <c r="B3" s="10" t="s">
        <v>0</v>
      </c>
      <c r="C3" s="10"/>
      <c r="D3" s="10"/>
      <c r="E3" s="10"/>
      <c r="F3" s="10" t="s">
        <v>4</v>
      </c>
      <c r="G3" s="10"/>
      <c r="H3" s="10" t="s">
        <v>7</v>
      </c>
      <c r="I3" s="10"/>
      <c r="J3" s="10"/>
      <c r="K3" s="10" t="s">
        <v>8</v>
      </c>
      <c r="L3" s="10"/>
      <c r="M3" s="5" t="s">
        <v>12</v>
      </c>
      <c r="N3" s="5" t="s">
        <v>10</v>
      </c>
      <c r="O3" s="7" t="s">
        <v>11</v>
      </c>
      <c r="P3" s="7" t="s">
        <v>13</v>
      </c>
      <c r="Q3" s="7" t="s">
        <v>26</v>
      </c>
      <c r="R3" s="7" t="s">
        <v>19</v>
      </c>
      <c r="S3" s="7" t="s">
        <v>20</v>
      </c>
      <c r="T3" s="7" t="s">
        <v>21</v>
      </c>
      <c r="U3" s="7" t="s">
        <v>22</v>
      </c>
      <c r="W3" s="7" t="s">
        <v>11</v>
      </c>
      <c r="X3" s="7" t="s">
        <v>13</v>
      </c>
      <c r="Y3" s="7" t="s">
        <v>26</v>
      </c>
      <c r="Z3" s="7" t="s">
        <v>19</v>
      </c>
      <c r="AA3" s="7" t="s">
        <v>20</v>
      </c>
      <c r="AB3" s="7" t="s">
        <v>21</v>
      </c>
      <c r="AC3" s="7" t="s">
        <v>22</v>
      </c>
      <c r="AD3" s="9" t="s">
        <v>24</v>
      </c>
    </row>
    <row r="4" spans="2:30" x14ac:dyDescent="0.2">
      <c r="B4" s="2" t="s">
        <v>1</v>
      </c>
      <c r="C4" s="2" t="s">
        <v>2</v>
      </c>
      <c r="D4" s="2" t="s">
        <v>3</v>
      </c>
      <c r="E4" s="2" t="s">
        <v>25</v>
      </c>
      <c r="F4" s="2" t="s">
        <v>5</v>
      </c>
      <c r="G4" s="2" t="s">
        <v>6</v>
      </c>
      <c r="H4" s="2" t="s">
        <v>1</v>
      </c>
      <c r="I4" s="2" t="s">
        <v>2</v>
      </c>
      <c r="J4" s="2" t="s">
        <v>3</v>
      </c>
      <c r="K4" s="2" t="s">
        <v>5</v>
      </c>
      <c r="L4" s="2" t="s">
        <v>6</v>
      </c>
      <c r="M4" s="2" t="s">
        <v>9</v>
      </c>
      <c r="W4" s="6">
        <v>6.0377358490566042</v>
      </c>
      <c r="X4" s="6">
        <v>93.962264150943398</v>
      </c>
      <c r="Y4" s="6">
        <v>0.24166666666666667</v>
      </c>
      <c r="Z4" s="6">
        <v>1.6833333333333333</v>
      </c>
      <c r="AA4" s="6">
        <v>0.52500000000000002</v>
      </c>
      <c r="AB4">
        <v>2</v>
      </c>
      <c r="AC4">
        <v>1</v>
      </c>
      <c r="AD4">
        <f>(AC4/AB4)*100</f>
        <v>50</v>
      </c>
    </row>
    <row r="5" spans="2:30" x14ac:dyDescent="0.2">
      <c r="B5">
        <v>29</v>
      </c>
      <c r="C5">
        <v>30</v>
      </c>
      <c r="D5">
        <f>(C5-B5)+1</f>
        <v>2</v>
      </c>
      <c r="E5">
        <f>D5/2</f>
        <v>1</v>
      </c>
      <c r="F5">
        <v>202</v>
      </c>
      <c r="G5">
        <v>1</v>
      </c>
      <c r="H5">
        <v>203</v>
      </c>
      <c r="I5">
        <v>241</v>
      </c>
      <c r="J5">
        <f>(I5-H5)+1</f>
        <v>39</v>
      </c>
      <c r="K5">
        <v>368</v>
      </c>
      <c r="L5">
        <v>1</v>
      </c>
      <c r="M5">
        <v>368</v>
      </c>
      <c r="W5" s="6">
        <v>20.806794055201699</v>
      </c>
      <c r="X5" s="6">
        <v>79.193205944798308</v>
      </c>
      <c r="Y5" s="6">
        <v>0.4</v>
      </c>
      <c r="Z5" s="6">
        <v>0.80833333333333335</v>
      </c>
      <c r="AA5" s="6">
        <v>1.0416666666666667</v>
      </c>
      <c r="AB5">
        <v>2</v>
      </c>
      <c r="AC5">
        <v>1</v>
      </c>
      <c r="AD5">
        <f t="shared" ref="AD5:AD8" si="0">(AC5/AB5)*100</f>
        <v>50</v>
      </c>
    </row>
    <row r="6" spans="2:30" x14ac:dyDescent="0.2">
      <c r="B6">
        <v>62</v>
      </c>
      <c r="C6">
        <v>69</v>
      </c>
      <c r="D6">
        <f t="shared" ref="D6:D7" si="1">(C6-B6)+1</f>
        <v>8</v>
      </c>
      <c r="E6">
        <f t="shared" ref="E6:E7" si="2">D6/2</f>
        <v>4</v>
      </c>
      <c r="F6">
        <v>304</v>
      </c>
      <c r="G6">
        <v>1</v>
      </c>
      <c r="H6">
        <v>305</v>
      </c>
      <c r="I6">
        <v>367</v>
      </c>
      <c r="J6">
        <f>(I6-H6)+1</f>
        <v>63</v>
      </c>
      <c r="W6" s="6">
        <v>28.057553956834528</v>
      </c>
      <c r="X6" s="6">
        <v>71.942446043165475</v>
      </c>
      <c r="Y6" s="6">
        <v>0.54166666666666663</v>
      </c>
      <c r="Z6" s="6">
        <v>0.73333333333333328</v>
      </c>
      <c r="AA6" s="6" t="s">
        <v>23</v>
      </c>
      <c r="AB6">
        <v>1</v>
      </c>
      <c r="AC6">
        <v>1</v>
      </c>
      <c r="AD6">
        <f t="shared" si="0"/>
        <v>100</v>
      </c>
    </row>
    <row r="7" spans="2:30" x14ac:dyDescent="0.2">
      <c r="B7">
        <v>71</v>
      </c>
      <c r="C7">
        <v>74</v>
      </c>
      <c r="D7">
        <f t="shared" si="1"/>
        <v>4</v>
      </c>
      <c r="E7">
        <f t="shared" si="2"/>
        <v>2</v>
      </c>
      <c r="W7" s="6">
        <v>11.956521739130435</v>
      </c>
      <c r="X7" s="6">
        <v>88.043478260869563</v>
      </c>
      <c r="Y7" s="6">
        <v>0.79166666666666663</v>
      </c>
      <c r="Z7" s="6">
        <v>1.6166666666666667</v>
      </c>
      <c r="AA7" s="6">
        <v>7.4416666666666664</v>
      </c>
      <c r="AB7">
        <v>1</v>
      </c>
      <c r="AC7">
        <v>0</v>
      </c>
      <c r="AD7">
        <f t="shared" si="0"/>
        <v>0</v>
      </c>
    </row>
    <row r="8" spans="2:30" x14ac:dyDescent="0.2">
      <c r="D8">
        <f>SUM(D5:D7)</f>
        <v>14</v>
      </c>
      <c r="G8">
        <f>SUM(G5:G7)</f>
        <v>2</v>
      </c>
      <c r="J8">
        <f>SUM(J5:J7)</f>
        <v>102</v>
      </c>
      <c r="L8">
        <f>SUM(L5:L7)</f>
        <v>1</v>
      </c>
      <c r="M8">
        <f>SUM(M5:M7)</f>
        <v>368</v>
      </c>
      <c r="N8">
        <f>M8-(L8+J8)</f>
        <v>265</v>
      </c>
      <c r="O8" s="6">
        <f>((D8+G8)/N8)*100</f>
        <v>6.0377358490566042</v>
      </c>
      <c r="P8" s="6">
        <f>100-O8</f>
        <v>93.962264150943398</v>
      </c>
      <c r="Q8" s="6">
        <f>B5/120</f>
        <v>0.24166666666666667</v>
      </c>
      <c r="R8" s="6">
        <f>F5/120</f>
        <v>1.6833333333333333</v>
      </c>
      <c r="S8" s="6">
        <f>J6/120</f>
        <v>0.52500000000000002</v>
      </c>
      <c r="T8">
        <v>2</v>
      </c>
      <c r="U8">
        <v>1</v>
      </c>
      <c r="W8" s="6"/>
      <c r="X8" s="6">
        <v>0</v>
      </c>
      <c r="Y8" s="6" t="s">
        <v>23</v>
      </c>
      <c r="Z8" s="6">
        <v>8.3333333333333332E-3</v>
      </c>
      <c r="AA8" s="6"/>
      <c r="AB8">
        <v>1</v>
      </c>
      <c r="AC8">
        <v>0</v>
      </c>
      <c r="AD8">
        <f t="shared" si="0"/>
        <v>0</v>
      </c>
    </row>
    <row r="10" spans="2:30" s="1" customFormat="1" x14ac:dyDescent="0.2">
      <c r="B10" s="3" t="s">
        <v>15</v>
      </c>
      <c r="O10" s="8"/>
      <c r="P10" s="8"/>
      <c r="Q10" s="8"/>
      <c r="R10" s="8"/>
      <c r="S10" s="8"/>
    </row>
    <row r="11" spans="2:30" ht="64" x14ac:dyDescent="0.2">
      <c r="B11" s="10" t="s">
        <v>0</v>
      </c>
      <c r="C11" s="10"/>
      <c r="D11" s="10"/>
      <c r="E11" s="10"/>
      <c r="F11" s="10" t="s">
        <v>4</v>
      </c>
      <c r="G11" s="10"/>
      <c r="H11" s="10" t="s">
        <v>7</v>
      </c>
      <c r="I11" s="10"/>
      <c r="J11" s="10"/>
      <c r="K11" s="10" t="s">
        <v>8</v>
      </c>
      <c r="L11" s="10"/>
      <c r="M11" s="5" t="s">
        <v>12</v>
      </c>
      <c r="N11" s="5" t="s">
        <v>10</v>
      </c>
      <c r="O11" s="7" t="s">
        <v>11</v>
      </c>
      <c r="P11" s="7" t="s">
        <v>13</v>
      </c>
      <c r="Q11" s="7" t="s">
        <v>26</v>
      </c>
      <c r="R11" s="7" t="s">
        <v>19</v>
      </c>
      <c r="S11" s="7" t="s">
        <v>20</v>
      </c>
      <c r="T11" s="7" t="s">
        <v>21</v>
      </c>
      <c r="U11" s="7" t="s">
        <v>22</v>
      </c>
    </row>
    <row r="12" spans="2:30" x14ac:dyDescent="0.2">
      <c r="B12" s="2" t="s">
        <v>1</v>
      </c>
      <c r="C12" s="2" t="s">
        <v>2</v>
      </c>
      <c r="D12" s="2" t="s">
        <v>3</v>
      </c>
      <c r="E12" s="2" t="s">
        <v>25</v>
      </c>
      <c r="F12" s="2" t="s">
        <v>5</v>
      </c>
      <c r="G12" s="2" t="s">
        <v>6</v>
      </c>
      <c r="H12" s="2" t="s">
        <v>1</v>
      </c>
      <c r="I12" s="2" t="s">
        <v>2</v>
      </c>
      <c r="J12" s="2" t="s">
        <v>3</v>
      </c>
      <c r="K12" s="2" t="s">
        <v>5</v>
      </c>
      <c r="L12" s="2" t="s">
        <v>6</v>
      </c>
      <c r="M12" s="2" t="s">
        <v>9</v>
      </c>
    </row>
    <row r="13" spans="2:30" x14ac:dyDescent="0.2">
      <c r="B13">
        <v>48</v>
      </c>
      <c r="C13">
        <v>82</v>
      </c>
      <c r="D13">
        <f>(C13-B13)+1</f>
        <v>35</v>
      </c>
      <c r="E13">
        <f>D13/2</f>
        <v>17.5</v>
      </c>
      <c r="F13">
        <v>97</v>
      </c>
      <c r="G13">
        <v>1</v>
      </c>
      <c r="H13">
        <v>98</v>
      </c>
      <c r="I13">
        <v>109</v>
      </c>
      <c r="J13">
        <f>(I13-H13)+1</f>
        <v>12</v>
      </c>
      <c r="M13">
        <v>600</v>
      </c>
    </row>
    <row r="14" spans="2:30" x14ac:dyDescent="0.2">
      <c r="B14">
        <v>92</v>
      </c>
      <c r="C14">
        <v>96</v>
      </c>
      <c r="D14">
        <f>(C14-B14)+1</f>
        <v>5</v>
      </c>
      <c r="E14">
        <f t="shared" ref="E14:E22" si="3">D14/2</f>
        <v>2.5</v>
      </c>
      <c r="F14">
        <v>483</v>
      </c>
      <c r="G14">
        <v>1</v>
      </c>
      <c r="H14">
        <v>484</v>
      </c>
      <c r="I14">
        <v>600</v>
      </c>
      <c r="J14">
        <f>(I14-H14)+1</f>
        <v>117</v>
      </c>
    </row>
    <row r="15" spans="2:30" x14ac:dyDescent="0.2">
      <c r="B15">
        <v>119</v>
      </c>
      <c r="C15">
        <v>131</v>
      </c>
      <c r="D15">
        <f t="shared" ref="D15:D22" si="4">(C15-B15)+1</f>
        <v>13</v>
      </c>
      <c r="E15">
        <f t="shared" si="3"/>
        <v>6.5</v>
      </c>
    </row>
    <row r="16" spans="2:30" x14ac:dyDescent="0.2">
      <c r="B16">
        <v>159</v>
      </c>
      <c r="C16">
        <v>163</v>
      </c>
      <c r="D16">
        <f t="shared" si="4"/>
        <v>5</v>
      </c>
      <c r="E16">
        <f t="shared" si="3"/>
        <v>2.5</v>
      </c>
    </row>
    <row r="17" spans="2:21" x14ac:dyDescent="0.2">
      <c r="B17">
        <v>237</v>
      </c>
      <c r="C17">
        <v>240</v>
      </c>
      <c r="D17">
        <f t="shared" si="4"/>
        <v>4</v>
      </c>
      <c r="E17">
        <f t="shared" si="3"/>
        <v>2</v>
      </c>
    </row>
    <row r="18" spans="2:21" x14ac:dyDescent="0.2">
      <c r="B18">
        <v>277</v>
      </c>
      <c r="C18">
        <v>283</v>
      </c>
      <c r="D18">
        <f t="shared" si="4"/>
        <v>7</v>
      </c>
      <c r="E18">
        <f t="shared" si="3"/>
        <v>3.5</v>
      </c>
    </row>
    <row r="19" spans="2:21" x14ac:dyDescent="0.2">
      <c r="B19">
        <v>289</v>
      </c>
      <c r="C19">
        <v>300</v>
      </c>
      <c r="D19">
        <f t="shared" si="4"/>
        <v>12</v>
      </c>
      <c r="E19">
        <f t="shared" si="3"/>
        <v>6</v>
      </c>
    </row>
    <row r="20" spans="2:21" x14ac:dyDescent="0.2">
      <c r="B20">
        <v>358</v>
      </c>
      <c r="C20">
        <v>362</v>
      </c>
      <c r="D20">
        <f t="shared" si="4"/>
        <v>5</v>
      </c>
      <c r="E20">
        <f t="shared" si="3"/>
        <v>2.5</v>
      </c>
    </row>
    <row r="21" spans="2:21" x14ac:dyDescent="0.2">
      <c r="B21">
        <v>456</v>
      </c>
      <c r="C21">
        <v>460</v>
      </c>
      <c r="D21">
        <f t="shared" si="4"/>
        <v>5</v>
      </c>
      <c r="E21">
        <f t="shared" si="3"/>
        <v>2.5</v>
      </c>
    </row>
    <row r="22" spans="2:21" x14ac:dyDescent="0.2">
      <c r="B22">
        <v>478</v>
      </c>
      <c r="C22">
        <v>482</v>
      </c>
      <c r="D22">
        <f t="shared" si="4"/>
        <v>5</v>
      </c>
      <c r="E22">
        <f t="shared" si="3"/>
        <v>2.5</v>
      </c>
    </row>
    <row r="23" spans="2:21" x14ac:dyDescent="0.2">
      <c r="D23">
        <f>SUM(D13:D22)</f>
        <v>96</v>
      </c>
      <c r="G23">
        <f>SUM(G13:G22)</f>
        <v>2</v>
      </c>
      <c r="J23">
        <f>SUM(J13:J22)</f>
        <v>129</v>
      </c>
      <c r="M23">
        <f>SUM(M13:M22)</f>
        <v>600</v>
      </c>
      <c r="N23">
        <f>M23-(L23+J23)</f>
        <v>471</v>
      </c>
      <c r="O23" s="6">
        <f>((D23+G23)/N23)*100</f>
        <v>20.806794055201699</v>
      </c>
      <c r="P23" s="6">
        <f>100-O23</f>
        <v>79.193205944798308</v>
      </c>
      <c r="Q23" s="6">
        <f>B13/120</f>
        <v>0.4</v>
      </c>
      <c r="R23" s="6">
        <f>F13/120</f>
        <v>0.80833333333333335</v>
      </c>
      <c r="S23" s="6">
        <f>J14/120</f>
        <v>0.97499999999999998</v>
      </c>
      <c r="T23">
        <v>2</v>
      </c>
      <c r="U23">
        <v>1</v>
      </c>
    </row>
    <row r="25" spans="2:21" s="1" customFormat="1" x14ac:dyDescent="0.2">
      <c r="B25" s="3" t="s">
        <v>16</v>
      </c>
      <c r="O25" s="8"/>
      <c r="P25" s="8"/>
      <c r="Q25" s="8"/>
      <c r="R25" s="8"/>
      <c r="S25" s="8"/>
    </row>
    <row r="26" spans="2:21" ht="64" x14ac:dyDescent="0.2">
      <c r="B26" s="10" t="s">
        <v>0</v>
      </c>
      <c r="C26" s="10"/>
      <c r="D26" s="10"/>
      <c r="E26" s="10"/>
      <c r="F26" s="10" t="s">
        <v>4</v>
      </c>
      <c r="G26" s="10"/>
      <c r="H26" s="10" t="s">
        <v>7</v>
      </c>
      <c r="I26" s="10"/>
      <c r="J26" s="10"/>
      <c r="K26" s="10" t="s">
        <v>8</v>
      </c>
      <c r="L26" s="10"/>
      <c r="M26" s="5" t="s">
        <v>12</v>
      </c>
      <c r="N26" s="5" t="s">
        <v>10</v>
      </c>
      <c r="O26" s="7" t="s">
        <v>11</v>
      </c>
      <c r="P26" s="7" t="s">
        <v>13</v>
      </c>
      <c r="Q26" s="7" t="s">
        <v>26</v>
      </c>
      <c r="R26" s="7" t="s">
        <v>19</v>
      </c>
      <c r="S26" s="7" t="s">
        <v>20</v>
      </c>
      <c r="T26" s="7" t="s">
        <v>21</v>
      </c>
      <c r="U26" s="7" t="s">
        <v>22</v>
      </c>
    </row>
    <row r="27" spans="2:21" x14ac:dyDescent="0.2">
      <c r="B27" s="2" t="s">
        <v>1</v>
      </c>
      <c r="C27" s="2" t="s">
        <v>2</v>
      </c>
      <c r="D27" s="2" t="s">
        <v>3</v>
      </c>
      <c r="E27" s="2" t="s">
        <v>25</v>
      </c>
      <c r="F27" s="2" t="s">
        <v>5</v>
      </c>
      <c r="G27" s="2" t="s">
        <v>6</v>
      </c>
      <c r="H27" s="2" t="s">
        <v>1</v>
      </c>
      <c r="I27" s="2" t="s">
        <v>2</v>
      </c>
      <c r="J27" s="2" t="s">
        <v>3</v>
      </c>
      <c r="K27" s="2" t="s">
        <v>5</v>
      </c>
      <c r="L27" s="2" t="s">
        <v>6</v>
      </c>
      <c r="M27" s="2" t="s">
        <v>9</v>
      </c>
    </row>
    <row r="28" spans="2:21" x14ac:dyDescent="0.2">
      <c r="B28" s="2">
        <v>65</v>
      </c>
      <c r="C28" s="2">
        <v>87</v>
      </c>
      <c r="D28">
        <f>(C28-B28)+1</f>
        <v>23</v>
      </c>
      <c r="E28">
        <f>D28/2</f>
        <v>11.5</v>
      </c>
      <c r="F28" s="2">
        <v>88</v>
      </c>
      <c r="G28" s="2">
        <v>1</v>
      </c>
      <c r="H28" s="2">
        <v>89</v>
      </c>
      <c r="I28" s="2">
        <v>549</v>
      </c>
      <c r="J28">
        <f>(I28-H28)+1</f>
        <v>461</v>
      </c>
      <c r="K28" s="2"/>
      <c r="L28" s="2"/>
      <c r="M28" s="2">
        <v>600</v>
      </c>
    </row>
    <row r="29" spans="2:21" x14ac:dyDescent="0.2">
      <c r="B29" s="2">
        <v>391</v>
      </c>
      <c r="C29" s="2">
        <v>405</v>
      </c>
      <c r="D29">
        <f>(C29-B29)+1</f>
        <v>15</v>
      </c>
      <c r="E29">
        <f>D29/2</f>
        <v>7.5</v>
      </c>
    </row>
    <row r="30" spans="2:21" x14ac:dyDescent="0.2">
      <c r="B30" s="2"/>
      <c r="C30" s="2"/>
      <c r="D30">
        <f>SUM(D28:D29)</f>
        <v>38</v>
      </c>
      <c r="G30">
        <f>SUM(G28:G29)</f>
        <v>1</v>
      </c>
      <c r="J30">
        <f>SUM(J28:J29)</f>
        <v>461</v>
      </c>
      <c r="M30">
        <f>SUM(M28:M29)</f>
        <v>600</v>
      </c>
      <c r="N30">
        <f>M30-(L30+J30)</f>
        <v>139</v>
      </c>
      <c r="O30" s="6">
        <f>((D30+G30)/N30)*100</f>
        <v>28.057553956834528</v>
      </c>
      <c r="P30" s="6">
        <f>100-O30</f>
        <v>71.942446043165475</v>
      </c>
      <c r="Q30" s="6">
        <f>B28/120</f>
        <v>0.54166666666666663</v>
      </c>
      <c r="R30" s="6">
        <f>F28/120</f>
        <v>0.73333333333333328</v>
      </c>
      <c r="S30" s="6" t="s">
        <v>23</v>
      </c>
      <c r="T30">
        <v>1</v>
      </c>
      <c r="U30">
        <v>1</v>
      </c>
    </row>
    <row r="31" spans="2:21" x14ac:dyDescent="0.2">
      <c r="B31" s="2"/>
      <c r="C31" s="2"/>
    </row>
    <row r="32" spans="2:21" s="1" customFormat="1" x14ac:dyDescent="0.2">
      <c r="B32" s="3" t="s">
        <v>17</v>
      </c>
      <c r="O32" s="8"/>
      <c r="P32" s="8"/>
      <c r="Q32" s="8"/>
      <c r="R32" s="8"/>
      <c r="S32" s="8"/>
    </row>
    <row r="33" spans="2:21" ht="64" x14ac:dyDescent="0.2">
      <c r="B33" s="10" t="s">
        <v>0</v>
      </c>
      <c r="C33" s="10"/>
      <c r="D33" s="10"/>
      <c r="E33" s="10"/>
      <c r="F33" s="10" t="s">
        <v>4</v>
      </c>
      <c r="G33" s="10"/>
      <c r="H33" s="10" t="s">
        <v>7</v>
      </c>
      <c r="I33" s="10"/>
      <c r="J33" s="10"/>
      <c r="K33" s="10" t="s">
        <v>8</v>
      </c>
      <c r="L33" s="10"/>
      <c r="M33" s="5" t="s">
        <v>12</v>
      </c>
      <c r="N33" s="5" t="s">
        <v>10</v>
      </c>
      <c r="O33" s="7" t="s">
        <v>11</v>
      </c>
      <c r="P33" s="7" t="s">
        <v>13</v>
      </c>
      <c r="Q33" s="7" t="s">
        <v>26</v>
      </c>
      <c r="R33" s="7" t="s">
        <v>19</v>
      </c>
      <c r="S33" s="7" t="s">
        <v>20</v>
      </c>
      <c r="T33" s="7" t="s">
        <v>21</v>
      </c>
      <c r="U33" s="7" t="s">
        <v>22</v>
      </c>
    </row>
    <row r="34" spans="2:21" x14ac:dyDescent="0.2">
      <c r="B34" s="2" t="s">
        <v>1</v>
      </c>
      <c r="C34" s="2" t="s">
        <v>2</v>
      </c>
      <c r="D34" s="2" t="s">
        <v>3</v>
      </c>
      <c r="E34" s="2" t="s">
        <v>25</v>
      </c>
      <c r="F34" s="2" t="s">
        <v>5</v>
      </c>
      <c r="G34" s="2" t="s">
        <v>6</v>
      </c>
      <c r="H34" s="2" t="s">
        <v>1</v>
      </c>
      <c r="I34" s="2" t="s">
        <v>2</v>
      </c>
      <c r="J34" s="2" t="s">
        <v>3</v>
      </c>
      <c r="K34" s="2" t="s">
        <v>5</v>
      </c>
      <c r="L34" s="2" t="s">
        <v>6</v>
      </c>
      <c r="M34" s="2" t="s">
        <v>9</v>
      </c>
    </row>
    <row r="35" spans="2:21" x14ac:dyDescent="0.2">
      <c r="B35">
        <v>95</v>
      </c>
      <c r="C35">
        <v>99</v>
      </c>
      <c r="D35">
        <f>(C35-B35)+1</f>
        <v>5</v>
      </c>
      <c r="E35">
        <f>D35/2</f>
        <v>2.5</v>
      </c>
      <c r="F35">
        <v>194</v>
      </c>
      <c r="G35">
        <v>1</v>
      </c>
      <c r="H35">
        <v>185</v>
      </c>
      <c r="I35">
        <v>1077</v>
      </c>
      <c r="J35">
        <f>(I35-H35)+1</f>
        <v>893</v>
      </c>
      <c r="K35">
        <v>1078</v>
      </c>
      <c r="L35">
        <v>1</v>
      </c>
      <c r="M35">
        <v>1078</v>
      </c>
    </row>
    <row r="36" spans="2:21" x14ac:dyDescent="0.2">
      <c r="B36">
        <v>111</v>
      </c>
      <c r="C36">
        <v>115</v>
      </c>
      <c r="D36">
        <f t="shared" ref="D36:D37" si="5">(C36-B36)+1</f>
        <v>5</v>
      </c>
      <c r="E36">
        <f t="shared" ref="E36:E37" si="6">D36/2</f>
        <v>2.5</v>
      </c>
    </row>
    <row r="37" spans="2:21" x14ac:dyDescent="0.2">
      <c r="B37">
        <v>183</v>
      </c>
      <c r="C37">
        <v>193</v>
      </c>
      <c r="D37">
        <f t="shared" si="5"/>
        <v>11</v>
      </c>
      <c r="E37">
        <f t="shared" si="6"/>
        <v>5.5</v>
      </c>
    </row>
    <row r="38" spans="2:21" x14ac:dyDescent="0.2">
      <c r="D38">
        <f>SUM(D35:D37)</f>
        <v>21</v>
      </c>
      <c r="G38">
        <f>SUM(G35:G37)</f>
        <v>1</v>
      </c>
      <c r="J38">
        <f>SUM(J35:J37)</f>
        <v>893</v>
      </c>
      <c r="L38">
        <f>SUM(L35:L37)</f>
        <v>1</v>
      </c>
      <c r="M38">
        <f>SUM(M35:M37)</f>
        <v>1078</v>
      </c>
      <c r="N38">
        <f>M38-(L38+J38)</f>
        <v>184</v>
      </c>
      <c r="O38" s="6">
        <f>((D38+G38)/N38)*100</f>
        <v>11.956521739130435</v>
      </c>
      <c r="P38" s="6">
        <f>100-O38</f>
        <v>88.043478260869563</v>
      </c>
      <c r="Q38" s="6">
        <f>B35/120</f>
        <v>0.79166666666666663</v>
      </c>
      <c r="R38" s="6">
        <f>F35/120</f>
        <v>1.6166666666666667</v>
      </c>
      <c r="S38" s="6">
        <f>J35/120</f>
        <v>7.4416666666666664</v>
      </c>
      <c r="T38">
        <v>1</v>
      </c>
      <c r="U38">
        <v>0</v>
      </c>
    </row>
    <row r="40" spans="2:21" s="1" customFormat="1" x14ac:dyDescent="0.2">
      <c r="B40" s="3" t="s">
        <v>18</v>
      </c>
      <c r="O40" s="8"/>
      <c r="P40" s="8"/>
      <c r="Q40" s="8"/>
      <c r="R40" s="8"/>
      <c r="S40" s="8"/>
    </row>
    <row r="41" spans="2:21" ht="64" x14ac:dyDescent="0.2">
      <c r="B41" s="10" t="s">
        <v>0</v>
      </c>
      <c r="C41" s="10"/>
      <c r="D41" s="10"/>
      <c r="E41" s="10"/>
      <c r="F41" s="10" t="s">
        <v>4</v>
      </c>
      <c r="G41" s="10"/>
      <c r="H41" s="10" t="s">
        <v>7</v>
      </c>
      <c r="I41" s="10"/>
      <c r="J41" s="10"/>
      <c r="K41" s="10" t="s">
        <v>8</v>
      </c>
      <c r="L41" s="10"/>
      <c r="M41" s="5" t="s">
        <v>12</v>
      </c>
      <c r="N41" s="5" t="s">
        <v>10</v>
      </c>
      <c r="O41" s="7" t="s">
        <v>11</v>
      </c>
      <c r="P41" s="7" t="s">
        <v>13</v>
      </c>
      <c r="Q41" s="7" t="s">
        <v>26</v>
      </c>
      <c r="R41" s="7" t="s">
        <v>19</v>
      </c>
      <c r="S41" s="7" t="s">
        <v>20</v>
      </c>
      <c r="T41" s="7" t="s">
        <v>21</v>
      </c>
      <c r="U41" s="7" t="s">
        <v>22</v>
      </c>
    </row>
    <row r="42" spans="2:21" x14ac:dyDescent="0.2">
      <c r="B42" s="2" t="s">
        <v>1</v>
      </c>
      <c r="C42" s="2" t="s">
        <v>2</v>
      </c>
      <c r="D42" s="2" t="s">
        <v>3</v>
      </c>
      <c r="E42" s="2"/>
      <c r="F42" s="2" t="s">
        <v>5</v>
      </c>
      <c r="G42" s="2" t="s">
        <v>6</v>
      </c>
      <c r="H42" s="2" t="s">
        <v>1</v>
      </c>
      <c r="I42" s="2" t="s">
        <v>2</v>
      </c>
      <c r="J42" s="2" t="s">
        <v>3</v>
      </c>
      <c r="K42" s="2" t="s">
        <v>5</v>
      </c>
      <c r="L42" s="2" t="s">
        <v>6</v>
      </c>
      <c r="M42" s="2" t="s">
        <v>9</v>
      </c>
    </row>
    <row r="43" spans="2:21" x14ac:dyDescent="0.2">
      <c r="F43">
        <v>1</v>
      </c>
      <c r="G43">
        <v>1</v>
      </c>
      <c r="H43">
        <v>2</v>
      </c>
      <c r="I43">
        <v>600</v>
      </c>
      <c r="J43">
        <f>(I43-H43)+1</f>
        <v>599</v>
      </c>
      <c r="M43">
        <v>600</v>
      </c>
      <c r="N43">
        <f>M43-(L43+J43)</f>
        <v>1</v>
      </c>
      <c r="O43" s="6">
        <f>((D43+G43)/N43)*100</f>
        <v>100</v>
      </c>
      <c r="P43" s="6">
        <f>100-O43</f>
        <v>0</v>
      </c>
      <c r="Q43" s="6" t="s">
        <v>23</v>
      </c>
      <c r="R43" s="6">
        <f>F43/120</f>
        <v>8.3333333333333332E-3</v>
      </c>
      <c r="T43">
        <v>1</v>
      </c>
      <c r="U43">
        <v>0</v>
      </c>
    </row>
    <row r="47" spans="2:21" x14ac:dyDescent="0.2">
      <c r="M47" s="4"/>
    </row>
  </sheetData>
  <mergeCells count="20">
    <mergeCell ref="K3:L3"/>
    <mergeCell ref="F11:G11"/>
    <mergeCell ref="H11:J11"/>
    <mergeCell ref="K11:L11"/>
    <mergeCell ref="B3:E3"/>
    <mergeCell ref="B11:E11"/>
    <mergeCell ref="F41:G41"/>
    <mergeCell ref="H41:J41"/>
    <mergeCell ref="K41:L41"/>
    <mergeCell ref="F26:G26"/>
    <mergeCell ref="H26:J26"/>
    <mergeCell ref="K26:L26"/>
    <mergeCell ref="F33:G33"/>
    <mergeCell ref="H33:J33"/>
    <mergeCell ref="K33:L33"/>
    <mergeCell ref="B26:E26"/>
    <mergeCell ref="B33:E33"/>
    <mergeCell ref="B41:E41"/>
    <mergeCell ref="F3:G3"/>
    <mergeCell ref="H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2024-11-19T03:06:57Z</dcterms:modified>
</cp:coreProperties>
</file>