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Writing/2024/Manuscripts/Patel et al, 2024b - Submission 2024-10-31/Figures/Main Figures/Figure 6/Excel data sheets/07252023 Ex227/07252023 Ex227 Batch 1/"/>
    </mc:Choice>
  </mc:AlternateContent>
  <xr:revisionPtr revIDLastSave="0" documentId="13_ncr:1_{E6709DC0-9100-8546-B6B2-B08F063590F3}" xr6:coauthVersionLast="47" xr6:coauthVersionMax="47" xr10:uidLastSave="{00000000-0000-0000-0000-000000000000}"/>
  <bookViews>
    <workbookView xWindow="0" yWindow="500" windowWidth="28800" windowHeight="16300" xr2:uid="{E8647115-4527-472B-9C5C-A7FAAB6ACF7F}"/>
  </bookViews>
  <sheets>
    <sheet name="Behaviors - 2 f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4" i="1" l="1"/>
  <c r="E17" i="1"/>
  <c r="E18" i="1"/>
  <c r="Q31" i="1"/>
  <c r="M31" i="1"/>
  <c r="N31" i="1" s="1"/>
  <c r="D30" i="1"/>
  <c r="D29" i="1"/>
  <c r="E29" i="1" s="1"/>
  <c r="V24" i="1"/>
  <c r="R24" i="1"/>
  <c r="Q24" i="1"/>
  <c r="J24" i="1"/>
  <c r="S24" i="1" s="1"/>
  <c r="D24" i="1"/>
  <c r="E24" i="1" s="1"/>
  <c r="V19" i="1"/>
  <c r="R19" i="1"/>
  <c r="Q19" i="1"/>
  <c r="M19" i="1"/>
  <c r="L19" i="1"/>
  <c r="J15" i="1"/>
  <c r="G19" i="1"/>
  <c r="D18" i="1"/>
  <c r="D17" i="1"/>
  <c r="D15" i="1"/>
  <c r="E15" i="1" s="1"/>
  <c r="D16" i="1"/>
  <c r="E16" i="1" s="1"/>
  <c r="J14" i="1"/>
  <c r="D14" i="1"/>
  <c r="D13" i="1"/>
  <c r="E13" i="1" s="1"/>
  <c r="J13" i="1"/>
  <c r="V8" i="1"/>
  <c r="R8" i="1"/>
  <c r="Q8" i="1"/>
  <c r="M8" i="1"/>
  <c r="L8" i="1"/>
  <c r="J5" i="1"/>
  <c r="S8" i="1" s="1"/>
  <c r="G8" i="1"/>
  <c r="D6" i="1"/>
  <c r="E6" i="1" s="1"/>
  <c r="D7" i="1"/>
  <c r="E7" i="1" s="1"/>
  <c r="D5" i="1"/>
  <c r="E5" i="1" s="1"/>
  <c r="D31" i="1" l="1"/>
  <c r="O31" i="1"/>
  <c r="P31" i="1" s="1"/>
  <c r="E30" i="1"/>
  <c r="N24" i="1"/>
  <c r="O24" i="1" s="1"/>
  <c r="P24" i="1" s="1"/>
  <c r="J19" i="1"/>
  <c r="N19" i="1" s="1"/>
  <c r="D8" i="1"/>
  <c r="D19" i="1"/>
  <c r="S19" i="1"/>
  <c r="J8" i="1"/>
  <c r="N8" i="1" s="1"/>
  <c r="O19" i="1" l="1"/>
  <c r="P19" i="1" s="1"/>
  <c r="O8" i="1"/>
  <c r="P8" i="1" s="1"/>
</calcChain>
</file>

<file path=xl/sharedStrings.xml><?xml version="1.0" encoding="utf-8"?>
<sst xmlns="http://schemas.openxmlformats.org/spreadsheetml/2006/main" count="125" uniqueCount="27">
  <si>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</si>
  <si>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</si>
  <si>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</si>
  <si>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</si>
  <si>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</si>
  <si>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</si>
  <si>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</si>
  <si>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</si>
  <si>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</si>
  <si>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</si>
  <si>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Frames 
on skin</t>
  </si>
  <si>
    <t>Proportion of frames on skin 
spent pushing or puncturing</t>
  </si>
  <si>
    <t>Total Frames
(placement on skin to penetration/end)</t>
  </si>
  <si>
    <t>Proportion of frames on skin 
spent crawling</t>
  </si>
  <si>
    <t>Worm 1</t>
  </si>
  <si>
    <t>Worm 2</t>
  </si>
  <si>
    <t>Worm 3</t>
  </si>
  <si>
    <t>Worm 4</t>
  </si>
  <si>
    <t>Time to first puncture</t>
  </si>
  <si>
    <t>Time to successful completion</t>
  </si>
  <si>
    <t>Total number of attempts</t>
  </si>
  <si>
    <t>Number of aborted attempts</t>
  </si>
  <si>
    <t>Proportion of aborted attempts</t>
  </si>
  <si>
    <t>\</t>
  </si>
  <si>
    <t>N/A</t>
  </si>
  <si>
    <t>Bout size</t>
  </si>
  <si>
    <t>Time to first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</si>
</sst>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659D-0D76-4DD9-9152-499A8BA280C2}">
  <dimension ref="B1:AE31"/>
  <sheetViews>
    <sheetView tabSelected="1" topLeftCell="K1" zoomScale="73" workbookViewId="0">
      <selection activeCell="AE4" sqref="AE4:AE6"/>
    </sheetView>
  </sheetViews>
  <sheetFormatPr baseColWidth="10" defaultColWidth="8.83203125" defaultRowHeight="15" x14ac:dyDescent="0.2"/>
  <cols>
    <col min="1" max="1" width="1.83203125" customWidth="1"/>
    <col min="2" max="2" width="11.33203125" customWidth="1"/>
    <col min="3" max="3" width="10" bestFit="1" customWidth="1"/>
    <col min="4" max="4" width="11" bestFit="1" customWidth="1"/>
    <col min="5" max="5" width="11" customWidth="1"/>
    <col min="6" max="6" width="12.5" bestFit="1" customWidth="1"/>
    <col min="8" max="8" width="11.33203125" customWidth="1"/>
    <col min="9" max="9" width="10" bestFit="1" customWidth="1"/>
    <col min="10" max="10" width="11" bestFit="1" customWidth="1"/>
    <col min="11" max="11" width="12.5" bestFit="1" customWidth="1"/>
    <col min="13" max="13" width="40.6640625" bestFit="1" customWidth="1"/>
    <col min="15" max="15" width="34.5" style="5" customWidth="1"/>
    <col min="16" max="16" width="20.5" style="5" customWidth="1"/>
    <col min="17" max="17" width="8.83203125" style="5"/>
    <col min="18" max="18" width="14.1640625" style="5" customWidth="1"/>
    <col min="19" max="19" width="14.33203125" style="5" customWidth="1"/>
    <col min="22" max="22" width="9.83203125" style="8" customWidth="1"/>
    <col min="24" max="24" width="11.6640625" customWidth="1"/>
    <col min="25" max="25" width="13.33203125" customWidth="1"/>
    <col min="28" max="28" width="12.5" customWidth="1"/>
    <col min="31" max="31" width="10.83203125" customWidth="1"/>
  </cols>
  <sheetData>
    <row r="1" spans="2:31" ht="6" customHeight="1" x14ac:dyDescent="0.2"/>
    <row r="2" spans="2:31" s="1" customFormat="1" x14ac:dyDescent="0.2">
      <c r="B2" s="3" t="s">
        <v>14</v>
      </c>
      <c r="O2" s="7"/>
      <c r="P2" s="7"/>
      <c r="Q2" s="7"/>
      <c r="R2" s="7"/>
      <c r="S2" s="7"/>
      <c r="V2" s="9"/>
    </row>
    <row r="3" spans="2:31" ht="96" x14ac:dyDescent="0.2">
      <c r="B3" s="11" t="s">
        <v>0</v>
      </c>
      <c r="C3" s="11"/>
      <c r="D3" s="11"/>
      <c r="E3" s="11"/>
      <c r="F3" s="11" t="s">
        <v>4</v>
      </c>
      <c r="G3" s="11"/>
      <c r="H3" s="11" t="s">
        <v>7</v>
      </c>
      <c r="I3" s="11"/>
      <c r="J3" s="11"/>
      <c r="K3" s="11" t="s">
        <v>8</v>
      </c>
      <c r="L3" s="11"/>
      <c r="M3" s="4" t="s">
        <v>12</v>
      </c>
      <c r="N3" s="4" t="s">
        <v>10</v>
      </c>
      <c r="O3" s="6" t="s">
        <v>11</v>
      </c>
      <c r="P3" s="6" t="s">
        <v>13</v>
      </c>
      <c r="Q3" s="6" t="s">
        <v>26</v>
      </c>
      <c r="R3" s="6" t="s">
        <v>18</v>
      </c>
      <c r="S3" s="6" t="s">
        <v>19</v>
      </c>
      <c r="T3" s="6" t="s">
        <v>20</v>
      </c>
      <c r="U3" s="6" t="s">
        <v>21</v>
      </c>
      <c r="V3" s="10" t="s">
        <v>22</v>
      </c>
      <c r="X3" s="6" t="s">
        <v>11</v>
      </c>
      <c r="Y3" s="6" t="s">
        <v>13</v>
      </c>
      <c r="Z3" s="6" t="s">
        <v>26</v>
      </c>
      <c r="AA3" s="6" t="s">
        <v>18</v>
      </c>
      <c r="AB3" s="6" t="s">
        <v>19</v>
      </c>
      <c r="AC3" s="6" t="s">
        <v>20</v>
      </c>
      <c r="AD3" s="6" t="s">
        <v>21</v>
      </c>
      <c r="AE3" s="6" t="s">
        <v>22</v>
      </c>
    </row>
    <row r="4" spans="2:31" x14ac:dyDescent="0.2">
      <c r="B4" s="2" t="s">
        <v>1</v>
      </c>
      <c r="C4" s="2" t="s">
        <v>2</v>
      </c>
      <c r="D4" s="2" t="s">
        <v>3</v>
      </c>
      <c r="E4" s="2" t="s">
        <v>25</v>
      </c>
      <c r="F4" s="2" t="s">
        <v>5</v>
      </c>
      <c r="G4" s="2" t="s">
        <v>6</v>
      </c>
      <c r="H4" s="2" t="s">
        <v>1</v>
      </c>
      <c r="I4" s="2" t="s">
        <v>2</v>
      </c>
      <c r="J4" s="2" t="s">
        <v>3</v>
      </c>
      <c r="K4" s="2" t="s">
        <v>5</v>
      </c>
      <c r="L4" s="2" t="s">
        <v>6</v>
      </c>
      <c r="M4" s="2" t="s">
        <v>9</v>
      </c>
      <c r="X4" s="5">
        <v>3.4220532319391634</v>
      </c>
      <c r="Y4" s="5">
        <v>96.577946768060841</v>
      </c>
      <c r="Z4" s="5">
        <v>1.1000000000000001</v>
      </c>
      <c r="AA4" s="5">
        <v>2.1916666666666669</v>
      </c>
      <c r="AB4" s="5">
        <v>0.67500000000000004</v>
      </c>
      <c r="AC4">
        <v>1</v>
      </c>
      <c r="AD4">
        <v>0</v>
      </c>
      <c r="AE4" s="8">
        <v>0</v>
      </c>
    </row>
    <row r="5" spans="2:31" x14ac:dyDescent="0.2">
      <c r="B5">
        <v>132</v>
      </c>
      <c r="C5">
        <v>134</v>
      </c>
      <c r="D5">
        <f>(C5-B5)+1</f>
        <v>3</v>
      </c>
      <c r="E5">
        <f>D5/2</f>
        <v>1.5</v>
      </c>
      <c r="F5">
        <v>263</v>
      </c>
      <c r="G5">
        <v>1</v>
      </c>
      <c r="H5">
        <v>264</v>
      </c>
      <c r="I5">
        <v>344</v>
      </c>
      <c r="J5">
        <f>(I5-H5)+1</f>
        <v>81</v>
      </c>
      <c r="K5">
        <v>345</v>
      </c>
      <c r="L5">
        <v>1</v>
      </c>
      <c r="M5">
        <v>345</v>
      </c>
      <c r="X5" s="5">
        <v>8.8825214899713476</v>
      </c>
      <c r="Y5" s="5">
        <v>91.117478510028647</v>
      </c>
      <c r="Z5" s="5">
        <v>1.05</v>
      </c>
      <c r="AA5" s="5">
        <v>2</v>
      </c>
      <c r="AB5" s="5">
        <v>1.8416666666666666</v>
      </c>
      <c r="AC5">
        <v>3</v>
      </c>
      <c r="AD5">
        <v>2</v>
      </c>
      <c r="AE5" s="8">
        <v>66.666666666666657</v>
      </c>
    </row>
    <row r="6" spans="2:31" x14ac:dyDescent="0.2">
      <c r="B6">
        <v>211</v>
      </c>
      <c r="C6">
        <v>212</v>
      </c>
      <c r="D6">
        <f t="shared" ref="D6:D7" si="0">(C6-B6)+1</f>
        <v>2</v>
      </c>
      <c r="E6">
        <f t="shared" ref="E6:E7" si="1">D6/2</f>
        <v>1</v>
      </c>
      <c r="X6" s="5">
        <v>0.40650406504065045</v>
      </c>
      <c r="Y6" s="5">
        <v>99.59349593495935</v>
      </c>
      <c r="Z6" s="5">
        <v>4.0916666666666668</v>
      </c>
      <c r="AA6" s="5">
        <v>4.0999999999999996</v>
      </c>
      <c r="AB6" s="5">
        <v>0.9</v>
      </c>
      <c r="AC6">
        <v>1</v>
      </c>
      <c r="AD6">
        <v>0</v>
      </c>
      <c r="AE6" s="8">
        <v>0</v>
      </c>
    </row>
    <row r="7" spans="2:31" x14ac:dyDescent="0.2">
      <c r="B7">
        <v>260</v>
      </c>
      <c r="C7">
        <v>262</v>
      </c>
      <c r="D7">
        <f t="shared" si="0"/>
        <v>3</v>
      </c>
      <c r="E7">
        <f t="shared" si="1"/>
        <v>1.5</v>
      </c>
      <c r="X7" s="5">
        <v>1.3333333333333335</v>
      </c>
      <c r="Y7" s="5">
        <v>98.666666666666671</v>
      </c>
      <c r="Z7" s="5">
        <v>4.3083333333333336</v>
      </c>
      <c r="AA7" s="5" t="s">
        <v>24</v>
      </c>
      <c r="AB7" s="5" t="s">
        <v>24</v>
      </c>
      <c r="AC7">
        <v>0</v>
      </c>
      <c r="AD7" t="s">
        <v>24</v>
      </c>
      <c r="AE7" s="8" t="s">
        <v>24</v>
      </c>
    </row>
    <row r="8" spans="2:31" x14ac:dyDescent="0.2">
      <c r="D8">
        <f>SUM(D5:D7)</f>
        <v>8</v>
      </c>
      <c r="G8">
        <f>SUM(G5:G7)</f>
        <v>1</v>
      </c>
      <c r="J8">
        <f>SUM(J5:J7)</f>
        <v>81</v>
      </c>
      <c r="L8">
        <f>SUM(L5:L7)</f>
        <v>1</v>
      </c>
      <c r="M8">
        <f>SUM(M5:M7)</f>
        <v>345</v>
      </c>
      <c r="N8">
        <f>M8-(J8+L8)</f>
        <v>263</v>
      </c>
      <c r="O8" s="5">
        <f>((D8+G8)/N8)*100</f>
        <v>3.4220532319391634</v>
      </c>
      <c r="P8" s="5">
        <f>100-O8</f>
        <v>96.577946768060841</v>
      </c>
      <c r="Q8" s="5">
        <f>B5/120</f>
        <v>1.1000000000000001</v>
      </c>
      <c r="R8" s="5">
        <f>F5/120</f>
        <v>2.1916666666666669</v>
      </c>
      <c r="S8" s="5">
        <f>J5/120</f>
        <v>0.67500000000000004</v>
      </c>
      <c r="T8">
        <v>1</v>
      </c>
      <c r="U8">
        <v>0</v>
      </c>
      <c r="V8" s="8">
        <f>(U8/T8)*100</f>
        <v>0</v>
      </c>
    </row>
    <row r="10" spans="2:31" s="1" customFormat="1" x14ac:dyDescent="0.2">
      <c r="B10" s="3" t="s">
        <v>15</v>
      </c>
      <c r="O10" s="7"/>
      <c r="P10" s="7"/>
      <c r="Q10" s="7"/>
      <c r="R10" s="7"/>
      <c r="S10" s="7"/>
      <c r="V10" s="9"/>
      <c r="X10" s="1" t="s">
        <v>23</v>
      </c>
    </row>
    <row r="11" spans="2:31" ht="64" x14ac:dyDescent="0.2">
      <c r="B11" s="11" t="s">
        <v>0</v>
      </c>
      <c r="C11" s="11"/>
      <c r="D11" s="11"/>
      <c r="E11" s="11"/>
      <c r="F11" s="11" t="s">
        <v>4</v>
      </c>
      <c r="G11" s="11"/>
      <c r="H11" s="11" t="s">
        <v>7</v>
      </c>
      <c r="I11" s="11"/>
      <c r="J11" s="11"/>
      <c r="K11" s="11" t="s">
        <v>8</v>
      </c>
      <c r="L11" s="11"/>
      <c r="M11" s="4" t="s">
        <v>12</v>
      </c>
      <c r="N11" s="4" t="s">
        <v>10</v>
      </c>
      <c r="O11" s="6" t="s">
        <v>11</v>
      </c>
      <c r="P11" s="6" t="s">
        <v>13</v>
      </c>
      <c r="Q11" s="6" t="s">
        <v>26</v>
      </c>
      <c r="R11" s="6" t="s">
        <v>18</v>
      </c>
      <c r="S11" s="6" t="s">
        <v>19</v>
      </c>
      <c r="T11" s="6" t="s">
        <v>20</v>
      </c>
      <c r="U11" s="6" t="s">
        <v>21</v>
      </c>
      <c r="V11" s="10" t="s">
        <v>22</v>
      </c>
    </row>
    <row r="12" spans="2:31" x14ac:dyDescent="0.2">
      <c r="B12" s="2" t="s">
        <v>1</v>
      </c>
      <c r="C12" s="2" t="s">
        <v>2</v>
      </c>
      <c r="D12" s="2" t="s">
        <v>3</v>
      </c>
      <c r="E12" s="2" t="s">
        <v>25</v>
      </c>
      <c r="F12" s="2" t="s">
        <v>5</v>
      </c>
      <c r="G12" s="2" t="s">
        <v>6</v>
      </c>
      <c r="H12" s="2" t="s">
        <v>1</v>
      </c>
      <c r="I12" s="2" t="s">
        <v>2</v>
      </c>
      <c r="J12" s="2" t="s">
        <v>3</v>
      </c>
      <c r="K12" s="2" t="s">
        <v>5</v>
      </c>
      <c r="L12" s="2" t="s">
        <v>6</v>
      </c>
      <c r="M12" s="2" t="s">
        <v>9</v>
      </c>
    </row>
    <row r="13" spans="2:31" x14ac:dyDescent="0.2">
      <c r="B13">
        <v>126</v>
      </c>
      <c r="C13">
        <v>130</v>
      </c>
      <c r="D13">
        <f>(C13-B13)+1</f>
        <v>5</v>
      </c>
      <c r="E13">
        <f>D13/2</f>
        <v>2.5</v>
      </c>
      <c r="F13">
        <v>240</v>
      </c>
      <c r="G13">
        <v>1</v>
      </c>
      <c r="H13">
        <v>241</v>
      </c>
      <c r="I13">
        <v>253</v>
      </c>
      <c r="J13">
        <f>(I13-H13)+1</f>
        <v>13</v>
      </c>
      <c r="M13">
        <v>600</v>
      </c>
    </row>
    <row r="14" spans="2:31" x14ac:dyDescent="0.2">
      <c r="B14">
        <v>208</v>
      </c>
      <c r="C14">
        <v>208</v>
      </c>
      <c r="D14">
        <f>(C14-B14)+1</f>
        <v>1</v>
      </c>
      <c r="E14">
        <f t="shared" ref="E14:E18" si="2">D14/2</f>
        <v>0.5</v>
      </c>
      <c r="F14">
        <v>324</v>
      </c>
      <c r="G14">
        <v>1</v>
      </c>
      <c r="H14">
        <v>325</v>
      </c>
      <c r="I14">
        <v>341</v>
      </c>
      <c r="J14">
        <f>(I14-H14)+1</f>
        <v>17</v>
      </c>
    </row>
    <row r="15" spans="2:31" x14ac:dyDescent="0.2">
      <c r="B15">
        <v>265</v>
      </c>
      <c r="C15">
        <v>265</v>
      </c>
      <c r="D15">
        <f t="shared" ref="D15:D18" si="3">(C15-B15)+1</f>
        <v>1</v>
      </c>
      <c r="E15">
        <f t="shared" si="2"/>
        <v>0.5</v>
      </c>
      <c r="F15">
        <v>379</v>
      </c>
      <c r="G15">
        <v>1</v>
      </c>
      <c r="H15">
        <v>380</v>
      </c>
      <c r="I15">
        <v>600</v>
      </c>
      <c r="J15">
        <f>(I15-H15)+1</f>
        <v>221</v>
      </c>
    </row>
    <row r="16" spans="2:31" x14ac:dyDescent="0.2">
      <c r="B16">
        <v>304</v>
      </c>
      <c r="C16">
        <v>312</v>
      </c>
      <c r="D16">
        <f t="shared" si="3"/>
        <v>9</v>
      </c>
      <c r="E16">
        <f t="shared" si="2"/>
        <v>4.5</v>
      </c>
    </row>
    <row r="17" spans="2:22" x14ac:dyDescent="0.2">
      <c r="B17">
        <v>351</v>
      </c>
      <c r="C17">
        <v>355</v>
      </c>
      <c r="D17">
        <f t="shared" si="3"/>
        <v>5</v>
      </c>
      <c r="E17">
        <f t="shared" si="2"/>
        <v>2.5</v>
      </c>
    </row>
    <row r="18" spans="2:22" x14ac:dyDescent="0.2">
      <c r="B18">
        <v>372</v>
      </c>
      <c r="C18">
        <v>378</v>
      </c>
      <c r="D18">
        <f t="shared" si="3"/>
        <v>7</v>
      </c>
      <c r="E18">
        <f t="shared" si="2"/>
        <v>3.5</v>
      </c>
    </row>
    <row r="19" spans="2:22" x14ac:dyDescent="0.2">
      <c r="D19">
        <f>SUM(D13:D18)</f>
        <v>28</v>
      </c>
      <c r="G19">
        <f>SUM(G13:G18)</f>
        <v>3</v>
      </c>
      <c r="J19">
        <f>SUM(J13:J18)</f>
        <v>251</v>
      </c>
      <c r="L19">
        <f>SUM(L13:L18)</f>
        <v>0</v>
      </c>
      <c r="M19">
        <f>SUM(M13:M18)</f>
        <v>600</v>
      </c>
      <c r="N19">
        <f>M19-(J19+L19)</f>
        <v>349</v>
      </c>
      <c r="O19" s="5">
        <f>((D19+G19)/N19)*100</f>
        <v>8.8825214899713476</v>
      </c>
      <c r="P19" s="5">
        <f>100-O19</f>
        <v>91.117478510028647</v>
      </c>
      <c r="Q19" s="5">
        <f>B13/120</f>
        <v>1.05</v>
      </c>
      <c r="R19" s="5">
        <f>F13/120</f>
        <v>2</v>
      </c>
      <c r="S19" s="5">
        <f>J15/120</f>
        <v>1.8416666666666666</v>
      </c>
      <c r="T19">
        <v>3</v>
      </c>
      <c r="U19">
        <v>2</v>
      </c>
      <c r="V19" s="8">
        <f>(U19/T19)*100</f>
        <v>66.666666666666657</v>
      </c>
    </row>
    <row r="21" spans="2:22" s="1" customFormat="1" x14ac:dyDescent="0.2">
      <c r="B21" s="3" t="s">
        <v>16</v>
      </c>
      <c r="O21" s="7"/>
      <c r="P21" s="7"/>
      <c r="Q21" s="7"/>
      <c r="R21" s="7"/>
      <c r="S21" s="7"/>
      <c r="V21" s="9"/>
    </row>
    <row r="22" spans="2:22" ht="64" x14ac:dyDescent="0.2">
      <c r="B22" s="11" t="s">
        <v>0</v>
      </c>
      <c r="C22" s="11"/>
      <c r="D22" s="11"/>
      <c r="E22" s="11"/>
      <c r="F22" s="11" t="s">
        <v>4</v>
      </c>
      <c r="G22" s="11"/>
      <c r="H22" s="11" t="s">
        <v>7</v>
      </c>
      <c r="I22" s="11"/>
      <c r="J22" s="11"/>
      <c r="K22" s="11" t="s">
        <v>8</v>
      </c>
      <c r="L22" s="11"/>
      <c r="M22" s="4" t="s">
        <v>12</v>
      </c>
      <c r="N22" s="4" t="s">
        <v>10</v>
      </c>
      <c r="O22" s="6" t="s">
        <v>11</v>
      </c>
      <c r="P22" s="6" t="s">
        <v>13</v>
      </c>
      <c r="Q22" s="6" t="s">
        <v>26</v>
      </c>
      <c r="R22" s="6" t="s">
        <v>18</v>
      </c>
      <c r="S22" s="6" t="s">
        <v>19</v>
      </c>
      <c r="T22" s="6" t="s">
        <v>20</v>
      </c>
      <c r="U22" s="6" t="s">
        <v>21</v>
      </c>
      <c r="V22" s="10" t="s">
        <v>22</v>
      </c>
    </row>
    <row r="23" spans="2:22" x14ac:dyDescent="0.2">
      <c r="B23" s="2" t="s">
        <v>1</v>
      </c>
      <c r="C23" s="2" t="s">
        <v>2</v>
      </c>
      <c r="D23" s="2" t="s">
        <v>3</v>
      </c>
      <c r="E23" s="2" t="s">
        <v>25</v>
      </c>
      <c r="F23" s="2" t="s">
        <v>5</v>
      </c>
      <c r="G23" s="2" t="s">
        <v>6</v>
      </c>
      <c r="H23" s="2" t="s">
        <v>1</v>
      </c>
      <c r="I23" s="2" t="s">
        <v>2</v>
      </c>
      <c r="J23" s="2" t="s">
        <v>3</v>
      </c>
      <c r="K23" s="2" t="s">
        <v>5</v>
      </c>
      <c r="L23" s="2" t="s">
        <v>6</v>
      </c>
      <c r="M23" s="2" t="s">
        <v>9</v>
      </c>
    </row>
    <row r="24" spans="2:22" x14ac:dyDescent="0.2">
      <c r="B24" s="2">
        <v>491</v>
      </c>
      <c r="C24" s="2">
        <v>491</v>
      </c>
      <c r="D24">
        <f t="shared" ref="D24" si="4">(C24-B24)+1</f>
        <v>1</v>
      </c>
      <c r="E24">
        <f>D24/2</f>
        <v>0.5</v>
      </c>
      <c r="F24" s="2">
        <v>492</v>
      </c>
      <c r="G24" s="2">
        <v>1</v>
      </c>
      <c r="H24" s="2">
        <v>493</v>
      </c>
      <c r="I24" s="2">
        <v>600</v>
      </c>
      <c r="J24">
        <f t="shared" ref="J24" si="5">(I24-H24)+1</f>
        <v>108</v>
      </c>
      <c r="K24" s="2"/>
      <c r="L24" s="2"/>
      <c r="M24" s="2">
        <v>600</v>
      </c>
      <c r="N24">
        <f>M24-(J24+L24)</f>
        <v>492</v>
      </c>
      <c r="O24" s="5">
        <f>((D24+G24)/N24)*100</f>
        <v>0.40650406504065045</v>
      </c>
      <c r="P24" s="5">
        <f>100-O24</f>
        <v>99.59349593495935</v>
      </c>
      <c r="Q24" s="5">
        <f>B24/120</f>
        <v>4.0916666666666668</v>
      </c>
      <c r="R24" s="5">
        <f>F24/120</f>
        <v>4.0999999999999996</v>
      </c>
      <c r="S24" s="5">
        <f>J24/120</f>
        <v>0.9</v>
      </c>
      <c r="T24">
        <v>1</v>
      </c>
      <c r="U24">
        <v>0</v>
      </c>
      <c r="V24" s="8">
        <f>(U24/T24)*100</f>
        <v>0</v>
      </c>
    </row>
    <row r="26" spans="2:22" s="1" customFormat="1" x14ac:dyDescent="0.2">
      <c r="B26" s="3" t="s">
        <v>17</v>
      </c>
      <c r="O26" s="7"/>
      <c r="P26" s="7"/>
      <c r="Q26" s="7"/>
      <c r="R26" s="7"/>
      <c r="S26" s="7"/>
      <c r="V26" s="9"/>
    </row>
    <row r="27" spans="2:22" ht="64" x14ac:dyDescent="0.2">
      <c r="B27" s="11" t="s">
        <v>0</v>
      </c>
      <c r="C27" s="11"/>
      <c r="D27" s="11"/>
      <c r="E27" s="11"/>
      <c r="F27" s="11" t="s">
        <v>4</v>
      </c>
      <c r="G27" s="11"/>
      <c r="H27" s="11" t="s">
        <v>7</v>
      </c>
      <c r="I27" s="11"/>
      <c r="J27" s="11"/>
      <c r="K27" s="11" t="s">
        <v>8</v>
      </c>
      <c r="L27" s="11"/>
      <c r="M27" s="4" t="s">
        <v>12</v>
      </c>
      <c r="N27" s="4" t="s">
        <v>10</v>
      </c>
      <c r="O27" s="6" t="s">
        <v>11</v>
      </c>
      <c r="P27" s="6" t="s">
        <v>13</v>
      </c>
      <c r="Q27" s="6" t="s">
        <v>26</v>
      </c>
      <c r="R27" s="6" t="s">
        <v>18</v>
      </c>
      <c r="S27" s="6" t="s">
        <v>19</v>
      </c>
      <c r="T27" s="6" t="s">
        <v>20</v>
      </c>
      <c r="U27" s="6" t="s">
        <v>21</v>
      </c>
      <c r="V27" s="10" t="s">
        <v>22</v>
      </c>
    </row>
    <row r="28" spans="2:22" x14ac:dyDescent="0.2">
      <c r="B28" s="2" t="s">
        <v>1</v>
      </c>
      <c r="C28" s="2" t="s">
        <v>2</v>
      </c>
      <c r="D28" s="2" t="s">
        <v>3</v>
      </c>
      <c r="E28" s="2" t="s">
        <v>25</v>
      </c>
      <c r="F28" s="2" t="s">
        <v>5</v>
      </c>
      <c r="G28" s="2" t="s">
        <v>6</v>
      </c>
      <c r="H28" s="2" t="s">
        <v>1</v>
      </c>
      <c r="I28" s="2" t="s">
        <v>2</v>
      </c>
      <c r="J28" s="2" t="s">
        <v>3</v>
      </c>
      <c r="K28" s="2" t="s">
        <v>5</v>
      </c>
      <c r="L28" s="2" t="s">
        <v>6</v>
      </c>
      <c r="M28" s="2" t="s">
        <v>9</v>
      </c>
    </row>
    <row r="29" spans="2:22" x14ac:dyDescent="0.2">
      <c r="B29">
        <v>517</v>
      </c>
      <c r="C29">
        <v>518</v>
      </c>
      <c r="D29">
        <f t="shared" ref="D29:D30" si="6">(C29-B29)+1</f>
        <v>2</v>
      </c>
      <c r="E29">
        <f>D29/2</f>
        <v>1</v>
      </c>
      <c r="M29">
        <v>600</v>
      </c>
    </row>
    <row r="30" spans="2:22" x14ac:dyDescent="0.2">
      <c r="B30">
        <v>522</v>
      </c>
      <c r="C30">
        <v>527</v>
      </c>
      <c r="D30">
        <f t="shared" si="6"/>
        <v>6</v>
      </c>
      <c r="E30">
        <f t="shared" ref="E30" si="7">D30/2</f>
        <v>3</v>
      </c>
    </row>
    <row r="31" spans="2:22" x14ac:dyDescent="0.2">
      <c r="D31">
        <f>SUM(D29:D30)</f>
        <v>8</v>
      </c>
      <c r="M31">
        <f>SUM(M29:M30)</f>
        <v>600</v>
      </c>
      <c r="N31">
        <f>M31-(J31+L31)</f>
        <v>600</v>
      </c>
      <c r="O31" s="5">
        <f>((D31+G31)/N31)*100</f>
        <v>1.3333333333333335</v>
      </c>
      <c r="P31" s="5">
        <f>100-O31</f>
        <v>98.666666666666671</v>
      </c>
      <c r="Q31" s="5">
        <f>B29/120</f>
        <v>4.3083333333333336</v>
      </c>
      <c r="R31" s="5" t="s">
        <v>24</v>
      </c>
      <c r="S31" s="5" t="s">
        <v>24</v>
      </c>
      <c r="T31">
        <v>0</v>
      </c>
      <c r="U31" t="s">
        <v>24</v>
      </c>
      <c r="V31" s="8" t="s">
        <v>24</v>
      </c>
    </row>
  </sheetData>
  <mergeCells count="16">
    <mergeCell ref="B3:E3"/>
    <mergeCell ref="B11:E11"/>
    <mergeCell ref="F22:G22"/>
    <mergeCell ref="H22:J22"/>
    <mergeCell ref="K22:L22"/>
    <mergeCell ref="F3:G3"/>
    <mergeCell ref="H3:J3"/>
    <mergeCell ref="K3:L3"/>
    <mergeCell ref="F11:G11"/>
    <mergeCell ref="H11:J11"/>
    <mergeCell ref="K11:L11"/>
    <mergeCell ref="F27:G27"/>
    <mergeCell ref="H27:J27"/>
    <mergeCell ref="K27:L27"/>
    <mergeCell ref="B22:E22"/>
    <mergeCell ref="B27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 - 2 fps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2024-11-19T03:10:39Z</dcterms:modified>
</cp:coreProperties>
</file>