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mushtaqhali/Documents/Career/Excel + Prism Data Sheets/2024/2024-09-25 Ex322/"/>
    </mc:Choice>
  </mc:AlternateContent>
  <xr:revisionPtr revIDLastSave="0" documentId="13_ncr:1_{4621CC5A-5107-5F48-B975-6A47F0E13DE8}" xr6:coauthVersionLast="47" xr6:coauthVersionMax="47" xr10:uidLastSave="{00000000-0000-0000-0000-000000000000}"/>
  <bookViews>
    <workbookView xWindow="1140" yWindow="-20780" windowWidth="28500" windowHeight="15220" activeTab="8" xr2:uid="{E8647115-4527-472B-9C5C-A7FAAB6ACF7F}"/>
  </bookViews>
  <sheets>
    <sheet name="Worm 1" sheetId="3" r:id="rId1"/>
    <sheet name="Worm 2" sheetId="19" r:id="rId2"/>
    <sheet name="Worm 3" sheetId="20" r:id="rId3"/>
    <sheet name="Worm 4" sheetId="21" r:id="rId4"/>
    <sheet name="Worm 5" sheetId="22" r:id="rId5"/>
    <sheet name="Worm 6" sheetId="23" r:id="rId6"/>
    <sheet name="Worm 7" sheetId="24" r:id="rId7"/>
    <sheet name="Worm 8" sheetId="25" r:id="rId8"/>
    <sheet name="Compiled"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6" i="25" l="1"/>
  <c r="Q6" i="25"/>
  <c r="D23" i="25"/>
  <c r="D22" i="25"/>
  <c r="L8" i="25"/>
  <c r="Q5" i="25"/>
  <c r="D21" i="25"/>
  <c r="L7" i="25"/>
  <c r="AN26" i="25" s="1"/>
  <c r="D20" i="25"/>
  <c r="D19" i="25"/>
  <c r="D18" i="25"/>
  <c r="L6" i="25"/>
  <c r="D17" i="25"/>
  <c r="L5" i="25"/>
  <c r="D16" i="25"/>
  <c r="D15" i="25"/>
  <c r="L4" i="25"/>
  <c r="L26" i="25" s="1"/>
  <c r="D14" i="25"/>
  <c r="D13" i="25"/>
  <c r="D12" i="25"/>
  <c r="D11" i="25"/>
  <c r="D10" i="25"/>
  <c r="D9" i="25"/>
  <c r="D8" i="25"/>
  <c r="D7" i="25"/>
  <c r="D6" i="25"/>
  <c r="D5" i="25"/>
  <c r="Q4" i="25"/>
  <c r="D4" i="25"/>
  <c r="AG17" i="24"/>
  <c r="Q4" i="24"/>
  <c r="D14" i="24"/>
  <c r="D13" i="24"/>
  <c r="D12" i="24"/>
  <c r="D11" i="24"/>
  <c r="D10" i="24"/>
  <c r="D9" i="24"/>
  <c r="D8" i="24"/>
  <c r="D7" i="24"/>
  <c r="D6" i="24"/>
  <c r="D5" i="24"/>
  <c r="D4" i="24"/>
  <c r="D17" i="24" s="1"/>
  <c r="AG11" i="23"/>
  <c r="Q4" i="23"/>
  <c r="Q11" i="23" s="1"/>
  <c r="D8" i="23"/>
  <c r="D7" i="23"/>
  <c r="D6" i="23"/>
  <c r="D5" i="23"/>
  <c r="D4" i="23"/>
  <c r="AO11" i="23" s="1"/>
  <c r="AG8" i="22"/>
  <c r="Q4" i="22"/>
  <c r="D5" i="22"/>
  <c r="D4" i="22"/>
  <c r="AG12" i="21"/>
  <c r="Q4" i="21"/>
  <c r="D9" i="21"/>
  <c r="D8" i="21"/>
  <c r="D7" i="21"/>
  <c r="D6" i="21"/>
  <c r="D5" i="21"/>
  <c r="D4" i="21"/>
  <c r="AO12" i="21" s="1"/>
  <c r="AG16" i="20"/>
  <c r="Q5" i="20"/>
  <c r="D13" i="20"/>
  <c r="L4" i="20"/>
  <c r="D12" i="20"/>
  <c r="D11" i="20"/>
  <c r="D10" i="20"/>
  <c r="D9" i="20"/>
  <c r="D8" i="20"/>
  <c r="D7" i="20"/>
  <c r="D6" i="20"/>
  <c r="Q4" i="20"/>
  <c r="D5" i="20"/>
  <c r="D4" i="20"/>
  <c r="AO16" i="20" s="1"/>
  <c r="AG7" i="19"/>
  <c r="Q4" i="19"/>
  <c r="Q7" i="19" s="1"/>
  <c r="AG10" i="3"/>
  <c r="Q4" i="3"/>
  <c r="D7" i="3"/>
  <c r="D6" i="3"/>
  <c r="D5" i="3"/>
  <c r="D4" i="3"/>
  <c r="D10" i="3" s="1"/>
  <c r="AO10" i="3"/>
  <c r="AF10" i="3"/>
  <c r="AE10" i="3"/>
  <c r="Z10" i="3"/>
  <c r="X10" i="3"/>
  <c r="U10" i="3"/>
  <c r="Q10" i="3"/>
  <c r="M10" i="3"/>
  <c r="L10" i="3"/>
  <c r="H10" i="3"/>
  <c r="AH10" i="3" s="1"/>
  <c r="AJ10" i="3" s="1"/>
  <c r="E10" i="3"/>
  <c r="AF7" i="19"/>
  <c r="Z7" i="19"/>
  <c r="X7" i="19"/>
  <c r="U7" i="19"/>
  <c r="M7" i="19"/>
  <c r="L7" i="19"/>
  <c r="H7" i="19"/>
  <c r="AH7" i="19" s="1"/>
  <c r="AJ7" i="19" s="1"/>
  <c r="E7" i="19"/>
  <c r="D7" i="19"/>
  <c r="AN16" i="20"/>
  <c r="AF16" i="20"/>
  <c r="AE16" i="20"/>
  <c r="Z16" i="20"/>
  <c r="X16" i="20"/>
  <c r="U16" i="20"/>
  <c r="Q16" i="20"/>
  <c r="M16" i="20"/>
  <c r="AM16" i="20" s="1"/>
  <c r="L16" i="20"/>
  <c r="H16" i="20"/>
  <c r="AH16" i="20" s="1"/>
  <c r="AJ16" i="20" s="1"/>
  <c r="E16" i="20"/>
  <c r="AK16" i="20" s="1"/>
  <c r="AL16" i="20" s="1"/>
  <c r="AF26" i="25"/>
  <c r="AE26" i="25"/>
  <c r="Z26" i="25"/>
  <c r="X26" i="25"/>
  <c r="U26" i="25"/>
  <c r="Q26" i="25"/>
  <c r="M26" i="25"/>
  <c r="AM26" i="25" s="1"/>
  <c r="H26" i="25"/>
  <c r="AH26" i="25" s="1"/>
  <c r="AJ26" i="25" s="1"/>
  <c r="E26" i="25"/>
  <c r="AF17" i="24"/>
  <c r="AE17" i="24"/>
  <c r="Z17" i="24"/>
  <c r="X17" i="24"/>
  <c r="U17" i="24"/>
  <c r="Q17" i="24"/>
  <c r="M17" i="24"/>
  <c r="L17" i="24"/>
  <c r="H17" i="24"/>
  <c r="AH17" i="24" s="1"/>
  <c r="AJ17" i="24" s="1"/>
  <c r="E17" i="24"/>
  <c r="AK17" i="24" s="1"/>
  <c r="AL17" i="24" s="1"/>
  <c r="AF11" i="23"/>
  <c r="AE11" i="23"/>
  <c r="Z11" i="23"/>
  <c r="X11" i="23"/>
  <c r="U11" i="23"/>
  <c r="M11" i="23"/>
  <c r="L11" i="23"/>
  <c r="H11" i="23"/>
  <c r="AH11" i="23" s="1"/>
  <c r="AJ11" i="23" s="1"/>
  <c r="E11" i="23"/>
  <c r="AE8" i="22"/>
  <c r="AE12" i="21"/>
  <c r="AO8" i="22"/>
  <c r="D26" i="25" l="1"/>
  <c r="AO26" i="25"/>
  <c r="AA26" i="25"/>
  <c r="AD26" i="25" s="1"/>
  <c r="AK26" i="25"/>
  <c r="AL26" i="25" s="1"/>
  <c r="AO17" i="24"/>
  <c r="AA17" i="24"/>
  <c r="AD17" i="24" s="1"/>
  <c r="AA11" i="23"/>
  <c r="AK11" i="23"/>
  <c r="AL11" i="23" s="1"/>
  <c r="D11" i="23"/>
  <c r="D16" i="20"/>
  <c r="AA16" i="20"/>
  <c r="AD16" i="20" s="1"/>
  <c r="AA7" i="19"/>
  <c r="AD7" i="19" s="1"/>
  <c r="AK7" i="19"/>
  <c r="AL7" i="19" s="1"/>
  <c r="AA10" i="3"/>
  <c r="AD10" i="3" s="1"/>
  <c r="AK10" i="3"/>
  <c r="AL10" i="3" s="1"/>
  <c r="AB7" i="19"/>
  <c r="AC7" i="19" s="1"/>
  <c r="AD11" i="23"/>
  <c r="AB26" i="25" l="1"/>
  <c r="AC26" i="25" s="1"/>
  <c r="AB17" i="24"/>
  <c r="AC17" i="24" s="1"/>
  <c r="AB11" i="23"/>
  <c r="AC11" i="23" s="1"/>
  <c r="AB16" i="20"/>
  <c r="AC16" i="20" s="1"/>
  <c r="AB10" i="3"/>
  <c r="AC10" i="3" s="1"/>
  <c r="AF8" i="22"/>
  <c r="Z8" i="22"/>
  <c r="X8" i="22"/>
  <c r="U8" i="22"/>
  <c r="Q8" i="22"/>
  <c r="M8" i="22"/>
  <c r="L8" i="22"/>
  <c r="H8" i="22"/>
  <c r="AH8" i="22" s="1"/>
  <c r="AJ8" i="22" s="1"/>
  <c r="E8" i="22"/>
  <c r="AK8" i="22" s="1"/>
  <c r="AL8" i="22" s="1"/>
  <c r="D8" i="22"/>
  <c r="AF12" i="21"/>
  <c r="Z12" i="21"/>
  <c r="X12" i="21"/>
  <c r="U12" i="21"/>
  <c r="Q12" i="21"/>
  <c r="M12" i="21"/>
  <c r="L12" i="21"/>
  <c r="H12" i="21"/>
  <c r="AH12" i="21" s="1"/>
  <c r="AJ12" i="21" s="1"/>
  <c r="E12" i="21"/>
  <c r="AK12" i="21" s="1"/>
  <c r="AL12" i="21" s="1"/>
  <c r="D12" i="21"/>
  <c r="AA8" i="22" l="1"/>
  <c r="AB8" i="22" s="1"/>
  <c r="AC8" i="22" s="1"/>
  <c r="AD8" i="22"/>
  <c r="AA12" i="21"/>
  <c r="AB12" i="21"/>
  <c r="AC12" i="21" s="1"/>
  <c r="AD12" i="21"/>
</calcChain>
</file>

<file path=xl/sharedStrings.xml><?xml version="1.0" encoding="utf-8"?>
<sst xmlns="http://schemas.openxmlformats.org/spreadsheetml/2006/main" count="388" uniqueCount="35">
  <si>
    <t>Push</t>
  </si>
  <si>
    <t>Initial Frame</t>
  </si>
  <si>
    <t>Final Frame</t>
  </si>
  <si>
    <t>Total Frames</t>
  </si>
  <si>
    <t>Puncture</t>
  </si>
  <si>
    <t>Frame Number</t>
  </si>
  <si>
    <t>Instances</t>
  </si>
  <si>
    <t>Partially inside skin</t>
  </si>
  <si>
    <t>Completed</t>
  </si>
  <si>
    <t>Frames</t>
  </si>
  <si>
    <t>Time to first puncture</t>
  </si>
  <si>
    <t>Time to successful completion</t>
  </si>
  <si>
    <t>Total number of attempts</t>
  </si>
  <si>
    <t>Number of aborted attempts</t>
  </si>
  <si>
    <t>Worm ID</t>
  </si>
  <si>
    <t>Reversal</t>
  </si>
  <si>
    <t>Instance</t>
  </si>
  <si>
    <t>Total Frames
(placement on skin to penetration or end)</t>
  </si>
  <si>
    <t>% of frames on skin 
spent pushing or puncturing</t>
  </si>
  <si>
    <t>% of frames on skin 
spent reversing</t>
  </si>
  <si>
    <t>% of frames on skin 
spent crawling</t>
  </si>
  <si>
    <t>% of aborted attempts</t>
  </si>
  <si>
    <t xml:space="preserve">% of 
pushes or punctures followed by reversals </t>
  </si>
  <si>
    <t>Visible Frames 
on top of skin</t>
  </si>
  <si>
    <t>Bout count</t>
  </si>
  <si>
    <t>Reversals after push</t>
  </si>
  <si>
    <t>Reversals after puncture</t>
  </si>
  <si>
    <t>Number of 
pushing bouts and punctures</t>
  </si>
  <si>
    <t xml:space="preserve">% of 
reversals preceeded by a push/puncture </t>
  </si>
  <si>
    <t>Average reversal time after
 a push or puncture</t>
  </si>
  <si>
    <t>Not visible/Stuck in crevice</t>
  </si>
  <si>
    <t>Average push bout duration</t>
  </si>
  <si>
    <t>Time to first push</t>
  </si>
  <si>
    <t>N/A</t>
  </si>
  <si>
    <t>Notes: Think I stopped recording and then re-started because I wasn't sure if the worm had completed penetration or not. However, after looking at the video, fairly convinced that the entire worm was inside the skin at the first penetration attempt. It just re-emerged very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</si>
</sst>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s>
  <fills count="10">
    <fill>
      <patternFill patternType="none"/>
    </fill>
    <fill>
      <patternFill patternType="gray125"/>
    </fill>
    <fill>
      <patternFill patternType="solid">
        <fgColor rgb="FFC8E297"/>
        <bgColor indexed="64"/>
      </patternFill>
    </fill>
    <fill>
      <patternFill patternType="solid">
        <fgColor rgb="FFFFD579"/>
        <bgColor indexed="64"/>
      </patternFill>
    </fill>
    <fill>
      <patternFill patternType="solid">
        <fgColor theme="5" tint="0.59999389629810485"/>
        <bgColor indexed="64"/>
      </patternFill>
    </fill>
    <fill>
      <patternFill patternType="solid">
        <fgColor theme="2"/>
        <bgColor indexed="64"/>
      </patternFill>
    </fill>
    <fill>
      <patternFill patternType="solid">
        <fgColor rgb="FFD5FC79"/>
        <bgColor indexed="64"/>
      </patternFill>
    </fill>
    <fill>
      <patternFill patternType="solid">
        <fgColor rgb="FF009193"/>
        <bgColor indexed="64"/>
      </patternFill>
    </fill>
    <fill>
      <patternFill patternType="solid">
        <fgColor rgb="FFFFFF00"/>
        <bgColor indexed="64"/>
      </patternFill>
    </fill>
    <fill>
      <patternFill patternType="solid">
        <fgColor theme="7" tint="0.39997558519241921"/>
        <bgColor indexed="64"/>
      </patternFill>
    </fill>
  </fills>
  <borders count="9">
    <border>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2" fontId="1" fillId="0" borderId="0" xfId="0" applyNumberFormat="1"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2" fontId="2" fillId="0" borderId="0" xfId="0" applyNumberFormat="1" applyFont="1" applyAlignment="1">
      <alignment horizontal="center" vertical="center" wrapText="1"/>
    </xf>
    <xf numFmtId="0" fontId="3" fillId="0" borderId="0" xfId="0" applyFont="1"/>
    <xf numFmtId="2" fontId="3" fillId="0" borderId="0" xfId="0" applyNumberFormat="1" applyFont="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xf>
    <xf numFmtId="0" fontId="2" fillId="0" borderId="5" xfId="0" applyFont="1" applyBorder="1" applyAlignment="1">
      <alignment horizontal="center" vertical="center"/>
    </xf>
    <xf numFmtId="164" fontId="2" fillId="0" borderId="5" xfId="0" applyNumberFormat="1" applyFont="1" applyBorder="1" applyAlignment="1">
      <alignment horizontal="center" vertical="center"/>
    </xf>
    <xf numFmtId="164" fontId="2" fillId="0" borderId="0" xfId="0" applyNumberFormat="1" applyFont="1" applyAlignment="1">
      <alignment horizontal="center" vertical="center"/>
    </xf>
    <xf numFmtId="0" fontId="2" fillId="0" borderId="0" xfId="0" applyFont="1"/>
    <xf numFmtId="2" fontId="2" fillId="0" borderId="0" xfId="0" applyNumberFormat="1" applyFont="1"/>
    <xf numFmtId="0" fontId="1" fillId="0" borderId="0" xfId="0" applyFont="1" applyAlignment="1">
      <alignment horizontal="center" vertical="center" wrapText="1"/>
    </xf>
    <xf numFmtId="0" fontId="3" fillId="8" borderId="0" xfId="0" applyFont="1" applyFill="1" applyAlignment="1">
      <alignment vertical="center"/>
    </xf>
    <xf numFmtId="0" fontId="3" fillId="9" borderId="0" xfId="0" applyFont="1" applyFill="1" applyAlignment="1">
      <alignment vertical="center"/>
    </xf>
    <xf numFmtId="2" fontId="3" fillId="0" borderId="5" xfId="0" applyNumberFormat="1" applyFont="1" applyBorder="1"/>
    <xf numFmtId="0" fontId="3" fillId="8" borderId="4" xfId="0" applyFont="1" applyFill="1" applyBorder="1"/>
    <xf numFmtId="0" fontId="3" fillId="8" borderId="0" xfId="0" applyFont="1" applyFill="1"/>
    <xf numFmtId="0" fontId="3" fillId="8" borderId="5" xfId="0" applyFont="1" applyFill="1" applyBorder="1"/>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3" fillId="5" borderId="4" xfId="0" applyFont="1" applyFill="1" applyBorder="1"/>
    <xf numFmtId="0" fontId="3" fillId="5" borderId="0" xfId="0" applyFont="1" applyFill="1"/>
    <xf numFmtId="0" fontId="3" fillId="5" borderId="5" xfId="0" applyFont="1" applyFill="1" applyBorder="1"/>
    <xf numFmtId="2" fontId="0" fillId="0" borderId="0" xfId="0" applyNumberFormat="1"/>
  </cellXfs>
  <cellStyles count="1">
    <cellStyle name="Normal" xfId="0" builtinId="0"/>
  </cellStyles>
  <dxfs count="0"/>
  <tableStyles count="0" defaultTableStyle="TableStyleMedium2" defaultPivotStyle="PivotStyleLight16"/>
  <colors>
    <mruColors>
      <color rgb="FF009193"/>
      <color rgb="FFD5FC79"/>
      <color rgb="FFFFD579"/>
      <color rgb="FF9437FF"/>
      <color rgb="FF941651"/>
      <color rgb="FF0096FF"/>
      <color rgb="FF73FEFF"/>
      <color rgb="FF7A81FF"/>
      <color rgb="FFC8E2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72F-410A-7F4D-B253-47801CB0567E}">
  <dimension ref="B2:AO13"/>
  <sheetViews>
    <sheetView topLeftCell="U1" zoomScale="56" workbookViewId="0">
      <selection activeCell="AB10" sqref="AB10:AO10"/>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39" width="27.5" style="5" bestFit="1" customWidth="1"/>
    <col min="40" max="40" width="26.33203125" style="5" bestFit="1" customWidth="1"/>
    <col min="41" max="41" width="14.332031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10</v>
      </c>
      <c r="C4" s="5">
        <v>10</v>
      </c>
      <c r="D4" s="5">
        <f>(C4-B4)+1</f>
        <v>1</v>
      </c>
      <c r="E4" s="8">
        <v>1</v>
      </c>
      <c r="G4" s="7">
        <v>210</v>
      </c>
      <c r="H4" s="8">
        <v>1</v>
      </c>
      <c r="J4" s="7"/>
      <c r="M4" s="8"/>
      <c r="O4" s="7">
        <v>211</v>
      </c>
      <c r="P4" s="5">
        <v>328</v>
      </c>
      <c r="Q4" s="8">
        <f>(P4-O4)+1</f>
        <v>118</v>
      </c>
      <c r="S4" s="7"/>
      <c r="U4" s="8"/>
      <c r="W4" s="7">
        <v>329</v>
      </c>
      <c r="X4" s="8">
        <v>1</v>
      </c>
      <c r="Z4" s="5">
        <v>329</v>
      </c>
    </row>
    <row r="5" spans="2:41" x14ac:dyDescent="0.3">
      <c r="B5" s="7">
        <v>139</v>
      </c>
      <c r="C5" s="5">
        <v>139</v>
      </c>
      <c r="D5" s="5">
        <f>(C5-B5)+1</f>
        <v>1</v>
      </c>
      <c r="E5" s="8">
        <v>1</v>
      </c>
      <c r="G5" s="7"/>
      <c r="H5" s="8"/>
      <c r="J5" s="7"/>
      <c r="M5" s="8"/>
      <c r="O5" s="7"/>
      <c r="Q5" s="8"/>
      <c r="S5" s="7"/>
      <c r="U5" s="8"/>
      <c r="W5" s="7"/>
      <c r="X5" s="8"/>
    </row>
    <row r="6" spans="2:41" x14ac:dyDescent="0.3">
      <c r="B6" s="7">
        <v>145</v>
      </c>
      <c r="C6" s="5">
        <v>145</v>
      </c>
      <c r="D6" s="5">
        <f>(C6-B6)+1</f>
        <v>1</v>
      </c>
      <c r="E6" s="8">
        <v>1</v>
      </c>
      <c r="G6" s="7"/>
      <c r="H6" s="8"/>
      <c r="J6" s="7"/>
      <c r="M6" s="8"/>
      <c r="O6" s="7"/>
      <c r="Q6" s="8"/>
      <c r="S6" s="7"/>
      <c r="U6" s="8"/>
      <c r="W6" s="7"/>
      <c r="X6" s="8"/>
    </row>
    <row r="7" spans="2:41" x14ac:dyDescent="0.3">
      <c r="B7" s="7">
        <v>199</v>
      </c>
      <c r="C7" s="5">
        <v>209</v>
      </c>
      <c r="D7" s="5">
        <f>(C7-B7)+1</f>
        <v>11</v>
      </c>
      <c r="E7" s="8">
        <v>1</v>
      </c>
      <c r="G7" s="7"/>
      <c r="H7" s="8"/>
      <c r="J7" s="7"/>
      <c r="M7" s="8"/>
      <c r="O7" s="7"/>
      <c r="Q7" s="8"/>
      <c r="S7" s="7"/>
      <c r="U7" s="8"/>
      <c r="W7" s="7"/>
      <c r="X7" s="8"/>
    </row>
    <row r="8" spans="2:41" x14ac:dyDescent="0.3">
      <c r="B8" s="9"/>
      <c r="C8" s="10"/>
      <c r="D8" s="10"/>
      <c r="E8" s="11"/>
      <c r="G8" s="9"/>
      <c r="H8" s="11"/>
      <c r="J8" s="9"/>
      <c r="K8" s="10"/>
      <c r="L8" s="10"/>
      <c r="M8" s="11"/>
      <c r="O8" s="9"/>
      <c r="P8" s="10"/>
      <c r="Q8" s="11"/>
      <c r="S8" s="9"/>
      <c r="T8" s="10"/>
      <c r="U8" s="11"/>
      <c r="W8" s="9"/>
      <c r="X8" s="11"/>
    </row>
    <row r="10" spans="2:41" x14ac:dyDescent="0.3">
      <c r="D10" s="5">
        <f>SUM(D4:D8)</f>
        <v>14</v>
      </c>
      <c r="E10" s="5">
        <f>SUM(E4:E8)</f>
        <v>4</v>
      </c>
      <c r="H10" s="5">
        <f>SUM(H4:H8)</f>
        <v>1</v>
      </c>
      <c r="L10" s="5">
        <f>SUM(L4:L8)</f>
        <v>0</v>
      </c>
      <c r="M10" s="5">
        <f>SUM(M4:M8)</f>
        <v>0</v>
      </c>
      <c r="Q10" s="5">
        <f>SUM(Q4:Q8)</f>
        <v>118</v>
      </c>
      <c r="U10" s="5">
        <f>SUM(U4:U8)</f>
        <v>0</v>
      </c>
      <c r="X10" s="5">
        <f>SUM(X4:X8)</f>
        <v>1</v>
      </c>
      <c r="Z10" s="5">
        <f>SUM(Z4:Z8)</f>
        <v>329</v>
      </c>
      <c r="AA10" s="5">
        <f>Z10-(Q10+U10+X10)</f>
        <v>210</v>
      </c>
      <c r="AB10" s="6">
        <f>((D10+H10)/AA10)*100</f>
        <v>7.1428571428571423</v>
      </c>
      <c r="AC10" s="6">
        <f>100-AB10</f>
        <v>92.857142857142861</v>
      </c>
      <c r="AD10" s="6">
        <f>(L10/AA10)*100</f>
        <v>0</v>
      </c>
      <c r="AE10" s="6">
        <f>B4/120</f>
        <v>8.3333333333333329E-2</v>
      </c>
      <c r="AF10" s="6">
        <f>G4/120</f>
        <v>1.75</v>
      </c>
      <c r="AG10" s="6">
        <f>Q4/120</f>
        <v>0.98333333333333328</v>
      </c>
      <c r="AH10" s="6">
        <f>H10</f>
        <v>1</v>
      </c>
      <c r="AI10" s="6">
        <v>0</v>
      </c>
      <c r="AJ10" s="6">
        <f>(AI10/AH10)*100</f>
        <v>0</v>
      </c>
      <c r="AK10" s="6">
        <f>E10+H10</f>
        <v>5</v>
      </c>
      <c r="AL10" s="6">
        <f>(SUM(E12:E13)/AK10)*100</f>
        <v>0</v>
      </c>
      <c r="AM10" s="6" t="s">
        <v>33</v>
      </c>
      <c r="AN10" s="6" t="s">
        <v>33</v>
      </c>
      <c r="AO10" s="6">
        <f>(AVERAGE(D4:D8))*0.5</f>
        <v>1.75</v>
      </c>
    </row>
    <row r="12" spans="2:41" x14ac:dyDescent="0.3">
      <c r="B12" s="21" t="s">
        <v>25</v>
      </c>
      <c r="E12" s="5">
        <v>0</v>
      </c>
    </row>
    <row r="13" spans="2:41" x14ac:dyDescent="0.3">
      <c r="B13" s="22" t="s">
        <v>26</v>
      </c>
      <c r="E13" s="5">
        <v>0</v>
      </c>
    </row>
  </sheetData>
  <mergeCells count="6">
    <mergeCell ref="W2:X2"/>
    <mergeCell ref="B2:E2"/>
    <mergeCell ref="G2:H2"/>
    <mergeCell ref="J2:M2"/>
    <mergeCell ref="O2:Q2"/>
    <mergeCell ref="S2:U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1278A-4A7C-0543-B9C5-BA9F9DFB7644}">
  <dimension ref="B2:AO12"/>
  <sheetViews>
    <sheetView topLeftCell="AA1" zoomScale="62" workbookViewId="0">
      <selection activeCell="AB7" sqref="AB7:AO7"/>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4" width="14.83203125" style="5" bestFit="1" customWidth="1"/>
    <col min="35" max="35" width="15.6640625" style="5" bestFit="1" customWidth="1"/>
    <col min="36" max="36" width="13.5" style="5" bestFit="1" customWidth="1"/>
    <col min="37" max="37" width="20.83203125" style="5" bestFit="1" customWidth="1"/>
    <col min="38" max="38" width="29" style="6" bestFit="1" customWidth="1"/>
    <col min="39" max="39" width="27.5" style="5" bestFit="1" customWidth="1"/>
    <col min="40" max="40" width="28.1640625" style="5" bestFit="1" customWidth="1"/>
    <col min="41" max="41" width="15.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c r="E4" s="8"/>
      <c r="G4" s="7">
        <v>1</v>
      </c>
      <c r="H4" s="8">
        <v>1</v>
      </c>
      <c r="J4" s="7"/>
      <c r="M4" s="8"/>
      <c r="O4" s="7">
        <v>2</v>
      </c>
      <c r="P4" s="5">
        <v>36</v>
      </c>
      <c r="Q4" s="8">
        <f>(P4-O4)+1</f>
        <v>35</v>
      </c>
      <c r="S4" s="7"/>
      <c r="U4" s="8"/>
      <c r="W4" s="7">
        <v>37</v>
      </c>
      <c r="X4" s="8">
        <v>1</v>
      </c>
      <c r="Z4" s="5">
        <v>37</v>
      </c>
    </row>
    <row r="5" spans="2:41" x14ac:dyDescent="0.3">
      <c r="B5" s="9"/>
      <c r="C5" s="10"/>
      <c r="D5" s="10"/>
      <c r="E5" s="11"/>
      <c r="G5" s="9"/>
      <c r="H5" s="11"/>
      <c r="J5" s="9"/>
      <c r="K5" s="10"/>
      <c r="L5" s="10"/>
      <c r="M5" s="11"/>
      <c r="O5" s="9"/>
      <c r="P5" s="10"/>
      <c r="Q5" s="11"/>
      <c r="S5" s="9"/>
      <c r="T5" s="10"/>
      <c r="U5" s="11"/>
      <c r="W5" s="9"/>
      <c r="X5" s="11"/>
    </row>
    <row r="7" spans="2:41" x14ac:dyDescent="0.3">
      <c r="D7" s="5">
        <f>SUM(D4:D5)</f>
        <v>0</v>
      </c>
      <c r="E7" s="5">
        <f>SUM(E4:E5)</f>
        <v>0</v>
      </c>
      <c r="H7" s="5">
        <f>SUM(H4:H5)</f>
        <v>1</v>
      </c>
      <c r="L7" s="5">
        <f>SUM(L4:L5)</f>
        <v>0</v>
      </c>
      <c r="M7" s="5">
        <f>SUM(M4:M5)</f>
        <v>0</v>
      </c>
      <c r="Q7" s="5">
        <f>SUM(Q4:Q5)</f>
        <v>35</v>
      </c>
      <c r="U7" s="5">
        <f>SUM(U4:U5)</f>
        <v>0</v>
      </c>
      <c r="X7" s="5">
        <f>SUM(X4:X5)</f>
        <v>1</v>
      </c>
      <c r="Z7" s="5">
        <f>SUM(Z4:Z5)</f>
        <v>37</v>
      </c>
      <c r="AA7" s="5">
        <f>Z7-(Q7+U7+X7)</f>
        <v>1</v>
      </c>
      <c r="AB7" s="6">
        <f>((D7+H7)/AA7)*100</f>
        <v>100</v>
      </c>
      <c r="AC7" s="6">
        <f>100-AB7</f>
        <v>0</v>
      </c>
      <c r="AD7" s="6">
        <f>(L7/AA7)*100</f>
        <v>0</v>
      </c>
      <c r="AE7" s="6" t="s">
        <v>33</v>
      </c>
      <c r="AF7" s="6">
        <f>G4/120</f>
        <v>8.3333333333333332E-3</v>
      </c>
      <c r="AG7" s="23">
        <f>Q4/120</f>
        <v>0.29166666666666669</v>
      </c>
      <c r="AH7" s="6">
        <f>H7</f>
        <v>1</v>
      </c>
      <c r="AI7" s="6">
        <v>0</v>
      </c>
      <c r="AJ7" s="6">
        <f>(AI7/AH7)*100</f>
        <v>0</v>
      </c>
      <c r="AK7" s="6">
        <f>E7+H7</f>
        <v>1</v>
      </c>
      <c r="AL7" s="6">
        <f>(SUM(E9:E10)/AK7)*100</f>
        <v>0</v>
      </c>
      <c r="AM7" s="6" t="s">
        <v>33</v>
      </c>
      <c r="AN7" s="6" t="s">
        <v>33</v>
      </c>
      <c r="AO7" s="6" t="s">
        <v>33</v>
      </c>
    </row>
    <row r="9" spans="2:41" x14ac:dyDescent="0.3">
      <c r="B9" s="21" t="s">
        <v>25</v>
      </c>
      <c r="E9" s="5">
        <v>0</v>
      </c>
    </row>
    <row r="10" spans="2:41" x14ac:dyDescent="0.3">
      <c r="B10" s="22" t="s">
        <v>26</v>
      </c>
      <c r="E10" s="5">
        <v>0</v>
      </c>
    </row>
    <row r="12" spans="2:41" x14ac:dyDescent="0.3">
      <c r="B12" s="5" t="s">
        <v>34</v>
      </c>
    </row>
  </sheetData>
  <mergeCells count="6">
    <mergeCell ref="W2:X2"/>
    <mergeCell ref="B2:E2"/>
    <mergeCell ref="G2:H2"/>
    <mergeCell ref="J2:M2"/>
    <mergeCell ref="O2:Q2"/>
    <mergeCell ref="S2: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69D6-E9B0-DE4D-8FC5-9C58178E0F6E}">
  <dimension ref="B2:AO19"/>
  <sheetViews>
    <sheetView topLeftCell="X1" zoomScale="56" workbookViewId="0">
      <selection activeCell="AB16" sqref="AB16:AO16"/>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39" width="27.5" style="5" bestFit="1" customWidth="1"/>
    <col min="40" max="40" width="26.33203125" style="5" bestFit="1" customWidth="1"/>
    <col min="41" max="41" width="14.332031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33</v>
      </c>
      <c r="C4" s="5">
        <v>35</v>
      </c>
      <c r="D4" s="5">
        <f t="shared" ref="D4:D13" si="0">(C4-B4)+1</f>
        <v>3</v>
      </c>
      <c r="E4" s="8">
        <v>1</v>
      </c>
      <c r="G4" s="7">
        <v>53</v>
      </c>
      <c r="H4" s="8">
        <v>1</v>
      </c>
      <c r="J4" s="24">
        <v>178</v>
      </c>
      <c r="K4" s="25">
        <v>180</v>
      </c>
      <c r="L4" s="25">
        <f>(K4-J4)+1</f>
        <v>3</v>
      </c>
      <c r="M4" s="26">
        <v>1</v>
      </c>
      <c r="O4" s="7">
        <v>53</v>
      </c>
      <c r="P4" s="5">
        <v>96</v>
      </c>
      <c r="Q4" s="8">
        <f>(P4-O4)+1</f>
        <v>44</v>
      </c>
      <c r="S4" s="7"/>
      <c r="U4" s="8"/>
      <c r="W4" s="7">
        <v>235</v>
      </c>
      <c r="X4" s="8">
        <v>1</v>
      </c>
      <c r="Z4" s="5">
        <v>235</v>
      </c>
    </row>
    <row r="5" spans="2:41" x14ac:dyDescent="0.3">
      <c r="B5" s="7">
        <v>48</v>
      </c>
      <c r="C5" s="5">
        <v>52</v>
      </c>
      <c r="D5" s="5">
        <f t="shared" si="0"/>
        <v>5</v>
      </c>
      <c r="E5" s="8">
        <v>1</v>
      </c>
      <c r="G5" s="7">
        <v>189</v>
      </c>
      <c r="H5" s="8">
        <v>1</v>
      </c>
      <c r="J5" s="7"/>
      <c r="M5" s="8"/>
      <c r="O5" s="7">
        <v>190</v>
      </c>
      <c r="P5" s="5">
        <v>234</v>
      </c>
      <c r="Q5" s="8">
        <f>(P5-O5)+1</f>
        <v>45</v>
      </c>
      <c r="S5" s="7"/>
      <c r="U5" s="8"/>
      <c r="W5" s="7"/>
      <c r="X5" s="8"/>
    </row>
    <row r="6" spans="2:41" x14ac:dyDescent="0.3">
      <c r="B6" s="7">
        <v>98</v>
      </c>
      <c r="C6" s="5">
        <v>99</v>
      </c>
      <c r="D6" s="5">
        <f t="shared" si="0"/>
        <v>2</v>
      </c>
      <c r="E6" s="8">
        <v>1</v>
      </c>
      <c r="G6" s="7"/>
      <c r="H6" s="8"/>
      <c r="J6" s="7"/>
      <c r="M6" s="8"/>
      <c r="O6" s="7"/>
      <c r="Q6" s="8"/>
      <c r="S6" s="7"/>
      <c r="U6" s="8"/>
      <c r="W6" s="7"/>
      <c r="X6" s="8"/>
    </row>
    <row r="7" spans="2:41" x14ac:dyDescent="0.3">
      <c r="B7" s="7">
        <v>102</v>
      </c>
      <c r="C7" s="5">
        <v>104</v>
      </c>
      <c r="D7" s="5">
        <f t="shared" si="0"/>
        <v>3</v>
      </c>
      <c r="E7" s="8">
        <v>1</v>
      </c>
      <c r="G7" s="7"/>
      <c r="H7" s="8"/>
      <c r="J7" s="7"/>
      <c r="M7" s="8"/>
      <c r="O7" s="7"/>
      <c r="Q7" s="8"/>
      <c r="S7" s="7"/>
      <c r="U7" s="8"/>
      <c r="W7" s="7"/>
      <c r="X7" s="8"/>
    </row>
    <row r="8" spans="2:41" x14ac:dyDescent="0.3">
      <c r="B8" s="7">
        <v>141</v>
      </c>
      <c r="C8" s="5">
        <v>141</v>
      </c>
      <c r="D8" s="5">
        <f t="shared" si="0"/>
        <v>1</v>
      </c>
      <c r="E8" s="8">
        <v>1</v>
      </c>
      <c r="G8" s="7"/>
      <c r="H8" s="8"/>
      <c r="J8" s="7"/>
      <c r="M8" s="8"/>
      <c r="O8" s="7"/>
      <c r="Q8" s="8"/>
      <c r="S8" s="7"/>
      <c r="U8" s="8"/>
      <c r="W8" s="7"/>
      <c r="X8" s="8"/>
    </row>
    <row r="9" spans="2:41" x14ac:dyDescent="0.3">
      <c r="B9" s="7">
        <v>143</v>
      </c>
      <c r="C9" s="5">
        <v>145</v>
      </c>
      <c r="D9" s="5">
        <f t="shared" si="0"/>
        <v>3</v>
      </c>
      <c r="E9" s="8">
        <v>1</v>
      </c>
      <c r="G9" s="7"/>
      <c r="H9" s="8"/>
      <c r="J9" s="7"/>
      <c r="M9" s="8"/>
      <c r="O9" s="7"/>
      <c r="Q9" s="8"/>
      <c r="S9" s="7"/>
      <c r="U9" s="8"/>
      <c r="W9" s="7"/>
      <c r="X9" s="8"/>
    </row>
    <row r="10" spans="2:41" x14ac:dyDescent="0.3">
      <c r="B10" s="7">
        <v>147</v>
      </c>
      <c r="C10" s="5">
        <v>148</v>
      </c>
      <c r="D10" s="5">
        <f t="shared" si="0"/>
        <v>2</v>
      </c>
      <c r="E10" s="8">
        <v>1</v>
      </c>
      <c r="G10" s="7"/>
      <c r="H10" s="8"/>
      <c r="J10" s="7"/>
      <c r="M10" s="8"/>
      <c r="O10" s="7"/>
      <c r="Q10" s="8"/>
      <c r="S10" s="7"/>
      <c r="U10" s="8"/>
      <c r="W10" s="7"/>
      <c r="X10" s="8"/>
    </row>
    <row r="11" spans="2:41" x14ac:dyDescent="0.3">
      <c r="B11" s="7">
        <v>164</v>
      </c>
      <c r="C11" s="5">
        <v>164</v>
      </c>
      <c r="D11" s="5">
        <f t="shared" si="0"/>
        <v>1</v>
      </c>
      <c r="E11" s="8">
        <v>1</v>
      </c>
      <c r="G11" s="7"/>
      <c r="H11" s="8"/>
      <c r="J11" s="7"/>
      <c r="M11" s="8"/>
      <c r="O11" s="7"/>
      <c r="Q11" s="8"/>
      <c r="S11" s="7"/>
      <c r="U11" s="8"/>
      <c r="W11" s="7"/>
      <c r="X11" s="8"/>
    </row>
    <row r="12" spans="2:41" x14ac:dyDescent="0.3">
      <c r="B12" s="7">
        <v>166</v>
      </c>
      <c r="C12" s="5">
        <v>173</v>
      </c>
      <c r="D12" s="5">
        <f t="shared" si="0"/>
        <v>8</v>
      </c>
      <c r="E12" s="8">
        <v>1</v>
      </c>
      <c r="G12" s="7"/>
      <c r="H12" s="8"/>
      <c r="J12" s="7"/>
      <c r="M12" s="8"/>
      <c r="O12" s="7"/>
      <c r="Q12" s="8"/>
      <c r="S12" s="7"/>
      <c r="U12" s="8"/>
      <c r="W12" s="7"/>
      <c r="X12" s="8"/>
    </row>
    <row r="13" spans="2:41" x14ac:dyDescent="0.3">
      <c r="B13" s="7">
        <v>185</v>
      </c>
      <c r="C13" s="5">
        <v>188</v>
      </c>
      <c r="D13" s="5">
        <f t="shared" si="0"/>
        <v>4</v>
      </c>
      <c r="E13" s="8">
        <v>1</v>
      </c>
      <c r="G13" s="7"/>
      <c r="H13" s="8"/>
      <c r="J13" s="7"/>
      <c r="M13" s="8"/>
      <c r="O13" s="7"/>
      <c r="Q13" s="8"/>
      <c r="S13" s="7"/>
      <c r="U13" s="8"/>
      <c r="W13" s="7"/>
      <c r="X13" s="8"/>
    </row>
    <row r="14" spans="2:41" x14ac:dyDescent="0.3">
      <c r="B14" s="9"/>
      <c r="C14" s="10"/>
      <c r="D14" s="10"/>
      <c r="E14" s="11"/>
      <c r="G14" s="9"/>
      <c r="H14" s="11"/>
      <c r="J14" s="9"/>
      <c r="K14" s="10"/>
      <c r="L14" s="10"/>
      <c r="M14" s="11"/>
      <c r="O14" s="9"/>
      <c r="P14" s="10"/>
      <c r="Q14" s="11"/>
      <c r="S14" s="9"/>
      <c r="T14" s="10"/>
      <c r="U14" s="11"/>
      <c r="W14" s="9"/>
      <c r="X14" s="11"/>
    </row>
    <row r="16" spans="2:41" x14ac:dyDescent="0.3">
      <c r="D16" s="5">
        <f>SUM(D4:D14)</f>
        <v>32</v>
      </c>
      <c r="E16" s="5">
        <f>SUM(E4:E14)</f>
        <v>10</v>
      </c>
      <c r="H16" s="5">
        <f>SUM(H4:H14)</f>
        <v>2</v>
      </c>
      <c r="L16" s="5">
        <f>SUM(L4:L14)</f>
        <v>3</v>
      </c>
      <c r="M16" s="5">
        <f>SUM(M4:M14)</f>
        <v>1</v>
      </c>
      <c r="Q16" s="5">
        <f>SUM(Q4:Q14)</f>
        <v>89</v>
      </c>
      <c r="U16" s="5">
        <f>SUM(U4:U14)</f>
        <v>0</v>
      </c>
      <c r="X16" s="5">
        <f>SUM(X4:X14)</f>
        <v>1</v>
      </c>
      <c r="Z16" s="5">
        <f>SUM(Z4:Z14)</f>
        <v>235</v>
      </c>
      <c r="AA16" s="5">
        <f>Z16-(Q16+U16+X16)</f>
        <v>145</v>
      </c>
      <c r="AB16" s="6">
        <f>((D16+H16)/AA16)*100</f>
        <v>23.448275862068964</v>
      </c>
      <c r="AC16" s="6">
        <f>100-AB16</f>
        <v>76.551724137931032</v>
      </c>
      <c r="AD16" s="6">
        <f>(L16/AA16)*100</f>
        <v>2.0689655172413794</v>
      </c>
      <c r="AE16" s="6">
        <f>B4/120</f>
        <v>0.27500000000000002</v>
      </c>
      <c r="AF16" s="6">
        <f>G4/120</f>
        <v>0.44166666666666665</v>
      </c>
      <c r="AG16" s="6">
        <f>Q5/120</f>
        <v>0.375</v>
      </c>
      <c r="AH16" s="6">
        <f>H16</f>
        <v>2</v>
      </c>
      <c r="AI16" s="6">
        <v>1</v>
      </c>
      <c r="AJ16" s="6">
        <f>(AI16/AH16)*100</f>
        <v>50</v>
      </c>
      <c r="AK16" s="6">
        <f>E16+H16</f>
        <v>12</v>
      </c>
      <c r="AL16" s="6">
        <f>(SUM(E18:E19)/AK16)*100</f>
        <v>8.3333333333333321</v>
      </c>
      <c r="AM16" s="6">
        <f>(SUM(E18:E19)/M16)*100</f>
        <v>100</v>
      </c>
      <c r="AN16" s="6">
        <f>(AVERAGE(L4:L14))*0.5</f>
        <v>1.5</v>
      </c>
      <c r="AO16" s="6">
        <f>(AVERAGE(D4:D14))*0.5</f>
        <v>1.6</v>
      </c>
    </row>
    <row r="18" spans="2:5" x14ac:dyDescent="0.3">
      <c r="B18" s="21" t="s">
        <v>25</v>
      </c>
      <c r="E18" s="5">
        <v>1</v>
      </c>
    </row>
    <row r="19" spans="2:5" x14ac:dyDescent="0.3">
      <c r="B19" s="22" t="s">
        <v>26</v>
      </c>
      <c r="E19" s="5">
        <v>0</v>
      </c>
    </row>
  </sheetData>
  <mergeCells count="6">
    <mergeCell ref="W2:X2"/>
    <mergeCell ref="B2:E2"/>
    <mergeCell ref="G2:H2"/>
    <mergeCell ref="J2:M2"/>
    <mergeCell ref="O2:Q2"/>
    <mergeCell ref="S2:U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488F-49A8-B64C-91AC-CC11F5AB3394}">
  <dimension ref="B2:AO15"/>
  <sheetViews>
    <sheetView topLeftCell="V1" zoomScale="56" workbookViewId="0">
      <selection activeCell="AB12" sqref="AB12:AO12"/>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39" width="27.5" style="5" bestFit="1" customWidth="1"/>
    <col min="40" max="40" width="26.33203125" style="5" bestFit="1" customWidth="1"/>
    <col min="41" max="41" width="14.332031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9</v>
      </c>
      <c r="C4" s="5">
        <v>11</v>
      </c>
      <c r="D4" s="5">
        <f>(C4-B4)+1</f>
        <v>3</v>
      </c>
      <c r="E4" s="8">
        <v>1</v>
      </c>
      <c r="G4" s="7">
        <v>175</v>
      </c>
      <c r="H4" s="8">
        <v>1</v>
      </c>
      <c r="J4" s="7"/>
      <c r="M4" s="8"/>
      <c r="O4" s="7">
        <v>176</v>
      </c>
      <c r="P4" s="5">
        <v>237</v>
      </c>
      <c r="Q4" s="8">
        <f>(P4-O4)+1</f>
        <v>62</v>
      </c>
      <c r="S4" s="7"/>
      <c r="U4" s="8"/>
      <c r="W4" s="7">
        <v>238</v>
      </c>
      <c r="X4" s="8">
        <v>1</v>
      </c>
      <c r="Z4" s="5">
        <v>238</v>
      </c>
    </row>
    <row r="5" spans="2:41" x14ac:dyDescent="0.3">
      <c r="B5" s="7">
        <v>42</v>
      </c>
      <c r="C5" s="5">
        <v>44</v>
      </c>
      <c r="D5" s="5">
        <f>(C5-B5)+1</f>
        <v>3</v>
      </c>
      <c r="E5" s="8">
        <v>1</v>
      </c>
      <c r="G5" s="7"/>
      <c r="H5" s="8"/>
      <c r="J5" s="7"/>
      <c r="M5" s="8"/>
      <c r="O5" s="7"/>
      <c r="Q5" s="8"/>
      <c r="S5" s="7"/>
      <c r="U5" s="8"/>
      <c r="W5" s="7"/>
      <c r="X5" s="8"/>
    </row>
    <row r="6" spans="2:41" x14ac:dyDescent="0.3">
      <c r="B6" s="7">
        <v>49</v>
      </c>
      <c r="C6" s="5">
        <v>61</v>
      </c>
      <c r="D6" s="5">
        <f t="shared" ref="D6:D9" si="0">(C6-B6)+1</f>
        <v>13</v>
      </c>
      <c r="E6" s="8">
        <v>1</v>
      </c>
      <c r="G6" s="7"/>
      <c r="H6" s="8"/>
      <c r="J6" s="7"/>
      <c r="M6" s="8"/>
      <c r="O6" s="7"/>
      <c r="Q6" s="8"/>
      <c r="S6" s="7"/>
      <c r="U6" s="8"/>
      <c r="W6" s="7"/>
      <c r="X6" s="8"/>
    </row>
    <row r="7" spans="2:41" x14ac:dyDescent="0.3">
      <c r="B7" s="7">
        <v>63</v>
      </c>
      <c r="C7" s="5">
        <v>69</v>
      </c>
      <c r="D7" s="5">
        <f t="shared" si="0"/>
        <v>7</v>
      </c>
      <c r="E7" s="8">
        <v>1</v>
      </c>
      <c r="G7" s="7"/>
      <c r="H7" s="8"/>
      <c r="J7" s="7"/>
      <c r="M7" s="8"/>
      <c r="O7" s="7"/>
      <c r="Q7" s="8"/>
      <c r="S7" s="7"/>
      <c r="U7" s="8"/>
      <c r="W7" s="7"/>
      <c r="X7" s="8"/>
    </row>
    <row r="8" spans="2:41" x14ac:dyDescent="0.3">
      <c r="B8" s="7">
        <v>152</v>
      </c>
      <c r="C8" s="5">
        <v>153</v>
      </c>
      <c r="D8" s="5">
        <f t="shared" si="0"/>
        <v>2</v>
      </c>
      <c r="E8" s="8">
        <v>1</v>
      </c>
      <c r="G8" s="7"/>
      <c r="H8" s="8"/>
      <c r="J8" s="7"/>
      <c r="M8" s="8"/>
      <c r="O8" s="7"/>
      <c r="Q8" s="8"/>
      <c r="S8" s="7"/>
      <c r="U8" s="8"/>
      <c r="W8" s="7"/>
      <c r="X8" s="8"/>
    </row>
    <row r="9" spans="2:41" x14ac:dyDescent="0.3">
      <c r="B9" s="7">
        <v>174</v>
      </c>
      <c r="C9" s="5">
        <v>174</v>
      </c>
      <c r="D9" s="5">
        <f t="shared" si="0"/>
        <v>1</v>
      </c>
      <c r="E9" s="8">
        <v>1</v>
      </c>
      <c r="G9" s="7"/>
      <c r="H9" s="8"/>
      <c r="J9" s="7"/>
      <c r="M9" s="8"/>
      <c r="O9" s="7"/>
      <c r="Q9" s="8"/>
      <c r="S9" s="7"/>
      <c r="U9" s="8"/>
      <c r="W9" s="7"/>
      <c r="X9" s="8"/>
    </row>
    <row r="10" spans="2:41" x14ac:dyDescent="0.3">
      <c r="B10" s="9"/>
      <c r="C10" s="10"/>
      <c r="D10" s="10"/>
      <c r="E10" s="11"/>
      <c r="G10" s="9"/>
      <c r="H10" s="11"/>
      <c r="J10" s="9"/>
      <c r="K10" s="10"/>
      <c r="L10" s="10"/>
      <c r="M10" s="11"/>
      <c r="O10" s="9"/>
      <c r="P10" s="10"/>
      <c r="Q10" s="11"/>
      <c r="S10" s="9"/>
      <c r="T10" s="10"/>
      <c r="U10" s="11"/>
      <c r="W10" s="9"/>
      <c r="X10" s="11"/>
    </row>
    <row r="12" spans="2:41" x14ac:dyDescent="0.3">
      <c r="D12" s="5">
        <f>SUM(D4:D10)</f>
        <v>29</v>
      </c>
      <c r="E12" s="5">
        <f>SUM(E4:E10)</f>
        <v>6</v>
      </c>
      <c r="H12" s="5">
        <f>SUM(H4:H10)</f>
        <v>1</v>
      </c>
      <c r="L12" s="5">
        <f>SUM(L4:L10)</f>
        <v>0</v>
      </c>
      <c r="M12" s="5">
        <f>SUM(M4:M10)</f>
        <v>0</v>
      </c>
      <c r="Q12" s="5">
        <f>SUM(Q4:Q10)</f>
        <v>62</v>
      </c>
      <c r="U12" s="5">
        <f>SUM(U4:U10)</f>
        <v>0</v>
      </c>
      <c r="X12" s="5">
        <f>SUM(X4:X10)</f>
        <v>1</v>
      </c>
      <c r="Z12" s="5">
        <f>SUM(Z4:Z10)</f>
        <v>238</v>
      </c>
      <c r="AA12" s="5">
        <f>Z12-(Q12+U12+X12)</f>
        <v>175</v>
      </c>
      <c r="AB12" s="6">
        <f>((D12+H12)/AA12)*100</f>
        <v>17.142857142857142</v>
      </c>
      <c r="AC12" s="6">
        <f>100-AB12</f>
        <v>82.857142857142861</v>
      </c>
      <c r="AD12" s="6">
        <f>(L12/AA12)*100</f>
        <v>0</v>
      </c>
      <c r="AE12" s="6">
        <f>B4/120</f>
        <v>7.4999999999999997E-2</v>
      </c>
      <c r="AF12" s="6">
        <f>G4/120</f>
        <v>1.4583333333333333</v>
      </c>
      <c r="AG12" s="6">
        <f>Q4/120</f>
        <v>0.51666666666666672</v>
      </c>
      <c r="AH12" s="6">
        <f>H12</f>
        <v>1</v>
      </c>
      <c r="AI12" s="6">
        <v>0</v>
      </c>
      <c r="AJ12" s="6">
        <f>(AI12/AH12)*100</f>
        <v>0</v>
      </c>
      <c r="AK12" s="6">
        <f>E12+H12</f>
        <v>7</v>
      </c>
      <c r="AL12" s="6">
        <f>(SUM(E14:E15)/AK12)*100</f>
        <v>0</v>
      </c>
      <c r="AM12" s="6" t="s">
        <v>33</v>
      </c>
      <c r="AN12" s="6" t="s">
        <v>33</v>
      </c>
      <c r="AO12" s="6">
        <f>(AVERAGE(D4:D10))*0.5</f>
        <v>2.4166666666666665</v>
      </c>
    </row>
    <row r="14" spans="2:41" x14ac:dyDescent="0.3">
      <c r="B14" s="21" t="s">
        <v>25</v>
      </c>
      <c r="E14" s="5">
        <v>0</v>
      </c>
    </row>
    <row r="15" spans="2:41" x14ac:dyDescent="0.3">
      <c r="B15" s="22" t="s">
        <v>26</v>
      </c>
      <c r="E15" s="5">
        <v>0</v>
      </c>
    </row>
  </sheetData>
  <mergeCells count="6">
    <mergeCell ref="W2:X2"/>
    <mergeCell ref="B2:E2"/>
    <mergeCell ref="G2:H2"/>
    <mergeCell ref="J2:M2"/>
    <mergeCell ref="O2:Q2"/>
    <mergeCell ref="S2:U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AA07A-A754-7745-BF85-6EB98D09140C}">
  <dimension ref="B2:AO11"/>
  <sheetViews>
    <sheetView topLeftCell="Z1" zoomScale="62" workbookViewId="0">
      <selection activeCell="AB8" sqref="AB8:AO8"/>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4" width="14.83203125" style="5" bestFit="1" customWidth="1"/>
    <col min="35" max="35" width="15.6640625" style="5" bestFit="1" customWidth="1"/>
    <col min="36" max="36" width="13.5" style="5" bestFit="1" customWidth="1"/>
    <col min="37" max="37" width="20.83203125" style="5" bestFit="1" customWidth="1"/>
    <col min="38" max="38" width="29" style="6" bestFit="1" customWidth="1"/>
    <col min="39" max="39" width="27.5" style="5" bestFit="1" customWidth="1"/>
    <col min="40" max="40" width="28.1640625" style="5" bestFit="1" customWidth="1"/>
    <col min="41" max="41" width="15.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15</v>
      </c>
      <c r="C4" s="5">
        <v>15</v>
      </c>
      <c r="D4" s="5">
        <f>(C4-B4)+1</f>
        <v>1</v>
      </c>
      <c r="E4" s="8">
        <v>1</v>
      </c>
      <c r="G4" s="7">
        <v>35</v>
      </c>
      <c r="H4" s="8">
        <v>1</v>
      </c>
      <c r="J4" s="7"/>
      <c r="M4" s="8"/>
      <c r="O4" s="7">
        <v>36</v>
      </c>
      <c r="P4" s="5">
        <v>53</v>
      </c>
      <c r="Q4" s="8">
        <f>(P4-O4)+1</f>
        <v>18</v>
      </c>
      <c r="S4" s="7"/>
      <c r="U4" s="8"/>
      <c r="W4" s="7">
        <v>54</v>
      </c>
      <c r="X4" s="8">
        <v>1</v>
      </c>
      <c r="Z4" s="5">
        <v>54</v>
      </c>
    </row>
    <row r="5" spans="2:41" x14ac:dyDescent="0.3">
      <c r="B5" s="7">
        <v>26</v>
      </c>
      <c r="C5" s="5">
        <v>34</v>
      </c>
      <c r="D5" s="5">
        <f>(C5-B5)+1</f>
        <v>9</v>
      </c>
      <c r="E5" s="8">
        <v>1</v>
      </c>
      <c r="G5" s="7"/>
      <c r="H5" s="8"/>
      <c r="J5" s="7"/>
      <c r="M5" s="8"/>
      <c r="O5" s="7"/>
      <c r="Q5" s="8"/>
      <c r="S5" s="7"/>
      <c r="U5" s="8"/>
      <c r="W5" s="7"/>
      <c r="X5" s="8"/>
    </row>
    <row r="6" spans="2:41" x14ac:dyDescent="0.3">
      <c r="B6" s="9"/>
      <c r="C6" s="10"/>
      <c r="D6" s="10"/>
      <c r="E6" s="11"/>
      <c r="G6" s="9"/>
      <c r="H6" s="11"/>
      <c r="J6" s="9"/>
      <c r="K6" s="10"/>
      <c r="L6" s="10"/>
      <c r="M6" s="11"/>
      <c r="O6" s="9"/>
      <c r="P6" s="10"/>
      <c r="Q6" s="11"/>
      <c r="S6" s="9"/>
      <c r="T6" s="10"/>
      <c r="U6" s="11"/>
      <c r="W6" s="9"/>
      <c r="X6" s="11"/>
    </row>
    <row r="8" spans="2:41" x14ac:dyDescent="0.3">
      <c r="D8" s="5">
        <f>SUM(D4:D6)</f>
        <v>10</v>
      </c>
      <c r="E8" s="5">
        <f>SUM(E4:E6)</f>
        <v>2</v>
      </c>
      <c r="H8" s="5">
        <f>SUM(H4:H6)</f>
        <v>1</v>
      </c>
      <c r="L8" s="5">
        <f>SUM(L4:L6)</f>
        <v>0</v>
      </c>
      <c r="M8" s="5">
        <f>SUM(M4:M6)</f>
        <v>0</v>
      </c>
      <c r="Q8" s="5">
        <f>SUM(Q4:Q6)</f>
        <v>18</v>
      </c>
      <c r="U8" s="5">
        <f>SUM(U4:U6)</f>
        <v>0</v>
      </c>
      <c r="X8" s="5">
        <f>SUM(X4:X6)</f>
        <v>1</v>
      </c>
      <c r="Z8" s="5">
        <f>SUM(Z4:Z6)</f>
        <v>54</v>
      </c>
      <c r="AA8" s="5">
        <f>Z8-(Q8+U8+X8)</f>
        <v>35</v>
      </c>
      <c r="AB8" s="6">
        <f>((D8+H8)/AA8)*100</f>
        <v>31.428571428571427</v>
      </c>
      <c r="AC8" s="6">
        <f>100-AB8</f>
        <v>68.571428571428569</v>
      </c>
      <c r="AD8" s="6">
        <f>(L8/AA8)*100</f>
        <v>0</v>
      </c>
      <c r="AE8" s="6">
        <f>B4/120</f>
        <v>0.125</v>
      </c>
      <c r="AF8" s="6">
        <f>G4/120</f>
        <v>0.29166666666666669</v>
      </c>
      <c r="AG8" s="6">
        <f>Q4/120</f>
        <v>0.15</v>
      </c>
      <c r="AH8" s="6">
        <f>H8</f>
        <v>1</v>
      </c>
      <c r="AI8" s="6">
        <v>0</v>
      </c>
      <c r="AJ8" s="6">
        <f>(AI8/AH8)*100</f>
        <v>0</v>
      </c>
      <c r="AK8" s="6">
        <f>E8+H8</f>
        <v>3</v>
      </c>
      <c r="AL8" s="6">
        <f>(SUM(E10:E11)/AK8)*100</f>
        <v>0</v>
      </c>
      <c r="AM8" s="6" t="s">
        <v>33</v>
      </c>
      <c r="AN8" s="6" t="s">
        <v>33</v>
      </c>
      <c r="AO8" s="6">
        <f>(AVERAGE(D4:D6))*0.5</f>
        <v>2.5</v>
      </c>
    </row>
    <row r="10" spans="2:41" x14ac:dyDescent="0.3">
      <c r="B10" s="21" t="s">
        <v>25</v>
      </c>
      <c r="E10" s="5">
        <v>0</v>
      </c>
    </row>
    <row r="11" spans="2:41" x14ac:dyDescent="0.3">
      <c r="B11" s="22" t="s">
        <v>26</v>
      </c>
      <c r="E11" s="5">
        <v>0</v>
      </c>
    </row>
  </sheetData>
  <mergeCells count="6">
    <mergeCell ref="W2:X2"/>
    <mergeCell ref="B2:E2"/>
    <mergeCell ref="G2:H2"/>
    <mergeCell ref="J2:M2"/>
    <mergeCell ref="O2:Q2"/>
    <mergeCell ref="S2:U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FFB0-486A-BD44-BFD6-45CB02E0B01A}">
  <dimension ref="B2:AO14"/>
  <sheetViews>
    <sheetView topLeftCell="Q1" zoomScale="50" workbookViewId="0">
      <selection activeCell="AB11" sqref="AB11:AO11"/>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39" width="27.5" style="5" bestFit="1" customWidth="1"/>
    <col min="40" max="40" width="26.33203125" style="5" bestFit="1" customWidth="1"/>
    <col min="41" max="41" width="14.332031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9</v>
      </c>
      <c r="C4" s="5">
        <v>10</v>
      </c>
      <c r="D4" s="5">
        <f>(C4-B4)+1</f>
        <v>2</v>
      </c>
      <c r="E4" s="8">
        <v>1</v>
      </c>
      <c r="G4" s="7">
        <v>114</v>
      </c>
      <c r="H4" s="8">
        <v>1</v>
      </c>
      <c r="J4" s="7"/>
      <c r="M4" s="8"/>
      <c r="O4" s="7">
        <v>115</v>
      </c>
      <c r="P4" s="5">
        <v>145</v>
      </c>
      <c r="Q4" s="8">
        <f>(P4-O4)+1</f>
        <v>31</v>
      </c>
      <c r="S4" s="7"/>
      <c r="U4" s="8"/>
      <c r="W4" s="7">
        <v>146</v>
      </c>
      <c r="X4" s="8">
        <v>1</v>
      </c>
      <c r="Z4" s="5">
        <v>146</v>
      </c>
    </row>
    <row r="5" spans="2:41" x14ac:dyDescent="0.3">
      <c r="B5" s="7">
        <v>41</v>
      </c>
      <c r="C5" s="5">
        <v>54</v>
      </c>
      <c r="D5" s="5">
        <f>(C5-B5)+1</f>
        <v>14</v>
      </c>
      <c r="E5" s="8">
        <v>1</v>
      </c>
      <c r="G5" s="7"/>
      <c r="H5" s="8"/>
      <c r="J5" s="7"/>
      <c r="M5" s="8"/>
      <c r="O5" s="7"/>
      <c r="Q5" s="8"/>
      <c r="S5" s="7"/>
      <c r="U5" s="8"/>
      <c r="W5" s="7"/>
      <c r="X5" s="8"/>
    </row>
    <row r="6" spans="2:41" x14ac:dyDescent="0.3">
      <c r="B6" s="7">
        <v>56</v>
      </c>
      <c r="C6" s="5">
        <v>59</v>
      </c>
      <c r="D6" s="5">
        <f>(C6-B6)+1</f>
        <v>4</v>
      </c>
      <c r="E6" s="8">
        <v>1</v>
      </c>
      <c r="G6" s="7"/>
      <c r="H6" s="8"/>
      <c r="J6" s="7"/>
      <c r="M6" s="8"/>
      <c r="O6" s="7"/>
      <c r="Q6" s="8"/>
      <c r="S6" s="7"/>
      <c r="U6" s="8"/>
      <c r="W6" s="7"/>
      <c r="X6" s="8"/>
    </row>
    <row r="7" spans="2:41" x14ac:dyDescent="0.3">
      <c r="B7" s="7">
        <v>66</v>
      </c>
      <c r="C7" s="5">
        <v>69</v>
      </c>
      <c r="D7" s="5">
        <f>(C7-B7)+1</f>
        <v>4</v>
      </c>
      <c r="E7" s="8">
        <v>1</v>
      </c>
      <c r="G7" s="7"/>
      <c r="H7" s="8"/>
      <c r="J7" s="7"/>
      <c r="M7" s="8"/>
      <c r="O7" s="7"/>
      <c r="Q7" s="8"/>
      <c r="S7" s="7"/>
      <c r="U7" s="8"/>
      <c r="W7" s="7"/>
      <c r="X7" s="8"/>
    </row>
    <row r="8" spans="2:41" x14ac:dyDescent="0.3">
      <c r="B8" s="7">
        <v>103</v>
      </c>
      <c r="C8" s="5">
        <v>113</v>
      </c>
      <c r="D8" s="5">
        <f>(C8-B8)+1</f>
        <v>11</v>
      </c>
      <c r="E8" s="8">
        <v>1</v>
      </c>
      <c r="G8" s="7"/>
      <c r="H8" s="8"/>
      <c r="J8" s="7"/>
      <c r="M8" s="8"/>
      <c r="O8" s="7"/>
      <c r="Q8" s="8"/>
      <c r="S8" s="7"/>
      <c r="U8" s="8"/>
      <c r="W8" s="7"/>
      <c r="X8" s="8"/>
    </row>
    <row r="9" spans="2:41" x14ac:dyDescent="0.3">
      <c r="B9" s="9"/>
      <c r="C9" s="10"/>
      <c r="D9" s="10"/>
      <c r="E9" s="11"/>
      <c r="G9" s="9"/>
      <c r="H9" s="11"/>
      <c r="J9" s="9"/>
      <c r="K9" s="10"/>
      <c r="L9" s="10"/>
      <c r="M9" s="11"/>
      <c r="O9" s="9"/>
      <c r="P9" s="10"/>
      <c r="Q9" s="11"/>
      <c r="S9" s="9"/>
      <c r="T9" s="10"/>
      <c r="U9" s="11"/>
      <c r="W9" s="9"/>
      <c r="X9" s="11"/>
    </row>
    <row r="11" spans="2:41" x14ac:dyDescent="0.3">
      <c r="D11" s="5">
        <f>SUM(D4:D9)</f>
        <v>35</v>
      </c>
      <c r="E11" s="5">
        <f>SUM(E4:E9)</f>
        <v>5</v>
      </c>
      <c r="H11" s="5">
        <f>SUM(H4:H9)</f>
        <v>1</v>
      </c>
      <c r="L11" s="5">
        <f>SUM(L4:L9)</f>
        <v>0</v>
      </c>
      <c r="M11" s="5">
        <f>SUM(M4:M9)</f>
        <v>0</v>
      </c>
      <c r="Q11" s="5">
        <f>SUM(Q4:Q9)</f>
        <v>31</v>
      </c>
      <c r="U11" s="5">
        <f>SUM(U4:U9)</f>
        <v>0</v>
      </c>
      <c r="X11" s="5">
        <f>SUM(X4:X9)</f>
        <v>1</v>
      </c>
      <c r="Z11" s="5">
        <f>SUM(Z4:Z9)</f>
        <v>146</v>
      </c>
      <c r="AA11" s="5">
        <f>Z11-(Q11+U11+X11)</f>
        <v>114</v>
      </c>
      <c r="AB11" s="6">
        <f>((D11+H11)/AA11)*100</f>
        <v>31.578947368421051</v>
      </c>
      <c r="AC11" s="6">
        <f>100-AB11</f>
        <v>68.421052631578945</v>
      </c>
      <c r="AD11" s="6">
        <f>(L11/AA11)*100</f>
        <v>0</v>
      </c>
      <c r="AE11" s="6">
        <f>B4/120</f>
        <v>7.4999999999999997E-2</v>
      </c>
      <c r="AF11" s="6">
        <f>G4/120</f>
        <v>0.95</v>
      </c>
      <c r="AG11" s="6">
        <f>Q4/120</f>
        <v>0.25833333333333336</v>
      </c>
      <c r="AH11" s="6">
        <f>H11</f>
        <v>1</v>
      </c>
      <c r="AI11" s="6">
        <v>0</v>
      </c>
      <c r="AJ11" s="6">
        <f>(AI11/AH11)*100</f>
        <v>0</v>
      </c>
      <c r="AK11" s="6">
        <f>E11+H11</f>
        <v>6</v>
      </c>
      <c r="AL11" s="6">
        <f>(SUM(E13:E14)/AK11)*100</f>
        <v>0</v>
      </c>
      <c r="AM11" s="6" t="s">
        <v>33</v>
      </c>
      <c r="AN11" s="6" t="s">
        <v>33</v>
      </c>
      <c r="AO11" s="6">
        <f>(AVERAGE(D4:D9))*0.5</f>
        <v>3.5</v>
      </c>
    </row>
    <row r="13" spans="2:41" x14ac:dyDescent="0.3">
      <c r="B13" s="21" t="s">
        <v>25</v>
      </c>
      <c r="E13" s="5">
        <v>0</v>
      </c>
    </row>
    <row r="14" spans="2:41" x14ac:dyDescent="0.3">
      <c r="B14" s="22" t="s">
        <v>26</v>
      </c>
      <c r="E14" s="5">
        <v>0</v>
      </c>
    </row>
  </sheetData>
  <mergeCells count="6">
    <mergeCell ref="W2:X2"/>
    <mergeCell ref="B2:E2"/>
    <mergeCell ref="G2:H2"/>
    <mergeCell ref="J2:M2"/>
    <mergeCell ref="O2:Q2"/>
    <mergeCell ref="S2:U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0D2F-ECE1-004B-B8F7-FBF923D63384}">
  <dimension ref="B2:AO20"/>
  <sheetViews>
    <sheetView topLeftCell="W1" zoomScale="56" workbookViewId="0">
      <selection activeCell="AB17" sqref="AB17:AO17"/>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39" width="27.5" style="5" bestFit="1" customWidth="1"/>
    <col min="40" max="40" width="26.33203125" style="5" bestFit="1" customWidth="1"/>
    <col min="41" max="41" width="14.332031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9</v>
      </c>
      <c r="C4" s="5">
        <v>10</v>
      </c>
      <c r="D4" s="5">
        <f>(C4-B4)+1</f>
        <v>2</v>
      </c>
      <c r="E4" s="8">
        <v>1</v>
      </c>
      <c r="G4" s="7">
        <v>152</v>
      </c>
      <c r="H4" s="8">
        <v>1</v>
      </c>
      <c r="J4" s="7"/>
      <c r="M4" s="8"/>
      <c r="O4" s="7">
        <v>153</v>
      </c>
      <c r="P4" s="5">
        <v>209</v>
      </c>
      <c r="Q4" s="8">
        <f>(P4-O4)+1</f>
        <v>57</v>
      </c>
      <c r="S4" s="7"/>
      <c r="U4" s="8"/>
      <c r="W4" s="7">
        <v>210</v>
      </c>
      <c r="X4" s="8">
        <v>1</v>
      </c>
      <c r="Z4" s="5">
        <v>210</v>
      </c>
    </row>
    <row r="5" spans="2:41" x14ac:dyDescent="0.3">
      <c r="B5" s="7">
        <v>13</v>
      </c>
      <c r="C5" s="5">
        <v>13</v>
      </c>
      <c r="D5" s="5">
        <f>(C5-B5)+1</f>
        <v>1</v>
      </c>
      <c r="E5" s="8">
        <v>1</v>
      </c>
      <c r="G5" s="7"/>
      <c r="H5" s="8"/>
      <c r="J5" s="7"/>
      <c r="M5" s="8"/>
      <c r="O5" s="7"/>
      <c r="Q5" s="8"/>
      <c r="S5" s="7"/>
      <c r="U5" s="8"/>
      <c r="W5" s="7"/>
      <c r="X5" s="8"/>
    </row>
    <row r="6" spans="2:41" x14ac:dyDescent="0.3">
      <c r="B6" s="7">
        <v>15</v>
      </c>
      <c r="C6" s="5">
        <v>16</v>
      </c>
      <c r="D6" s="5">
        <f>(C6-B6)+1</f>
        <v>2</v>
      </c>
      <c r="E6" s="8">
        <v>1</v>
      </c>
      <c r="G6" s="7"/>
      <c r="H6" s="8"/>
      <c r="J6" s="7"/>
      <c r="M6" s="8"/>
      <c r="O6" s="7"/>
      <c r="Q6" s="8"/>
      <c r="S6" s="7"/>
      <c r="U6" s="8"/>
      <c r="W6" s="7"/>
      <c r="X6" s="8"/>
    </row>
    <row r="7" spans="2:41" x14ac:dyDescent="0.3">
      <c r="B7" s="7">
        <v>31</v>
      </c>
      <c r="C7" s="5">
        <v>32</v>
      </c>
      <c r="D7" s="5">
        <f>(C7-B7)+1</f>
        <v>2</v>
      </c>
      <c r="E7" s="8">
        <v>1</v>
      </c>
      <c r="G7" s="7"/>
      <c r="H7" s="8"/>
      <c r="J7" s="7"/>
      <c r="M7" s="8"/>
      <c r="O7" s="7"/>
      <c r="Q7" s="8"/>
      <c r="S7" s="7"/>
      <c r="U7" s="8"/>
      <c r="W7" s="7"/>
      <c r="X7" s="8"/>
    </row>
    <row r="8" spans="2:41" x14ac:dyDescent="0.3">
      <c r="B8" s="7">
        <v>55</v>
      </c>
      <c r="C8" s="5">
        <v>56</v>
      </c>
      <c r="D8" s="5">
        <f>(C8-B8)+1</f>
        <v>2</v>
      </c>
      <c r="E8" s="8">
        <v>1</v>
      </c>
      <c r="G8" s="7"/>
      <c r="H8" s="8"/>
      <c r="J8" s="7"/>
      <c r="M8" s="8"/>
      <c r="O8" s="7"/>
      <c r="Q8" s="8"/>
      <c r="S8" s="7"/>
      <c r="U8" s="8"/>
      <c r="W8" s="7"/>
      <c r="X8" s="8"/>
    </row>
    <row r="9" spans="2:41" x14ac:dyDescent="0.3">
      <c r="B9" s="7">
        <v>105</v>
      </c>
      <c r="C9" s="5">
        <v>105</v>
      </c>
      <c r="D9" s="5">
        <f>(C9-B9)+1</f>
        <v>1</v>
      </c>
      <c r="E9" s="8">
        <v>1</v>
      </c>
      <c r="G9" s="7"/>
      <c r="H9" s="8"/>
      <c r="J9" s="7"/>
      <c r="M9" s="8"/>
      <c r="O9" s="7"/>
      <c r="Q9" s="8"/>
      <c r="S9" s="7"/>
      <c r="U9" s="8"/>
      <c r="W9" s="7"/>
      <c r="X9" s="8"/>
    </row>
    <row r="10" spans="2:41" x14ac:dyDescent="0.3">
      <c r="B10" s="7">
        <v>109</v>
      </c>
      <c r="C10" s="5">
        <v>114</v>
      </c>
      <c r="D10" s="5">
        <f>(C10-B10)+1</f>
        <v>6</v>
      </c>
      <c r="E10" s="8">
        <v>1</v>
      </c>
      <c r="G10" s="7"/>
      <c r="H10" s="8"/>
      <c r="J10" s="7"/>
      <c r="M10" s="8"/>
      <c r="O10" s="7"/>
      <c r="Q10" s="8"/>
      <c r="S10" s="7"/>
      <c r="U10" s="8"/>
      <c r="W10" s="7"/>
      <c r="X10" s="8"/>
    </row>
    <row r="11" spans="2:41" x14ac:dyDescent="0.3">
      <c r="B11" s="7">
        <v>119</v>
      </c>
      <c r="C11" s="5">
        <v>120</v>
      </c>
      <c r="D11" s="5">
        <f>(C11-B11)+1</f>
        <v>2</v>
      </c>
      <c r="E11" s="8">
        <v>1</v>
      </c>
      <c r="G11" s="7"/>
      <c r="H11" s="8"/>
      <c r="J11" s="7"/>
      <c r="M11" s="8"/>
      <c r="O11" s="7"/>
      <c r="Q11" s="8"/>
      <c r="S11" s="7"/>
      <c r="U11" s="8"/>
      <c r="W11" s="7"/>
      <c r="X11" s="8"/>
    </row>
    <row r="12" spans="2:41" x14ac:dyDescent="0.3">
      <c r="B12" s="7">
        <v>129</v>
      </c>
      <c r="C12" s="5">
        <v>129</v>
      </c>
      <c r="D12" s="5">
        <f>(C12-B12)+1</f>
        <v>1</v>
      </c>
      <c r="E12" s="8">
        <v>1</v>
      </c>
      <c r="G12" s="7"/>
      <c r="H12" s="8"/>
      <c r="J12" s="7"/>
      <c r="M12" s="8"/>
      <c r="O12" s="7"/>
      <c r="Q12" s="8"/>
      <c r="S12" s="7"/>
      <c r="U12" s="8"/>
      <c r="W12" s="7"/>
      <c r="X12" s="8"/>
    </row>
    <row r="13" spans="2:41" x14ac:dyDescent="0.3">
      <c r="B13" s="7">
        <v>140</v>
      </c>
      <c r="C13" s="5">
        <v>148</v>
      </c>
      <c r="D13" s="5">
        <f>(C13-B13)+1</f>
        <v>9</v>
      </c>
      <c r="E13" s="8">
        <v>1</v>
      </c>
      <c r="G13" s="7"/>
      <c r="H13" s="8"/>
      <c r="J13" s="7"/>
      <c r="M13" s="8"/>
      <c r="O13" s="7"/>
      <c r="Q13" s="8"/>
      <c r="S13" s="7"/>
      <c r="U13" s="8"/>
      <c r="W13" s="7"/>
      <c r="X13" s="8"/>
    </row>
    <row r="14" spans="2:41" x14ac:dyDescent="0.3">
      <c r="B14" s="7">
        <v>151</v>
      </c>
      <c r="C14" s="5">
        <v>151</v>
      </c>
      <c r="D14" s="5">
        <f>(C14-B14)+1</f>
        <v>1</v>
      </c>
      <c r="E14" s="8">
        <v>1</v>
      </c>
      <c r="G14" s="7"/>
      <c r="H14" s="8"/>
      <c r="J14" s="7"/>
      <c r="M14" s="8"/>
      <c r="O14" s="7"/>
      <c r="Q14" s="8"/>
      <c r="S14" s="7"/>
      <c r="U14" s="8"/>
      <c r="W14" s="7"/>
      <c r="X14" s="8"/>
    </row>
    <row r="15" spans="2:41" x14ac:dyDescent="0.3">
      <c r="B15" s="9"/>
      <c r="C15" s="10"/>
      <c r="D15" s="10"/>
      <c r="E15" s="11"/>
      <c r="G15" s="9"/>
      <c r="H15" s="11"/>
      <c r="J15" s="9"/>
      <c r="K15" s="10"/>
      <c r="L15" s="10"/>
      <c r="M15" s="11"/>
      <c r="O15" s="9"/>
      <c r="P15" s="10"/>
      <c r="Q15" s="11"/>
      <c r="S15" s="9"/>
      <c r="T15" s="10"/>
      <c r="U15" s="11"/>
      <c r="W15" s="9"/>
      <c r="X15" s="11"/>
    </row>
    <row r="17" spans="2:41" x14ac:dyDescent="0.3">
      <c r="D17" s="5">
        <f>SUM(D4:D15)</f>
        <v>29</v>
      </c>
      <c r="E17" s="5">
        <f>SUM(E4:E15)</f>
        <v>11</v>
      </c>
      <c r="H17" s="5">
        <f>SUM(H4:H15)</f>
        <v>1</v>
      </c>
      <c r="L17" s="5">
        <f>SUM(L4:L15)</f>
        <v>0</v>
      </c>
      <c r="M17" s="5">
        <f>SUM(M4:M15)</f>
        <v>0</v>
      </c>
      <c r="Q17" s="5">
        <f>SUM(Q4:Q15)</f>
        <v>57</v>
      </c>
      <c r="U17" s="5">
        <f>SUM(U4:U15)</f>
        <v>0</v>
      </c>
      <c r="X17" s="5">
        <f>SUM(X4:X15)</f>
        <v>1</v>
      </c>
      <c r="Z17" s="5">
        <f>SUM(Z4:Z15)</f>
        <v>210</v>
      </c>
      <c r="AA17" s="5">
        <f>Z17-(Q17+U17+X17)</f>
        <v>152</v>
      </c>
      <c r="AB17" s="6">
        <f>((D17+H17)/AA17)*100</f>
        <v>19.736842105263158</v>
      </c>
      <c r="AC17" s="6">
        <f>100-AB17</f>
        <v>80.26315789473685</v>
      </c>
      <c r="AD17" s="6">
        <f>(L17/AA17)*100</f>
        <v>0</v>
      </c>
      <c r="AE17" s="6">
        <f>B4/120</f>
        <v>7.4999999999999997E-2</v>
      </c>
      <c r="AF17" s="6">
        <f>G4/120</f>
        <v>1.2666666666666666</v>
      </c>
      <c r="AG17" s="6">
        <f>Q4/120</f>
        <v>0.47499999999999998</v>
      </c>
      <c r="AH17" s="6">
        <f>H17</f>
        <v>1</v>
      </c>
      <c r="AI17" s="6">
        <v>0</v>
      </c>
      <c r="AJ17" s="6">
        <f>(AI17/AH17)*100</f>
        <v>0</v>
      </c>
      <c r="AK17" s="6">
        <f>E17+H17</f>
        <v>12</v>
      </c>
      <c r="AL17" s="6">
        <f>(SUM(E19:E20)/AK17)*100</f>
        <v>0</v>
      </c>
      <c r="AM17" s="6" t="s">
        <v>33</v>
      </c>
      <c r="AN17" s="6" t="s">
        <v>33</v>
      </c>
      <c r="AO17" s="6">
        <f>(AVERAGE(D4:D15))*0.5</f>
        <v>1.3181818181818181</v>
      </c>
    </row>
    <row r="19" spans="2:41" x14ac:dyDescent="0.3">
      <c r="B19" s="21" t="s">
        <v>25</v>
      </c>
      <c r="E19" s="5">
        <v>0</v>
      </c>
    </row>
    <row r="20" spans="2:41" x14ac:dyDescent="0.3">
      <c r="B20" s="22" t="s">
        <v>26</v>
      </c>
      <c r="E20" s="5">
        <v>0</v>
      </c>
    </row>
  </sheetData>
  <mergeCells count="6">
    <mergeCell ref="W2:X2"/>
    <mergeCell ref="B2:E2"/>
    <mergeCell ref="G2:H2"/>
    <mergeCell ref="J2:M2"/>
    <mergeCell ref="O2:Q2"/>
    <mergeCell ref="S2:U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89159-FB5D-9548-AE84-4AF781D9D030}">
  <dimension ref="B2:AO29"/>
  <sheetViews>
    <sheetView topLeftCell="S1" zoomScale="50" workbookViewId="0">
      <selection activeCell="AB26" sqref="AB26:AO26"/>
    </sheetView>
  </sheetViews>
  <sheetFormatPr baseColWidth="10" defaultColWidth="8.83203125" defaultRowHeight="24" x14ac:dyDescent="0.3"/>
  <cols>
    <col min="1" max="1" width="2.83203125" style="5" customWidth="1"/>
    <col min="2" max="2" width="17.5" style="5" bestFit="1" customWidth="1"/>
    <col min="3" max="3" width="16.1640625" style="5" bestFit="1" customWidth="1"/>
    <col min="4" max="4" width="18.1640625" style="5" bestFit="1" customWidth="1"/>
    <col min="5" max="5" width="16.1640625" style="5" bestFit="1" customWidth="1"/>
    <col min="6" max="6" width="3.6640625" style="5" customWidth="1"/>
    <col min="7" max="7" width="21.1640625" style="5" bestFit="1" customWidth="1"/>
    <col min="8" max="8" width="14.1640625" style="5" bestFit="1" customWidth="1"/>
    <col min="9" max="9" width="4.83203125" style="5" customWidth="1"/>
    <col min="10" max="10" width="17.5" style="5" bestFit="1" customWidth="1"/>
    <col min="11" max="11" width="16.1640625" style="5" bestFit="1" customWidth="1"/>
    <col min="12" max="12" width="18.1640625" style="5" bestFit="1" customWidth="1"/>
    <col min="13" max="13" width="12.83203125" style="5" bestFit="1" customWidth="1"/>
    <col min="14" max="14" width="4.6640625" style="5" customWidth="1"/>
    <col min="15" max="15" width="17.5" style="5" bestFit="1" customWidth="1"/>
    <col min="16" max="16" width="16.1640625" style="5" bestFit="1" customWidth="1"/>
    <col min="17" max="17" width="18.1640625" style="5" bestFit="1" customWidth="1"/>
    <col min="18" max="18" width="5.83203125" style="5" customWidth="1"/>
    <col min="19" max="19" width="17.5" style="5" bestFit="1" customWidth="1"/>
    <col min="20" max="20" width="16.1640625" style="5" bestFit="1" customWidth="1"/>
    <col min="21" max="21" width="18.1640625" style="5" bestFit="1" customWidth="1"/>
    <col min="22" max="22" width="5" style="5" customWidth="1"/>
    <col min="23" max="23" width="21.1640625" style="5" bestFit="1" customWidth="1"/>
    <col min="24" max="24" width="14.1640625" style="5" bestFit="1" customWidth="1"/>
    <col min="25" max="25" width="5.83203125" style="5" customWidth="1"/>
    <col min="26" max="26" width="40.6640625" style="5" bestFit="1" customWidth="1"/>
    <col min="27" max="27" width="19.6640625" style="5" bestFit="1" customWidth="1"/>
    <col min="28" max="28" width="34.5" style="6" customWidth="1"/>
    <col min="29" max="29" width="20.5" style="6" customWidth="1"/>
    <col min="30" max="30" width="22" style="6" bestFit="1" customWidth="1"/>
    <col min="31" max="31" width="11" style="6" bestFit="1" customWidth="1"/>
    <col min="32" max="32" width="14.1640625" style="6" customWidth="1"/>
    <col min="33" max="33" width="16.83203125" style="6" bestFit="1" customWidth="1"/>
    <col min="34" max="35" width="14.83203125" style="5" bestFit="1" customWidth="1"/>
    <col min="36" max="36" width="13.5" style="5" bestFit="1" customWidth="1"/>
    <col min="37" max="37" width="20.83203125" style="5" bestFit="1" customWidth="1"/>
    <col min="38" max="38" width="29" style="6" bestFit="1" customWidth="1"/>
    <col min="39" max="40" width="27.5" style="5" bestFit="1" customWidth="1"/>
    <col min="41" max="41" width="15.1640625" style="6" bestFit="1" customWidth="1"/>
    <col min="42" max="16384" width="8.83203125" style="5"/>
  </cols>
  <sheetData>
    <row r="2" spans="2:41" ht="81" customHeight="1" x14ac:dyDescent="0.3">
      <c r="B2" s="29" t="s">
        <v>0</v>
      </c>
      <c r="C2" s="30"/>
      <c r="D2" s="30"/>
      <c r="E2" s="31"/>
      <c r="F2" s="13"/>
      <c r="G2" s="32" t="s">
        <v>4</v>
      </c>
      <c r="H2" s="33"/>
      <c r="I2" s="13"/>
      <c r="J2" s="34" t="s">
        <v>15</v>
      </c>
      <c r="K2" s="35"/>
      <c r="L2" s="35"/>
      <c r="M2" s="36"/>
      <c r="N2" s="13"/>
      <c r="O2" s="37" t="s">
        <v>7</v>
      </c>
      <c r="P2" s="38"/>
      <c r="Q2" s="39"/>
      <c r="R2" s="13"/>
      <c r="S2" s="40" t="s">
        <v>30</v>
      </c>
      <c r="T2" s="41"/>
      <c r="U2" s="42"/>
      <c r="V2" s="13"/>
      <c r="W2" s="27" t="s">
        <v>8</v>
      </c>
      <c r="X2" s="28"/>
      <c r="Y2" s="13"/>
      <c r="Z2" s="3" t="s">
        <v>17</v>
      </c>
      <c r="AA2" s="3" t="s">
        <v>23</v>
      </c>
      <c r="AB2" s="4" t="s">
        <v>18</v>
      </c>
      <c r="AC2" s="4" t="s">
        <v>20</v>
      </c>
      <c r="AD2" s="4" t="s">
        <v>19</v>
      </c>
      <c r="AE2" s="4" t="s">
        <v>32</v>
      </c>
      <c r="AF2" s="4" t="s">
        <v>10</v>
      </c>
      <c r="AG2" s="4" t="s">
        <v>11</v>
      </c>
      <c r="AH2" s="4" t="s">
        <v>12</v>
      </c>
      <c r="AI2" s="4" t="s">
        <v>13</v>
      </c>
      <c r="AJ2" s="4" t="s">
        <v>21</v>
      </c>
      <c r="AK2" s="3" t="s">
        <v>27</v>
      </c>
      <c r="AL2" s="4" t="s">
        <v>22</v>
      </c>
      <c r="AM2" s="4" t="s">
        <v>28</v>
      </c>
      <c r="AN2" s="4" t="s">
        <v>29</v>
      </c>
      <c r="AO2" s="4" t="s">
        <v>31</v>
      </c>
    </row>
    <row r="3" spans="2:41" s="18" customFormat="1" x14ac:dyDescent="0.3">
      <c r="B3" s="12" t="s">
        <v>1</v>
      </c>
      <c r="C3" s="13" t="s">
        <v>2</v>
      </c>
      <c r="D3" s="13" t="s">
        <v>3</v>
      </c>
      <c r="E3" s="14" t="s">
        <v>24</v>
      </c>
      <c r="F3" s="13"/>
      <c r="G3" s="12" t="s">
        <v>5</v>
      </c>
      <c r="H3" s="15" t="s">
        <v>6</v>
      </c>
      <c r="I3" s="13"/>
      <c r="J3" s="12" t="s">
        <v>1</v>
      </c>
      <c r="K3" s="13" t="s">
        <v>2</v>
      </c>
      <c r="L3" s="13" t="s">
        <v>3</v>
      </c>
      <c r="M3" s="16" t="s">
        <v>16</v>
      </c>
      <c r="N3" s="17"/>
      <c r="O3" s="12" t="s">
        <v>1</v>
      </c>
      <c r="P3" s="13" t="s">
        <v>2</v>
      </c>
      <c r="Q3" s="15" t="s">
        <v>3</v>
      </c>
      <c r="R3" s="13"/>
      <c r="S3" s="12" t="s">
        <v>1</v>
      </c>
      <c r="T3" s="13" t="s">
        <v>2</v>
      </c>
      <c r="U3" s="15" t="s">
        <v>3</v>
      </c>
      <c r="V3" s="13"/>
      <c r="W3" s="12" t="s">
        <v>5</v>
      </c>
      <c r="X3" s="15" t="s">
        <v>6</v>
      </c>
      <c r="Y3" s="13"/>
      <c r="Z3" s="13" t="s">
        <v>9</v>
      </c>
      <c r="AB3" s="19"/>
      <c r="AC3" s="19"/>
      <c r="AD3" s="19"/>
      <c r="AE3" s="19"/>
      <c r="AF3" s="19"/>
      <c r="AG3" s="19"/>
      <c r="AL3" s="19"/>
      <c r="AO3" s="19"/>
    </row>
    <row r="4" spans="2:41" x14ac:dyDescent="0.3">
      <c r="B4" s="7">
        <v>1</v>
      </c>
      <c r="C4" s="5">
        <v>4</v>
      </c>
      <c r="D4" s="5">
        <f>(C4-B4)+1</f>
        <v>4</v>
      </c>
      <c r="E4" s="8">
        <v>1</v>
      </c>
      <c r="G4" s="7">
        <v>5</v>
      </c>
      <c r="H4" s="8">
        <v>1</v>
      </c>
      <c r="J4" s="43">
        <v>183</v>
      </c>
      <c r="K4" s="44">
        <v>191</v>
      </c>
      <c r="L4" s="44">
        <f>(K4-J4)+1</f>
        <v>9</v>
      </c>
      <c r="M4" s="45">
        <v>1</v>
      </c>
      <c r="O4" s="7">
        <v>6</v>
      </c>
      <c r="P4" s="5">
        <v>11</v>
      </c>
      <c r="Q4" s="8">
        <f>(P4-O4)+1</f>
        <v>6</v>
      </c>
      <c r="S4" s="7"/>
      <c r="U4" s="8"/>
      <c r="W4" s="7">
        <v>498</v>
      </c>
      <c r="X4" s="8">
        <v>1</v>
      </c>
      <c r="Z4" s="5">
        <v>498</v>
      </c>
    </row>
    <row r="5" spans="2:41" x14ac:dyDescent="0.3">
      <c r="B5" s="7">
        <v>13</v>
      </c>
      <c r="C5" s="5">
        <v>13</v>
      </c>
      <c r="D5" s="5">
        <f>(C5-B5)+1</f>
        <v>1</v>
      </c>
      <c r="E5" s="8">
        <v>1</v>
      </c>
      <c r="G5" s="7">
        <v>329</v>
      </c>
      <c r="H5" s="8">
        <v>1</v>
      </c>
      <c r="J5" s="43">
        <v>230</v>
      </c>
      <c r="K5" s="44">
        <v>231</v>
      </c>
      <c r="L5" s="44">
        <f>(K5-J5)+1</f>
        <v>2</v>
      </c>
      <c r="M5" s="45">
        <v>1</v>
      </c>
      <c r="O5" s="7">
        <v>330</v>
      </c>
      <c r="P5" s="5">
        <v>361</v>
      </c>
      <c r="Q5" s="8">
        <f>(P5-O5)+1</f>
        <v>32</v>
      </c>
      <c r="S5" s="7"/>
      <c r="U5" s="8"/>
      <c r="W5" s="7"/>
      <c r="X5" s="8"/>
    </row>
    <row r="6" spans="2:41" x14ac:dyDescent="0.3">
      <c r="B6" s="7">
        <v>52</v>
      </c>
      <c r="C6" s="5">
        <v>56</v>
      </c>
      <c r="D6" s="5">
        <f>(C6-B6)+1</f>
        <v>5</v>
      </c>
      <c r="E6" s="8">
        <v>1</v>
      </c>
      <c r="G6" s="7">
        <v>406</v>
      </c>
      <c r="H6" s="8">
        <v>1</v>
      </c>
      <c r="J6" s="24">
        <v>261</v>
      </c>
      <c r="K6" s="25">
        <v>262</v>
      </c>
      <c r="L6" s="25">
        <f>(K6-J6)+1</f>
        <v>2</v>
      </c>
      <c r="M6" s="26">
        <v>1</v>
      </c>
      <c r="O6" s="7">
        <v>407</v>
      </c>
      <c r="P6" s="5">
        <v>497</v>
      </c>
      <c r="Q6" s="8">
        <f>(P6-O6)+1</f>
        <v>91</v>
      </c>
      <c r="S6" s="7"/>
      <c r="U6" s="8"/>
      <c r="W6" s="7"/>
      <c r="X6" s="8"/>
    </row>
    <row r="7" spans="2:41" x14ac:dyDescent="0.3">
      <c r="B7" s="7">
        <v>64</v>
      </c>
      <c r="C7" s="5">
        <v>65</v>
      </c>
      <c r="D7" s="5">
        <f>(C7-B7)+1</f>
        <v>2</v>
      </c>
      <c r="E7" s="8">
        <v>1</v>
      </c>
      <c r="G7" s="7"/>
      <c r="H7" s="8"/>
      <c r="J7" s="43">
        <v>362</v>
      </c>
      <c r="K7" s="44">
        <v>364</v>
      </c>
      <c r="L7" s="44">
        <f>(K7-J7)+1</f>
        <v>3</v>
      </c>
      <c r="M7" s="45">
        <v>1</v>
      </c>
      <c r="O7" s="7"/>
      <c r="Q7" s="8"/>
      <c r="S7" s="7"/>
      <c r="U7" s="8"/>
      <c r="W7" s="7"/>
      <c r="X7" s="8"/>
    </row>
    <row r="8" spans="2:41" x14ac:dyDescent="0.3">
      <c r="B8" s="7">
        <v>70</v>
      </c>
      <c r="C8" s="5">
        <v>72</v>
      </c>
      <c r="D8" s="5">
        <f>(C8-B8)+1</f>
        <v>3</v>
      </c>
      <c r="E8" s="8">
        <v>1</v>
      </c>
      <c r="G8" s="7"/>
      <c r="H8" s="8"/>
      <c r="J8" s="24">
        <v>367</v>
      </c>
      <c r="K8" s="25">
        <v>368</v>
      </c>
      <c r="L8" s="25">
        <f>(K8-J8)+1</f>
        <v>2</v>
      </c>
      <c r="M8" s="26">
        <v>1</v>
      </c>
      <c r="O8" s="7"/>
      <c r="Q8" s="8"/>
      <c r="S8" s="7"/>
      <c r="U8" s="8"/>
      <c r="W8" s="7"/>
      <c r="X8" s="8"/>
    </row>
    <row r="9" spans="2:41" x14ac:dyDescent="0.3">
      <c r="B9" s="7">
        <v>74</v>
      </c>
      <c r="C9" s="5">
        <v>77</v>
      </c>
      <c r="D9" s="5">
        <f>(C9-B9)+1</f>
        <v>4</v>
      </c>
      <c r="E9" s="8">
        <v>1</v>
      </c>
      <c r="G9" s="7"/>
      <c r="H9" s="8"/>
      <c r="J9" s="7"/>
      <c r="M9" s="8"/>
      <c r="O9" s="7"/>
      <c r="Q9" s="8"/>
      <c r="S9" s="7"/>
      <c r="U9" s="8"/>
      <c r="W9" s="7"/>
      <c r="X9" s="8"/>
    </row>
    <row r="10" spans="2:41" x14ac:dyDescent="0.3">
      <c r="B10" s="7">
        <v>88</v>
      </c>
      <c r="C10" s="5">
        <v>91</v>
      </c>
      <c r="D10" s="5">
        <f>(C10-B10)+1</f>
        <v>4</v>
      </c>
      <c r="E10" s="8">
        <v>1</v>
      </c>
      <c r="G10" s="7"/>
      <c r="H10" s="8"/>
      <c r="J10" s="7"/>
      <c r="M10" s="8"/>
      <c r="O10" s="7"/>
      <c r="Q10" s="8"/>
      <c r="S10" s="7"/>
      <c r="U10" s="8"/>
      <c r="W10" s="7"/>
      <c r="X10" s="8"/>
    </row>
    <row r="11" spans="2:41" x14ac:dyDescent="0.3">
      <c r="B11" s="7">
        <v>101</v>
      </c>
      <c r="C11" s="5">
        <v>103</v>
      </c>
      <c r="D11" s="5">
        <f>(C11-B11)+1</f>
        <v>3</v>
      </c>
      <c r="E11" s="8">
        <v>1</v>
      </c>
      <c r="G11" s="7"/>
      <c r="H11" s="8"/>
      <c r="J11" s="7"/>
      <c r="M11" s="8"/>
      <c r="O11" s="7"/>
      <c r="Q11" s="8"/>
      <c r="S11" s="7"/>
      <c r="U11" s="8"/>
      <c r="W11" s="7"/>
      <c r="X11" s="8"/>
    </row>
    <row r="12" spans="2:41" x14ac:dyDescent="0.3">
      <c r="B12" s="7">
        <v>120</v>
      </c>
      <c r="C12" s="5">
        <v>124</v>
      </c>
      <c r="D12" s="5">
        <f>(C12-B12)+1</f>
        <v>5</v>
      </c>
      <c r="E12" s="8">
        <v>1</v>
      </c>
      <c r="G12" s="7"/>
      <c r="H12" s="8"/>
      <c r="J12" s="7"/>
      <c r="M12" s="8"/>
      <c r="O12" s="7"/>
      <c r="Q12" s="8"/>
      <c r="S12" s="7"/>
      <c r="U12" s="8"/>
      <c r="W12" s="7"/>
      <c r="X12" s="8"/>
    </row>
    <row r="13" spans="2:41" x14ac:dyDescent="0.3">
      <c r="B13" s="7">
        <v>153</v>
      </c>
      <c r="C13" s="5">
        <v>158</v>
      </c>
      <c r="D13" s="5">
        <f>(C13-B13)+1</f>
        <v>6</v>
      </c>
      <c r="E13" s="8">
        <v>1</v>
      </c>
      <c r="G13" s="7"/>
      <c r="H13" s="8"/>
      <c r="J13" s="7"/>
      <c r="M13" s="8"/>
      <c r="O13" s="7"/>
      <c r="Q13" s="8"/>
      <c r="S13" s="7"/>
      <c r="U13" s="8"/>
      <c r="W13" s="7"/>
      <c r="X13" s="8"/>
    </row>
    <row r="14" spans="2:41" x14ac:dyDescent="0.3">
      <c r="B14" s="7">
        <v>174</v>
      </c>
      <c r="C14" s="5">
        <v>176</v>
      </c>
      <c r="D14" s="5">
        <f>(C14-B14)+1</f>
        <v>3</v>
      </c>
      <c r="E14" s="8">
        <v>1</v>
      </c>
      <c r="G14" s="7"/>
      <c r="H14" s="8"/>
      <c r="J14" s="7"/>
      <c r="M14" s="8"/>
      <c r="O14" s="7"/>
      <c r="Q14" s="8"/>
      <c r="S14" s="7"/>
      <c r="U14" s="8"/>
      <c r="W14" s="7"/>
      <c r="X14" s="8"/>
    </row>
    <row r="15" spans="2:41" x14ac:dyDescent="0.3">
      <c r="B15" s="7">
        <v>203</v>
      </c>
      <c r="C15" s="5">
        <v>203</v>
      </c>
      <c r="D15" s="5">
        <f>(C15-B15)+1</f>
        <v>1</v>
      </c>
      <c r="E15" s="8">
        <v>1</v>
      </c>
      <c r="G15" s="7"/>
      <c r="H15" s="8"/>
      <c r="J15" s="7"/>
      <c r="M15" s="8"/>
      <c r="O15" s="7"/>
      <c r="Q15" s="8"/>
      <c r="S15" s="7"/>
      <c r="U15" s="8"/>
      <c r="W15" s="7"/>
      <c r="X15" s="8"/>
    </row>
    <row r="16" spans="2:41" x14ac:dyDescent="0.3">
      <c r="B16" s="7">
        <v>215</v>
      </c>
      <c r="C16" s="5">
        <v>219</v>
      </c>
      <c r="D16" s="5">
        <f>(C16-B16)+1</f>
        <v>5</v>
      </c>
      <c r="E16" s="8">
        <v>1</v>
      </c>
      <c r="G16" s="7"/>
      <c r="H16" s="8"/>
      <c r="J16" s="7"/>
      <c r="M16" s="8"/>
      <c r="O16" s="7"/>
      <c r="Q16" s="8"/>
      <c r="S16" s="7"/>
      <c r="U16" s="8"/>
      <c r="W16" s="7"/>
      <c r="X16" s="8"/>
    </row>
    <row r="17" spans="2:41" x14ac:dyDescent="0.3">
      <c r="B17" s="7">
        <v>256</v>
      </c>
      <c r="C17" s="5">
        <v>258</v>
      </c>
      <c r="D17" s="5">
        <f>(C17-B17)+1</f>
        <v>3</v>
      </c>
      <c r="E17" s="8">
        <v>1</v>
      </c>
      <c r="G17" s="7"/>
      <c r="H17" s="8"/>
      <c r="J17" s="7"/>
      <c r="M17" s="8"/>
      <c r="O17" s="7"/>
      <c r="Q17" s="8"/>
      <c r="S17" s="7"/>
      <c r="U17" s="8"/>
      <c r="W17" s="7"/>
      <c r="X17" s="8"/>
    </row>
    <row r="18" spans="2:41" x14ac:dyDescent="0.3">
      <c r="B18" s="7">
        <v>273</v>
      </c>
      <c r="C18" s="5">
        <v>275</v>
      </c>
      <c r="D18" s="5">
        <f>(C18-B18)+1</f>
        <v>3</v>
      </c>
      <c r="E18" s="8">
        <v>1</v>
      </c>
      <c r="G18" s="7"/>
      <c r="H18" s="8"/>
      <c r="J18" s="7"/>
      <c r="M18" s="8"/>
      <c r="O18" s="7"/>
      <c r="Q18" s="8"/>
      <c r="S18" s="7"/>
      <c r="U18" s="8"/>
      <c r="W18" s="7"/>
      <c r="X18" s="8"/>
    </row>
    <row r="19" spans="2:41" x14ac:dyDescent="0.3">
      <c r="B19" s="7">
        <v>278</v>
      </c>
      <c r="C19" s="5">
        <v>294</v>
      </c>
      <c r="D19" s="5">
        <f>(C19-B19)+1</f>
        <v>17</v>
      </c>
      <c r="E19" s="8">
        <v>1</v>
      </c>
      <c r="G19" s="7"/>
      <c r="H19" s="8"/>
      <c r="J19" s="7"/>
      <c r="M19" s="8"/>
      <c r="O19" s="7"/>
      <c r="Q19" s="8"/>
      <c r="S19" s="7"/>
      <c r="U19" s="8"/>
      <c r="W19" s="7"/>
      <c r="X19" s="8"/>
    </row>
    <row r="20" spans="2:41" x14ac:dyDescent="0.3">
      <c r="B20" s="7">
        <v>318</v>
      </c>
      <c r="C20" s="5">
        <v>328</v>
      </c>
      <c r="D20" s="5">
        <f>(C20-B20)+1</f>
        <v>11</v>
      </c>
      <c r="E20" s="8">
        <v>1</v>
      </c>
      <c r="G20" s="7"/>
      <c r="H20" s="8"/>
      <c r="J20" s="7"/>
      <c r="M20" s="8"/>
      <c r="O20" s="7"/>
      <c r="Q20" s="8"/>
      <c r="S20" s="7"/>
      <c r="U20" s="8"/>
      <c r="W20" s="7"/>
      <c r="X20" s="8"/>
    </row>
    <row r="21" spans="2:41" x14ac:dyDescent="0.3">
      <c r="B21" s="7">
        <v>365</v>
      </c>
      <c r="C21" s="5">
        <v>366</v>
      </c>
      <c r="D21" s="5">
        <f>(C21-B21)+1</f>
        <v>2</v>
      </c>
      <c r="E21" s="8">
        <v>1</v>
      </c>
      <c r="G21" s="7"/>
      <c r="H21" s="8"/>
      <c r="J21" s="7"/>
      <c r="M21" s="8"/>
      <c r="O21" s="7"/>
      <c r="Q21" s="8"/>
      <c r="S21" s="7"/>
      <c r="U21" s="8"/>
      <c r="W21" s="7"/>
      <c r="X21" s="8"/>
    </row>
    <row r="22" spans="2:41" x14ac:dyDescent="0.3">
      <c r="B22" s="7">
        <v>381</v>
      </c>
      <c r="C22" s="5">
        <v>381</v>
      </c>
      <c r="D22" s="5">
        <f>(C22-B22)+1</f>
        <v>1</v>
      </c>
      <c r="E22" s="8">
        <v>1</v>
      </c>
      <c r="G22" s="7"/>
      <c r="H22" s="8"/>
      <c r="J22" s="7"/>
      <c r="M22" s="8"/>
      <c r="O22" s="7"/>
      <c r="Q22" s="8"/>
      <c r="S22" s="7"/>
      <c r="U22" s="8"/>
      <c r="W22" s="7"/>
      <c r="X22" s="8"/>
    </row>
    <row r="23" spans="2:41" x14ac:dyDescent="0.3">
      <c r="B23" s="7">
        <v>405</v>
      </c>
      <c r="C23" s="5">
        <v>405</v>
      </c>
      <c r="D23" s="5">
        <f>(C23-B23)+1</f>
        <v>1</v>
      </c>
      <c r="E23" s="8">
        <v>1</v>
      </c>
      <c r="G23" s="7"/>
      <c r="H23" s="8"/>
      <c r="J23" s="7"/>
      <c r="M23" s="8"/>
      <c r="O23" s="7"/>
      <c r="Q23" s="8"/>
      <c r="S23" s="7"/>
      <c r="U23" s="8"/>
      <c r="W23" s="7"/>
      <c r="X23" s="8"/>
    </row>
    <row r="24" spans="2:41" x14ac:dyDescent="0.3">
      <c r="B24" s="9"/>
      <c r="C24" s="10"/>
      <c r="D24" s="10"/>
      <c r="E24" s="11"/>
      <c r="G24" s="9"/>
      <c r="H24" s="11"/>
      <c r="J24" s="9"/>
      <c r="K24" s="10"/>
      <c r="L24" s="10"/>
      <c r="M24" s="11"/>
      <c r="O24" s="9"/>
      <c r="P24" s="10"/>
      <c r="Q24" s="11"/>
      <c r="S24" s="9"/>
      <c r="T24" s="10"/>
      <c r="U24" s="11"/>
      <c r="W24" s="9"/>
      <c r="X24" s="11"/>
    </row>
    <row r="26" spans="2:41" x14ac:dyDescent="0.3">
      <c r="D26" s="5">
        <f>SUM(D4:D24)</f>
        <v>84</v>
      </c>
      <c r="E26" s="5">
        <f>SUM(E4:E24)</f>
        <v>20</v>
      </c>
      <c r="H26" s="5">
        <f>SUM(H4:H24)</f>
        <v>3</v>
      </c>
      <c r="L26" s="5">
        <f>SUM(L4:L24)</f>
        <v>18</v>
      </c>
      <c r="M26" s="5">
        <f>SUM(M4:M24)</f>
        <v>5</v>
      </c>
      <c r="Q26" s="5">
        <f>SUM(Q4:Q24)</f>
        <v>129</v>
      </c>
      <c r="U26" s="5">
        <f>SUM(U4:U24)</f>
        <v>0</v>
      </c>
      <c r="X26" s="5">
        <f>SUM(X4:X24)</f>
        <v>1</v>
      </c>
      <c r="Z26" s="5">
        <f>SUM(Z4:Z24)</f>
        <v>498</v>
      </c>
      <c r="AA26" s="5">
        <f>Z26-(Q26+U26+X26)</f>
        <v>368</v>
      </c>
      <c r="AB26" s="6">
        <f>((D26+H26)/AA26)*100</f>
        <v>23.641304347826086</v>
      </c>
      <c r="AC26" s="6">
        <f>100-AB26</f>
        <v>76.358695652173907</v>
      </c>
      <c r="AD26" s="6">
        <f>(L26/AA26)*100</f>
        <v>4.8913043478260869</v>
      </c>
      <c r="AE26" s="6">
        <f>B4/120</f>
        <v>8.3333333333333332E-3</v>
      </c>
      <c r="AF26" s="6">
        <f>G4/120</f>
        <v>4.1666666666666664E-2</v>
      </c>
      <c r="AG26" s="6">
        <f>Q6/120</f>
        <v>0.7583333333333333</v>
      </c>
      <c r="AH26" s="6">
        <f>H26</f>
        <v>3</v>
      </c>
      <c r="AI26" s="6">
        <v>2</v>
      </c>
      <c r="AJ26" s="6">
        <f>(AI26/AH26)*100</f>
        <v>66.666666666666657</v>
      </c>
      <c r="AK26" s="6">
        <f>E26+H26</f>
        <v>23</v>
      </c>
      <c r="AL26" s="6">
        <f>(SUM(E28:E29)/AK26)*100</f>
        <v>8.695652173913043</v>
      </c>
      <c r="AM26" s="6">
        <f>(SUM(E28:E29)/M26)*100</f>
        <v>40</v>
      </c>
      <c r="AN26" s="6">
        <f>(AVERAGE(L4:L24))*0.5</f>
        <v>1.8</v>
      </c>
      <c r="AO26" s="6">
        <f>(AVERAGE(D4:D24))*0.5</f>
        <v>2.1</v>
      </c>
    </row>
    <row r="28" spans="2:41" x14ac:dyDescent="0.3">
      <c r="B28" s="21" t="s">
        <v>25</v>
      </c>
      <c r="E28" s="5">
        <v>2</v>
      </c>
    </row>
    <row r="29" spans="2:41" x14ac:dyDescent="0.3">
      <c r="B29" s="22" t="s">
        <v>26</v>
      </c>
      <c r="E29" s="5">
        <v>0</v>
      </c>
    </row>
  </sheetData>
  <mergeCells count="6">
    <mergeCell ref="W2:X2"/>
    <mergeCell ref="B2:E2"/>
    <mergeCell ref="G2:H2"/>
    <mergeCell ref="J2:M2"/>
    <mergeCell ref="O2:Q2"/>
    <mergeCell ref="S2:U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F81F-277C-D245-8A7A-261AECD67554}">
  <dimension ref="B1:P10"/>
  <sheetViews>
    <sheetView tabSelected="1" workbookViewId="0">
      <selection activeCell="P3" sqref="P3:P10"/>
    </sheetView>
  </sheetViews>
  <sheetFormatPr baseColWidth="10" defaultRowHeight="15" x14ac:dyDescent="0.2"/>
  <cols>
    <col min="1" max="1" width="3.33203125" customWidth="1"/>
    <col min="14" max="14" width="12.83203125" customWidth="1"/>
  </cols>
  <sheetData>
    <row r="1" spans="2:16" ht="11" customHeight="1" x14ac:dyDescent="0.2"/>
    <row r="2" spans="2:16" ht="80" x14ac:dyDescent="0.2">
      <c r="B2" s="2" t="s">
        <v>14</v>
      </c>
      <c r="C2" s="1" t="s">
        <v>18</v>
      </c>
      <c r="D2" s="1" t="s">
        <v>20</v>
      </c>
      <c r="E2" s="1" t="s">
        <v>19</v>
      </c>
      <c r="F2" s="1" t="s">
        <v>32</v>
      </c>
      <c r="G2" s="1" t="s">
        <v>10</v>
      </c>
      <c r="H2" s="1" t="s">
        <v>11</v>
      </c>
      <c r="I2" s="1" t="s">
        <v>12</v>
      </c>
      <c r="J2" s="1" t="s">
        <v>13</v>
      </c>
      <c r="K2" s="1" t="s">
        <v>21</v>
      </c>
      <c r="L2" s="20" t="s">
        <v>27</v>
      </c>
      <c r="M2" s="1" t="s">
        <v>22</v>
      </c>
      <c r="N2" s="1" t="s">
        <v>28</v>
      </c>
      <c r="O2" s="1" t="s">
        <v>29</v>
      </c>
      <c r="P2" s="1" t="s">
        <v>31</v>
      </c>
    </row>
    <row r="3" spans="2:16" x14ac:dyDescent="0.2">
      <c r="B3">
        <v>1</v>
      </c>
      <c r="C3" s="46">
        <v>7.1428571428571423</v>
      </c>
      <c r="D3" s="46">
        <v>92.857142857142861</v>
      </c>
      <c r="E3" s="46">
        <v>0</v>
      </c>
      <c r="F3" s="46">
        <v>8.3333333333333329E-2</v>
      </c>
      <c r="G3" s="46">
        <v>1.75</v>
      </c>
      <c r="H3" s="46">
        <v>0.98333333333333328</v>
      </c>
      <c r="I3" s="46">
        <v>1</v>
      </c>
      <c r="J3" s="46">
        <v>0</v>
      </c>
      <c r="K3" s="46">
        <v>0</v>
      </c>
      <c r="L3" s="46">
        <v>5</v>
      </c>
      <c r="M3" s="46">
        <v>0</v>
      </c>
      <c r="N3" s="46" t="s">
        <v>33</v>
      </c>
      <c r="O3" s="46" t="s">
        <v>33</v>
      </c>
      <c r="P3" s="46">
        <v>1.75</v>
      </c>
    </row>
    <row r="4" spans="2:16" x14ac:dyDescent="0.2">
      <c r="B4">
        <v>2</v>
      </c>
      <c r="C4" s="46"/>
      <c r="D4" s="46"/>
      <c r="E4" s="46">
        <v>0</v>
      </c>
      <c r="F4" s="46" t="s">
        <v>33</v>
      </c>
      <c r="G4" s="46">
        <v>8.3333333333333332E-3</v>
      </c>
      <c r="H4" s="46">
        <v>0.29166666666666669</v>
      </c>
      <c r="I4" s="46">
        <v>1</v>
      </c>
      <c r="J4" s="46">
        <v>0</v>
      </c>
      <c r="K4" s="46">
        <v>0</v>
      </c>
      <c r="L4" s="46">
        <v>1</v>
      </c>
      <c r="M4" s="46">
        <v>0</v>
      </c>
      <c r="N4" s="46" t="s">
        <v>33</v>
      </c>
      <c r="O4" s="46" t="s">
        <v>33</v>
      </c>
      <c r="P4" s="46" t="s">
        <v>33</v>
      </c>
    </row>
    <row r="5" spans="2:16" x14ac:dyDescent="0.2">
      <c r="B5">
        <v>3</v>
      </c>
      <c r="C5" s="46">
        <v>23.448275862068964</v>
      </c>
      <c r="D5" s="46">
        <v>76.551724137931032</v>
      </c>
      <c r="E5" s="46">
        <v>2.0689655172413794</v>
      </c>
      <c r="F5" s="46">
        <v>0.27500000000000002</v>
      </c>
      <c r="G5" s="46">
        <v>0.44166666666666665</v>
      </c>
      <c r="H5" s="46">
        <v>0.375</v>
      </c>
      <c r="I5" s="46">
        <v>2</v>
      </c>
      <c r="J5" s="46">
        <v>1</v>
      </c>
      <c r="K5" s="46">
        <v>50</v>
      </c>
      <c r="L5" s="46">
        <v>12</v>
      </c>
      <c r="M5" s="46">
        <v>8.3333333333333321</v>
      </c>
      <c r="N5" s="46">
        <v>100</v>
      </c>
      <c r="O5" s="46">
        <v>1.5</v>
      </c>
      <c r="P5" s="46">
        <v>1.6</v>
      </c>
    </row>
    <row r="6" spans="2:16" x14ac:dyDescent="0.2">
      <c r="B6">
        <v>4</v>
      </c>
      <c r="C6" s="46">
        <v>17.142857142857142</v>
      </c>
      <c r="D6" s="46">
        <v>82.857142857142861</v>
      </c>
      <c r="E6" s="46">
        <v>0</v>
      </c>
      <c r="F6" s="46">
        <v>7.4999999999999997E-2</v>
      </c>
      <c r="G6" s="46">
        <v>1.4583333333333333</v>
      </c>
      <c r="H6" s="46">
        <v>0.51666666666666672</v>
      </c>
      <c r="I6" s="46">
        <v>1</v>
      </c>
      <c r="J6" s="46">
        <v>0</v>
      </c>
      <c r="K6" s="46">
        <v>0</v>
      </c>
      <c r="L6" s="46">
        <v>7</v>
      </c>
      <c r="M6" s="46">
        <v>0</v>
      </c>
      <c r="N6" s="46" t="s">
        <v>33</v>
      </c>
      <c r="O6" s="46" t="s">
        <v>33</v>
      </c>
      <c r="P6" s="46">
        <v>2.4166666666666665</v>
      </c>
    </row>
    <row r="7" spans="2:16" x14ac:dyDescent="0.2">
      <c r="B7">
        <v>5</v>
      </c>
      <c r="C7" s="46">
        <v>31.428571428571427</v>
      </c>
      <c r="D7" s="46">
        <v>68.571428571428569</v>
      </c>
      <c r="E7" s="46">
        <v>0</v>
      </c>
      <c r="F7" s="46">
        <v>0.125</v>
      </c>
      <c r="G7" s="46">
        <v>0.29166666666666669</v>
      </c>
      <c r="H7" s="46">
        <v>0.15</v>
      </c>
      <c r="I7" s="46">
        <v>1</v>
      </c>
      <c r="J7" s="46">
        <v>0</v>
      </c>
      <c r="K7" s="46">
        <v>0</v>
      </c>
      <c r="L7" s="46">
        <v>3</v>
      </c>
      <c r="M7" s="46">
        <v>0</v>
      </c>
      <c r="N7" s="46" t="s">
        <v>33</v>
      </c>
      <c r="O7" s="46" t="s">
        <v>33</v>
      </c>
      <c r="P7" s="46">
        <v>2.5</v>
      </c>
    </row>
    <row r="8" spans="2:16" x14ac:dyDescent="0.2">
      <c r="B8">
        <v>6</v>
      </c>
      <c r="C8" s="46">
        <v>31.578947368421051</v>
      </c>
      <c r="D8" s="46">
        <v>68.421052631578945</v>
      </c>
      <c r="E8" s="46">
        <v>0</v>
      </c>
      <c r="F8" s="46">
        <v>7.4999999999999997E-2</v>
      </c>
      <c r="G8" s="46">
        <v>0.95</v>
      </c>
      <c r="H8" s="46">
        <v>0.25833333333333336</v>
      </c>
      <c r="I8" s="46">
        <v>1</v>
      </c>
      <c r="J8" s="46">
        <v>0</v>
      </c>
      <c r="K8" s="46">
        <v>0</v>
      </c>
      <c r="L8" s="46">
        <v>6</v>
      </c>
      <c r="M8" s="46">
        <v>0</v>
      </c>
      <c r="N8" s="46" t="s">
        <v>33</v>
      </c>
      <c r="O8" s="46" t="s">
        <v>33</v>
      </c>
      <c r="P8" s="46">
        <v>3.5</v>
      </c>
    </row>
    <row r="9" spans="2:16" x14ac:dyDescent="0.2">
      <c r="B9">
        <v>7</v>
      </c>
      <c r="C9" s="46">
        <v>19.736842105263158</v>
      </c>
      <c r="D9" s="46">
        <v>80.26315789473685</v>
      </c>
      <c r="E9" s="46">
        <v>0</v>
      </c>
      <c r="F9" s="46">
        <v>7.4999999999999997E-2</v>
      </c>
      <c r="G9" s="46">
        <v>1.2666666666666666</v>
      </c>
      <c r="H9" s="46">
        <v>0.47499999999999998</v>
      </c>
      <c r="I9" s="46">
        <v>1</v>
      </c>
      <c r="J9" s="46">
        <v>0</v>
      </c>
      <c r="K9" s="46">
        <v>0</v>
      </c>
      <c r="L9" s="46">
        <v>12</v>
      </c>
      <c r="M9" s="46">
        <v>0</v>
      </c>
      <c r="N9" s="46" t="s">
        <v>33</v>
      </c>
      <c r="O9" s="46" t="s">
        <v>33</v>
      </c>
      <c r="P9" s="46">
        <v>1.3181818181818181</v>
      </c>
    </row>
    <row r="10" spans="2:16" x14ac:dyDescent="0.2">
      <c r="B10">
        <v>8</v>
      </c>
      <c r="C10" s="46">
        <v>23.641304347826086</v>
      </c>
      <c r="D10" s="46">
        <v>76.358695652173907</v>
      </c>
      <c r="E10" s="46">
        <v>4.8913043478260869</v>
      </c>
      <c r="F10" s="46">
        <v>8.3333333333333332E-3</v>
      </c>
      <c r="G10" s="46">
        <v>4.1666666666666664E-2</v>
      </c>
      <c r="H10" s="46">
        <v>0.7583333333333333</v>
      </c>
      <c r="I10" s="46">
        <v>3</v>
      </c>
      <c r="J10" s="46">
        <v>2</v>
      </c>
      <c r="K10" s="46">
        <v>66.666666666666657</v>
      </c>
      <c r="L10" s="46">
        <v>23</v>
      </c>
      <c r="M10" s="46">
        <v>8.695652173913043</v>
      </c>
      <c r="N10" s="46">
        <v>40</v>
      </c>
      <c r="O10" s="46">
        <v>1.8</v>
      </c>
      <c r="P10" s="46">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Worm 1</vt:lpstr>
      <vt:lpstr>Worm 2</vt:lpstr>
      <vt:lpstr>Worm 3</vt:lpstr>
      <vt:lpstr>Worm 4</vt:lpstr>
      <vt:lpstr>Worm 5</vt:lpstr>
      <vt:lpstr>Worm 6</vt:lpstr>
      <vt:lpstr>Worm 7</vt:lpstr>
      <vt:lpstr>Worm 8</vt:lpstr>
      <vt:lpstr>Compiled</vt:lpstr>
    </vt:vector>
  </TitlesOfParts>
  <Company>UCLA Health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Mushtaqh Ali, Ruhi</dc:creator>
  <cp:lastModifiedBy>Ruhi Patel</cp:lastModifiedBy>
  <dcterms:created xsi:type="dcterms:W3CDTF">2022-12-07T00:15:19Z</dcterms:created>
  <dcterms:modified xsi:type="dcterms:W3CDTF">2024-10-14T22:29:20Z</dcterms:modified>
</cp:coreProperties>
</file>