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4/2024-09-27 Ex323/"/>
    </mc:Choice>
  </mc:AlternateContent>
  <xr:revisionPtr revIDLastSave="0" documentId="13_ncr:1_{38A52537-2CA5-AC43-A050-DCCF9557CF02}" xr6:coauthVersionLast="47" xr6:coauthVersionMax="47" xr10:uidLastSave="{00000000-0000-0000-0000-000000000000}"/>
  <bookViews>
    <workbookView xWindow="-9380" yWindow="-25420" windowWidth="44700" windowHeight="25380" activeTab="7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Worm 6" sheetId="23" r:id="rId6"/>
    <sheet name="Worm 7" sheetId="24" r:id="rId7"/>
    <sheet name="Compiled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4" l="1"/>
  <c r="L4" i="24"/>
  <c r="Q4" i="24"/>
  <c r="D6" i="24"/>
  <c r="D7" i="24"/>
  <c r="D8" i="24"/>
  <c r="D9" i="24"/>
  <c r="D10" i="24"/>
  <c r="D5" i="24"/>
  <c r="D4" i="24"/>
  <c r="U4" i="23"/>
  <c r="D5" i="23"/>
  <c r="D6" i="23"/>
  <c r="D7" i="23"/>
  <c r="D4" i="23"/>
  <c r="L6" i="22"/>
  <c r="L7" i="22"/>
  <c r="L8" i="22"/>
  <c r="L9" i="22"/>
  <c r="L5" i="22"/>
  <c r="L4" i="22"/>
  <c r="D5" i="22"/>
  <c r="D4" i="22"/>
  <c r="D4" i="21"/>
  <c r="L5" i="21"/>
  <c r="L4" i="21"/>
  <c r="D5" i="20"/>
  <c r="D6" i="20"/>
  <c r="D4" i="20"/>
  <c r="L5" i="20"/>
  <c r="AN14" i="20" s="1"/>
  <c r="L6" i="20"/>
  <c r="L7" i="20"/>
  <c r="L8" i="20"/>
  <c r="L9" i="20"/>
  <c r="L10" i="20"/>
  <c r="L11" i="20"/>
  <c r="L4" i="20"/>
  <c r="AG7" i="19"/>
  <c r="Q4" i="19"/>
  <c r="D4" i="19"/>
  <c r="L5" i="3"/>
  <c r="L6" i="3"/>
  <c r="L7" i="3"/>
  <c r="L8" i="3"/>
  <c r="L9" i="3"/>
  <c r="L10" i="3"/>
  <c r="L11" i="3"/>
  <c r="L4" i="3"/>
  <c r="D7" i="3"/>
  <c r="D6" i="3"/>
  <c r="D5" i="3"/>
  <c r="AO14" i="3" s="1"/>
  <c r="D4" i="3"/>
  <c r="AN14" i="3"/>
  <c r="AE14" i="3"/>
  <c r="Z14" i="3"/>
  <c r="X14" i="3"/>
  <c r="U14" i="3"/>
  <c r="Q14" i="3"/>
  <c r="M14" i="3"/>
  <c r="AM14" i="3" s="1"/>
  <c r="L14" i="3"/>
  <c r="H14" i="3"/>
  <c r="AH14" i="3" s="1"/>
  <c r="E14" i="3"/>
  <c r="AK14" i="3" s="1"/>
  <c r="AL14" i="3" s="1"/>
  <c r="D14" i="3"/>
  <c r="AO7" i="19"/>
  <c r="AF7" i="19"/>
  <c r="AE7" i="19"/>
  <c r="Z7" i="19"/>
  <c r="X7" i="19"/>
  <c r="U7" i="19"/>
  <c r="Q7" i="19"/>
  <c r="M7" i="19"/>
  <c r="L7" i="19"/>
  <c r="H7" i="19"/>
  <c r="AH7" i="19" s="1"/>
  <c r="AJ7" i="19" s="1"/>
  <c r="E7" i="19"/>
  <c r="AK7" i="19" s="1"/>
  <c r="AL7" i="19" s="1"/>
  <c r="D7" i="19"/>
  <c r="AO14" i="20"/>
  <c r="AE14" i="20"/>
  <c r="Z14" i="20"/>
  <c r="X14" i="20"/>
  <c r="U14" i="20"/>
  <c r="Q14" i="20"/>
  <c r="M14" i="20"/>
  <c r="AM14" i="20" s="1"/>
  <c r="H14" i="20"/>
  <c r="AH14" i="20" s="1"/>
  <c r="E14" i="20"/>
  <c r="AK14" i="20" s="1"/>
  <c r="AL14" i="20" s="1"/>
  <c r="D14" i="20"/>
  <c r="AN13" i="24"/>
  <c r="AF13" i="24"/>
  <c r="AE13" i="24"/>
  <c r="Z13" i="24"/>
  <c r="X13" i="24"/>
  <c r="U13" i="24"/>
  <c r="Q13" i="24"/>
  <c r="M13" i="24"/>
  <c r="AM13" i="24" s="1"/>
  <c r="L13" i="24"/>
  <c r="H13" i="24"/>
  <c r="AH13" i="24" s="1"/>
  <c r="AJ13" i="24" s="1"/>
  <c r="E13" i="24"/>
  <c r="AO10" i="23"/>
  <c r="AE10" i="23"/>
  <c r="Z10" i="23"/>
  <c r="X10" i="23"/>
  <c r="U10" i="23"/>
  <c r="Q10" i="23"/>
  <c r="M10" i="23"/>
  <c r="L10" i="23"/>
  <c r="H10" i="23"/>
  <c r="AH10" i="23" s="1"/>
  <c r="E10" i="23"/>
  <c r="AK10" i="23" s="1"/>
  <c r="AL10" i="23" s="1"/>
  <c r="AE12" i="22"/>
  <c r="AE8" i="21"/>
  <c r="AO12" i="22"/>
  <c r="AN12" i="22"/>
  <c r="AO8" i="21"/>
  <c r="AN8" i="21"/>
  <c r="AA13" i="24" l="1"/>
  <c r="AD13" i="24" s="1"/>
  <c r="AK13" i="24"/>
  <c r="AL13" i="24" s="1"/>
  <c r="AO13" i="24"/>
  <c r="D13" i="24"/>
  <c r="AB13" i="24" s="1"/>
  <c r="AC13" i="24" s="1"/>
  <c r="D10" i="23"/>
  <c r="AA10" i="23"/>
  <c r="AD10" i="23" s="1"/>
  <c r="AB10" i="23"/>
  <c r="AC10" i="23" s="1"/>
  <c r="AA14" i="20"/>
  <c r="AD14" i="20" s="1"/>
  <c r="L14" i="20"/>
  <c r="AA7" i="19"/>
  <c r="AD7" i="19" s="1"/>
  <c r="AA14" i="3"/>
  <c r="AD14" i="3" s="1"/>
  <c r="AB14" i="20"/>
  <c r="AC14" i="20" s="1"/>
  <c r="AB7" i="19" l="1"/>
  <c r="AC7" i="19" s="1"/>
  <c r="AB14" i="3"/>
  <c r="AC14" i="3" s="1"/>
  <c r="AH12" i="22"/>
  <c r="Z12" i="22"/>
  <c r="X12" i="22"/>
  <c r="U12" i="22"/>
  <c r="Q12" i="22"/>
  <c r="M12" i="22"/>
  <c r="AM12" i="22" s="1"/>
  <c r="L12" i="22"/>
  <c r="H12" i="22"/>
  <c r="E12" i="22"/>
  <c r="AK12" i="22" s="1"/>
  <c r="AL12" i="22" s="1"/>
  <c r="D12" i="22"/>
  <c r="Z8" i="21"/>
  <c r="AA8" i="21" s="1"/>
  <c r="X8" i="21"/>
  <c r="U8" i="21"/>
  <c r="Q8" i="21"/>
  <c r="M8" i="21"/>
  <c r="AM8" i="21" s="1"/>
  <c r="L8" i="21"/>
  <c r="H8" i="21"/>
  <c r="AH8" i="21" s="1"/>
  <c r="E8" i="21"/>
  <c r="AK8" i="21" s="1"/>
  <c r="AL8" i="21" s="1"/>
  <c r="D8" i="21"/>
  <c r="AA12" i="22" l="1"/>
  <c r="AB12" i="22" s="1"/>
  <c r="AC12" i="22" s="1"/>
  <c r="AB8" i="21"/>
  <c r="AC8" i="21" s="1"/>
  <c r="AD8" i="21"/>
  <c r="AD12" i="22" l="1"/>
</calcChain>
</file>

<file path=xl/sharedStrings.xml><?xml version="1.0" encoding="utf-8"?>
<sst xmlns="http://schemas.openxmlformats.org/spreadsheetml/2006/main" count="362" uniqueCount="34">
  <si>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</si>
  <si>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</si>
  <si>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</si>
  <si>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</si>
  <si>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</si>
  <si>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</si>
  <si>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</si>
  <si>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</si>
  <si>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</si>
  <si>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</si>
  <si>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</si>
  <si>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Time to successful completion</t>
  </si>
  <si>
    <t>Total number of attempts</t>
  </si>
  <si>
    <t>Number of aborted attempts</t>
  </si>
  <si>
    <t>Worm ID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</si>
  <si>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</si>
  <si>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</si>
  <si>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</si>
  <si>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</si>
  <si>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</si>
  <si>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</si>
  <si>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</si>
  <si>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</si>
  <si>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</si>
  <si>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</si>
  <si>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</si>
  <si>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</si>
  <si>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</si>
  <si>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 xml:space="preserve">% of 
reversals preceeded by a push/puncture </t>
  </si>
  <si>
    <t>Not visible/Stuck in crevice</t>
  </si>
  <si>
    <t>Average push bout duration</t>
  </si>
  <si>
    <t>Time to first push</t>
  </si>
  <si>
    <t>Average reversal 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</si>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</sst>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O17"/>
  <sheetViews>
    <sheetView topLeftCell="K1" zoomScale="56" workbookViewId="0">
      <selection activeCell="AB14" sqref="AB14:AO1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29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396</v>
      </c>
      <c r="C4" s="5">
        <v>398</v>
      </c>
      <c r="D4" s="5">
        <f>(C4-B4)+1</f>
        <v>3</v>
      </c>
      <c r="E4" s="8">
        <v>1</v>
      </c>
      <c r="G4" s="7"/>
      <c r="H4" s="8"/>
      <c r="J4" s="7">
        <v>7</v>
      </c>
      <c r="K4" s="5">
        <v>36</v>
      </c>
      <c r="L4" s="5">
        <f>(K4-J4)+1</f>
        <v>30</v>
      </c>
      <c r="M4" s="8">
        <v>1</v>
      </c>
      <c r="O4" s="7"/>
      <c r="Q4" s="8"/>
      <c r="S4" s="7"/>
      <c r="U4" s="8"/>
      <c r="W4" s="7"/>
      <c r="X4" s="8"/>
      <c r="Z4" s="5">
        <v>600</v>
      </c>
    </row>
    <row r="5" spans="2:41" x14ac:dyDescent="0.3">
      <c r="B5" s="7">
        <v>455</v>
      </c>
      <c r="C5" s="5">
        <v>455</v>
      </c>
      <c r="D5" s="5">
        <f>(C5-B5)+1</f>
        <v>1</v>
      </c>
      <c r="E5" s="8">
        <v>1</v>
      </c>
      <c r="G5" s="7"/>
      <c r="H5" s="8"/>
      <c r="J5" s="7">
        <v>50</v>
      </c>
      <c r="K5" s="5">
        <v>58</v>
      </c>
      <c r="L5" s="5">
        <f t="shared" ref="L5:L11" si="0">(K5-J5)+1</f>
        <v>9</v>
      </c>
      <c r="M5" s="8">
        <v>1</v>
      </c>
      <c r="O5" s="7"/>
      <c r="Q5" s="8"/>
      <c r="S5" s="7"/>
      <c r="U5" s="8"/>
      <c r="W5" s="7"/>
      <c r="X5" s="8"/>
    </row>
    <row r="6" spans="2:41" x14ac:dyDescent="0.3">
      <c r="B6" s="7">
        <v>477</v>
      </c>
      <c r="C6" s="5">
        <v>477</v>
      </c>
      <c r="D6" s="5">
        <f>(C6-B6)+1</f>
        <v>1</v>
      </c>
      <c r="E6" s="8">
        <v>1</v>
      </c>
      <c r="G6" s="7"/>
      <c r="H6" s="8"/>
      <c r="J6" s="7">
        <v>68</v>
      </c>
      <c r="K6" s="5">
        <v>79</v>
      </c>
      <c r="L6" s="5">
        <f t="shared" si="0"/>
        <v>12</v>
      </c>
      <c r="M6" s="8">
        <v>1</v>
      </c>
      <c r="O6" s="7"/>
      <c r="Q6" s="8"/>
      <c r="S6" s="7"/>
      <c r="U6" s="8"/>
      <c r="W6" s="7"/>
      <c r="X6" s="8"/>
    </row>
    <row r="7" spans="2:41" x14ac:dyDescent="0.3">
      <c r="B7" s="7">
        <v>584</v>
      </c>
      <c r="C7" s="5">
        <v>585</v>
      </c>
      <c r="D7" s="5">
        <f>(C7-B7)+1</f>
        <v>2</v>
      </c>
      <c r="E7" s="8">
        <v>1</v>
      </c>
      <c r="G7" s="7"/>
      <c r="H7" s="8"/>
      <c r="J7" s="7">
        <v>119</v>
      </c>
      <c r="K7" s="5">
        <v>144</v>
      </c>
      <c r="L7" s="5">
        <f t="shared" si="0"/>
        <v>26</v>
      </c>
      <c r="M7" s="8">
        <v>1</v>
      </c>
      <c r="O7" s="7"/>
      <c r="Q7" s="8"/>
      <c r="S7" s="7"/>
      <c r="U7" s="8"/>
      <c r="W7" s="7"/>
      <c r="X7" s="8"/>
    </row>
    <row r="8" spans="2:41" x14ac:dyDescent="0.3">
      <c r="B8" s="7"/>
      <c r="E8" s="8"/>
      <c r="G8" s="7"/>
      <c r="H8" s="8"/>
      <c r="J8" s="7">
        <v>158</v>
      </c>
      <c r="K8" s="5">
        <v>169</v>
      </c>
      <c r="L8" s="5">
        <f t="shared" si="0"/>
        <v>12</v>
      </c>
      <c r="M8" s="8">
        <v>1</v>
      </c>
      <c r="O8" s="7"/>
      <c r="Q8" s="8"/>
      <c r="S8" s="7"/>
      <c r="U8" s="8"/>
      <c r="W8" s="7"/>
      <c r="X8" s="8"/>
    </row>
    <row r="9" spans="2:41" x14ac:dyDescent="0.3">
      <c r="B9" s="7"/>
      <c r="E9" s="8"/>
      <c r="G9" s="7"/>
      <c r="H9" s="8"/>
      <c r="J9" s="7">
        <v>217</v>
      </c>
      <c r="K9" s="5">
        <v>230</v>
      </c>
      <c r="L9" s="5">
        <f t="shared" si="0"/>
        <v>14</v>
      </c>
      <c r="M9" s="8">
        <v>1</v>
      </c>
      <c r="O9" s="7"/>
      <c r="Q9" s="8"/>
      <c r="S9" s="7"/>
      <c r="U9" s="8"/>
      <c r="W9" s="7"/>
      <c r="X9" s="8"/>
    </row>
    <row r="10" spans="2:41" x14ac:dyDescent="0.3">
      <c r="B10" s="7"/>
      <c r="E10" s="8"/>
      <c r="G10" s="7"/>
      <c r="H10" s="8"/>
      <c r="J10" s="39">
        <v>478</v>
      </c>
      <c r="K10" s="40">
        <v>486</v>
      </c>
      <c r="L10" s="40">
        <f t="shared" si="0"/>
        <v>9</v>
      </c>
      <c r="M10" s="41">
        <v>1</v>
      </c>
      <c r="O10" s="7"/>
      <c r="Q10" s="8"/>
      <c r="S10" s="7"/>
      <c r="U10" s="8"/>
      <c r="W10" s="7"/>
      <c r="X10" s="8"/>
    </row>
    <row r="11" spans="2:41" x14ac:dyDescent="0.3">
      <c r="B11" s="7"/>
      <c r="E11" s="8"/>
      <c r="G11" s="7"/>
      <c r="H11" s="8"/>
      <c r="J11" s="39">
        <v>586</v>
      </c>
      <c r="K11" s="40">
        <v>590</v>
      </c>
      <c r="L11" s="40">
        <f t="shared" si="0"/>
        <v>5</v>
      </c>
      <c r="M11" s="41">
        <v>1</v>
      </c>
      <c r="O11" s="7"/>
      <c r="Q11" s="8"/>
      <c r="S11" s="7"/>
      <c r="U11" s="8"/>
      <c r="W11" s="7"/>
      <c r="X11" s="8"/>
    </row>
    <row r="12" spans="2:41" x14ac:dyDescent="0.3">
      <c r="B12" s="9"/>
      <c r="C12" s="10"/>
      <c r="D12" s="10"/>
      <c r="E12" s="11"/>
      <c r="G12" s="9"/>
      <c r="H12" s="11"/>
      <c r="J12" s="9"/>
      <c r="K12" s="10"/>
      <c r="L12" s="10"/>
      <c r="M12" s="11"/>
      <c r="O12" s="9"/>
      <c r="P12" s="10"/>
      <c r="Q12" s="11"/>
      <c r="S12" s="9"/>
      <c r="T12" s="10"/>
      <c r="U12" s="11"/>
      <c r="W12" s="9"/>
      <c r="X12" s="11"/>
    </row>
    <row r="14" spans="2:41" x14ac:dyDescent="0.3">
      <c r="D14" s="5">
        <f>SUM(D4:D12)</f>
        <v>7</v>
      </c>
      <c r="E14" s="5">
        <f>SUM(E4:E12)</f>
        <v>4</v>
      </c>
      <c r="H14" s="5">
        <f>SUM(H4:H12)</f>
        <v>0</v>
      </c>
      <c r="L14" s="5">
        <f>SUM(L4:L12)</f>
        <v>117</v>
      </c>
      <c r="M14" s="5">
        <f>SUM(M4:M12)</f>
        <v>8</v>
      </c>
      <c r="Q14" s="5">
        <f>SUM(Q4:Q12)</f>
        <v>0</v>
      </c>
      <c r="U14" s="5">
        <f>SUM(U4:U12)</f>
        <v>0</v>
      </c>
      <c r="X14" s="5">
        <f>SUM(X4:X12)</f>
        <v>0</v>
      </c>
      <c r="Z14" s="5">
        <f>SUM(Z4:Z12)</f>
        <v>600</v>
      </c>
      <c r="AA14" s="5">
        <f>Z14-(Q14+U14+X14)</f>
        <v>600</v>
      </c>
      <c r="AB14" s="6">
        <f>((D14+H14)/AA14)*100</f>
        <v>1.1666666666666667</v>
      </c>
      <c r="AC14" s="6">
        <f>100-AB14</f>
        <v>98.833333333333329</v>
      </c>
      <c r="AD14" s="6">
        <f>(L14/AA14)*100</f>
        <v>19.5</v>
      </c>
      <c r="AE14" s="6">
        <f>B4/120</f>
        <v>3.3</v>
      </c>
      <c r="AF14" s="6" t="s">
        <v>33</v>
      </c>
      <c r="AG14" s="6" t="s">
        <v>33</v>
      </c>
      <c r="AH14" s="6">
        <f>H14</f>
        <v>0</v>
      </c>
      <c r="AI14" s="6" t="s">
        <v>33</v>
      </c>
      <c r="AJ14" s="6" t="s">
        <v>33</v>
      </c>
      <c r="AK14" s="6">
        <f>E14+H14</f>
        <v>4</v>
      </c>
      <c r="AL14" s="6">
        <f>(SUM(E16:E17)/AK14)*100</f>
        <v>50</v>
      </c>
      <c r="AM14" s="6">
        <f>(SUM(E16:E17)/M14)*100</f>
        <v>25</v>
      </c>
      <c r="AN14" s="6">
        <f>(AVERAGE(L4:L12))*0.5</f>
        <v>7.3125</v>
      </c>
      <c r="AO14" s="6">
        <f>(AVERAGE(D4:D12))*0.5</f>
        <v>0.875</v>
      </c>
    </row>
    <row r="16" spans="2:41" x14ac:dyDescent="0.3">
      <c r="B16" s="21" t="s">
        <v>25</v>
      </c>
      <c r="E16" s="5">
        <v>2</v>
      </c>
    </row>
    <row r="17" spans="2:5" x14ac:dyDescent="0.3">
      <c r="B17" s="22" t="s">
        <v>26</v>
      </c>
      <c r="E17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O10"/>
  <sheetViews>
    <sheetView topLeftCell="T1" zoomScale="75" workbookViewId="0">
      <selection activeCell="AB7" sqref="AB7:AO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6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29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12</v>
      </c>
      <c r="C4" s="5">
        <v>12</v>
      </c>
      <c r="D4" s="5">
        <f>(C4-B4)+1</f>
        <v>1</v>
      </c>
      <c r="E4" s="8">
        <v>1</v>
      </c>
      <c r="G4" s="7">
        <v>75</v>
      </c>
      <c r="H4" s="8">
        <v>1</v>
      </c>
      <c r="J4" s="7"/>
      <c r="M4" s="8"/>
      <c r="O4" s="7">
        <v>76</v>
      </c>
      <c r="P4" s="5">
        <v>109</v>
      </c>
      <c r="Q4" s="8">
        <f>(P4-O4)+1</f>
        <v>34</v>
      </c>
      <c r="S4" s="7"/>
      <c r="U4" s="8"/>
      <c r="W4" s="7">
        <v>110</v>
      </c>
      <c r="X4" s="8">
        <v>1</v>
      </c>
      <c r="Z4" s="5">
        <v>110</v>
      </c>
    </row>
    <row r="5" spans="2:41" x14ac:dyDescent="0.3">
      <c r="B5" s="9"/>
      <c r="C5" s="10"/>
      <c r="D5" s="10"/>
      <c r="E5" s="11"/>
      <c r="G5" s="9"/>
      <c r="H5" s="11"/>
      <c r="J5" s="9"/>
      <c r="K5" s="10"/>
      <c r="L5" s="10"/>
      <c r="M5" s="11"/>
      <c r="O5" s="9"/>
      <c r="P5" s="10"/>
      <c r="Q5" s="11"/>
      <c r="S5" s="9"/>
      <c r="T5" s="10"/>
      <c r="U5" s="11"/>
      <c r="W5" s="9"/>
      <c r="X5" s="11"/>
    </row>
    <row r="7" spans="2:41" x14ac:dyDescent="0.3">
      <c r="D7" s="5">
        <f>SUM(D4:D5)</f>
        <v>1</v>
      </c>
      <c r="E7" s="5">
        <f>SUM(E4:E5)</f>
        <v>1</v>
      </c>
      <c r="H7" s="5">
        <f>SUM(H4:H5)</f>
        <v>1</v>
      </c>
      <c r="L7" s="5">
        <f>SUM(L4:L5)</f>
        <v>0</v>
      </c>
      <c r="M7" s="5">
        <f>SUM(M4:M5)</f>
        <v>0</v>
      </c>
      <c r="Q7" s="5">
        <f>SUM(Q4:Q5)</f>
        <v>34</v>
      </c>
      <c r="U7" s="5">
        <f>SUM(U4:U5)</f>
        <v>0</v>
      </c>
      <c r="X7" s="5">
        <f>SUM(X4:X5)</f>
        <v>1</v>
      </c>
      <c r="Z7" s="5">
        <f>SUM(Z4:Z5)</f>
        <v>110</v>
      </c>
      <c r="AA7" s="5">
        <f>Z7-(Q7+U7+X7)</f>
        <v>75</v>
      </c>
      <c r="AB7" s="6">
        <f>((D7+H7)/AA7)*100</f>
        <v>2.666666666666667</v>
      </c>
      <c r="AC7" s="6">
        <f>100-AB7</f>
        <v>97.333333333333329</v>
      </c>
      <c r="AD7" s="6">
        <f>(L7/AA7)*100</f>
        <v>0</v>
      </c>
      <c r="AE7" s="6">
        <f>B4/120</f>
        <v>0.1</v>
      </c>
      <c r="AF7" s="6">
        <f>G4/120</f>
        <v>0.625</v>
      </c>
      <c r="AG7" s="6">
        <f>Q4/120</f>
        <v>0.28333333333333333</v>
      </c>
      <c r="AH7" s="6">
        <f>H7</f>
        <v>1</v>
      </c>
      <c r="AI7" s="6">
        <v>0</v>
      </c>
      <c r="AJ7" s="6">
        <f>(AI7/AH7)*100</f>
        <v>0</v>
      </c>
      <c r="AK7" s="6">
        <f>E7+H7</f>
        <v>2</v>
      </c>
      <c r="AL7" s="6">
        <f>(SUM(E9:E10)/AK7)*100</f>
        <v>0</v>
      </c>
      <c r="AM7" s="6">
        <v>0</v>
      </c>
      <c r="AN7" s="6" t="s">
        <v>33</v>
      </c>
      <c r="AO7" s="6">
        <f>(AVERAGE(D4:D5))*0.5</f>
        <v>0.5</v>
      </c>
    </row>
    <row r="9" spans="2:41" x14ac:dyDescent="0.3">
      <c r="B9" s="21" t="s">
        <v>25</v>
      </c>
      <c r="E9" s="5">
        <v>0</v>
      </c>
    </row>
    <row r="10" spans="2:41" x14ac:dyDescent="0.3">
      <c r="B10" s="22" t="s">
        <v>26</v>
      </c>
      <c r="E10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O17"/>
  <sheetViews>
    <sheetView topLeftCell="G1" zoomScale="56" workbookViewId="0">
      <selection activeCell="AB14" sqref="AB14:AO1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29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41</v>
      </c>
      <c r="C4" s="5">
        <v>41</v>
      </c>
      <c r="D4" s="5">
        <f>(C4-B4)+1</f>
        <v>1</v>
      </c>
      <c r="E4" s="8">
        <v>1</v>
      </c>
      <c r="G4" s="7"/>
      <c r="H4" s="8"/>
      <c r="J4" s="42">
        <v>49</v>
      </c>
      <c r="K4" s="43">
        <v>50</v>
      </c>
      <c r="L4" s="43">
        <f>(K4-J4)+1</f>
        <v>2</v>
      </c>
      <c r="M4" s="44">
        <v>1</v>
      </c>
      <c r="O4" s="7"/>
      <c r="Q4" s="8"/>
      <c r="S4" s="7"/>
      <c r="U4" s="8"/>
      <c r="W4" s="7"/>
      <c r="X4" s="8"/>
      <c r="Z4" s="5">
        <v>600</v>
      </c>
    </row>
    <row r="5" spans="2:41" x14ac:dyDescent="0.3">
      <c r="B5" s="7">
        <v>54</v>
      </c>
      <c r="C5" s="5">
        <v>54</v>
      </c>
      <c r="D5" s="5">
        <f t="shared" ref="D5:D6" si="0">(C5-B5)+1</f>
        <v>1</v>
      </c>
      <c r="E5" s="8">
        <v>2</v>
      </c>
      <c r="G5" s="7"/>
      <c r="H5" s="8"/>
      <c r="J5" s="39">
        <v>55</v>
      </c>
      <c r="K5" s="40">
        <v>59</v>
      </c>
      <c r="L5" s="40">
        <f t="shared" ref="L5:L11" si="1">(K5-J5)+1</f>
        <v>5</v>
      </c>
      <c r="M5" s="41">
        <v>1</v>
      </c>
      <c r="O5" s="7"/>
      <c r="Q5" s="8"/>
      <c r="S5" s="7"/>
      <c r="U5" s="8"/>
      <c r="W5" s="7"/>
      <c r="X5" s="8"/>
    </row>
    <row r="6" spans="2:41" x14ac:dyDescent="0.3">
      <c r="B6" s="7">
        <v>445</v>
      </c>
      <c r="C6" s="5">
        <v>446</v>
      </c>
      <c r="D6" s="5">
        <f t="shared" si="0"/>
        <v>2</v>
      </c>
      <c r="E6" s="8">
        <v>3</v>
      </c>
      <c r="G6" s="7"/>
      <c r="H6" s="8"/>
      <c r="J6" s="42">
        <v>79</v>
      </c>
      <c r="K6" s="43">
        <v>81</v>
      </c>
      <c r="L6" s="43">
        <f t="shared" si="1"/>
        <v>3</v>
      </c>
      <c r="M6" s="44">
        <v>1</v>
      </c>
      <c r="O6" s="7"/>
      <c r="Q6" s="8"/>
      <c r="S6" s="7"/>
      <c r="U6" s="8"/>
      <c r="W6" s="7"/>
      <c r="X6" s="8"/>
    </row>
    <row r="7" spans="2:41" x14ac:dyDescent="0.3">
      <c r="B7" s="7"/>
      <c r="E7" s="8"/>
      <c r="G7" s="7"/>
      <c r="H7" s="8"/>
      <c r="J7" s="42">
        <v>86</v>
      </c>
      <c r="K7" s="43">
        <v>97</v>
      </c>
      <c r="L7" s="43">
        <f t="shared" si="1"/>
        <v>12</v>
      </c>
      <c r="M7" s="44">
        <v>1</v>
      </c>
      <c r="O7" s="7"/>
      <c r="Q7" s="8"/>
      <c r="S7" s="7"/>
      <c r="U7" s="8"/>
      <c r="W7" s="7"/>
      <c r="X7" s="8"/>
    </row>
    <row r="8" spans="2:41" x14ac:dyDescent="0.3">
      <c r="B8" s="7"/>
      <c r="E8" s="8"/>
      <c r="G8" s="7"/>
      <c r="H8" s="8"/>
      <c r="J8" s="42">
        <v>190</v>
      </c>
      <c r="K8" s="43">
        <v>226</v>
      </c>
      <c r="L8" s="43">
        <f t="shared" si="1"/>
        <v>37</v>
      </c>
      <c r="M8" s="44">
        <v>1</v>
      </c>
      <c r="O8" s="7"/>
      <c r="Q8" s="8"/>
      <c r="S8" s="7"/>
      <c r="U8" s="8"/>
      <c r="W8" s="7"/>
      <c r="X8" s="8"/>
    </row>
    <row r="9" spans="2:41" x14ac:dyDescent="0.3">
      <c r="B9" s="7"/>
      <c r="E9" s="8"/>
      <c r="G9" s="7"/>
      <c r="H9" s="8"/>
      <c r="J9" s="42">
        <v>353</v>
      </c>
      <c r="K9" s="43">
        <v>372</v>
      </c>
      <c r="L9" s="43">
        <f t="shared" si="1"/>
        <v>20</v>
      </c>
      <c r="M9" s="44">
        <v>1</v>
      </c>
      <c r="O9" s="7"/>
      <c r="Q9" s="8"/>
      <c r="S9" s="7"/>
      <c r="U9" s="8"/>
      <c r="W9" s="7"/>
      <c r="X9" s="8"/>
    </row>
    <row r="10" spans="2:41" x14ac:dyDescent="0.3">
      <c r="B10" s="7"/>
      <c r="E10" s="8"/>
      <c r="G10" s="7"/>
      <c r="H10" s="8"/>
      <c r="J10" s="42">
        <v>487</v>
      </c>
      <c r="K10" s="43">
        <v>533</v>
      </c>
      <c r="L10" s="43">
        <f t="shared" si="1"/>
        <v>47</v>
      </c>
      <c r="M10" s="44">
        <v>1</v>
      </c>
      <c r="O10" s="7"/>
      <c r="Q10" s="8"/>
      <c r="S10" s="7"/>
      <c r="U10" s="8"/>
      <c r="W10" s="7"/>
      <c r="X10" s="8"/>
    </row>
    <row r="11" spans="2:41" x14ac:dyDescent="0.3">
      <c r="B11" s="7"/>
      <c r="E11" s="8"/>
      <c r="G11" s="7"/>
      <c r="H11" s="8"/>
      <c r="J11" s="42">
        <v>589</v>
      </c>
      <c r="K11" s="43">
        <v>598</v>
      </c>
      <c r="L11" s="43">
        <f t="shared" si="1"/>
        <v>10</v>
      </c>
      <c r="M11" s="44">
        <v>1</v>
      </c>
      <c r="O11" s="7"/>
      <c r="Q11" s="8"/>
      <c r="S11" s="7"/>
      <c r="U11" s="8"/>
      <c r="W11" s="7"/>
      <c r="X11" s="8"/>
    </row>
    <row r="12" spans="2:41" x14ac:dyDescent="0.3">
      <c r="B12" s="9"/>
      <c r="C12" s="10"/>
      <c r="D12" s="10"/>
      <c r="E12" s="11"/>
      <c r="G12" s="9"/>
      <c r="H12" s="11"/>
      <c r="J12" s="9"/>
      <c r="K12" s="10"/>
      <c r="L12" s="10"/>
      <c r="M12" s="11"/>
      <c r="O12" s="9"/>
      <c r="P12" s="10"/>
      <c r="Q12" s="11"/>
      <c r="S12" s="9"/>
      <c r="T12" s="10"/>
      <c r="U12" s="11"/>
      <c r="W12" s="9"/>
      <c r="X12" s="11"/>
    </row>
    <row r="14" spans="2:41" x14ac:dyDescent="0.3">
      <c r="D14" s="5">
        <f>SUM(D4:D12)</f>
        <v>4</v>
      </c>
      <c r="E14" s="5">
        <f>SUM(E4:E12)</f>
        <v>6</v>
      </c>
      <c r="H14" s="5">
        <f>SUM(H4:H12)</f>
        <v>0</v>
      </c>
      <c r="L14" s="5">
        <f>SUM(L4:L12)</f>
        <v>136</v>
      </c>
      <c r="M14" s="5">
        <f>SUM(M4:M12)</f>
        <v>8</v>
      </c>
      <c r="Q14" s="5">
        <f>SUM(Q4:Q12)</f>
        <v>0</v>
      </c>
      <c r="U14" s="5">
        <f>SUM(U4:U12)</f>
        <v>0</v>
      </c>
      <c r="X14" s="5">
        <f>SUM(X4:X12)</f>
        <v>0</v>
      </c>
      <c r="Z14" s="5">
        <f>SUM(Z4:Z12)</f>
        <v>600</v>
      </c>
      <c r="AA14" s="5">
        <f>Z14-(Q14+U14+X14)</f>
        <v>600</v>
      </c>
      <c r="AB14" s="6">
        <f>((D14+H14)/AA14)*100</f>
        <v>0.66666666666666674</v>
      </c>
      <c r="AC14" s="6">
        <f>100-AB14</f>
        <v>99.333333333333329</v>
      </c>
      <c r="AD14" s="6">
        <f>(L14/AA14)*100</f>
        <v>22.666666666666664</v>
      </c>
      <c r="AE14" s="6">
        <f>B4/120</f>
        <v>0.34166666666666667</v>
      </c>
      <c r="AF14" s="6" t="s">
        <v>33</v>
      </c>
      <c r="AG14" s="6" t="s">
        <v>33</v>
      </c>
      <c r="AH14" s="6">
        <f>H14</f>
        <v>0</v>
      </c>
      <c r="AI14" s="6" t="s">
        <v>33</v>
      </c>
      <c r="AJ14" s="6" t="s">
        <v>33</v>
      </c>
      <c r="AK14" s="6">
        <f>E14+H14</f>
        <v>6</v>
      </c>
      <c r="AL14" s="6">
        <f>(SUM(E16:E17)/AK14)*100</f>
        <v>16.666666666666664</v>
      </c>
      <c r="AM14" s="6">
        <f>(SUM(E16:E17)/M14)*100</f>
        <v>12.5</v>
      </c>
      <c r="AN14" s="6">
        <f>(AVERAGE(L4:L12))*0.5</f>
        <v>8.5</v>
      </c>
      <c r="AO14" s="6">
        <f>(AVERAGE(D4:D12))*0.5</f>
        <v>0.66666666666666663</v>
      </c>
    </row>
    <row r="16" spans="2:41" x14ac:dyDescent="0.3">
      <c r="B16" s="21" t="s">
        <v>25</v>
      </c>
      <c r="E16" s="5">
        <v>1</v>
      </c>
    </row>
    <row r="17" spans="2:5" x14ac:dyDescent="0.3">
      <c r="B17" s="22" t="s">
        <v>26</v>
      </c>
      <c r="E17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O11"/>
  <sheetViews>
    <sheetView topLeftCell="K1" zoomScale="56" workbookViewId="0">
      <selection activeCell="AB8" sqref="AB8:AO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29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298</v>
      </c>
      <c r="C4" s="5">
        <v>298</v>
      </c>
      <c r="D4" s="5">
        <f>(C4-B4)+1</f>
        <v>1</v>
      </c>
      <c r="E4" s="8">
        <v>1</v>
      </c>
      <c r="G4" s="7"/>
      <c r="H4" s="8"/>
      <c r="J4" s="42">
        <v>233</v>
      </c>
      <c r="K4" s="43">
        <v>249</v>
      </c>
      <c r="L4" s="43">
        <f>(K4-J4)+1</f>
        <v>17</v>
      </c>
      <c r="M4" s="44">
        <v>1</v>
      </c>
      <c r="O4" s="7"/>
      <c r="Q4" s="8"/>
      <c r="S4" s="7"/>
      <c r="U4" s="8"/>
      <c r="W4" s="7"/>
      <c r="X4" s="8"/>
      <c r="Z4" s="5">
        <v>600</v>
      </c>
    </row>
    <row r="5" spans="2:41" x14ac:dyDescent="0.3">
      <c r="B5" s="7"/>
      <c r="E5" s="8"/>
      <c r="G5" s="7"/>
      <c r="H5" s="8"/>
      <c r="J5" s="42">
        <v>598</v>
      </c>
      <c r="K5" s="43">
        <v>599</v>
      </c>
      <c r="L5" s="43">
        <f>(K5-J5)+1</f>
        <v>2</v>
      </c>
      <c r="M5" s="44">
        <v>1</v>
      </c>
      <c r="O5" s="7"/>
      <c r="Q5" s="8"/>
      <c r="S5" s="7"/>
      <c r="U5" s="8"/>
      <c r="W5" s="7"/>
      <c r="X5" s="8"/>
    </row>
    <row r="6" spans="2:41" x14ac:dyDescent="0.3">
      <c r="B6" s="9"/>
      <c r="C6" s="10"/>
      <c r="D6" s="10"/>
      <c r="E6" s="11"/>
      <c r="G6" s="9"/>
      <c r="H6" s="11"/>
      <c r="J6" s="9"/>
      <c r="K6" s="10"/>
      <c r="L6" s="10"/>
      <c r="M6" s="11"/>
      <c r="O6" s="9"/>
      <c r="P6" s="10"/>
      <c r="Q6" s="11"/>
      <c r="S6" s="9"/>
      <c r="T6" s="10"/>
      <c r="U6" s="11"/>
      <c r="W6" s="9"/>
      <c r="X6" s="11"/>
    </row>
    <row r="8" spans="2:41" x14ac:dyDescent="0.3">
      <c r="D8" s="5">
        <f>SUM(D4:D6)</f>
        <v>1</v>
      </c>
      <c r="E8" s="5">
        <f>SUM(E4:E6)</f>
        <v>1</v>
      </c>
      <c r="H8" s="5">
        <f>SUM(H4:H6)</f>
        <v>0</v>
      </c>
      <c r="L8" s="5">
        <f>SUM(L4:L6)</f>
        <v>19</v>
      </c>
      <c r="M8" s="5">
        <f>SUM(M4:M6)</f>
        <v>2</v>
      </c>
      <c r="Q8" s="5">
        <f>SUM(Q4:Q6)</f>
        <v>0</v>
      </c>
      <c r="U8" s="5">
        <f>SUM(U4:U6)</f>
        <v>0</v>
      </c>
      <c r="X8" s="5">
        <f>SUM(X4:X6)</f>
        <v>0</v>
      </c>
      <c r="Z8" s="5">
        <f>SUM(Z4:Z6)</f>
        <v>600</v>
      </c>
      <c r="AA8" s="5">
        <f>Z8-(Q8+U8+X8)</f>
        <v>600</v>
      </c>
      <c r="AB8" s="6">
        <f>((D8+H8)/AA8)*100</f>
        <v>0.16666666666666669</v>
      </c>
      <c r="AC8" s="6">
        <f>100-AB8</f>
        <v>99.833333333333329</v>
      </c>
      <c r="AD8" s="6">
        <f>(L8/AA8)*100</f>
        <v>3.166666666666667</v>
      </c>
      <c r="AE8" s="6">
        <f>B4/120</f>
        <v>2.4833333333333334</v>
      </c>
      <c r="AF8" s="6" t="s">
        <v>33</v>
      </c>
      <c r="AG8" s="6" t="s">
        <v>33</v>
      </c>
      <c r="AH8" s="6">
        <f>H8</f>
        <v>0</v>
      </c>
      <c r="AI8" s="6" t="s">
        <v>33</v>
      </c>
      <c r="AJ8" s="6" t="s">
        <v>33</v>
      </c>
      <c r="AK8" s="6">
        <f>E8+H8</f>
        <v>1</v>
      </c>
      <c r="AL8" s="6">
        <f>(SUM(E10:E11)/AK8)*100</f>
        <v>0</v>
      </c>
      <c r="AM8" s="6">
        <f>(SUM(E10:E11)/M8)*100</f>
        <v>0</v>
      </c>
      <c r="AN8" s="6">
        <f>(AVERAGE(L4:L6))*0.5</f>
        <v>4.75</v>
      </c>
      <c r="AO8" s="6">
        <f>(AVERAGE(D4:D6))*0.5</f>
        <v>0.5</v>
      </c>
    </row>
    <row r="10" spans="2:41" x14ac:dyDescent="0.3">
      <c r="B10" s="21" t="s">
        <v>25</v>
      </c>
      <c r="E10" s="5">
        <v>0</v>
      </c>
    </row>
    <row r="11" spans="2:41" x14ac:dyDescent="0.3">
      <c r="B11" s="22" t="s">
        <v>26</v>
      </c>
      <c r="E11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O15"/>
  <sheetViews>
    <sheetView topLeftCell="F1" zoomScale="56" workbookViewId="0">
      <selection activeCell="AB12" sqref="AB12:AO12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29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465</v>
      </c>
      <c r="C4" s="5">
        <v>465</v>
      </c>
      <c r="D4" s="5">
        <f>(C4-B4)+1</f>
        <v>1</v>
      </c>
      <c r="E4" s="8">
        <v>1</v>
      </c>
      <c r="G4" s="7"/>
      <c r="H4" s="8"/>
      <c r="J4" s="42">
        <v>6</v>
      </c>
      <c r="K4" s="43">
        <v>15</v>
      </c>
      <c r="L4" s="43">
        <f>(K4-J4)+1</f>
        <v>10</v>
      </c>
      <c r="M4" s="44">
        <v>1</v>
      </c>
      <c r="O4" s="7"/>
      <c r="Q4" s="8"/>
      <c r="S4" s="7"/>
      <c r="U4" s="8"/>
      <c r="W4" s="7"/>
      <c r="X4" s="8"/>
      <c r="Z4" s="5">
        <v>600</v>
      </c>
    </row>
    <row r="5" spans="2:41" x14ac:dyDescent="0.3">
      <c r="B5" s="7">
        <v>597</v>
      </c>
      <c r="C5" s="5">
        <v>597</v>
      </c>
      <c r="D5" s="5">
        <f>(C5-B5)+1</f>
        <v>1</v>
      </c>
      <c r="E5" s="8">
        <v>1</v>
      </c>
      <c r="G5" s="7"/>
      <c r="H5" s="8"/>
      <c r="J5" s="42">
        <v>45</v>
      </c>
      <c r="K5" s="43">
        <v>96</v>
      </c>
      <c r="L5" s="43">
        <f>(K5-J5)+1</f>
        <v>52</v>
      </c>
      <c r="M5" s="44">
        <v>1</v>
      </c>
      <c r="O5" s="7"/>
      <c r="Q5" s="8"/>
      <c r="S5" s="7"/>
      <c r="U5" s="8"/>
      <c r="W5" s="7"/>
      <c r="X5" s="8"/>
    </row>
    <row r="6" spans="2:41" x14ac:dyDescent="0.3">
      <c r="B6" s="7"/>
      <c r="E6" s="8"/>
      <c r="G6" s="7"/>
      <c r="H6" s="8"/>
      <c r="J6" s="42">
        <v>117</v>
      </c>
      <c r="K6" s="43">
        <v>146</v>
      </c>
      <c r="L6" s="43">
        <f t="shared" ref="L6:L9" si="0">(K6-J6)+1</f>
        <v>30</v>
      </c>
      <c r="M6" s="44">
        <v>1</v>
      </c>
      <c r="O6" s="7"/>
      <c r="Q6" s="8"/>
      <c r="S6" s="7"/>
      <c r="U6" s="8"/>
      <c r="W6" s="7"/>
      <c r="X6" s="8"/>
    </row>
    <row r="7" spans="2:41" x14ac:dyDescent="0.3">
      <c r="B7" s="7"/>
      <c r="E7" s="8"/>
      <c r="G7" s="7"/>
      <c r="H7" s="8"/>
      <c r="J7" s="42">
        <v>171</v>
      </c>
      <c r="K7" s="43">
        <v>187</v>
      </c>
      <c r="L7" s="43">
        <f t="shared" si="0"/>
        <v>17</v>
      </c>
      <c r="M7" s="44">
        <v>1</v>
      </c>
      <c r="O7" s="7"/>
      <c r="Q7" s="8"/>
      <c r="S7" s="7"/>
      <c r="U7" s="8"/>
      <c r="W7" s="7"/>
      <c r="X7" s="8"/>
    </row>
    <row r="8" spans="2:41" x14ac:dyDescent="0.3">
      <c r="B8" s="7"/>
      <c r="E8" s="8"/>
      <c r="G8" s="7"/>
      <c r="H8" s="8"/>
      <c r="J8" s="42">
        <v>206</v>
      </c>
      <c r="K8" s="43">
        <v>215</v>
      </c>
      <c r="L8" s="43">
        <f t="shared" si="0"/>
        <v>10</v>
      </c>
      <c r="M8" s="44">
        <v>1</v>
      </c>
      <c r="O8" s="7"/>
      <c r="Q8" s="8"/>
      <c r="S8" s="7"/>
      <c r="U8" s="8"/>
      <c r="W8" s="7"/>
      <c r="X8" s="8"/>
    </row>
    <row r="9" spans="2:41" x14ac:dyDescent="0.3">
      <c r="B9" s="7"/>
      <c r="E9" s="8"/>
      <c r="G9" s="7"/>
      <c r="H9" s="8"/>
      <c r="J9" s="42">
        <v>492</v>
      </c>
      <c r="K9" s="43">
        <v>494</v>
      </c>
      <c r="L9" s="43">
        <f t="shared" si="0"/>
        <v>3</v>
      </c>
      <c r="M9" s="44">
        <v>1</v>
      </c>
      <c r="O9" s="7"/>
      <c r="Q9" s="8"/>
      <c r="S9" s="7"/>
      <c r="U9" s="8"/>
      <c r="W9" s="7"/>
      <c r="X9" s="8"/>
    </row>
    <row r="10" spans="2:41" x14ac:dyDescent="0.3">
      <c r="B10" s="9"/>
      <c r="C10" s="10"/>
      <c r="D10" s="10"/>
      <c r="E10" s="11"/>
      <c r="G10" s="9"/>
      <c r="H10" s="11"/>
      <c r="J10" s="9"/>
      <c r="K10" s="10"/>
      <c r="L10" s="10"/>
      <c r="M10" s="11"/>
      <c r="O10" s="9"/>
      <c r="P10" s="10"/>
      <c r="Q10" s="11"/>
      <c r="S10" s="9"/>
      <c r="T10" s="10"/>
      <c r="U10" s="11"/>
      <c r="W10" s="9"/>
      <c r="X10" s="11"/>
    </row>
    <row r="12" spans="2:41" x14ac:dyDescent="0.3">
      <c r="D12" s="5">
        <f>SUM(D4:D10)</f>
        <v>2</v>
      </c>
      <c r="E12" s="5">
        <f>SUM(E4:E10)</f>
        <v>2</v>
      </c>
      <c r="H12" s="5">
        <f>SUM(H4:H10)</f>
        <v>0</v>
      </c>
      <c r="L12" s="5">
        <f>SUM(L4:L10)</f>
        <v>122</v>
      </c>
      <c r="M12" s="5">
        <f>SUM(M4:M10)</f>
        <v>6</v>
      </c>
      <c r="Q12" s="5">
        <f>SUM(Q4:Q10)</f>
        <v>0</v>
      </c>
      <c r="U12" s="5">
        <f>SUM(U4:U10)</f>
        <v>0</v>
      </c>
      <c r="X12" s="5">
        <f>SUM(X4:X10)</f>
        <v>0</v>
      </c>
      <c r="Z12" s="5">
        <f>SUM(Z4:Z10)</f>
        <v>600</v>
      </c>
      <c r="AA12" s="5">
        <f>Z12-(Q12+U12+X12)</f>
        <v>600</v>
      </c>
      <c r="AB12" s="6">
        <f>((D12+H12)/AA12)*100</f>
        <v>0.33333333333333337</v>
      </c>
      <c r="AC12" s="6">
        <f>100-AB12</f>
        <v>99.666666666666671</v>
      </c>
      <c r="AD12" s="6">
        <f>(L12/AA12)*100</f>
        <v>20.333333333333332</v>
      </c>
      <c r="AE12" s="6">
        <f>B4/120</f>
        <v>3.875</v>
      </c>
      <c r="AF12" s="6" t="s">
        <v>33</v>
      </c>
      <c r="AG12" s="6" t="s">
        <v>33</v>
      </c>
      <c r="AH12" s="6">
        <f>H12</f>
        <v>0</v>
      </c>
      <c r="AI12" s="6" t="s">
        <v>33</v>
      </c>
      <c r="AJ12" s="6" t="s">
        <v>33</v>
      </c>
      <c r="AK12" s="6">
        <f>E12+H12</f>
        <v>2</v>
      </c>
      <c r="AL12" s="6">
        <f>(SUM(E14:E15)/AK12)*100</f>
        <v>0</v>
      </c>
      <c r="AM12" s="6">
        <f>(SUM(E14:E15)/M12)*100</f>
        <v>0</v>
      </c>
      <c r="AN12" s="6">
        <f>(AVERAGE(L4:L10))*0.5</f>
        <v>10.166666666666666</v>
      </c>
      <c r="AO12" s="6">
        <f>(AVERAGE(D4:D10))*0.5</f>
        <v>0.5</v>
      </c>
    </row>
    <row r="14" spans="2:41" x14ac:dyDescent="0.3">
      <c r="B14" s="21" t="s">
        <v>25</v>
      </c>
      <c r="E14" s="5">
        <v>0</v>
      </c>
    </row>
    <row r="15" spans="2:41" x14ac:dyDescent="0.3">
      <c r="B15" s="22" t="s">
        <v>26</v>
      </c>
      <c r="E15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FFB0-486A-BD44-BFD6-45CB02E0B01A}">
  <dimension ref="B2:AO13"/>
  <sheetViews>
    <sheetView topLeftCell="F1" zoomScale="56" workbookViewId="0">
      <selection activeCell="AB10" sqref="AB10:AO1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29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4</v>
      </c>
      <c r="C4" s="5">
        <v>4</v>
      </c>
      <c r="D4" s="5">
        <f>(C4-B4)+1</f>
        <v>1</v>
      </c>
      <c r="E4" s="8">
        <v>1</v>
      </c>
      <c r="G4" s="7"/>
      <c r="H4" s="8"/>
      <c r="J4" s="7"/>
      <c r="M4" s="8"/>
      <c r="O4" s="7"/>
      <c r="Q4" s="8"/>
      <c r="S4" s="7">
        <v>527</v>
      </c>
      <c r="T4" s="5">
        <v>539</v>
      </c>
      <c r="U4" s="8">
        <f>(T4-S4)+1</f>
        <v>13</v>
      </c>
      <c r="W4" s="7"/>
      <c r="X4" s="8"/>
      <c r="Z4" s="5">
        <v>600</v>
      </c>
    </row>
    <row r="5" spans="2:41" x14ac:dyDescent="0.3">
      <c r="B5" s="7">
        <v>48</v>
      </c>
      <c r="C5" s="5">
        <v>56</v>
      </c>
      <c r="D5" s="5">
        <f t="shared" ref="D5:D7" si="0">(C5-B5)+1</f>
        <v>9</v>
      </c>
      <c r="E5" s="8">
        <v>1</v>
      </c>
      <c r="G5" s="7"/>
      <c r="H5" s="8"/>
      <c r="J5" s="7"/>
      <c r="M5" s="8"/>
      <c r="O5" s="7"/>
      <c r="Q5" s="8"/>
      <c r="S5" s="7"/>
      <c r="U5" s="8"/>
      <c r="W5" s="7"/>
      <c r="X5" s="8"/>
    </row>
    <row r="6" spans="2:41" x14ac:dyDescent="0.3">
      <c r="B6" s="7">
        <v>381</v>
      </c>
      <c r="C6" s="5">
        <v>384</v>
      </c>
      <c r="D6" s="5">
        <f t="shared" si="0"/>
        <v>4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388</v>
      </c>
      <c r="C7" s="5">
        <v>396</v>
      </c>
      <c r="D7" s="5">
        <f t="shared" si="0"/>
        <v>9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9"/>
      <c r="C8" s="10"/>
      <c r="D8" s="10"/>
      <c r="E8" s="11"/>
      <c r="G8" s="9"/>
      <c r="H8" s="11"/>
      <c r="J8" s="9"/>
      <c r="K8" s="10"/>
      <c r="L8" s="10"/>
      <c r="M8" s="11"/>
      <c r="O8" s="9"/>
      <c r="P8" s="10"/>
      <c r="Q8" s="11"/>
      <c r="S8" s="9"/>
      <c r="T8" s="10"/>
      <c r="U8" s="11"/>
      <c r="W8" s="9"/>
      <c r="X8" s="11"/>
    </row>
    <row r="10" spans="2:41" x14ac:dyDescent="0.3">
      <c r="D10" s="5">
        <f>SUM(D4:D8)</f>
        <v>23</v>
      </c>
      <c r="E10" s="5">
        <f>SUM(E4:E8)</f>
        <v>4</v>
      </c>
      <c r="H10" s="5">
        <f>SUM(H4:H8)</f>
        <v>0</v>
      </c>
      <c r="L10" s="5">
        <f>SUM(L4:L8)</f>
        <v>0</v>
      </c>
      <c r="M10" s="5">
        <f>SUM(M4:M8)</f>
        <v>0</v>
      </c>
      <c r="Q10" s="5">
        <f>SUM(Q4:Q8)</f>
        <v>0</v>
      </c>
      <c r="U10" s="5">
        <f>SUM(U4:U8)</f>
        <v>13</v>
      </c>
      <c r="X10" s="5">
        <f>SUM(X4:X8)</f>
        <v>0</v>
      </c>
      <c r="Z10" s="5">
        <f>SUM(Z4:Z8)</f>
        <v>600</v>
      </c>
      <c r="AA10" s="5">
        <f>Z10-(Q10+U10+X10)</f>
        <v>587</v>
      </c>
      <c r="AB10" s="6">
        <f>((D10+H10)/AA10)*100</f>
        <v>3.9182282793867125</v>
      </c>
      <c r="AC10" s="6">
        <f>100-AB10</f>
        <v>96.08177172061329</v>
      </c>
      <c r="AD10" s="6">
        <f>(L10/AA10)*100</f>
        <v>0</v>
      </c>
      <c r="AE10" s="6">
        <f>B4/120</f>
        <v>3.3333333333333333E-2</v>
      </c>
      <c r="AF10" s="6" t="s">
        <v>33</v>
      </c>
      <c r="AG10" s="6" t="s">
        <v>33</v>
      </c>
      <c r="AH10" s="6">
        <f>H10</f>
        <v>0</v>
      </c>
      <c r="AI10" s="6" t="s">
        <v>33</v>
      </c>
      <c r="AJ10" s="6" t="s">
        <v>33</v>
      </c>
      <c r="AK10" s="6">
        <f>E10+H10</f>
        <v>4</v>
      </c>
      <c r="AL10" s="6">
        <f>(SUM(E12:E13)/AK10)*100</f>
        <v>0</v>
      </c>
      <c r="AM10" s="6">
        <v>0</v>
      </c>
      <c r="AN10" s="6" t="s">
        <v>33</v>
      </c>
      <c r="AO10" s="6">
        <f>(AVERAGE(D4:D8))*0.5</f>
        <v>2.875</v>
      </c>
    </row>
    <row r="12" spans="2:41" x14ac:dyDescent="0.3">
      <c r="B12" s="21" t="s">
        <v>25</v>
      </c>
      <c r="E12" s="5">
        <v>0</v>
      </c>
    </row>
    <row r="13" spans="2:41" x14ac:dyDescent="0.3">
      <c r="B13" s="22" t="s">
        <v>26</v>
      </c>
      <c r="E13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0D2F-ECE1-004B-B8F7-FBF923D63384}">
  <dimension ref="B2:AO16"/>
  <sheetViews>
    <sheetView zoomScale="50" workbookViewId="0">
      <selection activeCell="AB13" sqref="AB13:AO1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6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29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120</v>
      </c>
      <c r="C4" s="5">
        <v>121</v>
      </c>
      <c r="D4" s="5">
        <f>(C4-B4)+1</f>
        <v>2</v>
      </c>
      <c r="E4" s="8">
        <v>1</v>
      </c>
      <c r="G4" s="7">
        <v>435</v>
      </c>
      <c r="H4" s="8">
        <v>1</v>
      </c>
      <c r="J4" s="39">
        <v>584</v>
      </c>
      <c r="K4" s="40">
        <v>588</v>
      </c>
      <c r="L4" s="40">
        <f>(K4-J4)+1</f>
        <v>5</v>
      </c>
      <c r="M4" s="41">
        <v>1</v>
      </c>
      <c r="O4" s="7">
        <v>436</v>
      </c>
      <c r="P4" s="5">
        <v>538</v>
      </c>
      <c r="Q4" s="8">
        <f>(P4-O4)+1</f>
        <v>103</v>
      </c>
      <c r="S4" s="7"/>
      <c r="U4" s="8"/>
      <c r="W4" s="7"/>
      <c r="X4" s="8"/>
      <c r="Z4" s="5">
        <v>600</v>
      </c>
    </row>
    <row r="5" spans="2:41" x14ac:dyDescent="0.3">
      <c r="B5" s="7">
        <v>146</v>
      </c>
      <c r="C5" s="5">
        <v>146</v>
      </c>
      <c r="D5" s="5">
        <f>(C5-B5)+1</f>
        <v>1</v>
      </c>
      <c r="E5" s="8">
        <v>1</v>
      </c>
      <c r="G5" s="7"/>
      <c r="H5" s="8"/>
      <c r="J5" s="42">
        <v>595</v>
      </c>
      <c r="K5" s="43">
        <v>597</v>
      </c>
      <c r="L5" s="43">
        <f>(K5-J5)+1</f>
        <v>3</v>
      </c>
      <c r="M5" s="44">
        <v>1</v>
      </c>
      <c r="O5" s="7"/>
      <c r="Q5" s="8"/>
      <c r="S5" s="7"/>
      <c r="U5" s="8"/>
      <c r="W5" s="7"/>
      <c r="X5" s="8"/>
    </row>
    <row r="6" spans="2:41" x14ac:dyDescent="0.3">
      <c r="B6" s="7">
        <v>299</v>
      </c>
      <c r="C6" s="5">
        <v>299</v>
      </c>
      <c r="D6" s="5">
        <f t="shared" ref="D6:D10" si="0">(C6-B6)+1</f>
        <v>1</v>
      </c>
      <c r="E6" s="8">
        <v>2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425</v>
      </c>
      <c r="C7" s="5">
        <v>425</v>
      </c>
      <c r="D7" s="5">
        <f t="shared" si="0"/>
        <v>1</v>
      </c>
      <c r="E7" s="8">
        <v>3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433</v>
      </c>
      <c r="C8" s="5">
        <v>434</v>
      </c>
      <c r="D8" s="5">
        <f t="shared" si="0"/>
        <v>2</v>
      </c>
      <c r="E8" s="8">
        <v>4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554</v>
      </c>
      <c r="C9" s="5">
        <v>555</v>
      </c>
      <c r="D9" s="5">
        <f t="shared" si="0"/>
        <v>2</v>
      </c>
      <c r="E9" s="8">
        <v>5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583</v>
      </c>
      <c r="C10" s="5">
        <v>583</v>
      </c>
      <c r="D10" s="5">
        <f t="shared" si="0"/>
        <v>1</v>
      </c>
      <c r="E10" s="8">
        <v>6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9"/>
      <c r="C11" s="10"/>
      <c r="D11" s="10"/>
      <c r="E11" s="11"/>
      <c r="G11" s="9"/>
      <c r="H11" s="11"/>
      <c r="J11" s="9"/>
      <c r="K11" s="10"/>
      <c r="L11" s="10"/>
      <c r="M11" s="11"/>
      <c r="O11" s="9"/>
      <c r="P11" s="10"/>
      <c r="Q11" s="11"/>
      <c r="S11" s="9"/>
      <c r="T11" s="10"/>
      <c r="U11" s="11"/>
      <c r="W11" s="9"/>
      <c r="X11" s="11"/>
    </row>
    <row r="13" spans="2:41" x14ac:dyDescent="0.3">
      <c r="D13" s="5">
        <f>SUM(D4:D11)</f>
        <v>10</v>
      </c>
      <c r="E13" s="5">
        <f>SUM(E4:E11)</f>
        <v>22</v>
      </c>
      <c r="H13" s="5">
        <f>SUM(H4:H11)</f>
        <v>1</v>
      </c>
      <c r="L13" s="5">
        <f>SUM(L4:L11)</f>
        <v>8</v>
      </c>
      <c r="M13" s="5">
        <f>SUM(M4:M11)</f>
        <v>2</v>
      </c>
      <c r="Q13" s="5">
        <f>SUM(Q4:Q11)</f>
        <v>103</v>
      </c>
      <c r="U13" s="5">
        <f>SUM(U4:U11)</f>
        <v>0</v>
      </c>
      <c r="X13" s="5">
        <f>SUM(X4:X11)</f>
        <v>0</v>
      </c>
      <c r="Z13" s="5">
        <f>SUM(Z4:Z11)</f>
        <v>600</v>
      </c>
      <c r="AA13" s="5">
        <f>Z13-(Q13+U13+X13)</f>
        <v>497</v>
      </c>
      <c r="AB13" s="6">
        <f>((D13+H13)/AA13)*100</f>
        <v>2.2132796780684103</v>
      </c>
      <c r="AC13" s="6">
        <f>100-AB13</f>
        <v>97.786720321931597</v>
      </c>
      <c r="AD13" s="6">
        <f>(L13/AA13)*100</f>
        <v>1.6096579476861168</v>
      </c>
      <c r="AE13" s="6">
        <f>B4/120</f>
        <v>1</v>
      </c>
      <c r="AF13" s="6">
        <f>G4/120</f>
        <v>3.625</v>
      </c>
      <c r="AG13" s="6" t="s">
        <v>33</v>
      </c>
      <c r="AH13" s="6">
        <f>H13</f>
        <v>1</v>
      </c>
      <c r="AI13" s="6">
        <v>1</v>
      </c>
      <c r="AJ13" s="6">
        <f>(AI13/AH13)*100</f>
        <v>100</v>
      </c>
      <c r="AK13" s="6">
        <f>E13+H13</f>
        <v>23</v>
      </c>
      <c r="AL13" s="6">
        <f>(SUM(E15:E16)/AK13)*100</f>
        <v>4.3478260869565215</v>
      </c>
      <c r="AM13" s="6">
        <f>(SUM(E15:E16)/M13)*100</f>
        <v>50</v>
      </c>
      <c r="AN13" s="6">
        <f>(AVERAGE(L4:L11))*0.5</f>
        <v>2</v>
      </c>
      <c r="AO13" s="6">
        <f>(AVERAGE(D4:D11))*0.5</f>
        <v>0.7142857142857143</v>
      </c>
    </row>
    <row r="15" spans="2:41" x14ac:dyDescent="0.3">
      <c r="B15" s="21" t="s">
        <v>25</v>
      </c>
      <c r="E15" s="5">
        <v>1</v>
      </c>
    </row>
    <row r="16" spans="2:41" x14ac:dyDescent="0.3">
      <c r="B16" s="22" t="s">
        <v>26</v>
      </c>
      <c r="E16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9"/>
  <sheetViews>
    <sheetView tabSelected="1" workbookViewId="0">
      <selection activeCell="P3" sqref="P3:P9"/>
    </sheetView>
  </sheetViews>
  <sheetFormatPr baseColWidth="10" defaultRowHeight="15" x14ac:dyDescent="0.2"/>
  <cols>
    <col min="1" max="1" width="3.33203125" customWidth="1"/>
    <col min="14" max="14" width="12.83203125" customWidth="1"/>
  </cols>
  <sheetData>
    <row r="1" spans="2:16" ht="11" customHeight="1" x14ac:dyDescent="0.2"/>
    <row r="2" spans="2:16" ht="80" x14ac:dyDescent="0.2">
      <c r="B2" s="2" t="s">
        <v>14</v>
      </c>
      <c r="C2" s="1" t="s">
        <v>18</v>
      </c>
      <c r="D2" s="1" t="s">
        <v>20</v>
      </c>
      <c r="E2" s="1" t="s">
        <v>19</v>
      </c>
      <c r="F2" s="1" t="s">
        <v>31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21</v>
      </c>
      <c r="L2" s="20" t="s">
        <v>27</v>
      </c>
      <c r="M2" s="1" t="s">
        <v>22</v>
      </c>
      <c r="N2" s="1" t="s">
        <v>28</v>
      </c>
      <c r="O2" s="1" t="s">
        <v>32</v>
      </c>
      <c r="P2" s="1" t="s">
        <v>30</v>
      </c>
    </row>
    <row r="3" spans="2:16" x14ac:dyDescent="0.2">
      <c r="B3">
        <v>1</v>
      </c>
      <c r="C3" s="45">
        <v>1.1666666666666667</v>
      </c>
      <c r="D3" s="45">
        <v>98.833333333333329</v>
      </c>
      <c r="E3" s="45">
        <v>19.5</v>
      </c>
      <c r="F3" s="45">
        <v>3.3</v>
      </c>
      <c r="G3" s="45" t="s">
        <v>33</v>
      </c>
      <c r="H3" s="45" t="s">
        <v>33</v>
      </c>
      <c r="I3" s="45">
        <v>0</v>
      </c>
      <c r="J3" s="45" t="s">
        <v>33</v>
      </c>
      <c r="K3" s="45" t="s">
        <v>33</v>
      </c>
      <c r="L3" s="45">
        <v>4</v>
      </c>
      <c r="M3" s="45">
        <v>50</v>
      </c>
      <c r="N3" s="45">
        <v>25</v>
      </c>
      <c r="O3" s="45">
        <v>7.3125</v>
      </c>
      <c r="P3" s="45">
        <v>0.875</v>
      </c>
    </row>
    <row r="4" spans="2:16" x14ac:dyDescent="0.2">
      <c r="B4">
        <v>2</v>
      </c>
      <c r="C4" s="45">
        <v>2.666666666666667</v>
      </c>
      <c r="D4" s="45">
        <v>97.333333333333329</v>
      </c>
      <c r="E4" s="45">
        <v>0</v>
      </c>
      <c r="F4" s="45">
        <v>0.1</v>
      </c>
      <c r="G4" s="45">
        <v>0.625</v>
      </c>
      <c r="H4" s="45">
        <v>0.28333333333333333</v>
      </c>
      <c r="I4" s="45">
        <v>1</v>
      </c>
      <c r="J4" s="45">
        <v>0</v>
      </c>
      <c r="K4" s="45">
        <v>0</v>
      </c>
      <c r="L4" s="45">
        <v>2</v>
      </c>
      <c r="M4" s="45">
        <v>0</v>
      </c>
      <c r="N4" s="45">
        <v>0</v>
      </c>
      <c r="O4" s="45" t="s">
        <v>33</v>
      </c>
      <c r="P4" s="45">
        <v>0.5</v>
      </c>
    </row>
    <row r="5" spans="2:16" x14ac:dyDescent="0.2">
      <c r="B5">
        <v>3</v>
      </c>
      <c r="C5" s="45">
        <v>0.66666666666666674</v>
      </c>
      <c r="D5" s="45">
        <v>99.333333333333329</v>
      </c>
      <c r="E5" s="45">
        <v>22.666666666666664</v>
      </c>
      <c r="F5" s="45">
        <v>0.34166666666666667</v>
      </c>
      <c r="G5" s="45" t="s">
        <v>33</v>
      </c>
      <c r="H5" s="45" t="s">
        <v>33</v>
      </c>
      <c r="I5" s="45">
        <v>0</v>
      </c>
      <c r="J5" s="45" t="s">
        <v>33</v>
      </c>
      <c r="K5" s="45" t="s">
        <v>33</v>
      </c>
      <c r="L5" s="45">
        <v>6</v>
      </c>
      <c r="M5" s="45">
        <v>16.666666666666664</v>
      </c>
      <c r="N5" s="45">
        <v>12.5</v>
      </c>
      <c r="O5" s="45">
        <v>8.5</v>
      </c>
      <c r="P5" s="45">
        <v>0.66666666666666663</v>
      </c>
    </row>
    <row r="6" spans="2:16" x14ac:dyDescent="0.2">
      <c r="B6">
        <v>4</v>
      </c>
      <c r="C6" s="45">
        <v>0.16666666666666669</v>
      </c>
      <c r="D6" s="45">
        <v>99.833333333333329</v>
      </c>
      <c r="E6" s="45">
        <v>3.166666666666667</v>
      </c>
      <c r="F6" s="45">
        <v>2.4833333333333334</v>
      </c>
      <c r="G6" s="45" t="s">
        <v>33</v>
      </c>
      <c r="H6" s="45" t="s">
        <v>33</v>
      </c>
      <c r="I6" s="45">
        <v>0</v>
      </c>
      <c r="J6" s="45" t="s">
        <v>33</v>
      </c>
      <c r="K6" s="45" t="s">
        <v>33</v>
      </c>
      <c r="L6" s="45">
        <v>1</v>
      </c>
      <c r="M6" s="45">
        <v>0</v>
      </c>
      <c r="N6" s="45">
        <v>0</v>
      </c>
      <c r="O6" s="45">
        <v>4.75</v>
      </c>
      <c r="P6" s="45">
        <v>0.5</v>
      </c>
    </row>
    <row r="7" spans="2:16" x14ac:dyDescent="0.2">
      <c r="B7">
        <v>5</v>
      </c>
      <c r="C7" s="45">
        <v>0.33333333333333337</v>
      </c>
      <c r="D7" s="45">
        <v>99.666666666666671</v>
      </c>
      <c r="E7" s="45">
        <v>20.333333333333332</v>
      </c>
      <c r="F7" s="45">
        <v>3.875</v>
      </c>
      <c r="G7" s="45" t="s">
        <v>33</v>
      </c>
      <c r="H7" s="45" t="s">
        <v>33</v>
      </c>
      <c r="I7" s="45">
        <v>0</v>
      </c>
      <c r="J7" s="45" t="s">
        <v>33</v>
      </c>
      <c r="K7" s="45" t="s">
        <v>33</v>
      </c>
      <c r="L7" s="45">
        <v>2</v>
      </c>
      <c r="M7" s="45">
        <v>0</v>
      </c>
      <c r="N7" s="45">
        <v>0</v>
      </c>
      <c r="O7" s="45">
        <v>10.166666666666666</v>
      </c>
      <c r="P7" s="45">
        <v>0.5</v>
      </c>
    </row>
    <row r="8" spans="2:16" x14ac:dyDescent="0.2">
      <c r="B8">
        <v>6</v>
      </c>
      <c r="C8" s="45">
        <v>3.9182282793867125</v>
      </c>
      <c r="D8" s="45">
        <v>96.08177172061329</v>
      </c>
      <c r="E8" s="45">
        <v>0</v>
      </c>
      <c r="F8" s="45">
        <v>3.3333333333333333E-2</v>
      </c>
      <c r="G8" s="45" t="s">
        <v>33</v>
      </c>
      <c r="H8" s="45" t="s">
        <v>33</v>
      </c>
      <c r="I8" s="45">
        <v>0</v>
      </c>
      <c r="J8" s="45" t="s">
        <v>33</v>
      </c>
      <c r="K8" s="45" t="s">
        <v>33</v>
      </c>
      <c r="L8" s="45">
        <v>4</v>
      </c>
      <c r="M8" s="45">
        <v>0</v>
      </c>
      <c r="N8" s="45">
        <v>0</v>
      </c>
      <c r="O8" s="45" t="s">
        <v>33</v>
      </c>
      <c r="P8" s="45">
        <v>2.875</v>
      </c>
    </row>
    <row r="9" spans="2:16" x14ac:dyDescent="0.2">
      <c r="B9">
        <v>7</v>
      </c>
      <c r="C9" s="45">
        <v>2.2132796780684103</v>
      </c>
      <c r="D9" s="45">
        <v>97.786720321931597</v>
      </c>
      <c r="E9" s="45">
        <v>1.6096579476861168</v>
      </c>
      <c r="F9" s="45">
        <v>1</v>
      </c>
      <c r="G9" s="45">
        <v>3.625</v>
      </c>
      <c r="H9" s="45" t="s">
        <v>33</v>
      </c>
      <c r="I9" s="45">
        <v>1</v>
      </c>
      <c r="J9" s="45">
        <v>1</v>
      </c>
      <c r="K9" s="45">
        <v>100</v>
      </c>
      <c r="L9" s="45">
        <v>23</v>
      </c>
      <c r="M9" s="45">
        <v>4.3478260869565215</v>
      </c>
      <c r="N9" s="45">
        <v>50</v>
      </c>
      <c r="O9" s="45">
        <v>2</v>
      </c>
      <c r="P9" s="4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Worm 1</vt:lpstr>
      <vt:lpstr>Worm 2</vt:lpstr>
      <vt:lpstr>Worm 3</vt:lpstr>
      <vt:lpstr>Worm 4</vt:lpstr>
      <vt:lpstr>Worm 5</vt:lpstr>
      <vt:lpstr>Worm 6</vt:lpstr>
      <vt:lpstr>Worm 7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2024-10-22T17:59:26Z</dcterms:modified>
</cp:coreProperties>
</file>