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09-27 Ex323/"/>
    </mc:Choice>
  </mc:AlternateContent>
  <xr:revisionPtr revIDLastSave="0" documentId="13_ncr:1_{0EEA9730-534E-7E4C-B626-C576E7118ACC}" xr6:coauthVersionLast="47" xr6:coauthVersionMax="47" xr10:uidLastSave="{00000000-0000-0000-0000-000000000000}"/>
  <bookViews>
    <workbookView xWindow="-8320" yWindow="-18560" windowWidth="28800" windowHeight="16300" activeTab="6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Compiled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24" l="1"/>
  <c r="Q4" i="24"/>
  <c r="D5" i="24"/>
  <c r="D6" i="24"/>
  <c r="D4" i="24"/>
  <c r="AG17" i="23"/>
  <c r="Q5" i="23"/>
  <c r="Q6" i="23"/>
  <c r="Q17" i="23" s="1"/>
  <c r="Q7" i="23"/>
  <c r="Q4" i="23"/>
  <c r="L5" i="23"/>
  <c r="L4" i="23"/>
  <c r="D5" i="23"/>
  <c r="D6" i="23"/>
  <c r="D7" i="23"/>
  <c r="D8" i="23"/>
  <c r="D9" i="23"/>
  <c r="D10" i="23"/>
  <c r="D11" i="23"/>
  <c r="D12" i="23"/>
  <c r="D13" i="23"/>
  <c r="D14" i="23"/>
  <c r="D4" i="23"/>
  <c r="AG13" i="22"/>
  <c r="Q4" i="22"/>
  <c r="D5" i="22"/>
  <c r="D6" i="22"/>
  <c r="D7" i="22"/>
  <c r="D8" i="22"/>
  <c r="AO13" i="22" s="1"/>
  <c r="D9" i="22"/>
  <c r="D10" i="22"/>
  <c r="D4" i="22"/>
  <c r="AG8" i="21"/>
  <c r="Q4" i="21"/>
  <c r="D5" i="21"/>
  <c r="D4" i="21"/>
  <c r="AG11" i="20"/>
  <c r="Q4" i="20"/>
  <c r="L4" i="20"/>
  <c r="D5" i="20"/>
  <c r="D6" i="20"/>
  <c r="D7" i="20"/>
  <c r="D8" i="20"/>
  <c r="D4" i="20"/>
  <c r="AG7" i="19"/>
  <c r="Q4" i="19"/>
  <c r="Q7" i="19" s="1"/>
  <c r="D4" i="19"/>
  <c r="AG11" i="3"/>
  <c r="Q4" i="3"/>
  <c r="D5" i="3"/>
  <c r="D6" i="3"/>
  <c r="D7" i="3"/>
  <c r="D8" i="3"/>
  <c r="D4" i="3"/>
  <c r="AO11" i="3"/>
  <c r="AF11" i="3"/>
  <c r="AE11" i="3"/>
  <c r="Z11" i="3"/>
  <c r="X11" i="3"/>
  <c r="U11" i="3"/>
  <c r="Q11" i="3"/>
  <c r="M11" i="3"/>
  <c r="L11" i="3"/>
  <c r="H11" i="3"/>
  <c r="AH11" i="3" s="1"/>
  <c r="AJ11" i="3" s="1"/>
  <c r="E11" i="3"/>
  <c r="AO7" i="19"/>
  <c r="AF7" i="19"/>
  <c r="AE7" i="19"/>
  <c r="Z7" i="19"/>
  <c r="X7" i="19"/>
  <c r="U7" i="19"/>
  <c r="M7" i="19"/>
  <c r="L7" i="19"/>
  <c r="H7" i="19"/>
  <c r="AH7" i="19" s="1"/>
  <c r="AJ7" i="19" s="1"/>
  <c r="E7" i="19"/>
  <c r="D7" i="19"/>
  <c r="AO11" i="20"/>
  <c r="AN11" i="20"/>
  <c r="AF11" i="20"/>
  <c r="AE11" i="20"/>
  <c r="Z11" i="20"/>
  <c r="X11" i="20"/>
  <c r="U11" i="20"/>
  <c r="Q11" i="20"/>
  <c r="M11" i="20"/>
  <c r="AM11" i="20" s="1"/>
  <c r="L11" i="20"/>
  <c r="H11" i="20"/>
  <c r="E11" i="20"/>
  <c r="AO9" i="24"/>
  <c r="AF9" i="24"/>
  <c r="AE9" i="24"/>
  <c r="Z9" i="24"/>
  <c r="X9" i="24"/>
  <c r="U9" i="24"/>
  <c r="Q9" i="24"/>
  <c r="M9" i="24"/>
  <c r="L9" i="24"/>
  <c r="H9" i="24"/>
  <c r="AH9" i="24" s="1"/>
  <c r="AJ9" i="24" s="1"/>
  <c r="E9" i="24"/>
  <c r="AK9" i="24" s="1"/>
  <c r="AL9" i="24" s="1"/>
  <c r="AO17" i="23"/>
  <c r="AN17" i="23"/>
  <c r="AF17" i="23"/>
  <c r="AE17" i="23"/>
  <c r="Z17" i="23"/>
  <c r="X17" i="23"/>
  <c r="U17" i="23"/>
  <c r="M17" i="23"/>
  <c r="AM17" i="23" s="1"/>
  <c r="L17" i="23"/>
  <c r="H17" i="23"/>
  <c r="AH17" i="23" s="1"/>
  <c r="AJ17" i="23" s="1"/>
  <c r="E17" i="23"/>
  <c r="AE13" i="22"/>
  <c r="AE8" i="21"/>
  <c r="AO8" i="21"/>
  <c r="D9" i="24" l="1"/>
  <c r="AA9" i="24"/>
  <c r="AD9" i="24" s="1"/>
  <c r="AB9" i="24"/>
  <c r="AC9" i="24" s="1"/>
  <c r="D17" i="23"/>
  <c r="AA17" i="23"/>
  <c r="AB17" i="23" s="1"/>
  <c r="AC17" i="23" s="1"/>
  <c r="AK17" i="23"/>
  <c r="AL17" i="23" s="1"/>
  <c r="AA11" i="20"/>
  <c r="AD11" i="20" s="1"/>
  <c r="D11" i="20"/>
  <c r="AK11" i="20"/>
  <c r="AL11" i="20" s="1"/>
  <c r="AH11" i="20"/>
  <c r="AJ11" i="20" s="1"/>
  <c r="AA7" i="19"/>
  <c r="AD7" i="19" s="1"/>
  <c r="AK7" i="19"/>
  <c r="AL7" i="19" s="1"/>
  <c r="D11" i="3"/>
  <c r="AA11" i="3"/>
  <c r="AD11" i="3" s="1"/>
  <c r="AK11" i="3"/>
  <c r="AL11" i="3" s="1"/>
  <c r="AB7" i="19"/>
  <c r="AC7" i="19" s="1"/>
  <c r="AD17" i="23"/>
  <c r="AB11" i="20" l="1"/>
  <c r="AC11" i="20" s="1"/>
  <c r="AB11" i="3"/>
  <c r="AC11" i="3" s="1"/>
  <c r="AF13" i="22"/>
  <c r="Z13" i="22"/>
  <c r="X13" i="22"/>
  <c r="U13" i="22"/>
  <c r="Q13" i="22"/>
  <c r="M13" i="22"/>
  <c r="L13" i="22"/>
  <c r="H13" i="22"/>
  <c r="AH13" i="22" s="1"/>
  <c r="AJ13" i="22" s="1"/>
  <c r="E13" i="22"/>
  <c r="D13" i="22"/>
  <c r="AF8" i="21"/>
  <c r="Z8" i="21"/>
  <c r="X8" i="21"/>
  <c r="U8" i="21"/>
  <c r="Q8" i="21"/>
  <c r="M8" i="21"/>
  <c r="L8" i="21"/>
  <c r="H8" i="21"/>
  <c r="E8" i="21"/>
  <c r="D8" i="21"/>
  <c r="AA13" i="22" l="1"/>
  <c r="AD13" i="22" s="1"/>
  <c r="AK13" i="22"/>
  <c r="AL13" i="22" s="1"/>
  <c r="AA8" i="21"/>
  <c r="AB8" i="21" s="1"/>
  <c r="AC8" i="21" s="1"/>
  <c r="AK8" i="21"/>
  <c r="AL8" i="21" s="1"/>
  <c r="AH8" i="21"/>
  <c r="AJ8" i="21" s="1"/>
  <c r="AD8" i="21"/>
  <c r="AB13" i="22" l="1"/>
  <c r="AC13" i="22" s="1"/>
</calcChain>
</file>

<file path=xl/sharedStrings.xml><?xml version="1.0" encoding="utf-8"?>
<sst xmlns="http://schemas.openxmlformats.org/spreadsheetml/2006/main" count="332" uniqueCount="34">
  <si>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</si>
  <si>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</si>
  <si>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</si>
  <si>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</si>
  <si>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</si>
  <si>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</si>
  <si>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</si>
  <si>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</si>
  <si>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</si>
  <si>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</si>
  <si>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</si>
  <si>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</si>
  <si>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</si>
  <si>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</si>
  <si>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</si>
  <si>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</si>
  <si>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</si>
  <si>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</si>
  <si>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</si>
  <si>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</si>
  <si>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</si>
  <si>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</si>
  <si>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</si>
  <si>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</si>
  <si>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</si>
  <si>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</si>
  <si>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</si>
  <si>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</si>
  <si>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</si>
  <si>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Not visible/Stuck in crevice</t>
  </si>
  <si>
    <t>Average push bout duration</t>
  </si>
  <si>
    <t>Time to first push</t>
  </si>
  <si>
    <t>Average reversal time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</si>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</sst>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2" fontId="0" fillId="0" borderId="0" xfId="0" applyNumberFormat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O14"/>
  <sheetViews>
    <sheetView topLeftCell="X1" zoomScale="56" workbookViewId="0">
      <selection activeCell="AB11" sqref="AB11:AO11"/>
    </sheetView>
  </sheetViews>
  <sheetFormatPr baseColWidth="10" defaultColWidth="8.83203125" defaultRowHeight="24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>
      <c r="B2" s="32" t="s">
        <v>0</v>
      </c>
      <c r="C2" s="33"/>
      <c r="D2" s="33"/>
      <c r="E2" s="34"/>
      <c r="F2" s="13"/>
      <c r="G2" s="35" t="s">
        <v>4</v>
      </c>
      <c r="H2" s="36"/>
      <c r="I2" s="13"/>
      <c r="J2" s="37" t="s">
        <v>15</v>
      </c>
      <c r="K2" s="38"/>
      <c r="L2" s="38"/>
      <c r="M2" s="39"/>
      <c r="N2" s="13"/>
      <c r="O2" s="40" t="s">
        <v>7</v>
      </c>
      <c r="P2" s="41"/>
      <c r="Q2" s="42"/>
      <c r="R2" s="13"/>
      <c r="S2" s="43" t="s">
        <v>29</v>
      </c>
      <c r="T2" s="44"/>
      <c r="U2" s="45"/>
      <c r="V2" s="13"/>
      <c r="W2" s="30" t="s">
        <v>8</v>
      </c>
      <c r="X2" s="31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>
      <c r="B4" s="7">
        <v>2</v>
      </c>
      <c r="C4" s="5">
        <v>6</v>
      </c>
      <c r="D4" s="5">
        <f>(C4-B4)+1</f>
        <v>5</v>
      </c>
      <c r="E4" s="8">
        <v>1</v>
      </c>
      <c r="G4" s="7">
        <v>51</v>
      </c>
      <c r="H4" s="8">
        <v>1</v>
      </c>
      <c r="J4" s="7"/>
      <c r="M4" s="8"/>
      <c r="O4" s="7">
        <v>52</v>
      </c>
      <c r="P4" s="5">
        <v>77</v>
      </c>
      <c r="Q4" s="8">
        <f>(P4-O4)+1</f>
        <v>26</v>
      </c>
      <c r="S4" s="7"/>
      <c r="U4" s="8"/>
      <c r="W4" s="7">
        <v>78</v>
      </c>
      <c r="X4" s="8">
        <v>1</v>
      </c>
      <c r="Z4" s="5">
        <v>78</v>
      </c>
    </row>
    <row r="5" spans="2:41">
      <c r="B5" s="7">
        <v>9</v>
      </c>
      <c r="C5" s="5">
        <v>10</v>
      </c>
      <c r="D5" s="5">
        <f t="shared" ref="D5:D8" si="0">(C5-B5)+1</f>
        <v>2</v>
      </c>
      <c r="E5" s="8">
        <v>1</v>
      </c>
      <c r="G5" s="7"/>
      <c r="H5" s="8"/>
      <c r="J5" s="7"/>
      <c r="M5" s="8"/>
      <c r="O5" s="7"/>
      <c r="Q5" s="8"/>
      <c r="S5" s="7"/>
      <c r="U5" s="8"/>
      <c r="W5" s="7"/>
      <c r="X5" s="8"/>
    </row>
    <row r="6" spans="2:41">
      <c r="B6" s="7">
        <v>17</v>
      </c>
      <c r="C6" s="5">
        <v>17</v>
      </c>
      <c r="D6" s="5">
        <f t="shared" si="0"/>
        <v>1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>
      <c r="B7" s="7">
        <v>41</v>
      </c>
      <c r="C7" s="5">
        <v>46</v>
      </c>
      <c r="D7" s="5">
        <f t="shared" si="0"/>
        <v>6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>
      <c r="B8" s="7">
        <v>48</v>
      </c>
      <c r="C8" s="5">
        <v>50</v>
      </c>
      <c r="D8" s="5">
        <f t="shared" si="0"/>
        <v>3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>
      <c r="B9" s="9"/>
      <c r="C9" s="10"/>
      <c r="D9" s="10"/>
      <c r="E9" s="11"/>
      <c r="G9" s="9"/>
      <c r="H9" s="11"/>
      <c r="J9" s="9"/>
      <c r="K9" s="10"/>
      <c r="L9" s="10"/>
      <c r="M9" s="11"/>
      <c r="O9" s="9"/>
      <c r="P9" s="10"/>
      <c r="Q9" s="11"/>
      <c r="S9" s="9"/>
      <c r="T9" s="10"/>
      <c r="U9" s="11"/>
      <c r="W9" s="9"/>
      <c r="X9" s="11"/>
    </row>
    <row r="11" spans="2:41">
      <c r="D11" s="5">
        <f>SUM(D4:D9)</f>
        <v>17</v>
      </c>
      <c r="E11" s="5">
        <f>SUM(E4:E9)</f>
        <v>5</v>
      </c>
      <c r="H11" s="5">
        <f>SUM(H4:H9)</f>
        <v>1</v>
      </c>
      <c r="L11" s="5">
        <f>SUM(L4:L9)</f>
        <v>0</v>
      </c>
      <c r="M11" s="5">
        <f>SUM(M4:M9)</f>
        <v>0</v>
      </c>
      <c r="Q11" s="5">
        <f>SUM(Q4:Q9)</f>
        <v>26</v>
      </c>
      <c r="U11" s="5">
        <f>SUM(U4:U9)</f>
        <v>0</v>
      </c>
      <c r="X11" s="5">
        <f>SUM(X4:X9)</f>
        <v>1</v>
      </c>
      <c r="Z11" s="5">
        <f>SUM(Z4:Z9)</f>
        <v>78</v>
      </c>
      <c r="AA11" s="5">
        <f>Z11-(Q11+U11+X11)</f>
        <v>51</v>
      </c>
      <c r="AB11" s="6">
        <f>((D11+H11)/AA11)*100</f>
        <v>35.294117647058826</v>
      </c>
      <c r="AC11" s="6">
        <f>100-AB11</f>
        <v>64.705882352941174</v>
      </c>
      <c r="AD11" s="6">
        <f>(L11/AA11)*100</f>
        <v>0</v>
      </c>
      <c r="AE11" s="6">
        <f>B4/120</f>
        <v>1.6666666666666666E-2</v>
      </c>
      <c r="AF11" s="6">
        <f>G4/120</f>
        <v>0.42499999999999999</v>
      </c>
      <c r="AG11" s="6">
        <f>Q4/120</f>
        <v>0.21666666666666667</v>
      </c>
      <c r="AH11" s="6">
        <f>H11</f>
        <v>1</v>
      </c>
      <c r="AI11" s="6">
        <v>0</v>
      </c>
      <c r="AJ11" s="6">
        <f>(AI11/AH11)*100</f>
        <v>0</v>
      </c>
      <c r="AK11" s="6">
        <f>E11+H11</f>
        <v>6</v>
      </c>
      <c r="AL11" s="6">
        <f>(SUM(E13:E14)/AK11)*100</f>
        <v>0</v>
      </c>
      <c r="AM11" s="6">
        <v>0</v>
      </c>
      <c r="AN11" s="6" t="s">
        <v>33</v>
      </c>
      <c r="AO11" s="6">
        <f>(AVERAGE(D4:D9))*0.5</f>
        <v>1.7</v>
      </c>
    </row>
    <row r="13" spans="2:41">
      <c r="B13" s="21" t="s">
        <v>25</v>
      </c>
      <c r="E13" s="5">
        <v>0</v>
      </c>
    </row>
    <row r="14" spans="2:41">
      <c r="B14" s="22" t="s">
        <v>26</v>
      </c>
      <c r="E14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O10"/>
  <sheetViews>
    <sheetView topLeftCell="Q1" zoomScale="50" workbookViewId="0">
      <selection activeCell="AB7" sqref="AB7:AO7"/>
    </sheetView>
  </sheetViews>
  <sheetFormatPr baseColWidth="10" defaultColWidth="8.83203125" defaultRowHeight="24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>
      <c r="B2" s="32" t="s">
        <v>0</v>
      </c>
      <c r="C2" s="33"/>
      <c r="D2" s="33"/>
      <c r="E2" s="34"/>
      <c r="F2" s="13"/>
      <c r="G2" s="35" t="s">
        <v>4</v>
      </c>
      <c r="H2" s="36"/>
      <c r="I2" s="13"/>
      <c r="J2" s="37" t="s">
        <v>15</v>
      </c>
      <c r="K2" s="38"/>
      <c r="L2" s="38"/>
      <c r="M2" s="39"/>
      <c r="N2" s="13"/>
      <c r="O2" s="40" t="s">
        <v>7</v>
      </c>
      <c r="P2" s="41"/>
      <c r="Q2" s="42"/>
      <c r="R2" s="13"/>
      <c r="S2" s="43" t="s">
        <v>29</v>
      </c>
      <c r="T2" s="44"/>
      <c r="U2" s="45"/>
      <c r="V2" s="13"/>
      <c r="W2" s="30" t="s">
        <v>8</v>
      </c>
      <c r="X2" s="31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>
      <c r="B4" s="7">
        <v>40</v>
      </c>
      <c r="C4" s="5">
        <v>40</v>
      </c>
      <c r="D4" s="5">
        <f>(C4-B4)+1</f>
        <v>1</v>
      </c>
      <c r="E4" s="8">
        <v>1</v>
      </c>
      <c r="G4" s="7">
        <v>41</v>
      </c>
      <c r="H4" s="8">
        <v>1</v>
      </c>
      <c r="J4" s="7"/>
      <c r="M4" s="8"/>
      <c r="O4" s="7">
        <v>42</v>
      </c>
      <c r="P4" s="5">
        <v>168</v>
      </c>
      <c r="Q4" s="8">
        <f>(P4-O4)+1</f>
        <v>127</v>
      </c>
      <c r="S4" s="7"/>
      <c r="U4" s="8"/>
      <c r="W4" s="7">
        <v>169</v>
      </c>
      <c r="X4" s="8">
        <v>1</v>
      </c>
      <c r="Z4" s="5">
        <v>169</v>
      </c>
    </row>
    <row r="5" spans="2:41">
      <c r="B5" s="9"/>
      <c r="C5" s="10"/>
      <c r="D5" s="10"/>
      <c r="E5" s="11"/>
      <c r="G5" s="9"/>
      <c r="H5" s="11"/>
      <c r="J5" s="9"/>
      <c r="K5" s="10"/>
      <c r="L5" s="10"/>
      <c r="M5" s="11"/>
      <c r="O5" s="9"/>
      <c r="P5" s="10"/>
      <c r="Q5" s="11"/>
      <c r="S5" s="9"/>
      <c r="T5" s="10"/>
      <c r="U5" s="11"/>
      <c r="W5" s="9"/>
      <c r="X5" s="11"/>
    </row>
    <row r="7" spans="2:41">
      <c r="D7" s="5">
        <f>SUM(D4:D5)</f>
        <v>1</v>
      </c>
      <c r="E7" s="5">
        <f>SUM(E4:E5)</f>
        <v>1</v>
      </c>
      <c r="H7" s="5">
        <f>SUM(H4:H5)</f>
        <v>1</v>
      </c>
      <c r="L7" s="5">
        <f>SUM(L4:L5)</f>
        <v>0</v>
      </c>
      <c r="M7" s="5">
        <f>SUM(M4:M5)</f>
        <v>0</v>
      </c>
      <c r="Q7" s="5">
        <f>SUM(Q4:Q5)</f>
        <v>127</v>
      </c>
      <c r="U7" s="5">
        <f>SUM(U4:U5)</f>
        <v>0</v>
      </c>
      <c r="X7" s="5">
        <f>SUM(X4:X5)</f>
        <v>1</v>
      </c>
      <c r="Z7" s="5">
        <f>SUM(Z4:Z5)</f>
        <v>169</v>
      </c>
      <c r="AA7" s="5">
        <f>Z7-(Q7+U7+X7)</f>
        <v>41</v>
      </c>
      <c r="AB7" s="6">
        <f>((D7+H7)/AA7)*100</f>
        <v>4.8780487804878048</v>
      </c>
      <c r="AC7" s="6">
        <f>100-AB7</f>
        <v>95.121951219512198</v>
      </c>
      <c r="AD7" s="6">
        <f>(L7/AA7)*100</f>
        <v>0</v>
      </c>
      <c r="AE7" s="6">
        <f>B4/120</f>
        <v>0.33333333333333331</v>
      </c>
      <c r="AF7" s="6">
        <f>G4/120</f>
        <v>0.34166666666666667</v>
      </c>
      <c r="AG7" s="6">
        <f>Q4/120</f>
        <v>1.0583333333333333</v>
      </c>
      <c r="AH7" s="6">
        <f>H7</f>
        <v>1</v>
      </c>
      <c r="AI7" s="6">
        <v>0</v>
      </c>
      <c r="AJ7" s="6">
        <f>(AI7/AH7)*100</f>
        <v>0</v>
      </c>
      <c r="AK7" s="6">
        <f>E7+H7</f>
        <v>2</v>
      </c>
      <c r="AL7" s="6">
        <f>(SUM(E9:E10)/AK7)*100</f>
        <v>0</v>
      </c>
      <c r="AM7" s="6">
        <v>0</v>
      </c>
      <c r="AN7" s="6" t="s">
        <v>33</v>
      </c>
      <c r="AO7" s="6">
        <f>(AVERAGE(D4:D5))*0.5</f>
        <v>0.5</v>
      </c>
    </row>
    <row r="9" spans="2:41">
      <c r="B9" s="21" t="s">
        <v>25</v>
      </c>
      <c r="E9" s="5">
        <v>0</v>
      </c>
    </row>
    <row r="10" spans="2:41">
      <c r="B10" s="22" t="s">
        <v>26</v>
      </c>
      <c r="E10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O14"/>
  <sheetViews>
    <sheetView topLeftCell="W1" zoomScale="56" workbookViewId="0">
      <selection activeCell="AB11" sqref="AB11:AO11"/>
    </sheetView>
  </sheetViews>
  <sheetFormatPr baseColWidth="10" defaultColWidth="8.83203125" defaultRowHeight="24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>
      <c r="B2" s="32" t="s">
        <v>0</v>
      </c>
      <c r="C2" s="33"/>
      <c r="D2" s="33"/>
      <c r="E2" s="34"/>
      <c r="F2" s="13"/>
      <c r="G2" s="35" t="s">
        <v>4</v>
      </c>
      <c r="H2" s="36"/>
      <c r="I2" s="13"/>
      <c r="J2" s="37" t="s">
        <v>15</v>
      </c>
      <c r="K2" s="38"/>
      <c r="L2" s="38"/>
      <c r="M2" s="39"/>
      <c r="N2" s="13"/>
      <c r="O2" s="40" t="s">
        <v>7</v>
      </c>
      <c r="P2" s="41"/>
      <c r="Q2" s="42"/>
      <c r="R2" s="13"/>
      <c r="S2" s="43" t="s">
        <v>29</v>
      </c>
      <c r="T2" s="44"/>
      <c r="U2" s="45"/>
      <c r="V2" s="13"/>
      <c r="W2" s="30" t="s">
        <v>8</v>
      </c>
      <c r="X2" s="31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>
      <c r="B4" s="7">
        <v>13</v>
      </c>
      <c r="C4" s="5">
        <v>14</v>
      </c>
      <c r="D4" s="5">
        <f>(C4-B4)+1</f>
        <v>2</v>
      </c>
      <c r="E4" s="8">
        <v>1</v>
      </c>
      <c r="G4" s="7">
        <v>196</v>
      </c>
      <c r="H4" s="8">
        <v>1</v>
      </c>
      <c r="J4" s="23">
        <v>173</v>
      </c>
      <c r="K4" s="24">
        <v>175</v>
      </c>
      <c r="L4" s="24">
        <f>(K4-J4)+1</f>
        <v>3</v>
      </c>
      <c r="M4" s="25">
        <v>1</v>
      </c>
      <c r="O4" s="7">
        <v>197</v>
      </c>
      <c r="P4" s="5">
        <v>246</v>
      </c>
      <c r="Q4" s="8">
        <f>(P4-O4)+1</f>
        <v>50</v>
      </c>
      <c r="S4" s="7"/>
      <c r="U4" s="8"/>
      <c r="W4" s="7">
        <v>247</v>
      </c>
      <c r="X4" s="8">
        <v>1</v>
      </c>
      <c r="Z4" s="5">
        <v>247</v>
      </c>
    </row>
    <row r="5" spans="2:41">
      <c r="B5" s="7">
        <v>31</v>
      </c>
      <c r="C5" s="5">
        <v>35</v>
      </c>
      <c r="D5" s="5">
        <f t="shared" ref="D5:D8" si="0">(C5-B5)+1</f>
        <v>5</v>
      </c>
      <c r="E5" s="8">
        <v>1</v>
      </c>
      <c r="G5" s="7"/>
      <c r="H5" s="8"/>
      <c r="J5" s="7"/>
      <c r="M5" s="8"/>
      <c r="O5" s="7"/>
      <c r="Q5" s="8"/>
      <c r="S5" s="7"/>
      <c r="U5" s="8"/>
      <c r="W5" s="7"/>
      <c r="X5" s="8"/>
    </row>
    <row r="6" spans="2:41">
      <c r="B6" s="7">
        <v>64</v>
      </c>
      <c r="C6" s="5">
        <v>65</v>
      </c>
      <c r="D6" s="5">
        <f t="shared" si="0"/>
        <v>2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>
      <c r="B7" s="7">
        <v>73</v>
      </c>
      <c r="C7" s="5">
        <v>73</v>
      </c>
      <c r="D7" s="5">
        <f t="shared" si="0"/>
        <v>1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>
      <c r="B8" s="7">
        <v>189</v>
      </c>
      <c r="C8" s="5">
        <v>195</v>
      </c>
      <c r="D8" s="5">
        <f t="shared" si="0"/>
        <v>7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>
      <c r="B9" s="9"/>
      <c r="C9" s="10"/>
      <c r="D9" s="10"/>
      <c r="E9" s="11"/>
      <c r="G9" s="9"/>
      <c r="H9" s="11"/>
      <c r="J9" s="9"/>
      <c r="K9" s="10"/>
      <c r="L9" s="10"/>
      <c r="M9" s="11"/>
      <c r="O9" s="9"/>
      <c r="P9" s="10"/>
      <c r="Q9" s="11"/>
      <c r="S9" s="9"/>
      <c r="T9" s="10"/>
      <c r="U9" s="11"/>
      <c r="W9" s="9"/>
      <c r="X9" s="11"/>
    </row>
    <row r="11" spans="2:41">
      <c r="D11" s="5">
        <f>SUM(D4:D9)</f>
        <v>17</v>
      </c>
      <c r="E11" s="5">
        <f>SUM(E4:E9)</f>
        <v>5</v>
      </c>
      <c r="H11" s="5">
        <f>SUM(H4:H9)</f>
        <v>1</v>
      </c>
      <c r="L11" s="5">
        <f>SUM(L4:L9)</f>
        <v>3</v>
      </c>
      <c r="M11" s="5">
        <f>SUM(M4:M9)</f>
        <v>1</v>
      </c>
      <c r="Q11" s="5">
        <f>SUM(Q4:Q9)</f>
        <v>50</v>
      </c>
      <c r="U11" s="5">
        <f>SUM(U4:U9)</f>
        <v>0</v>
      </c>
      <c r="X11" s="5">
        <f>SUM(X4:X9)</f>
        <v>1</v>
      </c>
      <c r="Z11" s="5">
        <f>SUM(Z4:Z9)</f>
        <v>247</v>
      </c>
      <c r="AA11" s="5">
        <f>Z11-(Q11+U11+X11)</f>
        <v>196</v>
      </c>
      <c r="AB11" s="6">
        <f>((D11+H11)/AA11)*100</f>
        <v>9.183673469387756</v>
      </c>
      <c r="AC11" s="6">
        <f>100-AB11</f>
        <v>90.816326530612244</v>
      </c>
      <c r="AD11" s="6">
        <f>(L11/AA11)*100</f>
        <v>1.5306122448979591</v>
      </c>
      <c r="AE11" s="6">
        <f>B4/120</f>
        <v>0.10833333333333334</v>
      </c>
      <c r="AF11" s="6">
        <f>G4/120</f>
        <v>1.6333333333333333</v>
      </c>
      <c r="AG11" s="6">
        <f>Q4/120</f>
        <v>0.41666666666666669</v>
      </c>
      <c r="AH11" s="6">
        <f>H11</f>
        <v>1</v>
      </c>
      <c r="AI11" s="6">
        <v>0</v>
      </c>
      <c r="AJ11" s="6">
        <f>(AI11/AH11)*100</f>
        <v>0</v>
      </c>
      <c r="AK11" s="6">
        <f>E11+H11</f>
        <v>6</v>
      </c>
      <c r="AL11" s="6">
        <f>(SUM(E13:E14)/AK11)*100</f>
        <v>0</v>
      </c>
      <c r="AM11" s="6">
        <f>(SUM(E13:E14)/M11)*100</f>
        <v>0</v>
      </c>
      <c r="AN11" s="6">
        <f>(AVERAGE(L4:L9))*0.5</f>
        <v>1.5</v>
      </c>
      <c r="AO11" s="6">
        <f>(AVERAGE(D4:D9))*0.5</f>
        <v>1.7</v>
      </c>
    </row>
    <row r="13" spans="2:41">
      <c r="B13" s="21" t="s">
        <v>25</v>
      </c>
      <c r="E13" s="5">
        <v>0</v>
      </c>
    </row>
    <row r="14" spans="2:41">
      <c r="B14" s="22" t="s">
        <v>26</v>
      </c>
      <c r="E14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O11"/>
  <sheetViews>
    <sheetView topLeftCell="Z1" zoomScale="56" workbookViewId="0">
      <selection activeCell="AB8" sqref="AB8:AO8"/>
    </sheetView>
  </sheetViews>
  <sheetFormatPr baseColWidth="10" defaultColWidth="8.83203125" defaultRowHeight="24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>
      <c r="B2" s="32" t="s">
        <v>0</v>
      </c>
      <c r="C2" s="33"/>
      <c r="D2" s="33"/>
      <c r="E2" s="34"/>
      <c r="F2" s="13"/>
      <c r="G2" s="35" t="s">
        <v>4</v>
      </c>
      <c r="H2" s="36"/>
      <c r="I2" s="13"/>
      <c r="J2" s="37" t="s">
        <v>15</v>
      </c>
      <c r="K2" s="38"/>
      <c r="L2" s="38"/>
      <c r="M2" s="39"/>
      <c r="N2" s="13"/>
      <c r="O2" s="40" t="s">
        <v>7</v>
      </c>
      <c r="P2" s="41"/>
      <c r="Q2" s="42"/>
      <c r="R2" s="13"/>
      <c r="S2" s="43" t="s">
        <v>29</v>
      </c>
      <c r="T2" s="44"/>
      <c r="U2" s="45"/>
      <c r="V2" s="13"/>
      <c r="W2" s="30" t="s">
        <v>8</v>
      </c>
      <c r="X2" s="31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>
      <c r="B4" s="7">
        <v>4</v>
      </c>
      <c r="C4" s="5">
        <v>5</v>
      </c>
      <c r="D4" s="5">
        <f>(C4-B4)+1</f>
        <v>2</v>
      </c>
      <c r="E4" s="8">
        <v>1</v>
      </c>
      <c r="G4" s="7">
        <v>20</v>
      </c>
      <c r="H4" s="8">
        <v>1</v>
      </c>
      <c r="J4" s="7"/>
      <c r="M4" s="8"/>
      <c r="O4" s="7">
        <v>21</v>
      </c>
      <c r="P4" s="5">
        <v>44</v>
      </c>
      <c r="Q4" s="8">
        <f>(P4-O4)+1</f>
        <v>24</v>
      </c>
      <c r="S4" s="7"/>
      <c r="U4" s="8"/>
      <c r="W4" s="7">
        <v>45</v>
      </c>
      <c r="X4" s="8">
        <v>1</v>
      </c>
      <c r="Z4" s="5">
        <v>45</v>
      </c>
    </row>
    <row r="5" spans="2:41">
      <c r="B5" s="7">
        <v>11</v>
      </c>
      <c r="C5" s="5">
        <v>19</v>
      </c>
      <c r="D5" s="5">
        <f>(C5-B5)+1</f>
        <v>9</v>
      </c>
      <c r="E5" s="8">
        <v>1</v>
      </c>
      <c r="G5" s="7"/>
      <c r="H5" s="8"/>
      <c r="J5" s="7"/>
      <c r="M5" s="8"/>
      <c r="O5" s="7"/>
      <c r="Q5" s="8"/>
      <c r="S5" s="7"/>
      <c r="U5" s="8"/>
      <c r="W5" s="7"/>
      <c r="X5" s="8"/>
    </row>
    <row r="6" spans="2:41">
      <c r="B6" s="9"/>
      <c r="C6" s="10"/>
      <c r="D6" s="10"/>
      <c r="E6" s="11"/>
      <c r="G6" s="9"/>
      <c r="H6" s="11"/>
      <c r="J6" s="9"/>
      <c r="K6" s="10"/>
      <c r="L6" s="10"/>
      <c r="M6" s="11"/>
      <c r="O6" s="9"/>
      <c r="P6" s="10"/>
      <c r="Q6" s="11"/>
      <c r="S6" s="9"/>
      <c r="T6" s="10"/>
      <c r="U6" s="11"/>
      <c r="W6" s="9"/>
      <c r="X6" s="11"/>
    </row>
    <row r="8" spans="2:41">
      <c r="D8" s="5">
        <f>SUM(D4:D6)</f>
        <v>11</v>
      </c>
      <c r="E8" s="5">
        <f>SUM(E4:E6)</f>
        <v>2</v>
      </c>
      <c r="H8" s="5">
        <f>SUM(H4:H6)</f>
        <v>1</v>
      </c>
      <c r="L8" s="5">
        <f>SUM(L4:L6)</f>
        <v>0</v>
      </c>
      <c r="M8" s="5">
        <f>SUM(M4:M6)</f>
        <v>0</v>
      </c>
      <c r="Q8" s="5">
        <f>SUM(Q4:Q6)</f>
        <v>24</v>
      </c>
      <c r="U8" s="5">
        <f>SUM(U4:U6)</f>
        <v>0</v>
      </c>
      <c r="X8" s="5">
        <f>SUM(X4:X6)</f>
        <v>1</v>
      </c>
      <c r="Z8" s="5">
        <f>SUM(Z4:Z6)</f>
        <v>45</v>
      </c>
      <c r="AA8" s="5">
        <f>Z8-(Q8+U8+X8)</f>
        <v>20</v>
      </c>
      <c r="AB8" s="6">
        <f>((D8+H8)/AA8)*100</f>
        <v>60</v>
      </c>
      <c r="AC8" s="6">
        <f>100-AB8</f>
        <v>40</v>
      </c>
      <c r="AD8" s="6">
        <f>(L8/AA8)*100</f>
        <v>0</v>
      </c>
      <c r="AE8" s="6">
        <f>B4/120</f>
        <v>3.3333333333333333E-2</v>
      </c>
      <c r="AF8" s="6">
        <f>G4/120</f>
        <v>0.16666666666666666</v>
      </c>
      <c r="AG8" s="6">
        <f>Q4/120</f>
        <v>0.2</v>
      </c>
      <c r="AH8" s="6">
        <f>H8</f>
        <v>1</v>
      </c>
      <c r="AI8" s="6">
        <v>0</v>
      </c>
      <c r="AJ8" s="6">
        <f>(AI8/AH8)*100</f>
        <v>0</v>
      </c>
      <c r="AK8" s="6">
        <f>E8+H8</f>
        <v>3</v>
      </c>
      <c r="AL8" s="6">
        <f>(SUM(E10:E11)/AK8)*100</f>
        <v>0</v>
      </c>
      <c r="AM8" s="6" t="s">
        <v>33</v>
      </c>
      <c r="AN8" s="6" t="s">
        <v>33</v>
      </c>
      <c r="AO8" s="6">
        <f>(AVERAGE(D4:D6))*0.5</f>
        <v>2.75</v>
      </c>
    </row>
    <row r="10" spans="2:41">
      <c r="B10" s="21" t="s">
        <v>25</v>
      </c>
      <c r="E10" s="5">
        <v>0</v>
      </c>
    </row>
    <row r="11" spans="2:41">
      <c r="B11" s="22" t="s">
        <v>26</v>
      </c>
      <c r="E11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O16"/>
  <sheetViews>
    <sheetView topLeftCell="U1" zoomScale="56" workbookViewId="0">
      <selection activeCell="AB13" sqref="AB13:AO13"/>
    </sheetView>
  </sheetViews>
  <sheetFormatPr baseColWidth="10" defaultColWidth="8.83203125" defaultRowHeight="24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>
      <c r="B2" s="32" t="s">
        <v>0</v>
      </c>
      <c r="C2" s="33"/>
      <c r="D2" s="33"/>
      <c r="E2" s="34"/>
      <c r="F2" s="13"/>
      <c r="G2" s="35" t="s">
        <v>4</v>
      </c>
      <c r="H2" s="36"/>
      <c r="I2" s="13"/>
      <c r="J2" s="37" t="s">
        <v>15</v>
      </c>
      <c r="K2" s="38"/>
      <c r="L2" s="38"/>
      <c r="M2" s="39"/>
      <c r="N2" s="13"/>
      <c r="O2" s="40" t="s">
        <v>7</v>
      </c>
      <c r="P2" s="41"/>
      <c r="Q2" s="42"/>
      <c r="R2" s="13"/>
      <c r="S2" s="43" t="s">
        <v>29</v>
      </c>
      <c r="T2" s="44"/>
      <c r="U2" s="45"/>
      <c r="V2" s="13"/>
      <c r="W2" s="30" t="s">
        <v>8</v>
      </c>
      <c r="X2" s="31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>
      <c r="B4" s="7">
        <v>12</v>
      </c>
      <c r="C4" s="5">
        <v>12</v>
      </c>
      <c r="D4" s="5">
        <f>(C4-B4)+1</f>
        <v>1</v>
      </c>
      <c r="E4" s="8">
        <v>1</v>
      </c>
      <c r="G4" s="7">
        <v>81</v>
      </c>
      <c r="H4" s="8">
        <v>1</v>
      </c>
      <c r="J4" s="7"/>
      <c r="M4" s="8"/>
      <c r="O4" s="7">
        <v>82</v>
      </c>
      <c r="P4" s="5">
        <v>102</v>
      </c>
      <c r="Q4" s="8">
        <f>(P4-O4)+1</f>
        <v>21</v>
      </c>
      <c r="S4" s="7"/>
      <c r="U4" s="8"/>
      <c r="W4" s="7">
        <v>103</v>
      </c>
      <c r="X4" s="8">
        <v>1</v>
      </c>
      <c r="Z4" s="5">
        <v>103</v>
      </c>
    </row>
    <row r="5" spans="2:41">
      <c r="B5" s="7">
        <v>15</v>
      </c>
      <c r="C5" s="5">
        <v>19</v>
      </c>
      <c r="D5" s="5">
        <f t="shared" ref="D5:D10" si="0">(C5-B5)+1</f>
        <v>5</v>
      </c>
      <c r="E5" s="8">
        <v>1</v>
      </c>
      <c r="G5" s="7"/>
      <c r="H5" s="8"/>
      <c r="J5" s="7"/>
      <c r="M5" s="8"/>
      <c r="O5" s="7"/>
      <c r="Q5" s="8"/>
      <c r="S5" s="7"/>
      <c r="U5" s="8"/>
      <c r="W5" s="7"/>
      <c r="X5" s="8"/>
    </row>
    <row r="6" spans="2:41">
      <c r="B6" s="7">
        <v>24</v>
      </c>
      <c r="C6" s="5">
        <v>29</v>
      </c>
      <c r="D6" s="5">
        <f t="shared" si="0"/>
        <v>6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>
      <c r="B7" s="7">
        <v>35</v>
      </c>
      <c r="C7" s="5">
        <v>39</v>
      </c>
      <c r="D7" s="5">
        <f t="shared" si="0"/>
        <v>5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>
      <c r="B8" s="7">
        <v>42</v>
      </c>
      <c r="C8" s="5">
        <v>47</v>
      </c>
      <c r="D8" s="5">
        <f t="shared" si="0"/>
        <v>6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>
      <c r="B9" s="7">
        <v>51</v>
      </c>
      <c r="C9" s="5">
        <v>52</v>
      </c>
      <c r="D9" s="5">
        <f t="shared" si="0"/>
        <v>2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>
      <c r="B10" s="7">
        <v>57</v>
      </c>
      <c r="C10" s="5">
        <v>64</v>
      </c>
      <c r="D10" s="5">
        <f t="shared" si="0"/>
        <v>8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>
      <c r="B11" s="9"/>
      <c r="C11" s="10"/>
      <c r="D11" s="10"/>
      <c r="E11" s="11"/>
      <c r="G11" s="9"/>
      <c r="H11" s="11"/>
      <c r="J11" s="9"/>
      <c r="K11" s="10"/>
      <c r="L11" s="10"/>
      <c r="M11" s="11"/>
      <c r="O11" s="9"/>
      <c r="P11" s="10"/>
      <c r="Q11" s="11"/>
      <c r="S11" s="9"/>
      <c r="T11" s="10"/>
      <c r="U11" s="11"/>
      <c r="W11" s="9"/>
      <c r="X11" s="11"/>
    </row>
    <row r="13" spans="2:41">
      <c r="D13" s="5">
        <f>SUM(D4:D11)</f>
        <v>33</v>
      </c>
      <c r="E13" s="5">
        <f>SUM(E4:E11)</f>
        <v>7</v>
      </c>
      <c r="H13" s="5">
        <f>SUM(H4:H11)</f>
        <v>1</v>
      </c>
      <c r="L13" s="5">
        <f>SUM(L4:L11)</f>
        <v>0</v>
      </c>
      <c r="M13" s="5">
        <f>SUM(M4:M11)</f>
        <v>0</v>
      </c>
      <c r="Q13" s="5">
        <f>SUM(Q4:Q11)</f>
        <v>21</v>
      </c>
      <c r="U13" s="5">
        <f>SUM(U4:U11)</f>
        <v>0</v>
      </c>
      <c r="X13" s="5">
        <f>SUM(X4:X11)</f>
        <v>1</v>
      </c>
      <c r="Z13" s="5">
        <f>SUM(Z4:Z11)</f>
        <v>103</v>
      </c>
      <c r="AA13" s="5">
        <f>Z13-(Q13+U13+X13)</f>
        <v>81</v>
      </c>
      <c r="AB13" s="6">
        <f>((D13+H13)/AA13)*100</f>
        <v>41.975308641975303</v>
      </c>
      <c r="AC13" s="6">
        <f>100-AB13</f>
        <v>58.024691358024697</v>
      </c>
      <c r="AD13" s="6">
        <f>(L13/AA13)*100</f>
        <v>0</v>
      </c>
      <c r="AE13" s="6">
        <f>B4/120</f>
        <v>0.1</v>
      </c>
      <c r="AF13" s="6">
        <f>G4/120</f>
        <v>0.67500000000000004</v>
      </c>
      <c r="AG13" s="6">
        <f>Q4/120</f>
        <v>0.17499999999999999</v>
      </c>
      <c r="AH13" s="6">
        <f>H13</f>
        <v>1</v>
      </c>
      <c r="AI13" s="6">
        <v>0</v>
      </c>
      <c r="AJ13" s="6">
        <f>(AI13/AH13)*100</f>
        <v>0</v>
      </c>
      <c r="AK13" s="6">
        <f>E13+H13</f>
        <v>8</v>
      </c>
      <c r="AL13" s="6">
        <f>(SUM(E15:E16)/AK13)*100</f>
        <v>0</v>
      </c>
      <c r="AM13" s="6" t="s">
        <v>33</v>
      </c>
      <c r="AN13" s="6" t="s">
        <v>33</v>
      </c>
      <c r="AO13" s="6">
        <f>(AVERAGE(D4:D11))*0.5</f>
        <v>2.3571428571428572</v>
      </c>
    </row>
    <row r="15" spans="2:41">
      <c r="B15" s="21" t="s">
        <v>25</v>
      </c>
      <c r="E15" s="5">
        <v>0</v>
      </c>
    </row>
    <row r="16" spans="2:41">
      <c r="B16" s="22" t="s">
        <v>26</v>
      </c>
      <c r="E16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FFB0-486A-BD44-BFD6-45CB02E0B01A}">
  <dimension ref="B2:AO20"/>
  <sheetViews>
    <sheetView topLeftCell="AB1" zoomScale="50" workbookViewId="0">
      <selection activeCell="AB17" sqref="AB17:AO17"/>
    </sheetView>
  </sheetViews>
  <sheetFormatPr baseColWidth="10" defaultColWidth="8.83203125" defaultRowHeight="24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>
      <c r="B2" s="32" t="s">
        <v>0</v>
      </c>
      <c r="C2" s="33"/>
      <c r="D2" s="33"/>
      <c r="E2" s="34"/>
      <c r="F2" s="13"/>
      <c r="G2" s="35" t="s">
        <v>4</v>
      </c>
      <c r="H2" s="36"/>
      <c r="I2" s="13"/>
      <c r="J2" s="37" t="s">
        <v>15</v>
      </c>
      <c r="K2" s="38"/>
      <c r="L2" s="38"/>
      <c r="M2" s="39"/>
      <c r="N2" s="13"/>
      <c r="O2" s="40" t="s">
        <v>7</v>
      </c>
      <c r="P2" s="41"/>
      <c r="Q2" s="42"/>
      <c r="R2" s="13"/>
      <c r="S2" s="43" t="s">
        <v>29</v>
      </c>
      <c r="T2" s="44"/>
      <c r="U2" s="45"/>
      <c r="V2" s="13"/>
      <c r="W2" s="30" t="s">
        <v>8</v>
      </c>
      <c r="X2" s="31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>
      <c r="B4" s="7">
        <v>6</v>
      </c>
      <c r="C4" s="5">
        <v>6</v>
      </c>
      <c r="D4" s="5">
        <f>(C4-B4)+1</f>
        <v>1</v>
      </c>
      <c r="E4" s="8">
        <v>1</v>
      </c>
      <c r="G4" s="7">
        <v>51</v>
      </c>
      <c r="H4" s="8">
        <v>1</v>
      </c>
      <c r="J4" s="26">
        <v>216</v>
      </c>
      <c r="K4" s="27">
        <v>217</v>
      </c>
      <c r="L4" s="27">
        <f>(K4-J4)+1</f>
        <v>2</v>
      </c>
      <c r="M4" s="28">
        <v>1</v>
      </c>
      <c r="O4" s="7">
        <v>52</v>
      </c>
      <c r="P4" s="5">
        <v>89</v>
      </c>
      <c r="Q4" s="8">
        <f>(P4-O4)+1</f>
        <v>38</v>
      </c>
      <c r="S4" s="7"/>
      <c r="U4" s="8"/>
      <c r="W4" s="7">
        <v>361</v>
      </c>
      <c r="X4" s="8">
        <v>1</v>
      </c>
      <c r="Z4" s="5">
        <v>361</v>
      </c>
    </row>
    <row r="5" spans="2:41">
      <c r="B5" s="7">
        <v>15</v>
      </c>
      <c r="C5" s="5">
        <v>15</v>
      </c>
      <c r="D5" s="5">
        <f t="shared" ref="D5:D14" si="0">(C5-B5)+1</f>
        <v>1</v>
      </c>
      <c r="E5" s="8">
        <v>1</v>
      </c>
      <c r="G5" s="7">
        <v>102</v>
      </c>
      <c r="H5" s="8">
        <v>1</v>
      </c>
      <c r="J5" s="26">
        <v>290</v>
      </c>
      <c r="K5" s="27">
        <v>291</v>
      </c>
      <c r="L5" s="27">
        <f t="shared" ref="L5" si="1">(K5-J5)+1</f>
        <v>2</v>
      </c>
      <c r="M5" s="28">
        <v>1</v>
      </c>
      <c r="O5" s="7">
        <v>103</v>
      </c>
      <c r="P5" s="5">
        <v>136</v>
      </c>
      <c r="Q5" s="8">
        <f t="shared" ref="Q5:Q7" si="2">(P5-O5)+1</f>
        <v>34</v>
      </c>
      <c r="S5" s="7"/>
      <c r="U5" s="8"/>
      <c r="W5" s="7"/>
      <c r="X5" s="8"/>
    </row>
    <row r="6" spans="2:41">
      <c r="B6" s="7">
        <v>99</v>
      </c>
      <c r="C6" s="5">
        <v>99</v>
      </c>
      <c r="D6" s="5">
        <f t="shared" si="0"/>
        <v>1</v>
      </c>
      <c r="E6" s="8">
        <v>1</v>
      </c>
      <c r="G6" s="7">
        <v>195</v>
      </c>
      <c r="H6" s="8">
        <v>1</v>
      </c>
      <c r="J6" s="7"/>
      <c r="M6" s="8"/>
      <c r="O6" s="7">
        <v>196</v>
      </c>
      <c r="P6" s="5">
        <v>213</v>
      </c>
      <c r="Q6" s="8">
        <f t="shared" si="2"/>
        <v>18</v>
      </c>
      <c r="S6" s="7"/>
      <c r="U6" s="8"/>
      <c r="W6" s="7"/>
      <c r="X6" s="8"/>
    </row>
    <row r="7" spans="2:41">
      <c r="B7" s="7">
        <v>178</v>
      </c>
      <c r="C7" s="5">
        <v>182</v>
      </c>
      <c r="D7" s="5">
        <f t="shared" si="0"/>
        <v>5</v>
      </c>
      <c r="E7" s="8">
        <v>1</v>
      </c>
      <c r="G7" s="7">
        <v>326</v>
      </c>
      <c r="H7" s="8">
        <v>1</v>
      </c>
      <c r="J7" s="7"/>
      <c r="M7" s="8"/>
      <c r="O7" s="7">
        <v>327</v>
      </c>
      <c r="P7" s="5">
        <v>360</v>
      </c>
      <c r="Q7" s="8">
        <f t="shared" si="2"/>
        <v>34</v>
      </c>
      <c r="S7" s="7"/>
      <c r="U7" s="8"/>
      <c r="W7" s="7"/>
      <c r="X7" s="8"/>
    </row>
    <row r="8" spans="2:41">
      <c r="B8" s="7">
        <v>185</v>
      </c>
      <c r="C8" s="5">
        <v>185</v>
      </c>
      <c r="D8" s="5">
        <f t="shared" si="0"/>
        <v>1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>
      <c r="B9" s="7">
        <v>215</v>
      </c>
      <c r="C9" s="5">
        <v>215</v>
      </c>
      <c r="D9" s="5">
        <f t="shared" si="0"/>
        <v>1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>
      <c r="B10" s="7">
        <v>227</v>
      </c>
      <c r="C10" s="5">
        <v>228</v>
      </c>
      <c r="D10" s="5">
        <f t="shared" si="0"/>
        <v>2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>
      <c r="B11" s="7">
        <v>230</v>
      </c>
      <c r="C11" s="5">
        <v>233</v>
      </c>
      <c r="D11" s="5">
        <f t="shared" si="0"/>
        <v>4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>
      <c r="B12" s="7">
        <v>245</v>
      </c>
      <c r="C12" s="5">
        <v>245</v>
      </c>
      <c r="D12" s="5">
        <f t="shared" si="0"/>
        <v>1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>
      <c r="B13" s="7">
        <v>285</v>
      </c>
      <c r="C13" s="5">
        <v>287</v>
      </c>
      <c r="D13" s="5">
        <f t="shared" si="0"/>
        <v>3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>
      <c r="B14" s="7">
        <v>298</v>
      </c>
      <c r="C14" s="5">
        <v>301</v>
      </c>
      <c r="D14" s="5">
        <f t="shared" si="0"/>
        <v>4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>
      <c r="B15" s="9"/>
      <c r="C15" s="10"/>
      <c r="D15" s="10"/>
      <c r="E15" s="11"/>
      <c r="G15" s="9"/>
      <c r="H15" s="11"/>
      <c r="J15" s="9"/>
      <c r="K15" s="10"/>
      <c r="L15" s="10"/>
      <c r="M15" s="11"/>
      <c r="O15" s="9"/>
      <c r="P15" s="10"/>
      <c r="Q15" s="11"/>
      <c r="S15" s="9"/>
      <c r="T15" s="10"/>
      <c r="U15" s="11"/>
      <c r="W15" s="9"/>
      <c r="X15" s="11"/>
    </row>
    <row r="17" spans="2:41">
      <c r="D17" s="5">
        <f>SUM(D4:D15)</f>
        <v>24</v>
      </c>
      <c r="E17" s="5">
        <f>SUM(E4:E15)</f>
        <v>11</v>
      </c>
      <c r="H17" s="5">
        <f>SUM(H4:H15)</f>
        <v>4</v>
      </c>
      <c r="L17" s="5">
        <f>SUM(L4:L15)</f>
        <v>4</v>
      </c>
      <c r="M17" s="5">
        <f>SUM(M4:M15)</f>
        <v>2</v>
      </c>
      <c r="Q17" s="5">
        <f>SUM(Q4:Q15)</f>
        <v>124</v>
      </c>
      <c r="U17" s="5">
        <f>SUM(U4:U15)</f>
        <v>0</v>
      </c>
      <c r="X17" s="5">
        <f>SUM(X4:X15)</f>
        <v>1</v>
      </c>
      <c r="Z17" s="5">
        <f>SUM(Z4:Z15)</f>
        <v>361</v>
      </c>
      <c r="AA17" s="5">
        <f>Z17-(Q17+U17+X17)</f>
        <v>236</v>
      </c>
      <c r="AB17" s="6">
        <f>((D17+H17)/AA17)*100</f>
        <v>11.864406779661017</v>
      </c>
      <c r="AC17" s="6">
        <f>100-AB17</f>
        <v>88.13559322033899</v>
      </c>
      <c r="AD17" s="6">
        <f>(L17/AA17)*100</f>
        <v>1.6949152542372881</v>
      </c>
      <c r="AE17" s="6">
        <f>B4/120</f>
        <v>0.05</v>
      </c>
      <c r="AF17" s="6">
        <f>G4/120</f>
        <v>0.42499999999999999</v>
      </c>
      <c r="AG17" s="6">
        <f>Q7/120</f>
        <v>0.28333333333333333</v>
      </c>
      <c r="AH17" s="6">
        <f>H17</f>
        <v>4</v>
      </c>
      <c r="AI17" s="6">
        <v>3</v>
      </c>
      <c r="AJ17" s="6">
        <f>(AI17/AH17)*100</f>
        <v>75</v>
      </c>
      <c r="AK17" s="6">
        <f>E17+H17</f>
        <v>15</v>
      </c>
      <c r="AL17" s="6">
        <f>(SUM(E19:E20)/AK17)*100</f>
        <v>13.333333333333334</v>
      </c>
      <c r="AM17" s="6">
        <f>(SUM(E19:E20)/M17)*100</f>
        <v>100</v>
      </c>
      <c r="AN17" s="6">
        <f>(AVERAGE(L4:L15))*0.5</f>
        <v>1</v>
      </c>
      <c r="AO17" s="6">
        <f>(AVERAGE(D4:D15))*0.5</f>
        <v>1.0909090909090908</v>
      </c>
    </row>
    <row r="19" spans="2:41">
      <c r="B19" s="21" t="s">
        <v>25</v>
      </c>
      <c r="E19" s="5">
        <v>2</v>
      </c>
    </row>
    <row r="20" spans="2:41">
      <c r="B20" s="22" t="s">
        <v>26</v>
      </c>
      <c r="E20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0D2F-ECE1-004B-B8F7-FBF923D63384}">
  <dimension ref="B2:AO12"/>
  <sheetViews>
    <sheetView tabSelected="1" topLeftCell="X1" zoomScale="50" workbookViewId="0">
      <selection activeCell="AO11" sqref="AO11"/>
    </sheetView>
  </sheetViews>
  <sheetFormatPr baseColWidth="10" defaultColWidth="8.83203125" defaultRowHeight="24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>
      <c r="B2" s="32" t="s">
        <v>0</v>
      </c>
      <c r="C2" s="33"/>
      <c r="D2" s="33"/>
      <c r="E2" s="34"/>
      <c r="F2" s="13"/>
      <c r="G2" s="35" t="s">
        <v>4</v>
      </c>
      <c r="H2" s="36"/>
      <c r="I2" s="13"/>
      <c r="J2" s="37" t="s">
        <v>15</v>
      </c>
      <c r="K2" s="38"/>
      <c r="L2" s="38"/>
      <c r="M2" s="39"/>
      <c r="N2" s="13"/>
      <c r="O2" s="40" t="s">
        <v>7</v>
      </c>
      <c r="P2" s="41"/>
      <c r="Q2" s="42"/>
      <c r="R2" s="13"/>
      <c r="S2" s="43" t="s">
        <v>29</v>
      </c>
      <c r="T2" s="44"/>
      <c r="U2" s="45"/>
      <c r="V2" s="13"/>
      <c r="W2" s="30" t="s">
        <v>8</v>
      </c>
      <c r="X2" s="31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>
      <c r="B4" s="7">
        <v>6</v>
      </c>
      <c r="C4" s="5">
        <v>6</v>
      </c>
      <c r="D4" s="5">
        <f>(C4-B4)+1</f>
        <v>1</v>
      </c>
      <c r="E4" s="8">
        <v>1</v>
      </c>
      <c r="G4" s="7">
        <v>49</v>
      </c>
      <c r="H4" s="8">
        <v>1</v>
      </c>
      <c r="J4" s="7"/>
      <c r="M4" s="8"/>
      <c r="O4" s="7">
        <v>50</v>
      </c>
      <c r="P4" s="5">
        <v>99</v>
      </c>
      <c r="Q4" s="8">
        <f>(P4-O4)+1</f>
        <v>50</v>
      </c>
      <c r="S4" s="7"/>
      <c r="U4" s="8"/>
      <c r="W4" s="7">
        <v>100</v>
      </c>
      <c r="X4" s="8">
        <v>1</v>
      </c>
      <c r="Z4" s="5">
        <v>100</v>
      </c>
    </row>
    <row r="5" spans="2:41">
      <c r="B5" s="7">
        <v>12</v>
      </c>
      <c r="C5" s="5">
        <v>12</v>
      </c>
      <c r="D5" s="5">
        <f t="shared" ref="D5:D6" si="0">(C5-B5)+1</f>
        <v>1</v>
      </c>
      <c r="E5" s="8">
        <v>1</v>
      </c>
      <c r="G5" s="7"/>
      <c r="H5" s="8"/>
      <c r="J5" s="7"/>
      <c r="M5" s="8"/>
      <c r="O5" s="7"/>
      <c r="Q5" s="8"/>
      <c r="S5" s="7"/>
      <c r="U5" s="8"/>
      <c r="W5" s="7"/>
      <c r="X5" s="8"/>
    </row>
    <row r="6" spans="2:41">
      <c r="B6" s="7">
        <v>47</v>
      </c>
      <c r="C6" s="5">
        <v>48</v>
      </c>
      <c r="D6" s="5">
        <f t="shared" si="0"/>
        <v>2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>
      <c r="B7" s="9"/>
      <c r="C7" s="10"/>
      <c r="D7" s="10"/>
      <c r="E7" s="11"/>
      <c r="G7" s="9"/>
      <c r="H7" s="11"/>
      <c r="J7" s="9"/>
      <c r="K7" s="10"/>
      <c r="L7" s="10"/>
      <c r="M7" s="11"/>
      <c r="O7" s="9"/>
      <c r="P7" s="10"/>
      <c r="Q7" s="11"/>
      <c r="S7" s="9"/>
      <c r="T7" s="10"/>
      <c r="U7" s="11"/>
      <c r="W7" s="9"/>
      <c r="X7" s="11"/>
    </row>
    <row r="9" spans="2:41">
      <c r="D9" s="5">
        <f>SUM(D4:D7)</f>
        <v>4</v>
      </c>
      <c r="E9" s="5">
        <f>SUM(E4:E7)</f>
        <v>3</v>
      </c>
      <c r="H9" s="5">
        <f>SUM(H4:H7)</f>
        <v>1</v>
      </c>
      <c r="L9" s="5">
        <f>SUM(L4:L7)</f>
        <v>0</v>
      </c>
      <c r="M9" s="5">
        <f>SUM(M4:M7)</f>
        <v>0</v>
      </c>
      <c r="Q9" s="5">
        <f>SUM(Q4:Q7)</f>
        <v>50</v>
      </c>
      <c r="U9" s="5">
        <f>SUM(U4:U7)</f>
        <v>0</v>
      </c>
      <c r="X9" s="5">
        <f>SUM(X4:X7)</f>
        <v>1</v>
      </c>
      <c r="Z9" s="5">
        <f>SUM(Z4:Z7)</f>
        <v>100</v>
      </c>
      <c r="AA9" s="5">
        <f>Z9-(Q9+U9+X9)</f>
        <v>49</v>
      </c>
      <c r="AB9" s="6">
        <f>((D9+H9)/AA9)*100</f>
        <v>10.204081632653061</v>
      </c>
      <c r="AC9" s="6">
        <f>100-AB9</f>
        <v>89.795918367346943</v>
      </c>
      <c r="AD9" s="6">
        <f>(L9/AA9)*100</f>
        <v>0</v>
      </c>
      <c r="AE9" s="6">
        <f>B4/120</f>
        <v>0.05</v>
      </c>
      <c r="AF9" s="6">
        <f>G4/120</f>
        <v>0.40833333333333333</v>
      </c>
      <c r="AG9" s="6">
        <f>Q4/120</f>
        <v>0.41666666666666669</v>
      </c>
      <c r="AH9" s="6">
        <f>H9</f>
        <v>1</v>
      </c>
      <c r="AI9" s="6">
        <v>0</v>
      </c>
      <c r="AJ9" s="6">
        <f>(AI9/AH9)*100</f>
        <v>0</v>
      </c>
      <c r="AK9" s="6">
        <f>E9+H9</f>
        <v>4</v>
      </c>
      <c r="AL9" s="6">
        <f>(SUM(E11:E12)/AK9)*100</f>
        <v>0</v>
      </c>
      <c r="AM9" s="6" t="s">
        <v>33</v>
      </c>
      <c r="AN9" s="6" t="s">
        <v>33</v>
      </c>
      <c r="AO9" s="6">
        <f>(AVERAGE(D4:D7))*0.5</f>
        <v>0.66666666666666663</v>
      </c>
    </row>
    <row r="11" spans="2:41">
      <c r="B11" s="21" t="s">
        <v>25</v>
      </c>
      <c r="E11" s="5">
        <v>0</v>
      </c>
    </row>
    <row r="12" spans="2:41">
      <c r="B12" s="22" t="s">
        <v>26</v>
      </c>
      <c r="E12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9"/>
  <sheetViews>
    <sheetView workbookViewId="0">
      <selection activeCell="F21" sqref="F21"/>
    </sheetView>
  </sheetViews>
  <sheetFormatPr baseColWidth="10" defaultRowHeight="15"/>
  <cols>
    <col min="1" max="1" width="3.33203125" customWidth="1"/>
    <col min="14" max="14" width="12.83203125" customWidth="1"/>
  </cols>
  <sheetData>
    <row r="1" spans="2:16" ht="11" customHeight="1"/>
    <row r="2" spans="2:16" ht="80">
      <c r="B2" s="2" t="s">
        <v>14</v>
      </c>
      <c r="C2" s="1" t="s">
        <v>18</v>
      </c>
      <c r="D2" s="1" t="s">
        <v>20</v>
      </c>
      <c r="E2" s="1" t="s">
        <v>19</v>
      </c>
      <c r="F2" s="1" t="s">
        <v>31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21</v>
      </c>
      <c r="L2" s="20" t="s">
        <v>27</v>
      </c>
      <c r="M2" s="1" t="s">
        <v>22</v>
      </c>
      <c r="N2" s="1" t="s">
        <v>28</v>
      </c>
      <c r="O2" s="1" t="s">
        <v>32</v>
      </c>
      <c r="P2" s="1" t="s">
        <v>30</v>
      </c>
    </row>
    <row r="3" spans="2:16">
      <c r="B3">
        <v>1</v>
      </c>
      <c r="C3" s="29">
        <v>35.294117647058826</v>
      </c>
      <c r="D3" s="29">
        <v>64.705882352941174</v>
      </c>
      <c r="E3" s="29">
        <v>0</v>
      </c>
      <c r="F3" s="29">
        <v>1.6666666666666666E-2</v>
      </c>
      <c r="G3" s="29">
        <v>0.42499999999999999</v>
      </c>
      <c r="H3" s="29">
        <v>0.21666666666666667</v>
      </c>
      <c r="I3" s="29">
        <v>1</v>
      </c>
      <c r="J3" s="29">
        <v>0</v>
      </c>
      <c r="K3" s="29">
        <v>0</v>
      </c>
      <c r="L3" s="29">
        <v>6</v>
      </c>
      <c r="M3" s="29">
        <v>0</v>
      </c>
      <c r="N3" s="29">
        <v>0</v>
      </c>
      <c r="O3" s="29" t="s">
        <v>33</v>
      </c>
      <c r="P3" s="29">
        <v>1.7</v>
      </c>
    </row>
    <row r="4" spans="2:16">
      <c r="B4">
        <v>2</v>
      </c>
      <c r="C4" s="29">
        <v>4.8780487804878048</v>
      </c>
      <c r="D4" s="29">
        <v>95.121951219512198</v>
      </c>
      <c r="E4" s="29">
        <v>0</v>
      </c>
      <c r="F4" s="29">
        <v>0.33333333333333331</v>
      </c>
      <c r="G4" s="29">
        <v>0.34166666666666667</v>
      </c>
      <c r="H4" s="29">
        <v>1.0583333333333333</v>
      </c>
      <c r="I4" s="29">
        <v>1</v>
      </c>
      <c r="J4" s="29">
        <v>0</v>
      </c>
      <c r="K4" s="29">
        <v>0</v>
      </c>
      <c r="L4" s="29">
        <v>2</v>
      </c>
      <c r="M4" s="29">
        <v>0</v>
      </c>
      <c r="N4" s="29">
        <v>0</v>
      </c>
      <c r="O4" s="29" t="s">
        <v>33</v>
      </c>
      <c r="P4" s="29">
        <v>0.5</v>
      </c>
    </row>
    <row r="5" spans="2:16">
      <c r="B5">
        <v>3</v>
      </c>
      <c r="C5" s="29">
        <v>9.183673469387756</v>
      </c>
      <c r="D5" s="29">
        <v>90.816326530612244</v>
      </c>
      <c r="E5" s="29">
        <v>1.5306122448979591</v>
      </c>
      <c r="F5" s="29">
        <v>0.10833333333333334</v>
      </c>
      <c r="G5" s="29">
        <v>1.6333333333333333</v>
      </c>
      <c r="H5" s="29">
        <v>0.41666666666666669</v>
      </c>
      <c r="I5" s="29">
        <v>1</v>
      </c>
      <c r="J5" s="29">
        <v>0</v>
      </c>
      <c r="K5" s="29">
        <v>0</v>
      </c>
      <c r="L5" s="29">
        <v>6</v>
      </c>
      <c r="M5" s="29">
        <v>0</v>
      </c>
      <c r="N5" s="29">
        <v>0</v>
      </c>
      <c r="O5" s="29">
        <v>1.5</v>
      </c>
      <c r="P5" s="29">
        <v>1.7</v>
      </c>
    </row>
    <row r="6" spans="2:16">
      <c r="B6">
        <v>4</v>
      </c>
      <c r="C6" s="29">
        <v>60</v>
      </c>
      <c r="D6" s="29">
        <v>40</v>
      </c>
      <c r="E6" s="29">
        <v>0</v>
      </c>
      <c r="F6" s="29">
        <v>3.3333333333333333E-2</v>
      </c>
      <c r="G6" s="29">
        <v>0.16666666666666666</v>
      </c>
      <c r="H6" s="29">
        <v>0.2</v>
      </c>
      <c r="I6" s="29">
        <v>1</v>
      </c>
      <c r="J6" s="29">
        <v>0</v>
      </c>
      <c r="K6" s="29">
        <v>0</v>
      </c>
      <c r="L6" s="29">
        <v>3</v>
      </c>
      <c r="M6" s="29">
        <v>0</v>
      </c>
      <c r="N6" s="29" t="s">
        <v>33</v>
      </c>
      <c r="O6" s="29" t="s">
        <v>33</v>
      </c>
      <c r="P6" s="29">
        <v>2.75</v>
      </c>
    </row>
    <row r="7" spans="2:16">
      <c r="B7">
        <v>5</v>
      </c>
      <c r="C7" s="29">
        <v>41.975308641975303</v>
      </c>
      <c r="D7" s="29">
        <v>58.024691358024697</v>
      </c>
      <c r="E7" s="29">
        <v>0</v>
      </c>
      <c r="F7" s="29">
        <v>0.1</v>
      </c>
      <c r="G7" s="29">
        <v>0.67500000000000004</v>
      </c>
      <c r="H7" s="29">
        <v>0.17499999999999999</v>
      </c>
      <c r="I7" s="29">
        <v>1</v>
      </c>
      <c r="J7" s="29">
        <v>0</v>
      </c>
      <c r="K7" s="29">
        <v>0</v>
      </c>
      <c r="L7" s="29">
        <v>8</v>
      </c>
      <c r="M7" s="29">
        <v>0</v>
      </c>
      <c r="N7" s="29" t="s">
        <v>33</v>
      </c>
      <c r="O7" s="29" t="s">
        <v>33</v>
      </c>
      <c r="P7" s="29">
        <v>2.3571428571428572</v>
      </c>
    </row>
    <row r="8" spans="2:16">
      <c r="B8">
        <v>6</v>
      </c>
      <c r="C8" s="29">
        <v>11.864406779661017</v>
      </c>
      <c r="D8" s="29">
        <v>88.13559322033899</v>
      </c>
      <c r="E8" s="29">
        <v>1.6949152542372881</v>
      </c>
      <c r="F8" s="29">
        <v>0.05</v>
      </c>
      <c r="G8" s="29">
        <v>0.42499999999999999</v>
      </c>
      <c r="H8" s="29">
        <v>0.28333333333333333</v>
      </c>
      <c r="I8" s="29">
        <v>4</v>
      </c>
      <c r="J8" s="29">
        <v>3</v>
      </c>
      <c r="K8" s="29">
        <v>75</v>
      </c>
      <c r="L8" s="29">
        <v>15</v>
      </c>
      <c r="M8" s="29">
        <v>13.333333333333334</v>
      </c>
      <c r="N8" s="29">
        <v>100</v>
      </c>
      <c r="O8" s="29">
        <v>1</v>
      </c>
      <c r="P8" s="29">
        <v>1.0909090909090908</v>
      </c>
    </row>
    <row r="9" spans="2:16">
      <c r="B9">
        <v>7</v>
      </c>
      <c r="C9" s="29">
        <v>10.204081632653061</v>
      </c>
      <c r="D9" s="29">
        <v>89.795918367346943</v>
      </c>
      <c r="E9" s="29">
        <v>0</v>
      </c>
      <c r="F9" s="29">
        <v>0.05</v>
      </c>
      <c r="G9" s="29">
        <v>0.40833333333333333</v>
      </c>
      <c r="H9" s="29">
        <v>0.41666666666666669</v>
      </c>
      <c r="I9" s="29">
        <v>1</v>
      </c>
      <c r="J9" s="29">
        <v>0</v>
      </c>
      <c r="K9" s="29">
        <v>0</v>
      </c>
      <c r="L9" s="29">
        <v>4</v>
      </c>
      <c r="M9" s="29">
        <v>0</v>
      </c>
      <c r="N9" s="29" t="s">
        <v>33</v>
      </c>
      <c r="O9" s="29" t="s">
        <v>33</v>
      </c>
      <c r="P9" s="29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Worm 1</vt:lpstr>
      <vt:lpstr>Worm 2</vt:lpstr>
      <vt:lpstr>Worm 3</vt:lpstr>
      <vt:lpstr>Worm 4</vt:lpstr>
      <vt:lpstr>Worm 5</vt:lpstr>
      <vt:lpstr>Worm 6</vt:lpstr>
      <vt:lpstr>Worm 7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2024-12-06T01:25:00Z</dcterms:modified>
</cp:coreProperties>
</file>