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mushtaqhali/Documents/Career/Behavior Tracking - Excel + Prism Data Sheets/2025/2025-03-25 Ex364/"/>
    </mc:Choice>
  </mc:AlternateContent>
  <xr:revisionPtr revIDLastSave="0" documentId="13_ncr:1_{08CB1001-8F1B-314E-B6DF-B7AEE8911F3F}" xr6:coauthVersionLast="47" xr6:coauthVersionMax="47" xr10:uidLastSave="{00000000-0000-0000-0000-000000000000}"/>
  <bookViews>
    <workbookView xWindow="0" yWindow="500" windowWidth="28800" windowHeight="16380" activeTab="6" xr2:uid="{E8647115-4527-472B-9C5C-A7FAAB6ACF7F}"/>
  </bookViews>
  <sheets>
    <sheet name="Worm 1" sheetId="3" r:id="rId1"/>
    <sheet name="Worm 2" sheetId="19" r:id="rId2"/>
    <sheet name="Worm 3" sheetId="20" r:id="rId3"/>
    <sheet name="Worm 4" sheetId="21" r:id="rId4"/>
    <sheet name="Worm 5" sheetId="22" r:id="rId5"/>
    <sheet name="Worm 6" sheetId="23" r:id="rId6"/>
    <sheet name="Compiled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39" i="19" l="1"/>
  <c r="D36" i="19"/>
  <c r="D35" i="19"/>
  <c r="D34" i="19"/>
  <c r="D33" i="19"/>
  <c r="D32" i="19"/>
  <c r="D31" i="19"/>
  <c r="D30" i="19"/>
  <c r="D29" i="19"/>
  <c r="D28" i="19"/>
  <c r="D14" i="19"/>
  <c r="D15" i="19"/>
  <c r="D16" i="19"/>
  <c r="D17" i="19"/>
  <c r="D18" i="19"/>
  <c r="D19" i="19"/>
  <c r="D20" i="19"/>
  <c r="D21" i="19"/>
  <c r="D22" i="19"/>
  <c r="D23" i="19"/>
  <c r="D24" i="19"/>
  <c r="D25" i="19"/>
  <c r="D26" i="19"/>
  <c r="D27" i="19"/>
  <c r="L4" i="19"/>
  <c r="L5" i="19"/>
  <c r="L6" i="19"/>
  <c r="P4" i="19"/>
  <c r="AA8" i="23"/>
  <c r="AA8" i="21"/>
  <c r="AA11" i="20"/>
  <c r="D13" i="19"/>
  <c r="D12" i="19"/>
  <c r="AC8" i="23" l="1"/>
  <c r="Z8" i="23"/>
  <c r="Y8" i="23"/>
  <c r="U8" i="23"/>
  <c r="S8" i="23"/>
  <c r="P8" i="23"/>
  <c r="L8" i="23"/>
  <c r="H8" i="23"/>
  <c r="AD8" i="23" s="1"/>
  <c r="AF8" i="23" s="1"/>
  <c r="E8" i="23"/>
  <c r="D5" i="23"/>
  <c r="L4" i="23"/>
  <c r="AG8" i="23" s="1"/>
  <c r="D4" i="23"/>
  <c r="AC15" i="22"/>
  <c r="Z15" i="22"/>
  <c r="Y15" i="22"/>
  <c r="U15" i="22"/>
  <c r="S15" i="22"/>
  <c r="H15" i="22"/>
  <c r="AD15" i="22" s="1"/>
  <c r="AF15" i="22" s="1"/>
  <c r="E15" i="22"/>
  <c r="D12" i="22"/>
  <c r="D11" i="22"/>
  <c r="D10" i="22"/>
  <c r="D9" i="22"/>
  <c r="D8" i="22"/>
  <c r="L7" i="22"/>
  <c r="D7" i="22"/>
  <c r="L6" i="22"/>
  <c r="D6" i="22"/>
  <c r="L5" i="22"/>
  <c r="D5" i="22"/>
  <c r="P4" i="22"/>
  <c r="L4" i="22"/>
  <c r="D4" i="22"/>
  <c r="AC8" i="21"/>
  <c r="Z8" i="21"/>
  <c r="Y8" i="21"/>
  <c r="U8" i="21"/>
  <c r="S8" i="21"/>
  <c r="H8" i="21"/>
  <c r="AD8" i="21" s="1"/>
  <c r="AF8" i="21" s="1"/>
  <c r="E8" i="21"/>
  <c r="L8" i="21"/>
  <c r="D5" i="21"/>
  <c r="D8" i="21" s="1"/>
  <c r="P4" i="21"/>
  <c r="L4" i="21"/>
  <c r="D4" i="21"/>
  <c r="AC11" i="20"/>
  <c r="Z11" i="20"/>
  <c r="Y11" i="20"/>
  <c r="U11" i="20"/>
  <c r="S11" i="20"/>
  <c r="H11" i="20"/>
  <c r="AD11" i="20" s="1"/>
  <c r="AF11" i="20" s="1"/>
  <c r="E11" i="20"/>
  <c r="D8" i="20"/>
  <c r="D7" i="20"/>
  <c r="D6" i="20"/>
  <c r="D5" i="20"/>
  <c r="L4" i="20"/>
  <c r="AG11" i="20" s="1"/>
  <c r="D4" i="20"/>
  <c r="AC39" i="19"/>
  <c r="Z39" i="19"/>
  <c r="Y39" i="19"/>
  <c r="U39" i="19"/>
  <c r="S39" i="19"/>
  <c r="H39" i="19"/>
  <c r="AD39" i="19" s="1"/>
  <c r="AF39" i="19" s="1"/>
  <c r="E39" i="19"/>
  <c r="D11" i="19"/>
  <c r="D10" i="19"/>
  <c r="D9" i="19"/>
  <c r="D8" i="19"/>
  <c r="D7" i="19"/>
  <c r="D6" i="19"/>
  <c r="D5" i="19"/>
  <c r="D4" i="19"/>
  <c r="L4" i="3"/>
  <c r="AC11" i="3"/>
  <c r="D5" i="3"/>
  <c r="D6" i="3"/>
  <c r="D7" i="3"/>
  <c r="D8" i="3"/>
  <c r="D4" i="3"/>
  <c r="Z11" i="3"/>
  <c r="Y11" i="3"/>
  <c r="U11" i="3"/>
  <c r="S11" i="3"/>
  <c r="H11" i="3"/>
  <c r="AD11" i="3" s="1"/>
  <c r="AF11" i="3" s="1"/>
  <c r="E11" i="3"/>
  <c r="AB8" i="23" l="1"/>
  <c r="V8" i="23"/>
  <c r="W8" i="23" s="1"/>
  <c r="X8" i="23" s="1"/>
  <c r="D8" i="23"/>
  <c r="P15" i="22"/>
  <c r="AG15" i="22"/>
  <c r="D15" i="22"/>
  <c r="L15" i="22"/>
  <c r="AG8" i="21"/>
  <c r="P8" i="21"/>
  <c r="AB8" i="21" s="1"/>
  <c r="P11" i="20"/>
  <c r="L11" i="20"/>
  <c r="D11" i="20"/>
  <c r="AG39" i="19"/>
  <c r="D39" i="19"/>
  <c r="L39" i="19"/>
  <c r="P39" i="19"/>
  <c r="AG11" i="3"/>
  <c r="D11" i="3"/>
  <c r="L11" i="3"/>
  <c r="P11" i="3"/>
  <c r="V39" i="19" l="1"/>
  <c r="W39" i="19" s="1"/>
  <c r="X39" i="19" s="1"/>
  <c r="AB15" i="22"/>
  <c r="V15" i="22"/>
  <c r="W15" i="22" s="1"/>
  <c r="X15" i="22" s="1"/>
  <c r="V8" i="21"/>
  <c r="W8" i="21" s="1"/>
  <c r="X8" i="21" s="1"/>
  <c r="AB11" i="20"/>
  <c r="V11" i="20"/>
  <c r="W11" i="20" s="1"/>
  <c r="X11" i="20" s="1"/>
  <c r="AB39" i="19"/>
  <c r="AB11" i="3"/>
  <c r="V11" i="3"/>
  <c r="W11" i="3" s="1"/>
  <c r="X11" i="3" s="1"/>
</calcChain>
</file>

<file path=xl/sharedStrings.xml><?xml version="1.0" encoding="utf-8"?>
<sst xmlns="http://schemas.openxmlformats.org/spreadsheetml/2006/main" count="209" uniqueCount="27">
  <si>
    <t>Push</t>
  </si>
  <si>
    <t>Initial Frame</t>
  </si>
  <si>
    <t>Final Frame</t>
  </si>
  <si>
    <t>Total Frames</t>
  </si>
  <si>
    <t>Puncture</t>
  </si>
  <si>
    <t>Frame Number</t>
  </si>
  <si>
    <t>Instances</t>
  </si>
  <si>
    <t>Partially inside skin</t>
  </si>
  <si>
    <t>Completed</t>
  </si>
  <si>
    <t>Frames</t>
  </si>
  <si>
    <t>Time to first puncture</t>
  </si>
  <si>
    <t>Total number of attempts</t>
  </si>
  <si>
    <t>Number of aborted attempts</t>
  </si>
  <si>
    <t>Worm ID</t>
  </si>
  <si>
    <t>Total Frames
(placement on skin to penetration or end)</t>
  </si>
  <si>
    <t>% of frames on skin 
spent pushing or puncturing</t>
  </si>
  <si>
    <t>% of frames on skin 
spent crawling</t>
  </si>
  <si>
    <t>% of aborted attempts</t>
  </si>
  <si>
    <t>Visible Frames 
on top of skin</t>
  </si>
  <si>
    <t>Bout count</t>
  </si>
  <si>
    <t>Not visible/Stuck in crevice</t>
  </si>
  <si>
    <t>Time to first push</t>
  </si>
  <si>
    <t>Burrowing time</t>
  </si>
  <si>
    <t>Time to penetration</t>
  </si>
  <si>
    <t>% time spent burrowing</t>
  </si>
  <si>
    <t>%time spent burrowing</t>
  </si>
  <si>
    <t>Time spent burrowing before 
aborted attempt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</si>
</sst>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8E297"/>
        <bgColor indexed="64"/>
      </patternFill>
    </fill>
    <fill>
      <patternFill patternType="solid">
        <fgColor rgb="FFFFD57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D5FC79"/>
        <bgColor indexed="64"/>
      </patternFill>
    </fill>
    <fill>
      <patternFill patternType="solid">
        <fgColor rgb="FF009193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2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2" fontId="2" fillId="0" borderId="0" xfId="0" applyNumberFormat="1" applyFont="1" applyAlignment="1">
      <alignment horizontal="center" vertical="center" wrapText="1"/>
    </xf>
    <xf numFmtId="0" fontId="3" fillId="0" borderId="0" xfId="0" applyFont="1"/>
    <xf numFmtId="2" fontId="3" fillId="0" borderId="0" xfId="0" applyNumberFormat="1" applyFont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5" xfId="0" applyFont="1" applyBorder="1" applyAlignment="1">
      <alignment horizont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/>
    <xf numFmtId="2" fontId="2" fillId="0" borderId="0" xfId="0" applyNumberFormat="1" applyFont="1"/>
    <xf numFmtId="2" fontId="0" fillId="0" borderId="0" xfId="0" applyNumberFormat="1"/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193"/>
      <color rgb="FFD5FC79"/>
      <color rgb="FFFFD579"/>
      <color rgb="FF9437FF"/>
      <color rgb="FF941651"/>
      <color rgb="FF0096FF"/>
      <color rgb="FF73FEFF"/>
      <color rgb="FF7A81FF"/>
      <color rgb="FFC8E2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B172F-410A-7F4D-B253-47801CB0567E}">
  <dimension ref="B2:AG11"/>
  <sheetViews>
    <sheetView topLeftCell="P1" zoomScale="50" workbookViewId="0">
      <selection activeCell="W11" sqref="W11:AG11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4.164062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26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5</v>
      </c>
      <c r="C4" s="5">
        <v>5</v>
      </c>
      <c r="D4" s="5">
        <f>(C4-B4)+1</f>
        <v>1</v>
      </c>
      <c r="E4" s="8">
        <v>1</v>
      </c>
      <c r="G4" s="7">
        <v>42</v>
      </c>
      <c r="H4" s="8">
        <v>1</v>
      </c>
      <c r="J4" s="7">
        <v>43</v>
      </c>
      <c r="K4" s="5">
        <v>307</v>
      </c>
      <c r="L4" s="8">
        <f>(K4-J4)+1</f>
        <v>265</v>
      </c>
      <c r="N4" s="7"/>
      <c r="P4" s="8"/>
      <c r="R4" s="7">
        <v>308</v>
      </c>
      <c r="S4" s="8">
        <v>1</v>
      </c>
      <c r="U4" s="5">
        <v>308</v>
      </c>
    </row>
    <row r="5" spans="2:33" x14ac:dyDescent="0.3">
      <c r="B5" s="7">
        <v>21</v>
      </c>
      <c r="C5" s="5">
        <v>21</v>
      </c>
      <c r="D5" s="5">
        <f t="shared" ref="D5:D8" si="0">(C5-B5)+1</f>
        <v>1</v>
      </c>
      <c r="E5" s="8">
        <v>1</v>
      </c>
      <c r="G5" s="7"/>
      <c r="H5" s="8"/>
      <c r="J5" s="7"/>
      <c r="L5" s="8"/>
      <c r="N5" s="7"/>
      <c r="P5" s="8"/>
      <c r="R5" s="7"/>
      <c r="S5" s="8"/>
    </row>
    <row r="6" spans="2:33" x14ac:dyDescent="0.3">
      <c r="B6" s="7">
        <v>27</v>
      </c>
      <c r="C6" s="5">
        <v>27</v>
      </c>
      <c r="D6" s="5">
        <f t="shared" si="0"/>
        <v>1</v>
      </c>
      <c r="E6" s="8">
        <v>1</v>
      </c>
      <c r="G6" s="7"/>
      <c r="H6" s="8"/>
      <c r="J6" s="7"/>
      <c r="L6" s="8"/>
      <c r="N6" s="7"/>
      <c r="P6" s="8"/>
      <c r="R6" s="7"/>
      <c r="S6" s="8"/>
    </row>
    <row r="7" spans="2:33" x14ac:dyDescent="0.3">
      <c r="B7" s="7">
        <v>31</v>
      </c>
      <c r="C7" s="5">
        <v>32</v>
      </c>
      <c r="D7" s="5">
        <f t="shared" si="0"/>
        <v>2</v>
      </c>
      <c r="E7" s="8">
        <v>1</v>
      </c>
      <c r="G7" s="7"/>
      <c r="H7" s="8"/>
      <c r="J7" s="7"/>
      <c r="L7" s="8"/>
      <c r="N7" s="7"/>
      <c r="P7" s="8"/>
      <c r="R7" s="7"/>
      <c r="S7" s="8"/>
    </row>
    <row r="8" spans="2:33" x14ac:dyDescent="0.3">
      <c r="B8" s="7">
        <v>39</v>
      </c>
      <c r="C8" s="5">
        <v>40</v>
      </c>
      <c r="D8" s="5">
        <f t="shared" si="0"/>
        <v>2</v>
      </c>
      <c r="E8" s="8">
        <v>1</v>
      </c>
      <c r="G8" s="7"/>
      <c r="H8" s="8"/>
      <c r="J8" s="7"/>
      <c r="L8" s="8"/>
      <c r="N8" s="7"/>
      <c r="P8" s="8"/>
      <c r="R8" s="7"/>
      <c r="S8" s="8"/>
    </row>
    <row r="9" spans="2:33" x14ac:dyDescent="0.3">
      <c r="B9" s="9"/>
      <c r="C9" s="10"/>
      <c r="D9" s="10"/>
      <c r="E9" s="11"/>
      <c r="G9" s="9"/>
      <c r="H9" s="11"/>
      <c r="J9" s="9"/>
      <c r="K9" s="10"/>
      <c r="L9" s="11"/>
      <c r="N9" s="9"/>
      <c r="O9" s="10"/>
      <c r="P9" s="11"/>
      <c r="R9" s="9"/>
      <c r="S9" s="11"/>
    </row>
    <row r="11" spans="2:33" x14ac:dyDescent="0.3">
      <c r="D11" s="5">
        <f>SUM(D4:D9)</f>
        <v>7</v>
      </c>
      <c r="E11" s="5">
        <f>SUM(E4:E9)</f>
        <v>5</v>
      </c>
      <c r="H11" s="5">
        <f>SUM(H4:H9)</f>
        <v>1</v>
      </c>
      <c r="L11" s="5">
        <f>SUM(L4:L9)</f>
        <v>265</v>
      </c>
      <c r="P11" s="5">
        <f>SUM(P4:P9)</f>
        <v>0</v>
      </c>
      <c r="S11" s="5">
        <f>SUM(S4:S9)</f>
        <v>1</v>
      </c>
      <c r="U11" s="5">
        <f>SUM(U4:U9)</f>
        <v>308</v>
      </c>
      <c r="V11" s="5">
        <f>U11-(L11+P11+S11)</f>
        <v>42</v>
      </c>
      <c r="W11" s="6">
        <f>((D11+H11)/V11)*100</f>
        <v>19.047619047619047</v>
      </c>
      <c r="X11" s="6">
        <f>100-W11</f>
        <v>80.952380952380949</v>
      </c>
      <c r="Y11" s="6">
        <f>B4/120</f>
        <v>4.1666666666666664E-2</v>
      </c>
      <c r="Z11" s="6">
        <f>G4/120</f>
        <v>0.35</v>
      </c>
      <c r="AB11" s="6">
        <f>((L11+2)/(U11-P11))*100</f>
        <v>86.688311688311686</v>
      </c>
      <c r="AC11" s="6">
        <f>R4/120</f>
        <v>2.5666666666666669</v>
      </c>
      <c r="AD11" s="6">
        <f>H11</f>
        <v>1</v>
      </c>
      <c r="AE11" s="6"/>
      <c r="AF11" s="6">
        <f>(AE11/AD11)*100</f>
        <v>0</v>
      </c>
      <c r="AG11" s="6">
        <f>AVERAGE((L4+1),(L5+1),(L6+1),(L7+1))/120</f>
        <v>0.56041666666666667</v>
      </c>
    </row>
  </sheetData>
  <mergeCells count="5">
    <mergeCell ref="R2:S2"/>
    <mergeCell ref="B2:E2"/>
    <mergeCell ref="G2:H2"/>
    <mergeCell ref="J2:L2"/>
    <mergeCell ref="N2:P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1278A-4A7C-0543-B9C5-BA9F9DFB7644}">
  <dimension ref="B2:AG39"/>
  <sheetViews>
    <sheetView topLeftCell="O1" zoomScale="50" workbookViewId="0">
      <selection activeCell="W39" sqref="W39:AG39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5.164062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26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3</v>
      </c>
      <c r="C4" s="5">
        <v>3</v>
      </c>
      <c r="D4" s="5">
        <f>(C4-B4)+1</f>
        <v>1</v>
      </c>
      <c r="E4" s="8">
        <v>1</v>
      </c>
      <c r="G4" s="7">
        <v>155</v>
      </c>
      <c r="H4" s="8">
        <v>1</v>
      </c>
      <c r="J4" s="7">
        <v>156</v>
      </c>
      <c r="K4" s="5">
        <v>185</v>
      </c>
      <c r="L4" s="8">
        <f>(K4-J4)+1</f>
        <v>30</v>
      </c>
      <c r="N4" s="7">
        <v>186</v>
      </c>
      <c r="O4" s="5">
        <v>190</v>
      </c>
      <c r="P4" s="8">
        <f>(O4-N4)+1</f>
        <v>5</v>
      </c>
      <c r="R4" s="7">
        <v>436</v>
      </c>
      <c r="S4" s="8">
        <v>1</v>
      </c>
      <c r="U4" s="5">
        <v>436</v>
      </c>
    </row>
    <row r="5" spans="2:33" x14ac:dyDescent="0.3">
      <c r="B5" s="7">
        <v>8</v>
      </c>
      <c r="C5" s="5">
        <v>8</v>
      </c>
      <c r="D5" s="5">
        <f t="shared" ref="D5:D22" si="0">(C5-B5)+1</f>
        <v>1</v>
      </c>
      <c r="E5" s="8">
        <v>1</v>
      </c>
      <c r="G5" s="7">
        <v>270</v>
      </c>
      <c r="H5" s="8">
        <v>1</v>
      </c>
      <c r="J5" s="7">
        <v>271</v>
      </c>
      <c r="K5" s="5">
        <v>304</v>
      </c>
      <c r="L5" s="8">
        <f t="shared" ref="L5:L6" si="1">(K5-J5)+1</f>
        <v>34</v>
      </c>
      <c r="N5" s="7"/>
      <c r="P5" s="8"/>
      <c r="R5" s="7"/>
      <c r="S5" s="8"/>
    </row>
    <row r="6" spans="2:33" x14ac:dyDescent="0.3">
      <c r="B6" s="7">
        <v>17</v>
      </c>
      <c r="C6" s="5">
        <v>17</v>
      </c>
      <c r="D6" s="5">
        <f t="shared" si="0"/>
        <v>1</v>
      </c>
      <c r="E6" s="8">
        <v>1</v>
      </c>
      <c r="G6" s="7">
        <v>408</v>
      </c>
      <c r="H6" s="8">
        <v>1</v>
      </c>
      <c r="J6" s="7">
        <v>409</v>
      </c>
      <c r="K6" s="5">
        <v>435</v>
      </c>
      <c r="L6" s="8">
        <f t="shared" si="1"/>
        <v>27</v>
      </c>
      <c r="N6" s="7"/>
      <c r="P6" s="8"/>
      <c r="R6" s="7"/>
      <c r="S6" s="8"/>
    </row>
    <row r="7" spans="2:33" x14ac:dyDescent="0.3">
      <c r="B7" s="7">
        <v>22</v>
      </c>
      <c r="C7" s="5">
        <v>24</v>
      </c>
      <c r="D7" s="5">
        <f t="shared" si="0"/>
        <v>3</v>
      </c>
      <c r="E7" s="8">
        <v>1</v>
      </c>
      <c r="G7" s="7"/>
      <c r="H7" s="8"/>
      <c r="J7" s="7"/>
      <c r="L7" s="8"/>
      <c r="N7" s="7"/>
      <c r="P7" s="8"/>
      <c r="R7" s="7"/>
      <c r="S7" s="8"/>
    </row>
    <row r="8" spans="2:33" x14ac:dyDescent="0.3">
      <c r="B8" s="7">
        <v>28</v>
      </c>
      <c r="C8" s="5">
        <v>28</v>
      </c>
      <c r="D8" s="5">
        <f t="shared" si="0"/>
        <v>1</v>
      </c>
      <c r="E8" s="8">
        <v>1</v>
      </c>
      <c r="G8" s="7"/>
      <c r="H8" s="8"/>
      <c r="J8" s="7"/>
      <c r="L8" s="8"/>
      <c r="N8" s="7"/>
      <c r="P8" s="8"/>
      <c r="R8" s="7"/>
      <c r="S8" s="8"/>
    </row>
    <row r="9" spans="2:33" x14ac:dyDescent="0.3">
      <c r="B9" s="7">
        <v>32</v>
      </c>
      <c r="C9" s="5">
        <v>38</v>
      </c>
      <c r="D9" s="5">
        <f t="shared" si="0"/>
        <v>7</v>
      </c>
      <c r="E9" s="8">
        <v>1</v>
      </c>
      <c r="G9" s="7"/>
      <c r="H9" s="8"/>
      <c r="J9" s="7"/>
      <c r="L9" s="8"/>
      <c r="N9" s="7"/>
      <c r="P9" s="8"/>
      <c r="R9" s="7"/>
      <c r="S9" s="8"/>
    </row>
    <row r="10" spans="2:33" x14ac:dyDescent="0.3">
      <c r="B10" s="7">
        <v>43</v>
      </c>
      <c r="C10" s="5">
        <v>49</v>
      </c>
      <c r="D10" s="5">
        <f t="shared" si="0"/>
        <v>7</v>
      </c>
      <c r="E10" s="8">
        <v>1</v>
      </c>
      <c r="G10" s="7"/>
      <c r="H10" s="8"/>
      <c r="J10" s="7"/>
      <c r="L10" s="8"/>
      <c r="N10" s="7"/>
      <c r="P10" s="8"/>
      <c r="R10" s="7"/>
      <c r="S10" s="8"/>
    </row>
    <row r="11" spans="2:33" x14ac:dyDescent="0.3">
      <c r="B11" s="7">
        <v>51</v>
      </c>
      <c r="C11" s="5">
        <v>63</v>
      </c>
      <c r="D11" s="5">
        <f t="shared" si="0"/>
        <v>13</v>
      </c>
      <c r="E11" s="8">
        <v>1</v>
      </c>
      <c r="G11" s="7"/>
      <c r="H11" s="8"/>
      <c r="J11" s="7"/>
      <c r="L11" s="8"/>
      <c r="N11" s="7"/>
      <c r="P11" s="8"/>
      <c r="R11" s="7"/>
      <c r="S11" s="8"/>
    </row>
    <row r="12" spans="2:33" x14ac:dyDescent="0.3">
      <c r="B12" s="7">
        <v>67</v>
      </c>
      <c r="C12" s="5">
        <v>68</v>
      </c>
      <c r="D12" s="5">
        <f t="shared" si="0"/>
        <v>2</v>
      </c>
      <c r="E12" s="8">
        <v>1</v>
      </c>
      <c r="G12" s="7"/>
      <c r="H12" s="8"/>
      <c r="J12" s="7"/>
      <c r="L12" s="8"/>
      <c r="N12" s="7"/>
      <c r="P12" s="8"/>
      <c r="R12" s="7"/>
      <c r="S12" s="8"/>
    </row>
    <row r="13" spans="2:33" x14ac:dyDescent="0.3">
      <c r="B13" s="7">
        <v>112</v>
      </c>
      <c r="C13" s="5">
        <v>112</v>
      </c>
      <c r="D13" s="5">
        <f t="shared" si="0"/>
        <v>1</v>
      </c>
      <c r="E13" s="8">
        <v>1</v>
      </c>
      <c r="G13" s="7"/>
      <c r="H13" s="8"/>
      <c r="J13" s="7"/>
      <c r="L13" s="8"/>
      <c r="N13" s="7"/>
      <c r="P13" s="8"/>
      <c r="R13" s="7"/>
      <c r="S13" s="8"/>
    </row>
    <row r="14" spans="2:33" x14ac:dyDescent="0.3">
      <c r="B14" s="7">
        <v>120</v>
      </c>
      <c r="C14" s="5">
        <v>120</v>
      </c>
      <c r="D14" s="5">
        <f t="shared" si="0"/>
        <v>1</v>
      </c>
      <c r="E14" s="8">
        <v>1</v>
      </c>
      <c r="G14" s="7"/>
      <c r="H14" s="8"/>
      <c r="J14" s="7"/>
      <c r="L14" s="8"/>
      <c r="N14" s="7"/>
      <c r="P14" s="8"/>
      <c r="R14" s="7"/>
      <c r="S14" s="8"/>
    </row>
    <row r="15" spans="2:33" x14ac:dyDescent="0.3">
      <c r="B15" s="7">
        <v>134</v>
      </c>
      <c r="C15" s="5">
        <v>142</v>
      </c>
      <c r="D15" s="5">
        <f t="shared" si="0"/>
        <v>9</v>
      </c>
      <c r="E15" s="8">
        <v>1</v>
      </c>
      <c r="G15" s="7"/>
      <c r="H15" s="8"/>
      <c r="J15" s="7"/>
      <c r="L15" s="8"/>
      <c r="N15" s="7"/>
      <c r="P15" s="8"/>
      <c r="R15" s="7"/>
      <c r="S15" s="8"/>
    </row>
    <row r="16" spans="2:33" x14ac:dyDescent="0.3">
      <c r="B16" s="7">
        <v>144</v>
      </c>
      <c r="C16" s="5">
        <v>147</v>
      </c>
      <c r="D16" s="5">
        <f t="shared" si="0"/>
        <v>4</v>
      </c>
      <c r="E16" s="8">
        <v>1</v>
      </c>
      <c r="G16" s="7"/>
      <c r="H16" s="8"/>
      <c r="J16" s="7"/>
      <c r="L16" s="8"/>
      <c r="N16" s="7"/>
      <c r="P16" s="8"/>
      <c r="R16" s="7"/>
      <c r="S16" s="8"/>
    </row>
    <row r="17" spans="2:19" x14ac:dyDescent="0.3">
      <c r="B17" s="7">
        <v>150</v>
      </c>
      <c r="C17" s="5">
        <v>154</v>
      </c>
      <c r="D17" s="5">
        <f t="shared" si="0"/>
        <v>5</v>
      </c>
      <c r="E17" s="8">
        <v>1</v>
      </c>
      <c r="G17" s="7"/>
      <c r="H17" s="8"/>
      <c r="J17" s="7"/>
      <c r="L17" s="8"/>
      <c r="N17" s="7"/>
      <c r="P17" s="8"/>
      <c r="R17" s="7"/>
      <c r="S17" s="8"/>
    </row>
    <row r="18" spans="2:19" x14ac:dyDescent="0.3">
      <c r="B18" s="7">
        <v>203</v>
      </c>
      <c r="C18" s="5">
        <v>204</v>
      </c>
      <c r="D18" s="5">
        <f t="shared" si="0"/>
        <v>2</v>
      </c>
      <c r="E18" s="8">
        <v>1</v>
      </c>
      <c r="G18" s="7"/>
      <c r="H18" s="8"/>
      <c r="J18" s="7"/>
      <c r="L18" s="8"/>
      <c r="N18" s="7"/>
      <c r="P18" s="8"/>
      <c r="R18" s="7"/>
      <c r="S18" s="8"/>
    </row>
    <row r="19" spans="2:19" x14ac:dyDescent="0.3">
      <c r="B19" s="7">
        <v>207</v>
      </c>
      <c r="C19" s="5">
        <v>207</v>
      </c>
      <c r="D19" s="5">
        <f t="shared" si="0"/>
        <v>1</v>
      </c>
      <c r="E19" s="8">
        <v>1</v>
      </c>
      <c r="G19" s="7"/>
      <c r="H19" s="8"/>
      <c r="J19" s="7"/>
      <c r="L19" s="8"/>
      <c r="N19" s="7"/>
      <c r="P19" s="8"/>
      <c r="R19" s="7"/>
      <c r="S19" s="8"/>
    </row>
    <row r="20" spans="2:19" x14ac:dyDescent="0.3">
      <c r="B20" s="7">
        <v>231</v>
      </c>
      <c r="C20" s="5">
        <v>231</v>
      </c>
      <c r="D20" s="5">
        <f t="shared" si="0"/>
        <v>1</v>
      </c>
      <c r="E20" s="8">
        <v>1</v>
      </c>
      <c r="G20" s="7"/>
      <c r="H20" s="8"/>
      <c r="J20" s="7"/>
      <c r="L20" s="8"/>
      <c r="N20" s="7"/>
      <c r="P20" s="8"/>
      <c r="R20" s="7"/>
      <c r="S20" s="8"/>
    </row>
    <row r="21" spans="2:19" x14ac:dyDescent="0.3">
      <c r="B21" s="7">
        <v>236</v>
      </c>
      <c r="C21" s="5">
        <v>236</v>
      </c>
      <c r="D21" s="5">
        <f t="shared" si="0"/>
        <v>1</v>
      </c>
      <c r="E21" s="8">
        <v>1</v>
      </c>
      <c r="G21" s="7"/>
      <c r="H21" s="8"/>
      <c r="J21" s="7"/>
      <c r="L21" s="8"/>
      <c r="N21" s="7"/>
      <c r="P21" s="8"/>
      <c r="R21" s="7"/>
      <c r="S21" s="8"/>
    </row>
    <row r="22" spans="2:19" x14ac:dyDescent="0.3">
      <c r="B22" s="7">
        <v>250</v>
      </c>
      <c r="C22" s="5">
        <v>250</v>
      </c>
      <c r="D22" s="5">
        <f t="shared" si="0"/>
        <v>1</v>
      </c>
      <c r="E22" s="8">
        <v>1</v>
      </c>
      <c r="G22" s="7"/>
      <c r="H22" s="8"/>
      <c r="J22" s="7"/>
      <c r="L22" s="8"/>
      <c r="N22" s="7"/>
      <c r="P22" s="8"/>
      <c r="R22" s="7"/>
      <c r="S22" s="8"/>
    </row>
    <row r="23" spans="2:19" x14ac:dyDescent="0.3">
      <c r="B23" s="7">
        <v>252</v>
      </c>
      <c r="C23" s="5">
        <v>252</v>
      </c>
      <c r="D23" s="5">
        <f t="shared" ref="D23:D27" si="2">(C23-B23)+1</f>
        <v>1</v>
      </c>
      <c r="E23" s="8">
        <v>1</v>
      </c>
      <c r="G23" s="7"/>
      <c r="H23" s="8"/>
      <c r="J23" s="7"/>
      <c r="L23" s="8"/>
      <c r="N23" s="7"/>
      <c r="P23" s="8"/>
      <c r="R23" s="7"/>
      <c r="S23" s="8"/>
    </row>
    <row r="24" spans="2:19" x14ac:dyDescent="0.3">
      <c r="B24" s="7">
        <v>255</v>
      </c>
      <c r="C24" s="5">
        <v>255</v>
      </c>
      <c r="D24" s="5">
        <f t="shared" si="2"/>
        <v>1</v>
      </c>
      <c r="E24" s="8">
        <v>1</v>
      </c>
      <c r="G24" s="7"/>
      <c r="H24" s="8"/>
      <c r="J24" s="7"/>
      <c r="L24" s="8"/>
      <c r="N24" s="7"/>
      <c r="P24" s="8"/>
      <c r="R24" s="7"/>
      <c r="S24" s="8"/>
    </row>
    <row r="25" spans="2:19" x14ac:dyDescent="0.3">
      <c r="B25" s="7">
        <v>308</v>
      </c>
      <c r="C25" s="5">
        <v>311</v>
      </c>
      <c r="D25" s="5">
        <f t="shared" si="2"/>
        <v>4</v>
      </c>
      <c r="E25" s="8">
        <v>1</v>
      </c>
      <c r="G25" s="7"/>
      <c r="H25" s="8"/>
      <c r="J25" s="7"/>
      <c r="L25" s="8"/>
      <c r="N25" s="7"/>
      <c r="P25" s="8"/>
      <c r="R25" s="7"/>
      <c r="S25" s="8"/>
    </row>
    <row r="26" spans="2:19" x14ac:dyDescent="0.3">
      <c r="B26" s="7">
        <v>315</v>
      </c>
      <c r="C26" s="5">
        <v>316</v>
      </c>
      <c r="D26" s="5">
        <f t="shared" si="2"/>
        <v>2</v>
      </c>
      <c r="E26" s="8">
        <v>1</v>
      </c>
      <c r="G26" s="7"/>
      <c r="H26" s="8"/>
      <c r="J26" s="7"/>
      <c r="L26" s="8"/>
      <c r="N26" s="7"/>
      <c r="P26" s="8"/>
      <c r="R26" s="7"/>
      <c r="S26" s="8"/>
    </row>
    <row r="27" spans="2:19" x14ac:dyDescent="0.3">
      <c r="B27" s="7">
        <v>332</v>
      </c>
      <c r="C27" s="5">
        <v>332</v>
      </c>
      <c r="D27" s="5">
        <f t="shared" si="2"/>
        <v>1</v>
      </c>
      <c r="E27" s="8">
        <v>1</v>
      </c>
      <c r="G27" s="7"/>
      <c r="H27" s="8"/>
      <c r="J27" s="7"/>
      <c r="L27" s="8"/>
      <c r="N27" s="7"/>
      <c r="P27" s="8"/>
      <c r="R27" s="7"/>
      <c r="S27" s="8"/>
    </row>
    <row r="28" spans="2:19" x14ac:dyDescent="0.3">
      <c r="B28" s="7">
        <v>335</v>
      </c>
      <c r="C28" s="5">
        <v>337</v>
      </c>
      <c r="D28" s="5">
        <f t="shared" ref="D28:D36" si="3">(C28-B28)+1</f>
        <v>3</v>
      </c>
      <c r="E28" s="8">
        <v>1</v>
      </c>
      <c r="G28" s="7"/>
      <c r="H28" s="8"/>
      <c r="J28" s="7"/>
      <c r="L28" s="8"/>
      <c r="N28" s="7"/>
      <c r="P28" s="8"/>
      <c r="R28" s="7"/>
      <c r="S28" s="8"/>
    </row>
    <row r="29" spans="2:19" x14ac:dyDescent="0.3">
      <c r="B29" s="7">
        <v>341</v>
      </c>
      <c r="C29" s="5">
        <v>341</v>
      </c>
      <c r="D29" s="5">
        <f t="shared" si="3"/>
        <v>1</v>
      </c>
      <c r="E29" s="8">
        <v>1</v>
      </c>
      <c r="G29" s="7"/>
      <c r="H29" s="8"/>
      <c r="J29" s="7"/>
      <c r="L29" s="8"/>
      <c r="N29" s="7"/>
      <c r="P29" s="8"/>
      <c r="R29" s="7"/>
      <c r="S29" s="8"/>
    </row>
    <row r="30" spans="2:19" x14ac:dyDescent="0.3">
      <c r="B30" s="7">
        <v>343</v>
      </c>
      <c r="C30" s="5">
        <v>346</v>
      </c>
      <c r="D30" s="5">
        <f t="shared" si="3"/>
        <v>4</v>
      </c>
      <c r="E30" s="8">
        <v>1</v>
      </c>
      <c r="G30" s="7"/>
      <c r="H30" s="8"/>
      <c r="J30" s="7"/>
      <c r="L30" s="8"/>
      <c r="N30" s="7"/>
      <c r="P30" s="8"/>
      <c r="R30" s="7"/>
      <c r="S30" s="8"/>
    </row>
    <row r="31" spans="2:19" x14ac:dyDescent="0.3">
      <c r="B31" s="7">
        <v>348</v>
      </c>
      <c r="C31" s="5">
        <v>349</v>
      </c>
      <c r="D31" s="5">
        <f t="shared" si="3"/>
        <v>2</v>
      </c>
      <c r="E31" s="8">
        <v>1</v>
      </c>
      <c r="G31" s="7"/>
      <c r="H31" s="8"/>
      <c r="J31" s="7"/>
      <c r="L31" s="8"/>
      <c r="N31" s="7"/>
      <c r="P31" s="8"/>
      <c r="R31" s="7"/>
      <c r="S31" s="8"/>
    </row>
    <row r="32" spans="2:19" x14ac:dyDescent="0.3">
      <c r="B32" s="7">
        <v>365</v>
      </c>
      <c r="C32" s="5">
        <v>367</v>
      </c>
      <c r="D32" s="5">
        <f t="shared" si="3"/>
        <v>3</v>
      </c>
      <c r="E32" s="8">
        <v>1</v>
      </c>
      <c r="G32" s="7"/>
      <c r="H32" s="8"/>
      <c r="J32" s="7"/>
      <c r="L32" s="8"/>
      <c r="N32" s="7"/>
      <c r="P32" s="8"/>
      <c r="R32" s="7"/>
      <c r="S32" s="8"/>
    </row>
    <row r="33" spans="2:33" x14ac:dyDescent="0.3">
      <c r="B33" s="7">
        <v>370</v>
      </c>
      <c r="C33" s="5">
        <v>370</v>
      </c>
      <c r="D33" s="5">
        <f t="shared" si="3"/>
        <v>1</v>
      </c>
      <c r="E33" s="8">
        <v>1</v>
      </c>
      <c r="G33" s="7"/>
      <c r="H33" s="8"/>
      <c r="J33" s="7"/>
      <c r="L33" s="8"/>
      <c r="N33" s="7"/>
      <c r="P33" s="8"/>
      <c r="R33" s="7"/>
      <c r="S33" s="8"/>
    </row>
    <row r="34" spans="2:33" x14ac:dyDescent="0.3">
      <c r="B34" s="7">
        <v>372</v>
      </c>
      <c r="C34" s="5">
        <v>372</v>
      </c>
      <c r="D34" s="5">
        <f t="shared" si="3"/>
        <v>1</v>
      </c>
      <c r="E34" s="8">
        <v>1</v>
      </c>
      <c r="G34" s="7"/>
      <c r="H34" s="8"/>
      <c r="J34" s="7"/>
      <c r="L34" s="8"/>
      <c r="N34" s="7"/>
      <c r="P34" s="8"/>
      <c r="R34" s="7"/>
      <c r="S34" s="8"/>
    </row>
    <row r="35" spans="2:33" x14ac:dyDescent="0.3">
      <c r="B35" s="7">
        <v>393</v>
      </c>
      <c r="C35" s="5">
        <v>395</v>
      </c>
      <c r="D35" s="5">
        <f t="shared" si="3"/>
        <v>3</v>
      </c>
      <c r="E35" s="8">
        <v>1</v>
      </c>
      <c r="G35" s="7"/>
      <c r="H35" s="8"/>
      <c r="J35" s="7"/>
      <c r="L35" s="8"/>
      <c r="N35" s="7"/>
      <c r="P35" s="8"/>
      <c r="R35" s="7"/>
      <c r="S35" s="8"/>
    </row>
    <row r="36" spans="2:33" x14ac:dyDescent="0.3">
      <c r="B36" s="7">
        <v>401</v>
      </c>
      <c r="C36" s="5">
        <v>405</v>
      </c>
      <c r="D36" s="5">
        <f t="shared" si="3"/>
        <v>5</v>
      </c>
      <c r="E36" s="8">
        <v>1</v>
      </c>
      <c r="G36" s="7"/>
      <c r="H36" s="8"/>
      <c r="J36" s="7"/>
      <c r="L36" s="8"/>
      <c r="N36" s="7"/>
      <c r="P36" s="8"/>
      <c r="R36" s="7"/>
      <c r="S36" s="8"/>
    </row>
    <row r="37" spans="2:33" x14ac:dyDescent="0.3">
      <c r="B37" s="9"/>
      <c r="C37" s="10"/>
      <c r="D37" s="10"/>
      <c r="E37" s="11"/>
      <c r="G37" s="9"/>
      <c r="H37" s="11"/>
      <c r="J37" s="9"/>
      <c r="K37" s="10"/>
      <c r="L37" s="11"/>
      <c r="N37" s="9"/>
      <c r="O37" s="10"/>
      <c r="P37" s="11"/>
      <c r="R37" s="9"/>
      <c r="S37" s="11"/>
    </row>
    <row r="39" spans="2:33" x14ac:dyDescent="0.3">
      <c r="D39" s="5">
        <f>SUM(D4:D37)</f>
        <v>94</v>
      </c>
      <c r="E39" s="5">
        <f>SUM(E4:E37)</f>
        <v>33</v>
      </c>
      <c r="H39" s="5">
        <f>SUM(H4:H37)</f>
        <v>3</v>
      </c>
      <c r="L39" s="5">
        <f>SUM(L4:L37)</f>
        <v>91</v>
      </c>
      <c r="P39" s="5">
        <f>SUM(P4:P37)</f>
        <v>5</v>
      </c>
      <c r="S39" s="5">
        <f>SUM(S4:S37)</f>
        <v>1</v>
      </c>
      <c r="U39" s="5">
        <f>SUM(U4:U37)</f>
        <v>436</v>
      </c>
      <c r="V39" s="5">
        <f>U39-(L39+P39+S39)</f>
        <v>339</v>
      </c>
      <c r="W39" s="6">
        <f>((D39+H39)/V39)*100</f>
        <v>28.613569321533923</v>
      </c>
      <c r="X39" s="6">
        <f>100-W39</f>
        <v>71.38643067846607</v>
      </c>
      <c r="Y39" s="6">
        <f>B4/120</f>
        <v>2.5000000000000001E-2</v>
      </c>
      <c r="Z39" s="6">
        <f>G4/120</f>
        <v>1.2916666666666667</v>
      </c>
      <c r="AA39" s="6">
        <f>(L6+2)/120</f>
        <v>0.24166666666666667</v>
      </c>
      <c r="AB39" s="6">
        <f>((L39+2)/(U39-P39))*100</f>
        <v>21.57772621809745</v>
      </c>
      <c r="AC39" s="6">
        <f>R4/120</f>
        <v>3.6333333333333333</v>
      </c>
      <c r="AD39" s="6">
        <f>H39</f>
        <v>3</v>
      </c>
      <c r="AE39" s="6"/>
      <c r="AF39" s="6">
        <f>(AE39/AD39)*100</f>
        <v>0</v>
      </c>
      <c r="AG39" s="6">
        <f>AVERAGE((L4+1),(L5+1),(L6+1),(L7+1))/120</f>
        <v>0.19791666666666666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4F69D6-E9B0-DE4D-8FC5-9C58178E0F6E}">
  <dimension ref="B2:AG11"/>
  <sheetViews>
    <sheetView topLeftCell="P11" zoomScale="84" workbookViewId="0">
      <selection activeCell="W11" sqref="W11:AG11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3.8320312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26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8</v>
      </c>
      <c r="C4" s="5">
        <v>9</v>
      </c>
      <c r="D4" s="5">
        <f>(C4-B4)+1</f>
        <v>2</v>
      </c>
      <c r="E4" s="8">
        <v>1</v>
      </c>
      <c r="G4" s="7">
        <v>39</v>
      </c>
      <c r="H4" s="8">
        <v>1</v>
      </c>
      <c r="J4" s="7">
        <v>40</v>
      </c>
      <c r="K4" s="5">
        <v>122</v>
      </c>
      <c r="L4" s="8">
        <f>(K4-J4)+1</f>
        <v>83</v>
      </c>
      <c r="N4" s="7"/>
      <c r="P4" s="8"/>
      <c r="R4" s="7">
        <v>123</v>
      </c>
      <c r="S4" s="8">
        <v>1</v>
      </c>
      <c r="U4" s="5">
        <v>123</v>
      </c>
    </row>
    <row r="5" spans="2:33" x14ac:dyDescent="0.3">
      <c r="B5" s="7">
        <v>13</v>
      </c>
      <c r="C5" s="5">
        <v>15</v>
      </c>
      <c r="D5" s="5">
        <f t="shared" ref="D5:D8" si="0">(C5-B5)+1</f>
        <v>3</v>
      </c>
      <c r="E5" s="8">
        <v>1</v>
      </c>
      <c r="G5" s="7"/>
      <c r="H5" s="8"/>
      <c r="J5" s="7"/>
      <c r="L5" s="8"/>
      <c r="N5" s="7"/>
      <c r="P5" s="8"/>
      <c r="R5" s="7"/>
      <c r="S5" s="8"/>
    </row>
    <row r="6" spans="2:33" x14ac:dyDescent="0.3">
      <c r="B6" s="7">
        <v>17</v>
      </c>
      <c r="C6" s="5">
        <v>17</v>
      </c>
      <c r="D6" s="5">
        <f t="shared" si="0"/>
        <v>1</v>
      </c>
      <c r="E6" s="8">
        <v>1</v>
      </c>
      <c r="G6" s="7"/>
      <c r="H6" s="8"/>
      <c r="J6" s="7"/>
      <c r="L6" s="8"/>
      <c r="N6" s="7"/>
      <c r="P6" s="8"/>
      <c r="R6" s="7"/>
      <c r="S6" s="8"/>
    </row>
    <row r="7" spans="2:33" x14ac:dyDescent="0.3">
      <c r="B7" s="7">
        <v>20</v>
      </c>
      <c r="C7" s="5">
        <v>20</v>
      </c>
      <c r="D7" s="5">
        <f t="shared" si="0"/>
        <v>1</v>
      </c>
      <c r="E7" s="8">
        <v>1</v>
      </c>
      <c r="G7" s="7"/>
      <c r="H7" s="8"/>
      <c r="J7" s="7"/>
      <c r="L7" s="8"/>
      <c r="N7" s="7"/>
      <c r="P7" s="8"/>
      <c r="R7" s="7"/>
      <c r="S7" s="8"/>
    </row>
    <row r="8" spans="2:33" x14ac:dyDescent="0.3">
      <c r="B8" s="7">
        <v>24</v>
      </c>
      <c r="C8" s="5">
        <v>38</v>
      </c>
      <c r="D8" s="5">
        <f t="shared" si="0"/>
        <v>15</v>
      </c>
      <c r="E8" s="8">
        <v>1</v>
      </c>
      <c r="G8" s="7"/>
      <c r="H8" s="8"/>
      <c r="J8" s="7"/>
      <c r="L8" s="8"/>
      <c r="N8" s="7"/>
      <c r="P8" s="8"/>
      <c r="R8" s="7"/>
      <c r="S8" s="8"/>
    </row>
    <row r="9" spans="2:33" x14ac:dyDescent="0.3">
      <c r="B9" s="9"/>
      <c r="C9" s="10"/>
      <c r="D9" s="10"/>
      <c r="E9" s="11"/>
      <c r="G9" s="9"/>
      <c r="H9" s="11"/>
      <c r="J9" s="9"/>
      <c r="K9" s="10"/>
      <c r="L9" s="11"/>
      <c r="N9" s="9"/>
      <c r="O9" s="10"/>
      <c r="P9" s="11"/>
      <c r="R9" s="9"/>
      <c r="S9" s="11"/>
    </row>
    <row r="11" spans="2:33" x14ac:dyDescent="0.3">
      <c r="D11" s="5">
        <f>SUM(D4:D9)</f>
        <v>22</v>
      </c>
      <c r="E11" s="5">
        <f>SUM(E4:E9)</f>
        <v>5</v>
      </c>
      <c r="H11" s="5">
        <f>SUM(H4:H9)</f>
        <v>1</v>
      </c>
      <c r="L11" s="5">
        <f>SUM(L4:L9)</f>
        <v>83</v>
      </c>
      <c r="P11" s="5">
        <f>SUM(P4:P9)</f>
        <v>0</v>
      </c>
      <c r="S11" s="5">
        <f>SUM(S4:S9)</f>
        <v>1</v>
      </c>
      <c r="U11" s="5">
        <f>SUM(U4:U9)</f>
        <v>123</v>
      </c>
      <c r="V11" s="5">
        <f>U11-(L11+P11+S11)</f>
        <v>39</v>
      </c>
      <c r="W11" s="6">
        <f>((D11+H11)/V11)*100</f>
        <v>58.974358974358978</v>
      </c>
      <c r="X11" s="6">
        <f>100-W11</f>
        <v>41.025641025641022</v>
      </c>
      <c r="Y11" s="6">
        <f>B4/120</f>
        <v>6.6666666666666666E-2</v>
      </c>
      <c r="Z11" s="6">
        <f>G4/120</f>
        <v>0.32500000000000001</v>
      </c>
      <c r="AA11" s="6">
        <f>(L4+2)/120</f>
        <v>0.70833333333333337</v>
      </c>
      <c r="AB11" s="6">
        <f>((L11+2)/(U11-P11))*100</f>
        <v>69.105691056910572</v>
      </c>
      <c r="AC11" s="6">
        <f>R4/120</f>
        <v>1.0249999999999999</v>
      </c>
      <c r="AD11" s="6">
        <f>H11</f>
        <v>1</v>
      </c>
      <c r="AE11" s="6"/>
      <c r="AF11" s="6">
        <f>(AE11/AD11)*100</f>
        <v>0</v>
      </c>
      <c r="AG11" s="6">
        <f>AVERAGE((L4+1),(L5+1),(L6+1),(L7+1))/120</f>
        <v>0.18124999999999999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8488F-49A8-B64C-91AC-CC11F5AB3394}">
  <dimension ref="B2:AG8"/>
  <sheetViews>
    <sheetView topLeftCell="G1" zoomScale="50" workbookViewId="0">
      <selection activeCell="W8" sqref="W8:AG8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3.8320312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26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4</v>
      </c>
      <c r="C4" s="5">
        <v>7</v>
      </c>
      <c r="D4" s="5">
        <f>(C4-B4)+1</f>
        <v>4</v>
      </c>
      <c r="E4" s="8">
        <v>1</v>
      </c>
      <c r="G4" s="7">
        <v>23</v>
      </c>
      <c r="H4" s="8">
        <v>1</v>
      </c>
      <c r="J4" s="7">
        <v>24</v>
      </c>
      <c r="K4" s="5">
        <v>206</v>
      </c>
      <c r="L4" s="8">
        <f>(K4-J4)+1</f>
        <v>183</v>
      </c>
      <c r="N4" s="7">
        <v>1</v>
      </c>
      <c r="O4" s="5">
        <v>3</v>
      </c>
      <c r="P4" s="8">
        <f>(O4-N4)+1</f>
        <v>3</v>
      </c>
      <c r="R4" s="7">
        <v>207</v>
      </c>
      <c r="S4" s="8">
        <v>1</v>
      </c>
      <c r="U4" s="5">
        <v>207</v>
      </c>
    </row>
    <row r="5" spans="2:33" x14ac:dyDescent="0.3">
      <c r="B5" s="7">
        <v>12</v>
      </c>
      <c r="C5" s="5">
        <v>22</v>
      </c>
      <c r="D5" s="5">
        <f t="shared" ref="D5" si="0">(C5-B5)+1</f>
        <v>11</v>
      </c>
      <c r="E5" s="8">
        <v>1</v>
      </c>
      <c r="G5" s="7"/>
      <c r="H5" s="8"/>
      <c r="J5" s="7"/>
      <c r="L5" s="8"/>
      <c r="N5" s="7"/>
      <c r="P5" s="8"/>
      <c r="R5" s="7"/>
      <c r="S5" s="8"/>
    </row>
    <row r="6" spans="2:33" x14ac:dyDescent="0.3">
      <c r="B6" s="9"/>
      <c r="C6" s="10"/>
      <c r="D6" s="10"/>
      <c r="E6" s="11"/>
      <c r="G6" s="9"/>
      <c r="H6" s="11"/>
      <c r="J6" s="9"/>
      <c r="K6" s="10"/>
      <c r="L6" s="11"/>
      <c r="N6" s="9"/>
      <c r="O6" s="10"/>
      <c r="P6" s="11"/>
      <c r="R6" s="9"/>
      <c r="S6" s="11"/>
    </row>
    <row r="8" spans="2:33" x14ac:dyDescent="0.3">
      <c r="D8" s="5">
        <f>SUM(D4:D6)</f>
        <v>15</v>
      </c>
      <c r="E8" s="5">
        <f>SUM(E4:E6)</f>
        <v>2</v>
      </c>
      <c r="H8" s="5">
        <f>SUM(H4:H6)</f>
        <v>1</v>
      </c>
      <c r="L8" s="5">
        <f>SUM(L4:L6)</f>
        <v>183</v>
      </c>
      <c r="P8" s="5">
        <f>SUM(P4:P6)</f>
        <v>3</v>
      </c>
      <c r="S8" s="5">
        <f>SUM(S4:S6)</f>
        <v>1</v>
      </c>
      <c r="U8" s="5">
        <f>SUM(U4:U6)</f>
        <v>207</v>
      </c>
      <c r="V8" s="5">
        <f>U8-(L8+P8+S8)</f>
        <v>20</v>
      </c>
      <c r="W8" s="6">
        <f>((D8+H8)/V8)*100</f>
        <v>80</v>
      </c>
      <c r="X8" s="6">
        <f>100-W8</f>
        <v>20</v>
      </c>
      <c r="Y8" s="6">
        <f>B4/120</f>
        <v>3.3333333333333333E-2</v>
      </c>
      <c r="Z8" s="6">
        <f>G4/120</f>
        <v>0.19166666666666668</v>
      </c>
      <c r="AA8" s="6">
        <f>(L4+2)/120</f>
        <v>1.5416666666666667</v>
      </c>
      <c r="AB8" s="6">
        <f>((L8+2)/(U8-P8))*100</f>
        <v>90.686274509803923</v>
      </c>
      <c r="AC8" s="6">
        <f>R4/120</f>
        <v>1.7250000000000001</v>
      </c>
      <c r="AD8" s="6">
        <f>H8</f>
        <v>1</v>
      </c>
      <c r="AE8" s="6">
        <v>0</v>
      </c>
      <c r="AF8" s="6">
        <f>(AE8/AD8)*100</f>
        <v>0</v>
      </c>
      <c r="AG8" s="6" t="e">
        <f>AVERAGE((L4+1),(L5+1),(#REF!+1),(#REF!+1))/120</f>
        <v>#REF!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4AA07A-A754-7745-BF85-6EB98D09140C}">
  <dimension ref="B2:AG15"/>
  <sheetViews>
    <sheetView topLeftCell="M1" zoomScale="56" workbookViewId="0">
      <selection activeCell="W15" sqref="W15:AG15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3.8320312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26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2</v>
      </c>
      <c r="C4" s="5">
        <v>11</v>
      </c>
      <c r="D4" s="5">
        <f>(C4-B4)+1</f>
        <v>10</v>
      </c>
      <c r="E4" s="8">
        <v>1</v>
      </c>
      <c r="G4" s="7">
        <v>12</v>
      </c>
      <c r="H4" s="8">
        <v>1</v>
      </c>
      <c r="J4" s="7">
        <v>13</v>
      </c>
      <c r="K4" s="5">
        <v>13</v>
      </c>
      <c r="L4" s="8">
        <f>(K4-J4)+1</f>
        <v>1</v>
      </c>
      <c r="N4" s="7">
        <v>121</v>
      </c>
      <c r="O4" s="5">
        <v>125</v>
      </c>
      <c r="P4" s="8">
        <f>(O4-N4)+1</f>
        <v>5</v>
      </c>
      <c r="R4" s="7">
        <v>217</v>
      </c>
      <c r="S4" s="8">
        <v>1</v>
      </c>
      <c r="U4" s="5">
        <v>217</v>
      </c>
    </row>
    <row r="5" spans="2:33" x14ac:dyDescent="0.3">
      <c r="B5" s="7">
        <v>46</v>
      </c>
      <c r="C5" s="5">
        <v>47</v>
      </c>
      <c r="D5" s="5">
        <f t="shared" ref="D5:D12" si="0">(C5-B5)+1</f>
        <v>2</v>
      </c>
      <c r="E5" s="8">
        <v>1</v>
      </c>
      <c r="G5" s="7">
        <v>57</v>
      </c>
      <c r="H5" s="8">
        <v>1</v>
      </c>
      <c r="J5" s="7">
        <v>58</v>
      </c>
      <c r="K5" s="5">
        <v>97</v>
      </c>
      <c r="L5" s="8">
        <f t="shared" ref="L5:L7" si="1">(K5-J5)+1</f>
        <v>40</v>
      </c>
      <c r="N5" s="7"/>
      <c r="P5" s="8"/>
      <c r="R5" s="7"/>
      <c r="S5" s="8"/>
    </row>
    <row r="6" spans="2:33" x14ac:dyDescent="0.3">
      <c r="B6" s="7">
        <v>53</v>
      </c>
      <c r="C6" s="5">
        <v>53</v>
      </c>
      <c r="D6" s="5">
        <f t="shared" si="0"/>
        <v>1</v>
      </c>
      <c r="E6" s="8">
        <v>1</v>
      </c>
      <c r="G6" s="7">
        <v>138</v>
      </c>
      <c r="H6" s="8">
        <v>1</v>
      </c>
      <c r="J6" s="7">
        <v>139</v>
      </c>
      <c r="K6" s="5">
        <v>149</v>
      </c>
      <c r="L6" s="8">
        <f t="shared" si="1"/>
        <v>11</v>
      </c>
      <c r="N6" s="7"/>
      <c r="P6" s="8"/>
      <c r="R6" s="7"/>
      <c r="S6" s="8"/>
    </row>
    <row r="7" spans="2:33" x14ac:dyDescent="0.3">
      <c r="B7" s="7">
        <v>56</v>
      </c>
      <c r="C7" s="5">
        <v>56</v>
      </c>
      <c r="D7" s="5">
        <f t="shared" si="0"/>
        <v>1</v>
      </c>
      <c r="E7" s="8">
        <v>1</v>
      </c>
      <c r="G7" s="7">
        <v>167</v>
      </c>
      <c r="H7" s="8">
        <v>1</v>
      </c>
      <c r="J7" s="7">
        <v>168</v>
      </c>
      <c r="K7" s="5">
        <v>216</v>
      </c>
      <c r="L7" s="8">
        <f t="shared" si="1"/>
        <v>49</v>
      </c>
      <c r="N7" s="7"/>
      <c r="P7" s="8"/>
      <c r="R7" s="7"/>
      <c r="S7" s="8"/>
    </row>
    <row r="8" spans="2:33" x14ac:dyDescent="0.3">
      <c r="B8" s="7">
        <v>99</v>
      </c>
      <c r="C8" s="5">
        <v>101</v>
      </c>
      <c r="D8" s="5">
        <f t="shared" si="0"/>
        <v>3</v>
      </c>
      <c r="E8" s="8">
        <v>1</v>
      </c>
      <c r="G8" s="7"/>
      <c r="H8" s="8"/>
      <c r="J8" s="7"/>
      <c r="L8" s="8"/>
      <c r="N8" s="7"/>
      <c r="P8" s="8"/>
      <c r="R8" s="7"/>
      <c r="S8" s="8"/>
    </row>
    <row r="9" spans="2:33" x14ac:dyDescent="0.3">
      <c r="B9" s="7">
        <v>104</v>
      </c>
      <c r="C9" s="5">
        <v>106</v>
      </c>
      <c r="D9" s="5">
        <f t="shared" si="0"/>
        <v>3</v>
      </c>
      <c r="E9" s="8">
        <v>1</v>
      </c>
      <c r="G9" s="7"/>
      <c r="H9" s="8"/>
      <c r="J9" s="7"/>
      <c r="L9" s="8"/>
      <c r="N9" s="7"/>
      <c r="P9" s="8"/>
      <c r="R9" s="7"/>
      <c r="S9" s="8"/>
    </row>
    <row r="10" spans="2:33" x14ac:dyDescent="0.3">
      <c r="B10" s="7">
        <v>110</v>
      </c>
      <c r="C10" s="5">
        <v>111</v>
      </c>
      <c r="D10" s="5">
        <f t="shared" si="0"/>
        <v>2</v>
      </c>
      <c r="E10" s="8">
        <v>1</v>
      </c>
      <c r="G10" s="7"/>
      <c r="H10" s="8"/>
      <c r="J10" s="7"/>
      <c r="L10" s="8"/>
      <c r="N10" s="7"/>
      <c r="P10" s="8"/>
      <c r="R10" s="7"/>
      <c r="S10" s="8"/>
    </row>
    <row r="11" spans="2:33" x14ac:dyDescent="0.3">
      <c r="B11" s="7">
        <v>136</v>
      </c>
      <c r="C11" s="5">
        <v>137</v>
      </c>
      <c r="D11" s="5">
        <f t="shared" si="0"/>
        <v>2</v>
      </c>
      <c r="E11" s="8">
        <v>1</v>
      </c>
      <c r="G11" s="7"/>
      <c r="H11" s="8"/>
      <c r="J11" s="7"/>
      <c r="L11" s="8"/>
      <c r="N11" s="7"/>
      <c r="P11" s="8"/>
      <c r="R11" s="7"/>
      <c r="S11" s="8"/>
    </row>
    <row r="12" spans="2:33" x14ac:dyDescent="0.3">
      <c r="B12" s="7">
        <v>150</v>
      </c>
      <c r="C12" s="5">
        <v>164</v>
      </c>
      <c r="D12" s="5">
        <f t="shared" si="0"/>
        <v>15</v>
      </c>
      <c r="E12" s="8">
        <v>1</v>
      </c>
      <c r="G12" s="7"/>
      <c r="H12" s="8"/>
      <c r="J12" s="7"/>
      <c r="L12" s="8"/>
      <c r="N12" s="7"/>
      <c r="P12" s="8"/>
      <c r="R12" s="7"/>
      <c r="S12" s="8"/>
    </row>
    <row r="13" spans="2:33" x14ac:dyDescent="0.3">
      <c r="B13" s="9"/>
      <c r="C13" s="10"/>
      <c r="D13" s="10"/>
      <c r="E13" s="11"/>
      <c r="G13" s="9"/>
      <c r="H13" s="11"/>
      <c r="J13" s="9"/>
      <c r="K13" s="10"/>
      <c r="L13" s="11"/>
      <c r="N13" s="9"/>
      <c r="O13" s="10"/>
      <c r="P13" s="11"/>
      <c r="R13" s="9"/>
      <c r="S13" s="11"/>
    </row>
    <row r="15" spans="2:33" x14ac:dyDescent="0.3">
      <c r="D15" s="5">
        <f>SUM(D4:D13)</f>
        <v>39</v>
      </c>
      <c r="E15" s="5">
        <f>SUM(E4:E13)</f>
        <v>9</v>
      </c>
      <c r="H15" s="5">
        <f>SUM(H4:H13)</f>
        <v>4</v>
      </c>
      <c r="L15" s="5">
        <f>SUM(L4:L13)</f>
        <v>101</v>
      </c>
      <c r="P15" s="5">
        <f>SUM(P4:P13)</f>
        <v>5</v>
      </c>
      <c r="S15" s="5">
        <f>SUM(S4:S13)</f>
        <v>1</v>
      </c>
      <c r="U15" s="5">
        <f>SUM(U4:U13)</f>
        <v>217</v>
      </c>
      <c r="V15" s="5">
        <f>U15-(L15+P15+S15)</f>
        <v>110</v>
      </c>
      <c r="W15" s="6">
        <f>((D15+H15)/V15)*100</f>
        <v>39.090909090909093</v>
      </c>
      <c r="X15" s="6">
        <f>100-W15</f>
        <v>60.909090909090907</v>
      </c>
      <c r="Y15" s="6">
        <f>B4/120</f>
        <v>1.6666666666666666E-2</v>
      </c>
      <c r="Z15" s="6">
        <f>G4/120</f>
        <v>0.1</v>
      </c>
      <c r="AB15" s="6">
        <f>((L15+2)/(U15-P15))*100</f>
        <v>48.584905660377359</v>
      </c>
      <c r="AC15" s="6">
        <f>R4/120</f>
        <v>1.8083333333333333</v>
      </c>
      <c r="AD15" s="6">
        <f>H15</f>
        <v>4</v>
      </c>
      <c r="AE15" s="6"/>
      <c r="AF15" s="6">
        <f>(AE15/AD15)*100</f>
        <v>0</v>
      </c>
      <c r="AG15" s="6">
        <f>AVERAGE((L4+1),(L5+1),(L6+1),(L7+1))/120</f>
        <v>0.21875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370A5-D60D-074C-A6D8-8402A6B4CE82}">
  <dimension ref="B2:AG8"/>
  <sheetViews>
    <sheetView topLeftCell="M1" zoomScale="50" workbookViewId="0">
      <selection activeCell="W8" sqref="W8:AG8"/>
    </sheetView>
  </sheetViews>
  <sheetFormatPr baseColWidth="10" defaultColWidth="8.83203125" defaultRowHeight="24" x14ac:dyDescent="0.3"/>
  <cols>
    <col min="1" max="1" width="2.83203125" style="5" customWidth="1"/>
    <col min="2" max="2" width="17.5" style="5" bestFit="1" customWidth="1"/>
    <col min="3" max="3" width="16.1640625" style="5" bestFit="1" customWidth="1"/>
    <col min="4" max="4" width="18.1640625" style="5" bestFit="1" customWidth="1"/>
    <col min="5" max="5" width="16.1640625" style="5" bestFit="1" customWidth="1"/>
    <col min="6" max="6" width="3.6640625" style="5" customWidth="1"/>
    <col min="7" max="7" width="21.1640625" style="5" bestFit="1" customWidth="1"/>
    <col min="8" max="8" width="14.1640625" style="5" bestFit="1" customWidth="1"/>
    <col min="9" max="9" width="4.83203125" style="5" customWidth="1"/>
    <col min="10" max="10" width="17.5" style="5" bestFit="1" customWidth="1"/>
    <col min="11" max="11" width="16.1640625" style="5" bestFit="1" customWidth="1"/>
    <col min="12" max="12" width="18.1640625" style="5" bestFit="1" customWidth="1"/>
    <col min="13" max="13" width="5.83203125" style="5" customWidth="1"/>
    <col min="14" max="14" width="17.5" style="5" bestFit="1" customWidth="1"/>
    <col min="15" max="15" width="16.1640625" style="5" bestFit="1" customWidth="1"/>
    <col min="16" max="16" width="18.1640625" style="5" bestFit="1" customWidth="1"/>
    <col min="17" max="17" width="5" style="5" customWidth="1"/>
    <col min="18" max="18" width="21.1640625" style="5" bestFit="1" customWidth="1"/>
    <col min="19" max="19" width="14.1640625" style="5" bestFit="1" customWidth="1"/>
    <col min="20" max="20" width="5.83203125" style="5" customWidth="1"/>
    <col min="21" max="21" width="40.6640625" style="5" bestFit="1" customWidth="1"/>
    <col min="22" max="22" width="19.6640625" style="5" bestFit="1" customWidth="1"/>
    <col min="23" max="23" width="34.5" style="6" customWidth="1"/>
    <col min="24" max="24" width="20.5" style="6" customWidth="1"/>
    <col min="25" max="25" width="11" style="6" bestFit="1" customWidth="1"/>
    <col min="26" max="26" width="14.1640625" style="6" customWidth="1"/>
    <col min="27" max="28" width="15.5" style="6" customWidth="1"/>
    <col min="29" max="29" width="16.83203125" style="6" bestFit="1" customWidth="1"/>
    <col min="30" max="31" width="14.83203125" style="5" bestFit="1" customWidth="1"/>
    <col min="32" max="32" width="13.5" style="5" bestFit="1" customWidth="1"/>
    <col min="33" max="33" width="23.83203125" style="5" bestFit="1" customWidth="1"/>
    <col min="34" max="16384" width="8.83203125" style="5"/>
  </cols>
  <sheetData>
    <row r="2" spans="2:33" ht="81" customHeight="1" x14ac:dyDescent="0.3">
      <c r="B2" s="21" t="s">
        <v>0</v>
      </c>
      <c r="C2" s="22"/>
      <c r="D2" s="22"/>
      <c r="E2" s="23"/>
      <c r="F2" s="13"/>
      <c r="G2" s="24" t="s">
        <v>4</v>
      </c>
      <c r="H2" s="25"/>
      <c r="I2" s="13"/>
      <c r="J2" s="26" t="s">
        <v>7</v>
      </c>
      <c r="K2" s="27"/>
      <c r="L2" s="28"/>
      <c r="M2" s="13"/>
      <c r="N2" s="29" t="s">
        <v>20</v>
      </c>
      <c r="O2" s="30"/>
      <c r="P2" s="31"/>
      <c r="Q2" s="13"/>
      <c r="R2" s="19" t="s">
        <v>8</v>
      </c>
      <c r="S2" s="20"/>
      <c r="T2" s="13"/>
      <c r="U2" s="3" t="s">
        <v>14</v>
      </c>
      <c r="V2" s="3" t="s">
        <v>18</v>
      </c>
      <c r="W2" s="4" t="s">
        <v>15</v>
      </c>
      <c r="X2" s="4" t="s">
        <v>16</v>
      </c>
      <c r="Y2" s="4" t="s">
        <v>21</v>
      </c>
      <c r="Z2" s="4" t="s">
        <v>10</v>
      </c>
      <c r="AA2" s="4" t="s">
        <v>22</v>
      </c>
      <c r="AB2" s="4" t="s">
        <v>24</v>
      </c>
      <c r="AC2" s="4" t="s">
        <v>23</v>
      </c>
      <c r="AD2" s="4" t="s">
        <v>11</v>
      </c>
      <c r="AE2" s="4" t="s">
        <v>12</v>
      </c>
      <c r="AF2" s="4" t="s">
        <v>17</v>
      </c>
      <c r="AG2" s="3" t="s">
        <v>26</v>
      </c>
    </row>
    <row r="3" spans="2:33" s="16" customFormat="1" x14ac:dyDescent="0.3">
      <c r="B3" s="12" t="s">
        <v>1</v>
      </c>
      <c r="C3" s="13" t="s">
        <v>2</v>
      </c>
      <c r="D3" s="13" t="s">
        <v>3</v>
      </c>
      <c r="E3" s="14" t="s">
        <v>19</v>
      </c>
      <c r="F3" s="13"/>
      <c r="G3" s="12" t="s">
        <v>5</v>
      </c>
      <c r="H3" s="15" t="s">
        <v>6</v>
      </c>
      <c r="I3" s="13"/>
      <c r="J3" s="12" t="s">
        <v>1</v>
      </c>
      <c r="K3" s="13" t="s">
        <v>2</v>
      </c>
      <c r="L3" s="15" t="s">
        <v>3</v>
      </c>
      <c r="M3" s="13"/>
      <c r="N3" s="12" t="s">
        <v>1</v>
      </c>
      <c r="O3" s="13" t="s">
        <v>2</v>
      </c>
      <c r="P3" s="15" t="s">
        <v>3</v>
      </c>
      <c r="Q3" s="13"/>
      <c r="R3" s="12" t="s">
        <v>5</v>
      </c>
      <c r="S3" s="15" t="s">
        <v>6</v>
      </c>
      <c r="T3" s="13"/>
      <c r="U3" s="13" t="s">
        <v>9</v>
      </c>
      <c r="W3" s="17"/>
      <c r="X3" s="17"/>
      <c r="Y3" s="17"/>
      <c r="Z3" s="17"/>
      <c r="AA3" s="17"/>
      <c r="AB3" s="17"/>
      <c r="AC3" s="17"/>
    </row>
    <row r="4" spans="2:33" x14ac:dyDescent="0.3">
      <c r="B4" s="7">
        <v>3</v>
      </c>
      <c r="C4" s="5">
        <v>4</v>
      </c>
      <c r="D4" s="5">
        <f>(C4-B4)+1</f>
        <v>2</v>
      </c>
      <c r="E4" s="8">
        <v>1</v>
      </c>
      <c r="G4" s="7"/>
      <c r="H4" s="8"/>
      <c r="J4" s="7">
        <v>70</v>
      </c>
      <c r="K4" s="5">
        <v>173</v>
      </c>
      <c r="L4" s="8">
        <f>(K4-J4)+1</f>
        <v>104</v>
      </c>
      <c r="N4" s="7"/>
      <c r="P4" s="8"/>
      <c r="R4" s="7">
        <v>174</v>
      </c>
      <c r="S4" s="8">
        <v>1</v>
      </c>
      <c r="U4" s="5">
        <v>174</v>
      </c>
    </row>
    <row r="5" spans="2:33" x14ac:dyDescent="0.3">
      <c r="B5" s="7">
        <v>6</v>
      </c>
      <c r="C5" s="5">
        <v>69</v>
      </c>
      <c r="D5" s="5">
        <f t="shared" ref="D5" si="0">(C5-B5)+1</f>
        <v>64</v>
      </c>
      <c r="E5" s="8">
        <v>1</v>
      </c>
      <c r="G5" s="7"/>
      <c r="H5" s="8"/>
      <c r="J5" s="7"/>
      <c r="L5" s="8"/>
      <c r="N5" s="7"/>
      <c r="P5" s="8"/>
      <c r="R5" s="7"/>
      <c r="S5" s="8"/>
    </row>
    <row r="6" spans="2:33" x14ac:dyDescent="0.3">
      <c r="B6" s="9"/>
      <c r="C6" s="10"/>
      <c r="D6" s="10"/>
      <c r="E6" s="11"/>
      <c r="G6" s="9"/>
      <c r="H6" s="11"/>
      <c r="J6" s="9"/>
      <c r="K6" s="10"/>
      <c r="L6" s="11"/>
      <c r="N6" s="9"/>
      <c r="O6" s="10"/>
      <c r="P6" s="11"/>
      <c r="R6" s="9"/>
      <c r="S6" s="11"/>
    </row>
    <row r="8" spans="2:33" x14ac:dyDescent="0.3">
      <c r="D8" s="5">
        <f>SUM(D4:D6)</f>
        <v>66</v>
      </c>
      <c r="E8" s="5">
        <f>SUM(E4:E6)</f>
        <v>2</v>
      </c>
      <c r="H8" s="5">
        <f>SUM(H4:H6)</f>
        <v>0</v>
      </c>
      <c r="L8" s="5">
        <f>SUM(L4:L6)</f>
        <v>104</v>
      </c>
      <c r="P8" s="5">
        <f>SUM(P4:P6)</f>
        <v>0</v>
      </c>
      <c r="S8" s="5">
        <f>SUM(S4:S6)</f>
        <v>1</v>
      </c>
      <c r="U8" s="5">
        <f>SUM(U4:U6)</f>
        <v>174</v>
      </c>
      <c r="V8" s="5">
        <f>U8-(L8+P8+S8)</f>
        <v>69</v>
      </c>
      <c r="W8" s="6">
        <f>((D8+H8)/V8)*100</f>
        <v>95.652173913043484</v>
      </c>
      <c r="X8" s="6">
        <f>100-W8</f>
        <v>4.3478260869565162</v>
      </c>
      <c r="Y8" s="6">
        <f>B4/120</f>
        <v>2.5000000000000001E-2</v>
      </c>
      <c r="Z8" s="6">
        <f>G4/120</f>
        <v>0</v>
      </c>
      <c r="AA8" s="6">
        <f>(L4+2)/120</f>
        <v>0.8833333333333333</v>
      </c>
      <c r="AB8" s="6">
        <f>((L8+2)/(U8-P8))*100</f>
        <v>60.919540229885058</v>
      </c>
      <c r="AC8" s="6">
        <f>R4/120</f>
        <v>1.45</v>
      </c>
      <c r="AD8" s="6">
        <f>H8</f>
        <v>0</v>
      </c>
      <c r="AE8" s="6"/>
      <c r="AF8" s="6" t="e">
        <f>(AE8/AD8)*100</f>
        <v>#DIV/0!</v>
      </c>
      <c r="AG8" s="6" t="e">
        <f>AVERAGE((L4+1),(L5+1),(#REF!+1),(#REF!+1))/120</f>
        <v>#REF!</v>
      </c>
    </row>
  </sheetData>
  <mergeCells count="5">
    <mergeCell ref="B2:E2"/>
    <mergeCell ref="G2:H2"/>
    <mergeCell ref="J2:L2"/>
    <mergeCell ref="N2:P2"/>
    <mergeCell ref="R2:S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BF81F-277C-D245-8A7A-261AECD67554}">
  <dimension ref="B1:P8"/>
  <sheetViews>
    <sheetView tabSelected="1" workbookViewId="0">
      <selection activeCell="C3" sqref="C3:C8"/>
    </sheetView>
  </sheetViews>
  <sheetFormatPr baseColWidth="10" defaultRowHeight="15" x14ac:dyDescent="0.2"/>
  <cols>
    <col min="1" max="1" width="3.33203125" customWidth="1"/>
    <col min="14" max="14" width="12.83203125" customWidth="1"/>
  </cols>
  <sheetData>
    <row r="1" spans="2:16" ht="11" customHeight="1" x14ac:dyDescent="0.2"/>
    <row r="2" spans="2:16" ht="80" x14ac:dyDescent="0.2">
      <c r="B2" s="2" t="s">
        <v>13</v>
      </c>
      <c r="C2" s="1" t="s">
        <v>15</v>
      </c>
      <c r="D2" s="1" t="s">
        <v>16</v>
      </c>
      <c r="E2" s="1" t="s">
        <v>21</v>
      </c>
      <c r="F2" s="1" t="s">
        <v>10</v>
      </c>
      <c r="G2" s="1" t="s">
        <v>22</v>
      </c>
      <c r="H2" s="1" t="s">
        <v>25</v>
      </c>
      <c r="I2" s="1" t="s">
        <v>23</v>
      </c>
      <c r="J2" s="1" t="s">
        <v>11</v>
      </c>
      <c r="K2" s="1" t="s">
        <v>12</v>
      </c>
      <c r="L2" s="1" t="s">
        <v>17</v>
      </c>
      <c r="M2" s="1"/>
      <c r="N2" s="1"/>
      <c r="O2" s="1"/>
      <c r="P2" s="1"/>
    </row>
    <row r="3" spans="2:16" x14ac:dyDescent="0.2">
      <c r="B3">
        <v>1</v>
      </c>
      <c r="C3" s="18">
        <v>19.047619047619047</v>
      </c>
      <c r="D3" s="18">
        <v>80.952380952380949</v>
      </c>
      <c r="E3" s="18">
        <v>4.1666666666666664E-2</v>
      </c>
      <c r="F3" s="18">
        <v>0.35</v>
      </c>
      <c r="G3" s="18"/>
      <c r="H3" s="18">
        <v>86.688311688311686</v>
      </c>
      <c r="I3" s="18">
        <v>2.5666666666666669</v>
      </c>
      <c r="J3" s="18">
        <v>1</v>
      </c>
      <c r="K3" s="18"/>
      <c r="L3" s="18">
        <v>0</v>
      </c>
    </row>
    <row r="4" spans="2:16" x14ac:dyDescent="0.2">
      <c r="B4">
        <v>2</v>
      </c>
      <c r="C4" s="18">
        <v>28.613569321533923</v>
      </c>
      <c r="D4" s="18">
        <v>71.38643067846607</v>
      </c>
      <c r="E4" s="18">
        <v>2.5000000000000001E-2</v>
      </c>
      <c r="F4" s="18">
        <v>1.2916666666666667</v>
      </c>
      <c r="G4" s="18">
        <v>0.24166666666666667</v>
      </c>
      <c r="H4" s="18">
        <v>21.57772621809745</v>
      </c>
      <c r="I4" s="18">
        <v>3.6333333333333333</v>
      </c>
      <c r="J4" s="18">
        <v>3</v>
      </c>
      <c r="K4" s="18"/>
      <c r="L4" s="18">
        <v>0</v>
      </c>
      <c r="M4" s="18"/>
    </row>
    <row r="5" spans="2:16" x14ac:dyDescent="0.2">
      <c r="B5">
        <v>3</v>
      </c>
      <c r="C5" s="18">
        <v>58.974358974358978</v>
      </c>
      <c r="D5" s="18">
        <v>41.025641025641022</v>
      </c>
      <c r="E5" s="18">
        <v>6.6666666666666666E-2</v>
      </c>
      <c r="F5" s="18">
        <v>0.32500000000000001</v>
      </c>
      <c r="G5" s="18">
        <v>0.70833333333333337</v>
      </c>
      <c r="H5" s="18">
        <v>69.105691056910572</v>
      </c>
      <c r="I5" s="18">
        <v>1.0249999999999999</v>
      </c>
      <c r="J5" s="18">
        <v>1</v>
      </c>
      <c r="K5" s="18"/>
      <c r="L5" s="18">
        <v>0</v>
      </c>
      <c r="M5" s="18"/>
    </row>
    <row r="6" spans="2:16" x14ac:dyDescent="0.2">
      <c r="B6">
        <v>4</v>
      </c>
      <c r="C6" s="18">
        <v>80</v>
      </c>
      <c r="D6" s="18">
        <v>20</v>
      </c>
      <c r="E6" s="18">
        <v>3.3333333333333333E-2</v>
      </c>
      <c r="F6" s="18">
        <v>0.19166666666666668</v>
      </c>
      <c r="G6" s="18">
        <v>1.5416666666666667</v>
      </c>
      <c r="H6" s="18">
        <v>90.686274509803923</v>
      </c>
      <c r="I6" s="18">
        <v>1.7250000000000001</v>
      </c>
      <c r="J6" s="18">
        <v>1</v>
      </c>
      <c r="K6" s="18">
        <v>0</v>
      </c>
      <c r="L6" s="18">
        <v>0</v>
      </c>
    </row>
    <row r="7" spans="2:16" x14ac:dyDescent="0.2">
      <c r="B7">
        <v>5</v>
      </c>
      <c r="C7" s="18">
        <v>39.090909090909093</v>
      </c>
      <c r="D7" s="18">
        <v>60.909090909090907</v>
      </c>
      <c r="E7" s="18">
        <v>1.6666666666666666E-2</v>
      </c>
      <c r="F7" s="18">
        <v>0.1</v>
      </c>
      <c r="G7" s="18"/>
      <c r="H7" s="18">
        <v>48.584905660377359</v>
      </c>
      <c r="I7" s="18">
        <v>1.8083333333333333</v>
      </c>
      <c r="J7" s="18">
        <v>4</v>
      </c>
      <c r="K7" s="18"/>
      <c r="L7" s="18">
        <v>0</v>
      </c>
    </row>
    <row r="8" spans="2:16" x14ac:dyDescent="0.2">
      <c r="B8">
        <v>6</v>
      </c>
      <c r="C8" s="18">
        <v>95.652173913043484</v>
      </c>
      <c r="D8" s="18">
        <v>4.3478260869565162</v>
      </c>
      <c r="E8" s="18">
        <v>2.5000000000000001E-2</v>
      </c>
      <c r="F8" s="18">
        <v>0</v>
      </c>
      <c r="G8" s="18">
        <v>0.8833333333333333</v>
      </c>
      <c r="H8" s="18">
        <v>60.919540229885058</v>
      </c>
      <c r="I8" s="18">
        <v>1.45</v>
      </c>
      <c r="J8" s="18">
        <v>0</v>
      </c>
      <c r="K8" s="18"/>
      <c r="L8" s="18" t="e"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Worm 1</vt:lpstr>
      <vt:lpstr>Worm 2</vt:lpstr>
      <vt:lpstr>Worm 3</vt:lpstr>
      <vt:lpstr>Worm 4</vt:lpstr>
      <vt:lpstr>Worm 5</vt:lpstr>
      <vt:lpstr>Worm 6</vt:lpstr>
      <vt:lpstr>Compiled</vt:lpstr>
    </vt:vector>
  </TitlesOfParts>
  <Company>UCLA Health Sciences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Mushtaqh Ali, Ruhi</dc:creator>
  <cp:lastModifiedBy>Ruhi Patel</cp:lastModifiedBy>
  <dcterms:created xsi:type="dcterms:W3CDTF">2022-12-07T00:15:19Z</dcterms:created>
  <dcterms:modified xsi:type="dcterms:W3CDTF">2025-05-02T01:06:39Z</dcterms:modified>
</cp:coreProperties>
</file>