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amt" sheetId="1" state="visible" r:id="rId3"/>
    <sheet name="Berlin" sheetId="2" state="visible" r:id="rId4"/>
    <sheet name="Düsseldorf" sheetId="3" state="visible" r:id="rId5"/>
    <sheet name="Frankfurt" sheetId="4" state="visible" r:id="rId6"/>
    <sheet name="Hamburg" sheetId="5" state="visible" r:id="rId7"/>
    <sheet name="Köln" sheetId="6" state="visible" r:id="rId8"/>
    <sheet name="Leipzig" sheetId="7" state="visible" r:id="rId9"/>
    <sheet name="München" sheetId="8" state="visible" r:id="rId10"/>
    <sheet name="Stuttgart" sheetId="9" state="visible" r:id="rId11"/>
    <sheet name="Umland-Zusammengefasst" sheetId="10" state="visible" r:id="rId12"/>
  </sheets>
  <definedNames>
    <definedName function="false" hidden="true" localSheetId="1" name="_xlnm._FilterDatabase" vbProcedure="false">Berlin!$A$3:$T$3</definedName>
    <definedName function="false" hidden="true" localSheetId="2" name="_xlnm._FilterDatabase" vbProcedure="false">Düsseldorf!$A$3:$T$3</definedName>
    <definedName function="false" hidden="true" localSheetId="3" name="_xlnm._FilterDatabase" vbProcedure="false">Frankfurt!$A$3:$T$3</definedName>
    <definedName function="false" hidden="true" localSheetId="0" name="_xlnm._FilterDatabase" vbProcedure="false">Gesamt!$A$3:$T$3</definedName>
    <definedName function="false" hidden="true" localSheetId="4" name="_xlnm._FilterDatabase" vbProcedure="false">Hamburg!$A$3:$T$3</definedName>
    <definedName function="false" hidden="true" localSheetId="5" name="_xlnm._FilterDatabase" vbProcedure="false">Köln!$A$3:$T$3</definedName>
    <definedName function="false" hidden="true" localSheetId="6" name="_xlnm._FilterDatabase" vbProcedure="false">Leipzig!$A$3:$T$3</definedName>
    <definedName function="false" hidden="true" localSheetId="7" name="_xlnm._FilterDatabase" vbProcedure="false">München!$A$3:$T$3</definedName>
    <definedName function="false" hidden="true" localSheetId="8" name="_xlnm._FilterDatabase" vbProcedure="false">Stuttgart!$A$3:$T$3</definedName>
    <definedName function="false" hidden="true" localSheetId="9" name="_xlnm._FilterDatabase" vbProcedure="false">'Umland-Zusammengefasst'!$A$3:$K$3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<sst xmlns="http://schemas.openxmlformats.org/spreadsheetml/2006/main" count="726" uniqueCount="133">
  <si>
    <t xml:space="preserve">Analyse Metropolen mit Umland | Handelsblatt | 2025</t>
  </si>
  <si>
    <t xml:space="preserve">Angebotsmarkt 1. Halbjahr 2024 und 2025</t>
  </si>
  <si>
    <t xml:space="preserve">Erreichbarkeit Autobahn</t>
  </si>
  <si>
    <t xml:space="preserve">Erreichbarkeit Regional- oder Fernverkehr</t>
  </si>
  <si>
    <t xml:space="preserve">Erreichbarkeit Nahversorgung</t>
  </si>
  <si>
    <t xml:space="preserve">Pendlerbewegungen</t>
  </si>
  <si>
    <t xml:space="preserve">Metropole</t>
  </si>
  <si>
    <t xml:space="preserve">Stadt/Landkreis</t>
  </si>
  <si>
    <t xml:space="preserve">durchschn. Kaufpreis 1. HJ 2025</t>
  </si>
  <si>
    <t xml:space="preserve">Angebote 1. HJ 2025</t>
  </si>
  <si>
    <t xml:space="preserve">durchschn. Kaufpreis 1. HJ 2024</t>
  </si>
  <si>
    <t xml:space="preserve">Angebote 1. HJ 2024</t>
  </si>
  <si>
    <t xml:space="preserve">Preisentwicklung</t>
  </si>
  <si>
    <t xml:space="preserve">Angebotsentwicklung</t>
  </si>
  <si>
    <t xml:space="preserve">Ø-Entfernung in km</t>
  </si>
  <si>
    <t xml:space="preserve">indexiert im Bundesdurchschnitt (D = 100%)</t>
  </si>
  <si>
    <t xml:space="preserve">Einpendler aus Metropole</t>
  </si>
  <si>
    <t xml:space="preserve">Einpendler pro 1.000 Ew.</t>
  </si>
  <si>
    <t xml:space="preserve">Auspendler nach Metropole</t>
  </si>
  <si>
    <t xml:space="preserve">Auspendler pro 1.000 Ew.</t>
  </si>
  <si>
    <t xml:space="preserve">Pendersaldo zu Metropole</t>
  </si>
  <si>
    <t xml:space="preserve">Pender pro 1.000 Ew. </t>
  </si>
  <si>
    <t xml:space="preserve">Berlin</t>
  </si>
  <si>
    <t xml:space="preserve">Potsdam</t>
  </si>
  <si>
    <t xml:space="preserve">Oder-Spree</t>
  </si>
  <si>
    <t xml:space="preserve">Potsdam-Mittelmark</t>
  </si>
  <si>
    <t xml:space="preserve">Dahme-Spreewald</t>
  </si>
  <si>
    <t xml:space="preserve">Oberhavel</t>
  </si>
  <si>
    <t xml:space="preserve">Teltow-Fläming</t>
  </si>
  <si>
    <t xml:space="preserve">Barnim</t>
  </si>
  <si>
    <t xml:space="preserve">Havelland</t>
  </si>
  <si>
    <t xml:space="preserve">Märkisch-Oderland</t>
  </si>
  <si>
    <t xml:space="preserve">Düsseldorf</t>
  </si>
  <si>
    <t xml:space="preserve">Mönchengladbach</t>
  </si>
  <si>
    <t xml:space="preserve">Wuppertal</t>
  </si>
  <si>
    <t xml:space="preserve">Köln</t>
  </si>
  <si>
    <t xml:space="preserve">Rheinisch-Bergischer Kreis</t>
  </si>
  <si>
    <t xml:space="preserve">Remscheid</t>
  </si>
  <si>
    <t xml:space="preserve">Oberhausen</t>
  </si>
  <si>
    <t xml:space="preserve">Essen</t>
  </si>
  <si>
    <t xml:space="preserve">Rhein-Kreis Neuss</t>
  </si>
  <si>
    <t xml:space="preserve">Kreis Wesel</t>
  </si>
  <si>
    <t xml:space="preserve">Krefeld</t>
  </si>
  <si>
    <t xml:space="preserve">Duisburg</t>
  </si>
  <si>
    <t xml:space="preserve">Kreis Viersen</t>
  </si>
  <si>
    <t xml:space="preserve">Leverkusen</t>
  </si>
  <si>
    <t xml:space="preserve">Rhein-Erft-Kreis</t>
  </si>
  <si>
    <t xml:space="preserve">Solingen</t>
  </si>
  <si>
    <t xml:space="preserve">Kreis Mettmann</t>
  </si>
  <si>
    <t xml:space="preserve">Mülheim an der Ruhr</t>
  </si>
  <si>
    <t xml:space="preserve">Frankfurt</t>
  </si>
  <si>
    <t xml:space="preserve">Mainz</t>
  </si>
  <si>
    <t xml:space="preserve">Wiesbaden</t>
  </si>
  <si>
    <t xml:space="preserve">Frankfurt am Main</t>
  </si>
  <si>
    <t xml:space="preserve">Offenbach am Main</t>
  </si>
  <si>
    <t xml:space="preserve">Darmstadt</t>
  </si>
  <si>
    <t xml:space="preserve">Darmstadt-Dieburg</t>
  </si>
  <si>
    <t xml:space="preserve">Wetteraukreis</t>
  </si>
  <si>
    <t xml:space="preserve">LK Offenbach</t>
  </si>
  <si>
    <t xml:space="preserve">Main-Kinzig-Kreis</t>
  </si>
  <si>
    <t xml:space="preserve">Rheingau-Taunus-Kreis</t>
  </si>
  <si>
    <t xml:space="preserve">Hochtaunuskreis</t>
  </si>
  <si>
    <t xml:space="preserve">Groß-Gerau</t>
  </si>
  <si>
    <t xml:space="preserve">Main-Taunus-Kreis</t>
  </si>
  <si>
    <t xml:space="preserve">Hamburg</t>
  </si>
  <si>
    <t xml:space="preserve">Kreis Segeberg</t>
  </si>
  <si>
    <t xml:space="preserve">Lüneburg</t>
  </si>
  <si>
    <t xml:space="preserve">Kreis Stormarn</t>
  </si>
  <si>
    <t xml:space="preserve">Kreis Pinneberg</t>
  </si>
  <si>
    <t xml:space="preserve">Kreis Herzogtum Lauenburg</t>
  </si>
  <si>
    <t xml:space="preserve">Harburg</t>
  </si>
  <si>
    <t xml:space="preserve">Stade</t>
  </si>
  <si>
    <t xml:space="preserve">Oberbergischer Kreis</t>
  </si>
  <si>
    <t xml:space="preserve">Bonn</t>
  </si>
  <si>
    <t xml:space="preserve">Rhein-Sieg-Kreis</t>
  </si>
  <si>
    <t xml:space="preserve">Leipzig</t>
  </si>
  <si>
    <t xml:space="preserve">Saalekreis</t>
  </si>
  <si>
    <t xml:space="preserve">Halle/Saale</t>
  </si>
  <si>
    <t xml:space="preserve">Nordsachsen</t>
  </si>
  <si>
    <t xml:space="preserve">Burgenlandkreis</t>
  </si>
  <si>
    <t xml:space="preserve">LK Leipzig</t>
  </si>
  <si>
    <t xml:space="preserve">München</t>
  </si>
  <si>
    <t xml:space="preserve">Miesbach</t>
  </si>
  <si>
    <t xml:space="preserve">Bad Tölz-Wolfratshausen</t>
  </si>
  <si>
    <t xml:space="preserve">Erding</t>
  </si>
  <si>
    <t xml:space="preserve">Freising</t>
  </si>
  <si>
    <t xml:space="preserve">Ebersberg</t>
  </si>
  <si>
    <t xml:space="preserve">Fürstenfeldbruck</t>
  </si>
  <si>
    <t xml:space="preserve">LK München</t>
  </si>
  <si>
    <t xml:space="preserve">Dachau</t>
  </si>
  <si>
    <t xml:space="preserve">Starnberg</t>
  </si>
  <si>
    <t xml:space="preserve">Stuttgart</t>
  </si>
  <si>
    <t xml:space="preserve">Tübingen</t>
  </si>
  <si>
    <t xml:space="preserve">Esslingen</t>
  </si>
  <si>
    <t xml:space="preserve">Enzkreis</t>
  </si>
  <si>
    <t xml:space="preserve">Rems-Murr-Kreis</t>
  </si>
  <si>
    <t xml:space="preserve">Reutlingen</t>
  </si>
  <si>
    <t xml:space="preserve">Ludwigsburg</t>
  </si>
  <si>
    <t xml:space="preserve">Böblingen</t>
  </si>
  <si>
    <t xml:space="preserve">Kaufpreis und Zahl der Angebote für Eigentumswohnungen und Ein-/Zweifamilienhäuser, 1. HJ 2025  (ohne Neubau bis 2021) und 1. HJ 2024  (ohne Neubau bis 2020), Euro je Quadratmeter (Spalten C - H)</t>
  </si>
  <si>
    <t xml:space="preserve">Quellen: GeoMap, VON POLL IMMOBILIEN Research (2025)</t>
  </si>
  <si>
    <t xml:space="preserve">Verkehrsinfrastruktur (Spalten I-L): mittlere Fahrdistanz mit dem Auto zum nächsten Bahnhof mit Anbindung an den Regional- und/oder Fernverkehr sowie zur nächsten Autobahnauffahrt innerhalb Deutschlands | empirica-regio (VALUE Marktdaten)</t>
  </si>
  <si>
    <t xml:space="preserve">Versorgungsangebote (Spalten M-N): mittlere Fahrdistanz mit dem Auto zur nächsten Supermarkt oder Discounter innerhalb Deutschlands | empirica-regio (VALUE Marktdaten)</t>
  </si>
  <si>
    <t xml:space="preserve">Indexiert mit gesamtdeutschem Durchschnitt als 100%.</t>
  </si>
  <si>
    <t xml:space="preserve">Pendlerströme (Spalten O-T): empirica regio (Statistik der Bundesagentur für Arbeit)</t>
  </si>
  <si>
    <t xml:space="preserve">Einpendler aus Metropole: Anzahl an Personen, die von der Metropole in umliegenden SK/LK pendelt</t>
  </si>
  <si>
    <t xml:space="preserve">Auspendler nach Metropole: Anzahl an Personen, die aus umliegendem SK/LK in Metropole pendelt</t>
  </si>
  <si>
    <t xml:space="preserve">Pendlersaldo: Summe von Aus- und Einpendlern je SK/LK</t>
  </si>
  <si>
    <t xml:space="preserve">Dahme-Spreewwald</t>
  </si>
  <si>
    <t xml:space="preserve">Umland Gesamt</t>
  </si>
  <si>
    <t xml:space="preserve">Mettmann</t>
  </si>
  <si>
    <t xml:space="preserve">Rheinisch-Bergischer-Kreis</t>
  </si>
  <si>
    <t xml:space="preserve">Rhein-Kreis-Neuss</t>
  </si>
  <si>
    <t xml:space="preserve">Viersen</t>
  </si>
  <si>
    <t xml:space="preserve">Wesel</t>
  </si>
  <si>
    <t xml:space="preserve">SK Offenbach</t>
  </si>
  <si>
    <t xml:space="preserve">Frankfurt </t>
  </si>
  <si>
    <t xml:space="preserve">Herzogtum Lauenburg</t>
  </si>
  <si>
    <t xml:space="preserve">Pinneberg</t>
  </si>
  <si>
    <t xml:space="preserve">Segeberg</t>
  </si>
  <si>
    <t xml:space="preserve">Stormarn</t>
  </si>
  <si>
    <t xml:space="preserve">Halle (Saale)</t>
  </si>
  <si>
    <t xml:space="preserve">Angbote 1. HJ 2025</t>
  </si>
  <si>
    <t xml:space="preserve">Angebote 1. HJ 202</t>
  </si>
  <si>
    <t xml:space="preserve">Pendersaldo</t>
  </si>
  <si>
    <t xml:space="preserve">Berlin Umland</t>
  </si>
  <si>
    <t xml:space="preserve">Düsseldorf Umland</t>
  </si>
  <si>
    <t xml:space="preserve">Frankfurt Umland</t>
  </si>
  <si>
    <t xml:space="preserve">Hamburg Umland</t>
  </si>
  <si>
    <t xml:space="preserve">Köln Umland</t>
  </si>
  <si>
    <t xml:space="preserve">Leipzig Umland</t>
  </si>
  <si>
    <t xml:space="preserve">München Umland</t>
  </si>
  <si>
    <t xml:space="preserve">Stuttgart Umland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</si>
</sst>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#,#00&quot; €/m²&quot;"/>
    <numFmt numFmtId="167" formatCode="_-* #,##0_-;\-* #,##0_-;_-* \-??_-;_-@_-"/>
    <numFmt numFmtId="168" formatCode="_-* #,##0\ _€_-;\-* #,##0\ _€_-;_-* \-??\ _€_-;_-@_-"/>
    <numFmt numFmtId="169" formatCode="0\ %"/>
    <numFmt numFmtId="170" formatCode="0.0%"/>
    <numFmt numFmtId="171" formatCode="_-* #,##0.0_-;\-* #,##0.0_-;_-* \-??_-;_-@_-"/>
  </numFmts>
  <fonts count="2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b val="true"/>
      <i val="true"/>
      <sz val="10"/>
      <name val="Aptos Narrow"/>
      <family val="2"/>
      <charset val="1"/>
    </font>
    <font>
      <sz val="10"/>
      <color theme="1"/>
      <name val="Aptos Narrow"/>
      <family val="2"/>
      <charset val="1"/>
    </font>
    <font>
      <sz val="9"/>
      <color theme="1"/>
      <name val="Aptos Narrow"/>
      <family val="2"/>
      <charset val="1"/>
    </font>
    <font>
      <i val="true"/>
      <sz val="9"/>
      <color theme="1"/>
      <name val="Aptos Narrow"/>
      <family val="2"/>
      <charset val="1"/>
    </font>
    <font>
      <b val="true"/>
      <sz val="9"/>
      <color theme="1"/>
      <name val="Aptos Narrow"/>
      <family val="2"/>
      <charset val="1"/>
    </font>
    <font>
      <b val="true"/>
      <i val="true"/>
      <sz val="9"/>
      <color theme="1"/>
      <name val="Aptos Narrow"/>
      <family val="2"/>
      <charset val="1"/>
    </font>
    <font>
      <sz val="10"/>
      <color theme="1"/>
      <name val="Times New Roman"/>
      <family val="1"/>
    </font>
    <font>
      <i val="true"/>
      <sz val="10"/>
      <color theme="2" tint="-0.25"/>
      <name val="Arial"/>
      <family val="2"/>
      <charset val="1"/>
    </font>
    <font>
      <i val="true"/>
      <sz val="10"/>
      <color theme="2" tint="-0.5"/>
      <name val="Aptos Narrow"/>
      <family val="2"/>
      <charset val="1"/>
    </font>
    <font>
      <i val="true"/>
      <sz val="10"/>
      <color theme="2" tint="-0.25"/>
      <name val="Aptos Narrow"/>
      <family val="2"/>
      <charset val="1"/>
    </font>
    <font>
      <sz val="11"/>
      <color theme="2" tint="-0.25"/>
      <name val="Aptos Narrow"/>
      <family val="2"/>
      <charset val="1"/>
    </font>
    <font>
      <i val="true"/>
      <sz val="10"/>
      <color theme="1" tint="0.3499"/>
      <name val="Aptos Narrow"/>
      <family val="2"/>
      <charset val="1"/>
    </font>
    <font>
      <i val="true"/>
      <sz val="10"/>
      <color theme="1"/>
      <name val="Aptos Narrow"/>
      <family val="2"/>
      <charset val="1"/>
    </font>
    <font>
      <b val="true"/>
      <i val="true"/>
      <sz val="10"/>
      <color theme="1"/>
      <name val="Aptos Narrow"/>
      <family val="2"/>
      <charset val="1"/>
    </font>
    <font>
      <b val="true"/>
      <sz val="10"/>
      <name val="Aptos Narrow"/>
      <family val="2"/>
      <charset val="1"/>
    </font>
    <font>
      <b val="true"/>
      <i val="true"/>
      <sz val="9"/>
      <name val="Aptos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rgb="FFDCEAF7"/>
      </patternFill>
    </fill>
    <fill>
      <patternFill patternType="solid">
        <fgColor theme="4" tint="0.7999"/>
        <bgColor rgb="FFDCEAF7"/>
      </patternFill>
    </fill>
    <fill>
      <patternFill patternType="solid">
        <fgColor theme="5" tint="0.7999"/>
        <bgColor rgb="FFE8E8E8"/>
      </patternFill>
    </fill>
    <fill>
      <patternFill patternType="solid">
        <fgColor theme="3" tint="0.8999"/>
        <bgColor rgb="FFE8E8E8"/>
      </patternFill>
    </fill>
    <fill>
      <patternFill patternType="solid">
        <fgColor theme="8" tint="0.7999"/>
        <bgColor rgb="FFFBE3D6"/>
      </patternFill>
    </fill>
    <fill>
      <patternFill patternType="solid">
        <fgColor theme="0" tint="-0.05"/>
        <bgColor rgb="FFE8E8E8"/>
      </patternFill>
    </fill>
    <fill>
      <patternFill patternType="solid">
        <fgColor theme="9" tint="0.7999"/>
        <bgColor rgb="FFE8E8E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 diagonalUp="false" diagonalDown="false">
      <left style="thin">
        <color theme="2" tint="-0.25"/>
      </left>
      <right style="thin">
        <color theme="2" tint="-0.25"/>
      </right>
      <top/>
      <bottom style="thin">
        <color theme="2" tint="-0.25"/>
      </bottom>
      <diagonal/>
    </border>
    <border diagonalUp="false" diagonalDown="false">
      <left style="hair">
        <color theme="2" tint="-0.25"/>
      </left>
      <right/>
      <top style="hair">
        <color theme="2" tint="-0.25"/>
      </top>
      <bottom/>
      <diagonal/>
    </border>
    <border diagonalUp="false" diagonalDown="false">
      <left style="hair">
        <color theme="2" tint="-0.25"/>
      </left>
      <right/>
      <top/>
      <bottom style="hair">
        <color theme="2" tint="-0.25"/>
      </bottom>
      <diagonal/>
    </border>
    <border diagonalUp="false" diagonalDown="false">
      <left style="hair">
        <color theme="2" tint="-0.25"/>
      </left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>
        <color theme="2" tint="-0.25"/>
      </right>
      <top style="medium"/>
      <bottom style="medium"/>
      <diagonal/>
    </border>
    <border diagonalUp="false" diagonalDown="false">
      <left style="thin">
        <color theme="2" tint="-0.25"/>
      </left>
      <right style="thin">
        <color theme="2" tint="-0.25"/>
      </right>
      <top style="medium"/>
      <bottom style="medium"/>
      <diagonal/>
    </border>
    <border diagonalUp="false" diagonalDown="false">
      <left style="thin">
        <color theme="2" tint="-0.25"/>
      </left>
      <right/>
      <top style="thin">
        <color theme="2" tint="-0.25"/>
      </top>
      <bottom style="thin">
        <color theme="2" tint="-0.2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8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8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8" fillId="3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4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5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6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9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9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0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10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0" fillId="3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4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5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6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1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1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1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7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7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7" fillId="3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4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8" fillId="5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8" fillId="6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8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8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8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8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5" fillId="3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9" fillId="4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9" fillId="5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9" fillId="6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9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9" fillId="8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19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9" fillId="3" borderId="1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5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7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E8E8E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C1E5F5"/>
          <bgColor rgb="FF000000"/>
        </patternFill>
      </fill>
    </dxf>
    <dxf>
      <fill>
        <patternFill patternType="solid">
          <fgColor rgb="FFFBE3D6"/>
          <bgColor rgb="FF000000"/>
        </patternFill>
      </fill>
    </dxf>
    <dxf>
      <fill>
        <patternFill patternType="solid">
          <fgColor rgb="FFDCEAF7"/>
          <bgColor rgb="FF000000"/>
        </patternFill>
      </fill>
    </dxf>
    <dxf>
      <fill>
        <patternFill patternType="solid">
          <fgColor rgb="FFF2CFEE"/>
          <bgColor rgb="FF000000"/>
        </patternFill>
      </fill>
    </dxf>
    <dxf>
      <fill>
        <patternFill patternType="solid">
          <fgColor rgb="FFD9F2D0"/>
          <bgColor rgb="FF000000"/>
        </patternFill>
      </fill>
    </dxf>
    <dxf>
      <fill>
        <patternFill patternType="solid">
          <fgColor rgb="FFF2F2F2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747474"/>
      <rgbColor rgb="FF9999FF"/>
      <rgbColor rgb="FF993366"/>
      <rgbColor rgb="FFFBE3D6"/>
      <rgbColor rgb="FFDCEAF7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D9F2D0"/>
      <rgbColor rgb="FFFFFF99"/>
      <rgbColor rgb="FF99CCFF"/>
      <rgbColor rgb="FFFF99CC"/>
      <rgbColor rgb="FFCC99FF"/>
      <rgbColor rgb="FFF2CFEE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3" topLeftCell="C66" activePane="bottomRight" state="frozen"/>
      <selection pane="topLeft" activeCell="A1" activeCellId="0" sqref="A1"/>
      <selection pane="topRight" activeCell="C1" activeCellId="0" sqref="C1"/>
      <selection pane="bottomLeft" activeCell="A66" activeCellId="0" sqref="A66"/>
      <selection pane="bottomRight" activeCell="B67" activeCellId="0" sqref="B67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9.14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57"/>
    <col collapsed="false" customWidth="true" hidden="false" outlineLevel="0" max="7" min="7" style="0" width="14.71"/>
    <col collapsed="false" customWidth="true" hidden="false" outlineLevel="0" max="8" min="8" style="0" width="14.43"/>
    <col collapsed="false" customWidth="true" hidden="false" outlineLevel="0" max="9" min="9" style="0" width="15"/>
    <col collapsed="false" customWidth="true" hidden="false" outlineLevel="0" max="10" min="10" style="0" width="17"/>
    <col collapsed="false" customWidth="true" hidden="false" outlineLevel="0" max="12" min="11" style="0" width="14.71"/>
    <col collapsed="false" customWidth="true" hidden="false" outlineLevel="0" max="16" min="13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s="16" customFormat="true" ht="55.5" hidden="false" customHeight="true" outlineLevel="0" collapsed="false">
      <c r="A3" s="8" t="s">
        <v>6</v>
      </c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10" t="s">
        <v>13</v>
      </c>
      <c r="I3" s="11" t="s">
        <v>14</v>
      </c>
      <c r="J3" s="11" t="s">
        <v>15</v>
      </c>
      <c r="K3" s="12" t="s">
        <v>14</v>
      </c>
      <c r="L3" s="12" t="s">
        <v>15</v>
      </c>
      <c r="M3" s="13" t="s">
        <v>14</v>
      </c>
      <c r="N3" s="13" t="s">
        <v>15</v>
      </c>
      <c r="O3" s="14" t="s">
        <v>16</v>
      </c>
      <c r="P3" s="14" t="s">
        <v>17</v>
      </c>
      <c r="Q3" s="9" t="s">
        <v>18</v>
      </c>
      <c r="R3" s="9" t="s">
        <v>19</v>
      </c>
      <c r="S3" s="15" t="s">
        <v>20</v>
      </c>
      <c r="T3" s="15" t="s">
        <v>21</v>
      </c>
    </row>
    <row r="4" customFormat="false" ht="15" hidden="false" customHeight="false" outlineLevel="0" collapsed="false">
      <c r="A4" s="17" t="s">
        <v>22</v>
      </c>
      <c r="B4" s="17" t="s">
        <v>23</v>
      </c>
      <c r="C4" s="18" t="n">
        <v>5324</v>
      </c>
      <c r="D4" s="19" t="n">
        <v>499</v>
      </c>
      <c r="E4" s="18" t="n">
        <v>4942</v>
      </c>
      <c r="F4" s="20" t="n">
        <v>676</v>
      </c>
      <c r="G4" s="21" t="n">
        <f aca="false">(C4/E4)-1</f>
        <v>0.0772966410360179</v>
      </c>
      <c r="H4" s="21" t="n">
        <f aca="false">(D4/F4)-1</f>
        <v>-0.261834319526627</v>
      </c>
      <c r="I4" s="22" t="n">
        <v>6.78</v>
      </c>
      <c r="J4" s="22" t="n">
        <v>76.2</v>
      </c>
      <c r="K4" s="23" t="n">
        <v>2.31</v>
      </c>
      <c r="L4" s="23" t="n">
        <v>61.16</v>
      </c>
      <c r="M4" s="24" t="n">
        <v>1.04</v>
      </c>
      <c r="N4" s="24" t="n">
        <v>50.06</v>
      </c>
      <c r="O4" s="25" t="n">
        <v>15050</v>
      </c>
      <c r="P4" s="26" t="n">
        <v>76.92</v>
      </c>
      <c r="Q4" s="27" t="n">
        <v>20760</v>
      </c>
      <c r="R4" s="28" t="n">
        <v>110.1</v>
      </c>
      <c r="S4" s="29" t="n">
        <f aca="false">O4-Q4</f>
        <v>-5710</v>
      </c>
      <c r="T4" s="30" t="n">
        <f aca="false">P4-R4</f>
        <v>-33.18</v>
      </c>
    </row>
    <row r="5" s="31" customFormat="true" ht="15" hidden="false" customHeight="false" outlineLevel="0" collapsed="false">
      <c r="A5" s="17" t="s">
        <v>22</v>
      </c>
      <c r="B5" s="17" t="s">
        <v>24</v>
      </c>
      <c r="C5" s="18" t="n">
        <v>2936</v>
      </c>
      <c r="D5" s="19" t="n">
        <v>423</v>
      </c>
      <c r="E5" s="18" t="n">
        <v>2838</v>
      </c>
      <c r="F5" s="20" t="n">
        <v>716</v>
      </c>
      <c r="G5" s="21" t="n">
        <f aca="false">(C5/E5)-1</f>
        <v>0.0345313601127555</v>
      </c>
      <c r="H5" s="21" t="n">
        <f aca="false">(D5/F5)-1</f>
        <v>-0.409217877094972</v>
      </c>
      <c r="I5" s="22" t="n">
        <v>11.63</v>
      </c>
      <c r="J5" s="22" t="n">
        <v>130.59</v>
      </c>
      <c r="K5" s="23" t="n">
        <v>3.42</v>
      </c>
      <c r="L5" s="23" t="n">
        <v>90.71</v>
      </c>
      <c r="M5" s="24" t="n">
        <v>3.4</v>
      </c>
      <c r="N5" s="24" t="n">
        <v>163.85</v>
      </c>
      <c r="O5" s="25" t="n">
        <v>9670</v>
      </c>
      <c r="P5" s="26" t="n">
        <v>53.38</v>
      </c>
      <c r="Q5" s="27" t="n">
        <v>14310</v>
      </c>
      <c r="R5" s="28" t="n">
        <v>78.15</v>
      </c>
      <c r="S5" s="29" t="n">
        <f aca="false">O5-Q5</f>
        <v>-4640</v>
      </c>
      <c r="T5" s="30" t="n">
        <f aca="false">P5-R5</f>
        <v>-24.77</v>
      </c>
    </row>
    <row r="6" customFormat="false" ht="15" hidden="false" customHeight="false" outlineLevel="0" collapsed="false">
      <c r="A6" s="17" t="s">
        <v>22</v>
      </c>
      <c r="B6" s="17" t="s">
        <v>25</v>
      </c>
      <c r="C6" s="18" t="n">
        <v>3880</v>
      </c>
      <c r="D6" s="19" t="n">
        <v>679</v>
      </c>
      <c r="E6" s="18" t="n">
        <v>3779</v>
      </c>
      <c r="F6" s="20" t="n">
        <v>1025</v>
      </c>
      <c r="G6" s="21" t="n">
        <f aca="false">(C6/E6)-1</f>
        <v>0.0267266472611802</v>
      </c>
      <c r="H6" s="21" t="n">
        <f aca="false">(D6/F6)-1</f>
        <v>-0.337560975609756</v>
      </c>
      <c r="I6" s="22" t="n">
        <v>6.5</v>
      </c>
      <c r="J6" s="22" t="n">
        <v>73.05</v>
      </c>
      <c r="K6" s="23" t="n">
        <v>4.42</v>
      </c>
      <c r="L6" s="23" t="n">
        <v>117.18</v>
      </c>
      <c r="M6" s="24" t="n">
        <v>4.3</v>
      </c>
      <c r="N6" s="24" t="n">
        <v>208</v>
      </c>
      <c r="O6" s="25" t="n">
        <v>9240</v>
      </c>
      <c r="P6" s="26" t="n">
        <v>41.39</v>
      </c>
      <c r="Q6" s="27" t="n">
        <v>23070</v>
      </c>
      <c r="R6" s="28" t="n">
        <v>102.4</v>
      </c>
      <c r="S6" s="29" t="n">
        <f aca="false">O6-Q6</f>
        <v>-13830</v>
      </c>
      <c r="T6" s="30" t="n">
        <f aca="false">P6-R6</f>
        <v>-61.01</v>
      </c>
    </row>
    <row r="7" customFormat="false" ht="15" hidden="false" customHeight="false" outlineLevel="0" collapsed="false">
      <c r="A7" s="32" t="s">
        <v>22</v>
      </c>
      <c r="B7" s="32" t="s">
        <v>22</v>
      </c>
      <c r="C7" s="33" t="n">
        <v>5527</v>
      </c>
      <c r="D7" s="34" t="n">
        <v>13095</v>
      </c>
      <c r="E7" s="33" t="n">
        <v>5480</v>
      </c>
      <c r="F7" s="35" t="n">
        <v>17695</v>
      </c>
      <c r="G7" s="36" t="n">
        <f aca="false">(C7/E7)-1</f>
        <v>0.00857664233576649</v>
      </c>
      <c r="H7" s="36" t="n">
        <f aca="false">(D7/F7)-1</f>
        <v>-0.259960440802487</v>
      </c>
      <c r="I7" s="37" t="n">
        <v>4.47</v>
      </c>
      <c r="J7" s="37" t="n">
        <v>50.17</v>
      </c>
      <c r="K7" s="38" t="n">
        <v>1.84</v>
      </c>
      <c r="L7" s="38" t="n">
        <v>48.69</v>
      </c>
      <c r="M7" s="39" t="n">
        <v>0.59</v>
      </c>
      <c r="N7" s="39" t="n">
        <v>28.57</v>
      </c>
      <c r="O7" s="40"/>
      <c r="P7" s="41"/>
      <c r="Q7" s="42"/>
      <c r="R7" s="43"/>
      <c r="S7" s="44"/>
      <c r="T7" s="45"/>
    </row>
    <row r="8" customFormat="false" ht="15" hidden="false" customHeight="false" outlineLevel="0" collapsed="false">
      <c r="A8" s="17" t="s">
        <v>22</v>
      </c>
      <c r="B8" s="17" t="s">
        <v>26</v>
      </c>
      <c r="C8" s="18" t="n">
        <v>3540</v>
      </c>
      <c r="D8" s="19" t="n">
        <v>502</v>
      </c>
      <c r="E8" s="18" t="n">
        <v>3545</v>
      </c>
      <c r="F8" s="20" t="n">
        <v>708</v>
      </c>
      <c r="G8" s="21" t="n">
        <f aca="false">(C8/E8)-1</f>
        <v>-0.00141043723554302</v>
      </c>
      <c r="H8" s="21" t="n">
        <f aca="false">(D8/F8)-1</f>
        <v>-0.290960451977401</v>
      </c>
      <c r="I8" s="22" t="n">
        <v>7.02</v>
      </c>
      <c r="J8" s="22" t="n">
        <v>78.89</v>
      </c>
      <c r="K8" s="23" t="n">
        <v>4.42</v>
      </c>
      <c r="L8" s="23" t="n">
        <v>117.22</v>
      </c>
      <c r="M8" s="24" t="n">
        <v>3.36</v>
      </c>
      <c r="N8" s="24" t="n">
        <v>162.27</v>
      </c>
      <c r="O8" s="25" t="n">
        <v>15850</v>
      </c>
      <c r="P8" s="26" t="n">
        <v>82.88</v>
      </c>
      <c r="Q8" s="27" t="n">
        <v>25220</v>
      </c>
      <c r="R8" s="28" t="n">
        <v>139.4</v>
      </c>
      <c r="S8" s="29" t="n">
        <f aca="false">O8-Q8</f>
        <v>-9370</v>
      </c>
      <c r="T8" s="30" t="n">
        <f aca="false">P8-R8</f>
        <v>-56.52</v>
      </c>
    </row>
    <row r="9" customFormat="false" ht="15" hidden="false" customHeight="false" outlineLevel="0" collapsed="false">
      <c r="A9" s="17" t="s">
        <v>22</v>
      </c>
      <c r="B9" s="17" t="s">
        <v>27</v>
      </c>
      <c r="C9" s="18" t="n">
        <v>3576</v>
      </c>
      <c r="D9" s="19" t="n">
        <v>662</v>
      </c>
      <c r="E9" s="18" t="n">
        <v>3609</v>
      </c>
      <c r="F9" s="20" t="n">
        <v>967</v>
      </c>
      <c r="G9" s="21" t="n">
        <f aca="false">(C9/E9)-1</f>
        <v>-0.0091438071487947</v>
      </c>
      <c r="H9" s="21" t="n">
        <f aca="false">(D9/F9)-1</f>
        <v>-0.31540847983454</v>
      </c>
      <c r="I9" s="22" t="n">
        <v>10.45</v>
      </c>
      <c r="J9" s="22" t="n">
        <v>117.41</v>
      </c>
      <c r="K9" s="23" t="n">
        <v>2.61</v>
      </c>
      <c r="L9" s="23" t="n">
        <v>69.26</v>
      </c>
      <c r="M9" s="24" t="n">
        <v>3.17</v>
      </c>
      <c r="N9" s="24" t="n">
        <v>152.8</v>
      </c>
      <c r="O9" s="25" t="n">
        <v>9710</v>
      </c>
      <c r="P9" s="26" t="n">
        <v>44.4</v>
      </c>
      <c r="Q9" s="27" t="n">
        <v>37120</v>
      </c>
      <c r="R9" s="28" t="n">
        <v>168.9</v>
      </c>
      <c r="S9" s="29" t="n">
        <f aca="false">O9-Q9</f>
        <v>-27410</v>
      </c>
      <c r="T9" s="30" t="n">
        <f aca="false">P9-R9</f>
        <v>-124.5</v>
      </c>
    </row>
    <row r="10" customFormat="false" ht="15" hidden="false" customHeight="false" outlineLevel="0" collapsed="false">
      <c r="A10" s="17" t="s">
        <v>22</v>
      </c>
      <c r="B10" s="17" t="s">
        <v>28</v>
      </c>
      <c r="C10" s="18" t="n">
        <v>3119</v>
      </c>
      <c r="D10" s="19" t="n">
        <v>482</v>
      </c>
      <c r="E10" s="18" t="n">
        <v>3180</v>
      </c>
      <c r="F10" s="20" t="n">
        <v>683</v>
      </c>
      <c r="G10" s="21" t="n">
        <f aca="false">(C10/E10)-1</f>
        <v>-0.019182389937107</v>
      </c>
      <c r="H10" s="21" t="n">
        <f aca="false">(D10/F10)-1</f>
        <v>-0.294289897510981</v>
      </c>
      <c r="I10" s="22" t="n">
        <v>15.15</v>
      </c>
      <c r="J10" s="22" t="n">
        <v>170.2</v>
      </c>
      <c r="K10" s="23" t="n">
        <v>3.35</v>
      </c>
      <c r="L10" s="23" t="n">
        <v>88.71</v>
      </c>
      <c r="M10" s="24" t="n">
        <v>2.89</v>
      </c>
      <c r="N10" s="24" t="n">
        <v>139.45</v>
      </c>
      <c r="O10" s="25" t="n">
        <v>10500</v>
      </c>
      <c r="P10" s="26" t="n">
        <v>61.71</v>
      </c>
      <c r="Q10" s="27" t="n">
        <v>22450</v>
      </c>
      <c r="R10" s="28" t="n">
        <v>124.4</v>
      </c>
      <c r="S10" s="29" t="n">
        <f aca="false">O10-Q10</f>
        <v>-11950</v>
      </c>
      <c r="T10" s="30" t="n">
        <f aca="false">P10-R10</f>
        <v>-62.69</v>
      </c>
    </row>
    <row r="11" customFormat="false" ht="15" hidden="false" customHeight="false" outlineLevel="0" collapsed="false">
      <c r="A11" s="17" t="s">
        <v>22</v>
      </c>
      <c r="B11" s="17" t="s">
        <v>29</v>
      </c>
      <c r="C11" s="18" t="n">
        <v>3317</v>
      </c>
      <c r="D11" s="19" t="n">
        <v>535</v>
      </c>
      <c r="E11" s="18" t="n">
        <v>3415</v>
      </c>
      <c r="F11" s="20" t="n">
        <v>720</v>
      </c>
      <c r="G11" s="21" t="n">
        <f aca="false">(C11/E11)-1</f>
        <v>-0.028696925329429</v>
      </c>
      <c r="H11" s="21" t="n">
        <f aca="false">(D11/F11)-1</f>
        <v>-0.256944444444444</v>
      </c>
      <c r="I11" s="22" t="n">
        <v>6.81</v>
      </c>
      <c r="J11" s="22" t="n">
        <v>76.46</v>
      </c>
      <c r="K11" s="23" t="n">
        <v>2.96</v>
      </c>
      <c r="L11" s="23" t="n">
        <v>78.45</v>
      </c>
      <c r="M11" s="24" t="n">
        <v>2.58</v>
      </c>
      <c r="N11" s="24" t="n">
        <v>124.26</v>
      </c>
      <c r="O11" s="25" t="n">
        <v>7750</v>
      </c>
      <c r="P11" s="26" t="n">
        <v>40.15</v>
      </c>
      <c r="Q11" s="27" t="n">
        <v>31380</v>
      </c>
      <c r="R11" s="28" t="n">
        <v>161.8</v>
      </c>
      <c r="S11" s="29" t="n">
        <f aca="false">O11-Q11</f>
        <v>-23630</v>
      </c>
      <c r="T11" s="30" t="n">
        <f aca="false">P11-R11</f>
        <v>-121.65</v>
      </c>
    </row>
    <row r="12" customFormat="false" ht="15" hidden="false" customHeight="false" outlineLevel="0" collapsed="false">
      <c r="A12" s="17" t="s">
        <v>22</v>
      </c>
      <c r="B12" s="17" t="s">
        <v>30</v>
      </c>
      <c r="C12" s="18" t="n">
        <v>3589</v>
      </c>
      <c r="D12" s="19" t="n">
        <v>475</v>
      </c>
      <c r="E12" s="18" t="n">
        <v>3700</v>
      </c>
      <c r="F12" s="20" t="n">
        <v>783</v>
      </c>
      <c r="G12" s="21" t="n">
        <f aca="false">(C12/E12)-1</f>
        <v>-0.03</v>
      </c>
      <c r="H12" s="21" t="n">
        <f aca="false">(D12/F12)-1</f>
        <v>-0.393358876117497</v>
      </c>
      <c r="I12" s="22" t="n">
        <v>17.63</v>
      </c>
      <c r="J12" s="22" t="n">
        <v>197.99</v>
      </c>
      <c r="K12" s="23" t="n">
        <v>3.68</v>
      </c>
      <c r="L12" s="23" t="n">
        <v>97.58</v>
      </c>
      <c r="M12" s="24" t="n">
        <v>3.36</v>
      </c>
      <c r="N12" s="24" t="n">
        <v>162.13</v>
      </c>
      <c r="O12" s="25" t="n">
        <v>5030</v>
      </c>
      <c r="P12" s="26" t="n">
        <v>31.95</v>
      </c>
      <c r="Q12" s="27" t="n">
        <v>24980</v>
      </c>
      <c r="R12" s="28" t="n">
        <v>141.6</v>
      </c>
      <c r="S12" s="29" t="n">
        <f aca="false">O12-Q12</f>
        <v>-19950</v>
      </c>
      <c r="T12" s="30" t="n">
        <f aca="false">P12-R12</f>
        <v>-109.65</v>
      </c>
    </row>
    <row r="13" customFormat="false" ht="15" hidden="false" customHeight="false" outlineLevel="0" collapsed="false">
      <c r="A13" s="17" t="s">
        <v>22</v>
      </c>
      <c r="B13" s="17" t="s">
        <v>31</v>
      </c>
      <c r="C13" s="18" t="n">
        <v>3021</v>
      </c>
      <c r="D13" s="19" t="n">
        <v>496</v>
      </c>
      <c r="E13" s="18" t="n">
        <v>3183</v>
      </c>
      <c r="F13" s="20" t="n">
        <v>786</v>
      </c>
      <c r="G13" s="21" t="n">
        <f aca="false">(C13/E13)-1</f>
        <v>-0.0508953817153629</v>
      </c>
      <c r="H13" s="21" t="n">
        <f aca="false">(D13/F13)-1</f>
        <v>-0.368956743002545</v>
      </c>
      <c r="I13" s="22" t="n">
        <v>15.11</v>
      </c>
      <c r="J13" s="22" t="n">
        <v>169.74</v>
      </c>
      <c r="K13" s="23" t="n">
        <v>3.61</v>
      </c>
      <c r="L13" s="23" t="n">
        <v>95.55</v>
      </c>
      <c r="M13" s="24" t="n">
        <v>2.49</v>
      </c>
      <c r="N13" s="24" t="n">
        <v>120.12</v>
      </c>
      <c r="O13" s="25" t="n">
        <v>8930</v>
      </c>
      <c r="P13" s="26" t="n">
        <v>44.32</v>
      </c>
      <c r="Q13" s="27" t="n">
        <v>28440</v>
      </c>
      <c r="R13" s="28" t="n">
        <v>141</v>
      </c>
      <c r="S13" s="29" t="n">
        <f aca="false">O13-Q13</f>
        <v>-19510</v>
      </c>
      <c r="T13" s="30" t="n">
        <f aca="false">P13-R13</f>
        <v>-96.68</v>
      </c>
    </row>
    <row r="14" customFormat="false" ht="15" hidden="false" customHeight="false" outlineLevel="0" collapsed="false">
      <c r="A14" s="17" t="s">
        <v>32</v>
      </c>
      <c r="B14" s="17" t="s">
        <v>33</v>
      </c>
      <c r="C14" s="18" t="n">
        <v>2456</v>
      </c>
      <c r="D14" s="19" t="n">
        <v>860</v>
      </c>
      <c r="E14" s="18" t="n">
        <v>2216</v>
      </c>
      <c r="F14" s="20" t="n">
        <v>1266</v>
      </c>
      <c r="G14" s="21" t="n">
        <f aca="false">(C14/E14)-1</f>
        <v>0.108303249097473</v>
      </c>
      <c r="H14" s="21" t="n">
        <f aca="false">(D14/F14)-1</f>
        <v>-0.320695102685624</v>
      </c>
      <c r="I14" s="22" t="n">
        <v>3.02</v>
      </c>
      <c r="J14" s="22" t="n">
        <v>33.89</v>
      </c>
      <c r="K14" s="23" t="n">
        <v>2.45</v>
      </c>
      <c r="L14" s="23" t="n">
        <v>64.88</v>
      </c>
      <c r="M14" s="24" t="n">
        <v>0.92</v>
      </c>
      <c r="N14" s="24" t="n">
        <v>44.18</v>
      </c>
      <c r="O14" s="25" t="n">
        <v>2450</v>
      </c>
      <c r="P14" s="26" t="n">
        <v>8.64</v>
      </c>
      <c r="Q14" s="27" t="n">
        <v>8510</v>
      </c>
      <c r="R14" s="28" t="n">
        <v>30.34</v>
      </c>
      <c r="S14" s="29" t="n">
        <f aca="false">O14-Q14</f>
        <v>-6060</v>
      </c>
      <c r="T14" s="30" t="n">
        <f aca="false">P14-R14</f>
        <v>-21.7</v>
      </c>
    </row>
    <row r="15" s="31" customFormat="true" ht="15" hidden="false" customHeight="false" outlineLevel="0" collapsed="false">
      <c r="A15" s="17" t="s">
        <v>32</v>
      </c>
      <c r="B15" s="17" t="s">
        <v>34</v>
      </c>
      <c r="C15" s="18" t="n">
        <v>2369</v>
      </c>
      <c r="D15" s="19" t="n">
        <v>1063</v>
      </c>
      <c r="E15" s="18" t="n">
        <v>2184</v>
      </c>
      <c r="F15" s="20" t="n">
        <v>1368</v>
      </c>
      <c r="G15" s="21" t="n">
        <f aca="false">(C15/E15)-1</f>
        <v>0.0847069597069596</v>
      </c>
      <c r="H15" s="21" t="n">
        <f aca="false">(D15/F15)-1</f>
        <v>-0.222953216374269</v>
      </c>
      <c r="I15" s="22" t="n">
        <v>2.57</v>
      </c>
      <c r="J15" s="22" t="n">
        <v>28.86</v>
      </c>
      <c r="K15" s="23" t="n">
        <v>2.32</v>
      </c>
      <c r="L15" s="23" t="n">
        <v>61.55</v>
      </c>
      <c r="M15" s="24" t="n">
        <v>0.96</v>
      </c>
      <c r="N15" s="24" t="n">
        <v>46.23</v>
      </c>
      <c r="O15" s="25" t="n">
        <v>2740</v>
      </c>
      <c r="P15" s="26" t="n">
        <v>7.68</v>
      </c>
      <c r="Q15" s="27" t="n">
        <v>8630</v>
      </c>
      <c r="R15" s="28" t="n">
        <v>23.31</v>
      </c>
      <c r="S15" s="29" t="n">
        <f aca="false">O15-Q15</f>
        <v>-5890</v>
      </c>
      <c r="T15" s="30" t="n">
        <f aca="false">P15-R15</f>
        <v>-15.63</v>
      </c>
    </row>
    <row r="16" customFormat="false" ht="15" hidden="false" customHeight="false" outlineLevel="0" collapsed="false">
      <c r="A16" s="17" t="s">
        <v>32</v>
      </c>
      <c r="B16" s="17" t="s">
        <v>35</v>
      </c>
      <c r="C16" s="18" t="n">
        <v>4755</v>
      </c>
      <c r="D16" s="19" t="n">
        <v>3244</v>
      </c>
      <c r="E16" s="18" t="n">
        <v>4395</v>
      </c>
      <c r="F16" s="20" t="n">
        <v>4450</v>
      </c>
      <c r="G16" s="21" t="n">
        <f aca="false">(C16/E16)-1</f>
        <v>0.0819112627986349</v>
      </c>
      <c r="H16" s="21" t="n">
        <f aca="false">(D16/F16)-1</f>
        <v>-0.271011235955056</v>
      </c>
      <c r="I16" s="22" t="n">
        <v>2.59</v>
      </c>
      <c r="J16" s="22" t="n">
        <v>29.09</v>
      </c>
      <c r="K16" s="23" t="n">
        <v>2.4</v>
      </c>
      <c r="L16" s="23" t="n">
        <v>63.48</v>
      </c>
      <c r="M16" s="24" t="n">
        <v>0.74</v>
      </c>
      <c r="N16" s="24" t="n">
        <v>35.48</v>
      </c>
      <c r="O16" s="25" t="n">
        <v>9150</v>
      </c>
      <c r="P16" s="26" t="n">
        <v>8.15</v>
      </c>
      <c r="Q16" s="27" t="n">
        <v>13710</v>
      </c>
      <c r="R16" s="28" t="n">
        <v>12.61</v>
      </c>
      <c r="S16" s="29" t="n">
        <f aca="false">O16-Q16</f>
        <v>-4560</v>
      </c>
      <c r="T16" s="30" t="n">
        <f aca="false">P16-R16</f>
        <v>-4.46</v>
      </c>
    </row>
    <row r="17" customFormat="false" ht="15" hidden="false" customHeight="false" outlineLevel="0" collapsed="false">
      <c r="A17" s="17" t="s">
        <v>32</v>
      </c>
      <c r="B17" s="17" t="s">
        <v>36</v>
      </c>
      <c r="C17" s="18" t="n">
        <v>3349</v>
      </c>
      <c r="D17" s="19" t="n">
        <v>904</v>
      </c>
      <c r="E17" s="18" t="n">
        <v>3140</v>
      </c>
      <c r="F17" s="20" t="n">
        <v>1358</v>
      </c>
      <c r="G17" s="21" t="n">
        <f aca="false">(C17/E17)-1</f>
        <v>0.0665605095541402</v>
      </c>
      <c r="H17" s="21" t="n">
        <f aca="false">(D17/F17)-1</f>
        <v>-0.334315169366716</v>
      </c>
      <c r="I17" s="22" t="n">
        <v>4.57</v>
      </c>
      <c r="J17" s="22" t="n">
        <v>51.37</v>
      </c>
      <c r="K17" s="23" t="n">
        <v>5.52</v>
      </c>
      <c r="L17" s="23" t="n">
        <v>146.21</v>
      </c>
      <c r="M17" s="24" t="n">
        <v>1.67</v>
      </c>
      <c r="N17" s="24" t="n">
        <v>80.46</v>
      </c>
      <c r="O17" s="25" t="n">
        <v>640</v>
      </c>
      <c r="P17" s="26" t="n">
        <v>2.24</v>
      </c>
      <c r="Q17" s="27" t="n">
        <v>3230</v>
      </c>
      <c r="R17" s="28" t="n">
        <v>10.86</v>
      </c>
      <c r="S17" s="29" t="n">
        <f aca="false">O17-Q17</f>
        <v>-2590</v>
      </c>
      <c r="T17" s="30" t="n">
        <f aca="false">P17-R17</f>
        <v>-8.62</v>
      </c>
    </row>
    <row r="18" customFormat="false" ht="15" hidden="false" customHeight="false" outlineLevel="0" collapsed="false">
      <c r="A18" s="17" t="s">
        <v>32</v>
      </c>
      <c r="B18" s="17" t="s">
        <v>37</v>
      </c>
      <c r="C18" s="18" t="n">
        <v>2297</v>
      </c>
      <c r="D18" s="19" t="n">
        <v>353</v>
      </c>
      <c r="E18" s="18" t="n">
        <v>2168</v>
      </c>
      <c r="F18" s="20" t="n">
        <v>448</v>
      </c>
      <c r="G18" s="21" t="n">
        <f aca="false">(C18/E18)-1</f>
        <v>0.0595018450184501</v>
      </c>
      <c r="H18" s="21" t="n">
        <f aca="false">(D18/F18)-1</f>
        <v>-0.212053571428571</v>
      </c>
      <c r="I18" s="22" t="n">
        <v>3.65</v>
      </c>
      <c r="J18" s="22" t="n">
        <v>40.95</v>
      </c>
      <c r="K18" s="23" t="n">
        <v>2.1</v>
      </c>
      <c r="L18" s="23" t="n">
        <v>55.78</v>
      </c>
      <c r="M18" s="24" t="n">
        <v>1.06</v>
      </c>
      <c r="N18" s="24" t="n">
        <v>50.94</v>
      </c>
      <c r="O18" s="25" t="n">
        <v>550</v>
      </c>
      <c r="P18" s="26" t="n">
        <v>4.57</v>
      </c>
      <c r="Q18" s="27" t="n">
        <v>1200</v>
      </c>
      <c r="R18" s="28" t="n">
        <v>10.16</v>
      </c>
      <c r="S18" s="29" t="n">
        <f aca="false">O18-Q18</f>
        <v>-650</v>
      </c>
      <c r="T18" s="30" t="n">
        <f aca="false">P18-R18</f>
        <v>-5.59</v>
      </c>
    </row>
    <row r="19" customFormat="false" ht="15" hidden="false" customHeight="false" outlineLevel="0" collapsed="false">
      <c r="A19" s="17" t="s">
        <v>32</v>
      </c>
      <c r="B19" s="17" t="s">
        <v>38</v>
      </c>
      <c r="C19" s="18" t="n">
        <v>2295</v>
      </c>
      <c r="D19" s="19" t="n">
        <v>429</v>
      </c>
      <c r="E19" s="18" t="n">
        <v>2174</v>
      </c>
      <c r="F19" s="20" t="n">
        <v>554</v>
      </c>
      <c r="G19" s="21" t="n">
        <f aca="false">(C19/E19)-1</f>
        <v>0.0556577736890525</v>
      </c>
      <c r="H19" s="21" t="n">
        <f aca="false">(D19/F19)-1</f>
        <v>-0.225631768953069</v>
      </c>
      <c r="I19" s="22" t="n">
        <v>1.8</v>
      </c>
      <c r="J19" s="22" t="n">
        <v>20.23</v>
      </c>
      <c r="K19" s="23" t="n">
        <v>2.11</v>
      </c>
      <c r="L19" s="23" t="n">
        <v>55.81</v>
      </c>
      <c r="M19" s="24" t="n">
        <v>0.86</v>
      </c>
      <c r="N19" s="24" t="n">
        <v>41.31</v>
      </c>
      <c r="O19" s="25" t="n">
        <v>820</v>
      </c>
      <c r="P19" s="26" t="n">
        <v>3.91</v>
      </c>
      <c r="Q19" s="27" t="n">
        <v>4280</v>
      </c>
      <c r="R19" s="28" t="n">
        <v>20.28</v>
      </c>
      <c r="S19" s="29" t="n">
        <f aca="false">O19-Q19</f>
        <v>-3460</v>
      </c>
      <c r="T19" s="30" t="n">
        <f aca="false">P19-R19</f>
        <v>-16.37</v>
      </c>
    </row>
    <row r="20" customFormat="false" ht="15" hidden="false" customHeight="false" outlineLevel="0" collapsed="false">
      <c r="A20" s="17" t="s">
        <v>32</v>
      </c>
      <c r="B20" s="17" t="s">
        <v>39</v>
      </c>
      <c r="C20" s="18" t="n">
        <v>2765</v>
      </c>
      <c r="D20" s="19" t="n">
        <v>1497</v>
      </c>
      <c r="E20" s="18" t="n">
        <v>2620</v>
      </c>
      <c r="F20" s="20" t="n">
        <v>1802</v>
      </c>
      <c r="G20" s="21" t="n">
        <f aca="false">(C20/E20)-1</f>
        <v>0.0553435114503817</v>
      </c>
      <c r="H20" s="21" t="n">
        <f aca="false">(D20/F20)-1</f>
        <v>-0.169256381798002</v>
      </c>
      <c r="I20" s="22" t="n">
        <v>2.36</v>
      </c>
      <c r="J20" s="22" t="n">
        <v>26.46</v>
      </c>
      <c r="K20" s="23" t="n">
        <v>1.94</v>
      </c>
      <c r="L20" s="23" t="n">
        <v>51.33</v>
      </c>
      <c r="M20" s="24" t="n">
        <v>0.75</v>
      </c>
      <c r="N20" s="24" t="n">
        <v>36.2</v>
      </c>
      <c r="O20" s="25" t="n">
        <v>5610</v>
      </c>
      <c r="P20" s="26" t="n">
        <v>9.28</v>
      </c>
      <c r="Q20" s="27" t="n">
        <v>12220</v>
      </c>
      <c r="R20" s="28" t="n">
        <v>20.86</v>
      </c>
      <c r="S20" s="29" t="n">
        <f aca="false">O20-Q20</f>
        <v>-6610</v>
      </c>
      <c r="T20" s="30" t="n">
        <f aca="false">P20-R20</f>
        <v>-11.58</v>
      </c>
    </row>
    <row r="21" customFormat="false" ht="15" hidden="false" customHeight="false" outlineLevel="0" collapsed="false">
      <c r="A21" s="17" t="s">
        <v>32</v>
      </c>
      <c r="B21" s="17" t="s">
        <v>40</v>
      </c>
      <c r="C21" s="18" t="n">
        <v>3431</v>
      </c>
      <c r="D21" s="19" t="n">
        <v>1645</v>
      </c>
      <c r="E21" s="18" t="n">
        <v>3284</v>
      </c>
      <c r="F21" s="20" t="n">
        <v>2109</v>
      </c>
      <c r="G21" s="21" t="n">
        <f aca="false">(C21/E21)-1</f>
        <v>0.044762484774665</v>
      </c>
      <c r="H21" s="21" t="n">
        <f aca="false">(D21/F21)-1</f>
        <v>-0.220009483167378</v>
      </c>
      <c r="I21" s="22" t="n">
        <v>3.17</v>
      </c>
      <c r="J21" s="22" t="n">
        <v>35.6</v>
      </c>
      <c r="K21" s="23" t="n">
        <v>2.69</v>
      </c>
      <c r="L21" s="23" t="n">
        <v>71.25</v>
      </c>
      <c r="M21" s="24" t="n">
        <v>1.28</v>
      </c>
      <c r="N21" s="24" t="n">
        <v>61.55</v>
      </c>
      <c r="O21" s="25" t="n">
        <v>12170</v>
      </c>
      <c r="P21" s="26" t="n">
        <v>27.1</v>
      </c>
      <c r="Q21" s="27" t="n">
        <v>40660</v>
      </c>
      <c r="R21" s="28" t="n">
        <v>88.65</v>
      </c>
      <c r="S21" s="29" t="n">
        <f aca="false">O21-Q21</f>
        <v>-28490</v>
      </c>
      <c r="T21" s="30" t="n">
        <f aca="false">P21-R21</f>
        <v>-61.55</v>
      </c>
    </row>
    <row r="22" customFormat="false" ht="15" hidden="false" customHeight="false" outlineLevel="0" collapsed="false">
      <c r="A22" s="17" t="s">
        <v>32</v>
      </c>
      <c r="B22" s="17" t="s">
        <v>41</v>
      </c>
      <c r="C22" s="18" t="n">
        <v>2687</v>
      </c>
      <c r="D22" s="19" t="n">
        <v>1112</v>
      </c>
      <c r="E22" s="18" t="n">
        <v>2583</v>
      </c>
      <c r="F22" s="20" t="n">
        <v>1450</v>
      </c>
      <c r="G22" s="21" t="n">
        <f aca="false">(C22/E22)-1</f>
        <v>0.0402632597754549</v>
      </c>
      <c r="H22" s="21" t="n">
        <f aca="false">(D22/F22)-1</f>
        <v>-0.233103448275862</v>
      </c>
      <c r="I22" s="22" t="n">
        <v>4.64</v>
      </c>
      <c r="J22" s="22" t="n">
        <v>52.07</v>
      </c>
      <c r="K22" s="23" t="n">
        <v>4</v>
      </c>
      <c r="L22" s="23" t="n">
        <v>106.08</v>
      </c>
      <c r="M22" s="24" t="n">
        <v>1.39</v>
      </c>
      <c r="N22" s="24" t="n">
        <v>66.83</v>
      </c>
      <c r="O22" s="25" t="n">
        <v>920</v>
      </c>
      <c r="P22" s="26" t="n">
        <v>2.04</v>
      </c>
      <c r="Q22" s="27" t="n">
        <v>7390</v>
      </c>
      <c r="R22" s="28" t="n">
        <v>15.7</v>
      </c>
      <c r="S22" s="29" t="n">
        <f aca="false">O22-Q22</f>
        <v>-6470</v>
      </c>
      <c r="T22" s="30" t="n">
        <f aca="false">P22-R22</f>
        <v>-13.66</v>
      </c>
    </row>
    <row r="23" customFormat="false" ht="15" hidden="false" customHeight="false" outlineLevel="0" collapsed="false">
      <c r="A23" s="17" t="s">
        <v>32</v>
      </c>
      <c r="B23" s="17" t="s">
        <v>42</v>
      </c>
      <c r="C23" s="18" t="n">
        <v>2881</v>
      </c>
      <c r="D23" s="19" t="n">
        <v>793</v>
      </c>
      <c r="E23" s="18" t="n">
        <v>2776</v>
      </c>
      <c r="F23" s="20" t="n">
        <v>998</v>
      </c>
      <c r="G23" s="21" t="n">
        <f aca="false">(C23/E23)-1</f>
        <v>0.0378242074927955</v>
      </c>
      <c r="H23" s="21" t="n">
        <f aca="false">(D23/F23)-1</f>
        <v>-0.205410821643287</v>
      </c>
      <c r="I23" s="22" t="n">
        <v>3.78</v>
      </c>
      <c r="J23" s="22" t="n">
        <v>42.44</v>
      </c>
      <c r="K23" s="23" t="n">
        <v>2.76</v>
      </c>
      <c r="L23" s="23" t="n">
        <v>73.24</v>
      </c>
      <c r="M23" s="24" t="n">
        <v>0.88</v>
      </c>
      <c r="N23" s="24" t="n">
        <v>42.2</v>
      </c>
      <c r="O23" s="25" t="n">
        <v>3210</v>
      </c>
      <c r="P23" s="26" t="n">
        <v>13.72</v>
      </c>
      <c r="Q23" s="27" t="n">
        <v>9450</v>
      </c>
      <c r="R23" s="28" t="n">
        <v>41.12</v>
      </c>
      <c r="S23" s="29" t="n">
        <f aca="false">O23-Q23</f>
        <v>-6240</v>
      </c>
      <c r="T23" s="30" t="n">
        <f aca="false">P23-R23</f>
        <v>-27.4</v>
      </c>
    </row>
    <row r="24" customFormat="false" ht="15" hidden="false" customHeight="false" outlineLevel="0" collapsed="false">
      <c r="A24" s="17" t="s">
        <v>32</v>
      </c>
      <c r="B24" s="17" t="s">
        <v>43</v>
      </c>
      <c r="C24" s="18" t="n">
        <v>2337</v>
      </c>
      <c r="D24" s="19" t="n">
        <v>1162</v>
      </c>
      <c r="E24" s="18" t="n">
        <v>2279</v>
      </c>
      <c r="F24" s="20" t="n">
        <v>1491</v>
      </c>
      <c r="G24" s="21" t="n">
        <f aca="false">(C24/E24)-1</f>
        <v>0.0254497586660816</v>
      </c>
      <c r="H24" s="21" t="n">
        <f aca="false">(D24/F24)-1</f>
        <v>-0.220657276995305</v>
      </c>
      <c r="I24" s="22" t="n">
        <v>1.98</v>
      </c>
      <c r="J24" s="22" t="n">
        <v>22.28</v>
      </c>
      <c r="K24" s="23" t="n">
        <v>2.83</v>
      </c>
      <c r="L24" s="23" t="n">
        <v>74.95</v>
      </c>
      <c r="M24" s="24" t="n">
        <v>0.88</v>
      </c>
      <c r="N24" s="24" t="n">
        <v>42.54</v>
      </c>
      <c r="O24" s="25" t="n">
        <v>4100</v>
      </c>
      <c r="P24" s="26" t="n">
        <v>8.05</v>
      </c>
      <c r="Q24" s="27" t="n">
        <v>18520</v>
      </c>
      <c r="R24" s="28" t="n">
        <v>36.59</v>
      </c>
      <c r="S24" s="29" t="n">
        <f aca="false">O24-Q24</f>
        <v>-14420</v>
      </c>
      <c r="T24" s="30" t="n">
        <f aca="false">P24-R24</f>
        <v>-28.54</v>
      </c>
    </row>
    <row r="25" customFormat="false" ht="15" hidden="false" customHeight="false" outlineLevel="0" collapsed="false">
      <c r="A25" s="17" t="s">
        <v>32</v>
      </c>
      <c r="B25" s="17" t="s">
        <v>44</v>
      </c>
      <c r="C25" s="18" t="n">
        <v>2794</v>
      </c>
      <c r="D25" s="19" t="n">
        <v>883</v>
      </c>
      <c r="E25" s="18" t="n">
        <v>2728</v>
      </c>
      <c r="F25" s="20" t="n">
        <v>1194</v>
      </c>
      <c r="G25" s="21" t="n">
        <f aca="false">(C25/E25)-1</f>
        <v>0.0241935483870968</v>
      </c>
      <c r="H25" s="21" t="n">
        <f aca="false">(D25/F25)-1</f>
        <v>-0.260469011725293</v>
      </c>
      <c r="I25" s="22" t="n">
        <v>3.51</v>
      </c>
      <c r="J25" s="22" t="n">
        <v>39.38</v>
      </c>
      <c r="K25" s="23" t="n">
        <v>4.2</v>
      </c>
      <c r="L25" s="23" t="n">
        <v>111.44</v>
      </c>
      <c r="M25" s="24" t="n">
        <v>1.05</v>
      </c>
      <c r="N25" s="24" t="n">
        <v>50.72</v>
      </c>
      <c r="O25" s="25" t="n">
        <v>1570</v>
      </c>
      <c r="P25" s="26" t="n">
        <v>5.4</v>
      </c>
      <c r="Q25" s="27" t="n">
        <v>10610</v>
      </c>
      <c r="R25" s="28" t="n">
        <v>34.62</v>
      </c>
      <c r="S25" s="29" t="n">
        <f aca="false">O25-Q25</f>
        <v>-9040</v>
      </c>
      <c r="T25" s="30" t="n">
        <f aca="false">P25-R25</f>
        <v>-29.22</v>
      </c>
    </row>
    <row r="26" customFormat="false" ht="15" hidden="false" customHeight="false" outlineLevel="0" collapsed="false">
      <c r="A26" s="32" t="s">
        <v>32</v>
      </c>
      <c r="B26" s="32" t="s">
        <v>32</v>
      </c>
      <c r="C26" s="33" t="n">
        <v>4818</v>
      </c>
      <c r="D26" s="34" t="n">
        <v>2537</v>
      </c>
      <c r="E26" s="33" t="n">
        <v>4738</v>
      </c>
      <c r="F26" s="35" t="n">
        <v>3175</v>
      </c>
      <c r="G26" s="36" t="n">
        <f aca="false">(C26/E26)-1</f>
        <v>0.0168847615027439</v>
      </c>
      <c r="H26" s="36" t="n">
        <f aca="false">(D26/F26)-1</f>
        <v>-0.200944881889764</v>
      </c>
      <c r="I26" s="37" t="n">
        <v>3.3</v>
      </c>
      <c r="J26" s="37" t="n">
        <v>37.06</v>
      </c>
      <c r="K26" s="38" t="n">
        <v>1.93</v>
      </c>
      <c r="L26" s="38" t="n">
        <v>51.14</v>
      </c>
      <c r="M26" s="39" t="n">
        <v>0.67</v>
      </c>
      <c r="N26" s="39" t="n">
        <v>32.16</v>
      </c>
      <c r="O26" s="40"/>
      <c r="P26" s="41"/>
      <c r="Q26" s="42"/>
      <c r="R26" s="43"/>
      <c r="S26" s="46"/>
      <c r="T26" s="47"/>
    </row>
    <row r="27" customFormat="false" ht="15" hidden="false" customHeight="false" outlineLevel="0" collapsed="false">
      <c r="A27" s="17" t="s">
        <v>32</v>
      </c>
      <c r="B27" s="17" t="s">
        <v>45</v>
      </c>
      <c r="C27" s="18" t="n">
        <v>3217</v>
      </c>
      <c r="D27" s="19" t="n">
        <v>415</v>
      </c>
      <c r="E27" s="18" t="n">
        <v>3175</v>
      </c>
      <c r="F27" s="20" t="n">
        <v>592</v>
      </c>
      <c r="G27" s="21" t="n">
        <f aca="false">(C27/E27)-1</f>
        <v>0.0132283464566929</v>
      </c>
      <c r="H27" s="21" t="n">
        <f aca="false">(D27/F27)-1</f>
        <v>-0.298986486486487</v>
      </c>
      <c r="I27" s="22" t="n">
        <v>3.37</v>
      </c>
      <c r="J27" s="22" t="n">
        <v>37.84</v>
      </c>
      <c r="K27" s="23" t="n">
        <v>2.84</v>
      </c>
      <c r="L27" s="23" t="n">
        <v>75.35</v>
      </c>
      <c r="M27" s="24" t="n">
        <v>0.91</v>
      </c>
      <c r="N27" s="24" t="n">
        <v>43.75</v>
      </c>
      <c r="O27" s="25" t="n">
        <v>1840</v>
      </c>
      <c r="P27" s="26" t="n">
        <v>10.94</v>
      </c>
      <c r="Q27" s="27" t="n">
        <v>3050</v>
      </c>
      <c r="R27" s="28" t="n">
        <v>17.35</v>
      </c>
      <c r="S27" s="29" t="n">
        <f aca="false">O27-Q27</f>
        <v>-1210</v>
      </c>
      <c r="T27" s="30" t="n">
        <f aca="false">P27-R27</f>
        <v>-6.41</v>
      </c>
    </row>
    <row r="28" customFormat="false" ht="15" hidden="false" customHeight="false" outlineLevel="0" collapsed="false">
      <c r="A28" s="17" t="s">
        <v>32</v>
      </c>
      <c r="B28" s="17" t="s">
        <v>46</v>
      </c>
      <c r="C28" s="18" t="n">
        <v>3225</v>
      </c>
      <c r="D28" s="19" t="n">
        <v>1635</v>
      </c>
      <c r="E28" s="18" t="n">
        <v>3191</v>
      </c>
      <c r="F28" s="20" t="n">
        <v>2236</v>
      </c>
      <c r="G28" s="21" t="n">
        <f aca="false">(C28/E28)-1</f>
        <v>0.0106549670949545</v>
      </c>
      <c r="H28" s="21" t="n">
        <f aca="false">(D28/F28)-1</f>
        <v>-0.268783542039356</v>
      </c>
      <c r="I28" s="22" t="n">
        <v>3.44</v>
      </c>
      <c r="J28" s="22" t="n">
        <v>38.61</v>
      </c>
      <c r="K28" s="23" t="n">
        <v>3.71</v>
      </c>
      <c r="L28" s="23" t="n">
        <v>98.41</v>
      </c>
      <c r="M28" s="24" t="n">
        <v>1.23</v>
      </c>
      <c r="N28" s="24" t="n">
        <v>59.07</v>
      </c>
      <c r="O28" s="25" t="n">
        <v>890</v>
      </c>
      <c r="P28" s="26" t="n">
        <v>1.75</v>
      </c>
      <c r="Q28" s="27" t="n">
        <v>4150</v>
      </c>
      <c r="R28" s="28" t="n">
        <v>8.76</v>
      </c>
      <c r="S28" s="29" t="n">
        <f aca="false">O28-Q28</f>
        <v>-3260</v>
      </c>
      <c r="T28" s="30" t="n">
        <f aca="false">P28-R28</f>
        <v>-7.01</v>
      </c>
    </row>
    <row r="29" customFormat="false" ht="15" hidden="false" customHeight="false" outlineLevel="0" collapsed="false">
      <c r="A29" s="17" t="s">
        <v>32</v>
      </c>
      <c r="B29" s="17" t="s">
        <v>47</v>
      </c>
      <c r="C29" s="18" t="n">
        <v>2730</v>
      </c>
      <c r="D29" s="19" t="n">
        <v>525</v>
      </c>
      <c r="E29" s="18" t="n">
        <v>2708</v>
      </c>
      <c r="F29" s="20" t="n">
        <v>553</v>
      </c>
      <c r="G29" s="21" t="n">
        <f aca="false">(C29/E29)-1</f>
        <v>0.00812407680945348</v>
      </c>
      <c r="H29" s="21" t="n">
        <f aca="false">(D29/F29)-1</f>
        <v>-0.0506329113924051</v>
      </c>
      <c r="I29" s="22" t="n">
        <v>5.94</v>
      </c>
      <c r="J29" s="22" t="n">
        <v>66.76</v>
      </c>
      <c r="K29" s="23" t="n">
        <v>2.57</v>
      </c>
      <c r="L29" s="23" t="n">
        <v>68.06</v>
      </c>
      <c r="M29" s="24" t="n">
        <v>1</v>
      </c>
      <c r="N29" s="24" t="n">
        <v>48.28</v>
      </c>
      <c r="O29" s="25" t="n">
        <v>1290</v>
      </c>
      <c r="P29" s="26" t="n">
        <v>7.99</v>
      </c>
      <c r="Q29" s="27" t="n">
        <v>5590</v>
      </c>
      <c r="R29" s="28" t="n">
        <v>33.5</v>
      </c>
      <c r="S29" s="29" t="n">
        <f aca="false">O29-Q29</f>
        <v>-4300</v>
      </c>
      <c r="T29" s="30" t="n">
        <f aca="false">P29-R29</f>
        <v>-25.51</v>
      </c>
    </row>
    <row r="30" customFormat="false" ht="15" hidden="false" customHeight="false" outlineLevel="0" collapsed="false">
      <c r="A30" s="17" t="s">
        <v>32</v>
      </c>
      <c r="B30" s="17" t="s">
        <v>48</v>
      </c>
      <c r="C30" s="18" t="n">
        <v>3199</v>
      </c>
      <c r="D30" s="19" t="n">
        <v>1701</v>
      </c>
      <c r="E30" s="18" t="n">
        <v>3188</v>
      </c>
      <c r="F30" s="20" t="n">
        <v>2246</v>
      </c>
      <c r="G30" s="21" t="n">
        <f aca="false">(C30/E30)-1</f>
        <v>0.00345043914680043</v>
      </c>
      <c r="H30" s="21" t="n">
        <f aca="false">(D30/F30)-1</f>
        <v>-0.242653606411398</v>
      </c>
      <c r="I30" s="22" t="n">
        <v>2.79</v>
      </c>
      <c r="J30" s="22" t="n">
        <v>31.31</v>
      </c>
      <c r="K30" s="23" t="n">
        <v>3.21</v>
      </c>
      <c r="L30" s="23" t="n">
        <v>84.96</v>
      </c>
      <c r="M30" s="24" t="n">
        <v>1.01</v>
      </c>
      <c r="N30" s="24" t="n">
        <v>48.82</v>
      </c>
      <c r="O30" s="25" t="n">
        <v>19030</v>
      </c>
      <c r="P30" s="26" t="n">
        <v>39.19</v>
      </c>
      <c r="Q30" s="27" t="n">
        <v>42680</v>
      </c>
      <c r="R30" s="28" t="n">
        <v>86.61</v>
      </c>
      <c r="S30" s="29" t="n">
        <f aca="false">O30-Q30</f>
        <v>-23650</v>
      </c>
      <c r="T30" s="30" t="n">
        <f aca="false">P30-R30</f>
        <v>-47.42</v>
      </c>
    </row>
    <row r="31" customFormat="false" ht="15" hidden="false" customHeight="false" outlineLevel="0" collapsed="false">
      <c r="A31" s="17" t="s">
        <v>32</v>
      </c>
      <c r="B31" s="17" t="s">
        <v>49</v>
      </c>
      <c r="C31" s="18" t="n">
        <v>2718</v>
      </c>
      <c r="D31" s="19" t="n">
        <v>430</v>
      </c>
      <c r="E31" s="18" t="n">
        <v>2738</v>
      </c>
      <c r="F31" s="20" t="n">
        <v>594</v>
      </c>
      <c r="G31" s="21" t="n">
        <f aca="false">(C31/E31)-1</f>
        <v>-0.00730460189919646</v>
      </c>
      <c r="H31" s="21" t="n">
        <f aca="false">(D31/F31)-1</f>
        <v>-0.276094276094276</v>
      </c>
      <c r="I31" s="22" t="n">
        <v>2.6</v>
      </c>
      <c r="J31" s="22" t="n">
        <v>29.15</v>
      </c>
      <c r="K31" s="23" t="n">
        <v>3.32</v>
      </c>
      <c r="L31" s="23" t="n">
        <v>87.9</v>
      </c>
      <c r="M31" s="24" t="n">
        <v>1.07</v>
      </c>
      <c r="N31" s="24" t="n">
        <v>51.57</v>
      </c>
      <c r="O31" s="25" t="n">
        <v>2190</v>
      </c>
      <c r="P31" s="26" t="n">
        <v>11.62</v>
      </c>
      <c r="Q31" s="27" t="n">
        <v>5470</v>
      </c>
      <c r="R31" s="28" t="n">
        <v>31.26</v>
      </c>
      <c r="S31" s="29" t="n">
        <f aca="false">O31-Q31</f>
        <v>-3280</v>
      </c>
      <c r="T31" s="30" t="n">
        <f aca="false">P31-R31</f>
        <v>-19.64</v>
      </c>
    </row>
    <row r="32" customFormat="false" ht="15" hidden="false" customHeight="false" outlineLevel="0" collapsed="false">
      <c r="A32" s="17" t="s">
        <v>50</v>
      </c>
      <c r="B32" s="17" t="s">
        <v>51</v>
      </c>
      <c r="C32" s="18" t="n">
        <v>4262</v>
      </c>
      <c r="D32" s="19" t="n">
        <v>728</v>
      </c>
      <c r="E32" s="18" t="n">
        <v>3890</v>
      </c>
      <c r="F32" s="20" t="n">
        <v>1091</v>
      </c>
      <c r="G32" s="21" t="n">
        <f aca="false">(C32/E32)-1</f>
        <v>0.0956298200514139</v>
      </c>
      <c r="H32" s="21" t="n">
        <f aca="false">(D32/F32)-1</f>
        <v>-0.332722273143905</v>
      </c>
      <c r="I32" s="22" t="n">
        <v>3.04</v>
      </c>
      <c r="J32" s="22" t="n">
        <v>34.14</v>
      </c>
      <c r="K32" s="23" t="n">
        <v>2.32</v>
      </c>
      <c r="L32" s="23" t="n">
        <v>61.45</v>
      </c>
      <c r="M32" s="24" t="n">
        <v>0.69</v>
      </c>
      <c r="N32" s="24" t="n">
        <v>33.05</v>
      </c>
      <c r="O32" s="25" t="n">
        <v>2420</v>
      </c>
      <c r="P32" s="26" t="n">
        <v>10.1</v>
      </c>
      <c r="Q32" s="27" t="n">
        <v>9600</v>
      </c>
      <c r="R32" s="28" t="n">
        <v>41.93</v>
      </c>
      <c r="S32" s="29" t="n">
        <f aca="false">O32-Q32</f>
        <v>-7180</v>
      </c>
      <c r="T32" s="30" t="n">
        <f aca="false">P32-R32</f>
        <v>-31.83</v>
      </c>
    </row>
    <row r="33" customFormat="false" ht="15" hidden="false" customHeight="false" outlineLevel="0" collapsed="false">
      <c r="A33" s="17" t="s">
        <v>50</v>
      </c>
      <c r="B33" s="17" t="s">
        <v>52</v>
      </c>
      <c r="C33" s="18" t="n">
        <v>4476</v>
      </c>
      <c r="D33" s="19" t="n">
        <v>1083</v>
      </c>
      <c r="E33" s="18" t="n">
        <v>4119</v>
      </c>
      <c r="F33" s="20" t="n">
        <v>1571</v>
      </c>
      <c r="G33" s="21" t="n">
        <f aca="false">(C33/E33)-1</f>
        <v>0.0866715222141297</v>
      </c>
      <c r="H33" s="21" t="n">
        <f aca="false">(D33/F33)-1</f>
        <v>-0.310630171865054</v>
      </c>
      <c r="I33" s="22" t="n">
        <v>3.03</v>
      </c>
      <c r="J33" s="22" t="n">
        <v>34.04</v>
      </c>
      <c r="K33" s="23" t="n">
        <v>2.51</v>
      </c>
      <c r="L33" s="23" t="n">
        <v>66.56</v>
      </c>
      <c r="M33" s="24" t="n">
        <v>0.94</v>
      </c>
      <c r="N33" s="24" t="n">
        <v>45.48</v>
      </c>
      <c r="O33" s="25" t="n">
        <v>4270</v>
      </c>
      <c r="P33" s="26" t="n">
        <v>14.91</v>
      </c>
      <c r="Q33" s="27" t="n">
        <v>13270</v>
      </c>
      <c r="R33" s="28" t="n">
        <v>45.4</v>
      </c>
      <c r="S33" s="29" t="n">
        <f aca="false">O33-Q33</f>
        <v>-9000</v>
      </c>
      <c r="T33" s="30" t="n">
        <f aca="false">P33-R33</f>
        <v>-30.49</v>
      </c>
    </row>
    <row r="34" s="31" customFormat="true" ht="15" hidden="false" customHeight="false" outlineLevel="0" collapsed="false">
      <c r="A34" s="32" t="s">
        <v>50</v>
      </c>
      <c r="B34" s="48" t="s">
        <v>53</v>
      </c>
      <c r="C34" s="33" t="n">
        <v>6166</v>
      </c>
      <c r="D34" s="34" t="n">
        <v>2201</v>
      </c>
      <c r="E34" s="33" t="n">
        <v>5797</v>
      </c>
      <c r="F34" s="35" t="n">
        <v>2832</v>
      </c>
      <c r="G34" s="36" t="n">
        <f aca="false">(C34/E34)-1</f>
        <v>0.063653613938244</v>
      </c>
      <c r="H34" s="36" t="n">
        <f aca="false">(D34/F34)-1</f>
        <v>-0.222810734463277</v>
      </c>
      <c r="I34" s="37" t="n">
        <v>2.68</v>
      </c>
      <c r="J34" s="37" t="n">
        <v>30.07</v>
      </c>
      <c r="K34" s="38" t="n">
        <v>2.18</v>
      </c>
      <c r="L34" s="38" t="n">
        <v>57.91</v>
      </c>
      <c r="M34" s="39" t="n">
        <v>0.62</v>
      </c>
      <c r="N34" s="39" t="n">
        <v>29.86</v>
      </c>
      <c r="O34" s="40"/>
      <c r="P34" s="41"/>
      <c r="Q34" s="42"/>
      <c r="R34" s="43"/>
      <c r="S34" s="46"/>
      <c r="T34" s="47"/>
    </row>
    <row r="35" customFormat="false" ht="15" hidden="false" customHeight="false" outlineLevel="0" collapsed="false">
      <c r="A35" s="17" t="s">
        <v>50</v>
      </c>
      <c r="B35" s="48" t="s">
        <v>54</v>
      </c>
      <c r="C35" s="18" t="n">
        <v>3983</v>
      </c>
      <c r="D35" s="19" t="n">
        <v>424</v>
      </c>
      <c r="E35" s="18" t="n">
        <v>3794</v>
      </c>
      <c r="F35" s="20" t="n">
        <v>555</v>
      </c>
      <c r="G35" s="21" t="n">
        <f aca="false">(C35/E35)-1</f>
        <v>0.0498154981549817</v>
      </c>
      <c r="H35" s="21" t="n">
        <f aca="false">(D35/F35)-1</f>
        <v>-0.236036036036036</v>
      </c>
      <c r="I35" s="22" t="n">
        <v>2.54</v>
      </c>
      <c r="J35" s="22" t="n">
        <v>28.52</v>
      </c>
      <c r="K35" s="23" t="n">
        <v>1.25</v>
      </c>
      <c r="L35" s="23" t="n">
        <v>33.08</v>
      </c>
      <c r="M35" s="24" t="n">
        <v>0.55</v>
      </c>
      <c r="N35" s="24" t="n">
        <v>26.39</v>
      </c>
      <c r="O35" s="25" t="n">
        <v>6400</v>
      </c>
      <c r="P35" s="26" t="n">
        <v>43.88</v>
      </c>
      <c r="Q35" s="27" t="n">
        <v>22630</v>
      </c>
      <c r="R35" s="28" t="n">
        <v>165.5</v>
      </c>
      <c r="S35" s="29" t="n">
        <f aca="false">O35-Q35</f>
        <v>-16230</v>
      </c>
      <c r="T35" s="30" t="n">
        <f aca="false">P35-R35</f>
        <v>-121.62</v>
      </c>
    </row>
    <row r="36" customFormat="false" ht="15" hidden="false" customHeight="false" outlineLevel="0" collapsed="false">
      <c r="A36" s="17" t="s">
        <v>50</v>
      </c>
      <c r="B36" s="17" t="s">
        <v>55</v>
      </c>
      <c r="C36" s="18" t="n">
        <v>4304</v>
      </c>
      <c r="D36" s="19" t="n">
        <v>414</v>
      </c>
      <c r="E36" s="18" t="n">
        <v>4118</v>
      </c>
      <c r="F36" s="20" t="n">
        <v>549</v>
      </c>
      <c r="G36" s="21" t="n">
        <f aca="false">(C36/E36)-1</f>
        <v>0.0451675570665371</v>
      </c>
      <c r="H36" s="21" t="n">
        <f aca="false">(D36/F36)-1</f>
        <v>-0.245901639344262</v>
      </c>
      <c r="I36" s="22" t="n">
        <v>4.26</v>
      </c>
      <c r="J36" s="22" t="n">
        <v>47.79</v>
      </c>
      <c r="K36" s="23" t="n">
        <v>1.71</v>
      </c>
      <c r="L36" s="23" t="n">
        <v>45.33</v>
      </c>
      <c r="M36" s="24" t="n">
        <v>0.66</v>
      </c>
      <c r="N36" s="24" t="n">
        <v>31.76</v>
      </c>
      <c r="O36" s="25" t="n">
        <v>3930</v>
      </c>
      <c r="P36" s="26" t="n">
        <v>24.35</v>
      </c>
      <c r="Q36" s="27" t="n">
        <v>8520</v>
      </c>
      <c r="R36" s="28" t="n">
        <v>49.36</v>
      </c>
      <c r="S36" s="29" t="n">
        <f aca="false">O36-Q36</f>
        <v>-4590</v>
      </c>
      <c r="T36" s="30" t="n">
        <f aca="false">P36-R36</f>
        <v>-25.01</v>
      </c>
    </row>
    <row r="37" customFormat="false" ht="15" hidden="false" customHeight="false" outlineLevel="0" collapsed="false">
      <c r="A37" s="17" t="s">
        <v>50</v>
      </c>
      <c r="B37" s="17" t="s">
        <v>56</v>
      </c>
      <c r="C37" s="18" t="n">
        <v>3375</v>
      </c>
      <c r="D37" s="19" t="n">
        <v>800</v>
      </c>
      <c r="E37" s="18" t="n">
        <v>3262</v>
      </c>
      <c r="F37" s="20" t="n">
        <v>1164</v>
      </c>
      <c r="G37" s="21" t="n">
        <f aca="false">(C37/E37)-1</f>
        <v>0.0346413243408952</v>
      </c>
      <c r="H37" s="21" t="n">
        <f aca="false">(D37/F37)-1</f>
        <v>-0.312714776632302</v>
      </c>
      <c r="I37" s="22" t="n">
        <v>10.43</v>
      </c>
      <c r="J37" s="22" t="n">
        <v>117.1</v>
      </c>
      <c r="K37" s="23" t="n">
        <v>3.06</v>
      </c>
      <c r="L37" s="23" t="n">
        <v>81.15</v>
      </c>
      <c r="M37" s="24" t="n">
        <v>1.95</v>
      </c>
      <c r="N37" s="24" t="n">
        <v>94.16</v>
      </c>
      <c r="O37" s="25" t="n">
        <v>1560</v>
      </c>
      <c r="P37" s="26" t="n">
        <v>5.03</v>
      </c>
      <c r="Q37" s="27" t="n">
        <v>12270</v>
      </c>
      <c r="R37" s="28" t="n">
        <v>39.89</v>
      </c>
      <c r="S37" s="29" t="n">
        <f aca="false">O37-Q37</f>
        <v>-10710</v>
      </c>
      <c r="T37" s="30" t="n">
        <f aca="false">P37-R37</f>
        <v>-34.86</v>
      </c>
    </row>
    <row r="38" customFormat="false" ht="15" hidden="false" customHeight="false" outlineLevel="0" collapsed="false">
      <c r="A38" s="17" t="s">
        <v>50</v>
      </c>
      <c r="B38" s="17" t="s">
        <v>57</v>
      </c>
      <c r="C38" s="18" t="n">
        <v>3178</v>
      </c>
      <c r="D38" s="19" t="n">
        <v>864</v>
      </c>
      <c r="E38" s="18" t="n">
        <v>3080</v>
      </c>
      <c r="F38" s="20" t="n">
        <v>1259</v>
      </c>
      <c r="G38" s="21" t="n">
        <f aca="false">(C38/E38)-1</f>
        <v>0.0318181818181817</v>
      </c>
      <c r="H38" s="21" t="n">
        <f aca="false">(D38/F38)-1</f>
        <v>-0.313741064336775</v>
      </c>
      <c r="I38" s="22" t="n">
        <v>7.14</v>
      </c>
      <c r="J38" s="22" t="n">
        <v>80.22</v>
      </c>
      <c r="K38" s="23" t="n">
        <v>2.98</v>
      </c>
      <c r="L38" s="23" t="n">
        <v>79.03</v>
      </c>
      <c r="M38" s="24" t="n">
        <v>1.99</v>
      </c>
      <c r="N38" s="24" t="n">
        <v>95.93</v>
      </c>
      <c r="O38" s="25" t="n">
        <v>4510</v>
      </c>
      <c r="P38" s="26" t="n">
        <v>14.38</v>
      </c>
      <c r="Q38" s="27" t="n">
        <v>28690</v>
      </c>
      <c r="R38" s="28" t="n">
        <v>89.47</v>
      </c>
      <c r="S38" s="29" t="n">
        <f aca="false">O38-Q38</f>
        <v>-24180</v>
      </c>
      <c r="T38" s="30" t="n">
        <f aca="false">P38-R38</f>
        <v>-75.09</v>
      </c>
    </row>
    <row r="39" customFormat="false" ht="15" hidden="false" customHeight="false" outlineLevel="0" collapsed="false">
      <c r="A39" s="17" t="s">
        <v>50</v>
      </c>
      <c r="B39" s="17" t="s">
        <v>58</v>
      </c>
      <c r="C39" s="18" t="n">
        <v>3668</v>
      </c>
      <c r="D39" s="19" t="n">
        <v>1275</v>
      </c>
      <c r="E39" s="18" t="n">
        <v>3556</v>
      </c>
      <c r="F39" s="20" t="n">
        <v>1792</v>
      </c>
      <c r="G39" s="21" t="n">
        <f aca="false">(C39/E39)-1</f>
        <v>0.0314960629921259</v>
      </c>
      <c r="H39" s="21" t="n">
        <f aca="false">(D39/F39)-1</f>
        <v>-0.288504464285714</v>
      </c>
      <c r="I39" s="22" t="n">
        <v>4.58</v>
      </c>
      <c r="J39" s="22" t="n">
        <v>51.39</v>
      </c>
      <c r="K39" s="23" t="n">
        <v>1.65</v>
      </c>
      <c r="L39" s="23" t="n">
        <v>43.62</v>
      </c>
      <c r="M39" s="24" t="n">
        <v>0.87</v>
      </c>
      <c r="N39" s="24" t="n">
        <v>41.88</v>
      </c>
      <c r="O39" s="25" t="n">
        <v>11420</v>
      </c>
      <c r="P39" s="26" t="n">
        <v>30.98</v>
      </c>
      <c r="Q39" s="27" t="n">
        <v>40330</v>
      </c>
      <c r="R39" s="28" t="n">
        <v>108.7</v>
      </c>
      <c r="S39" s="29" t="n">
        <f aca="false">O39-Q39</f>
        <v>-28910</v>
      </c>
      <c r="T39" s="30" t="n">
        <f aca="false">P39-R39</f>
        <v>-77.72</v>
      </c>
    </row>
    <row r="40" customFormat="false" ht="15" hidden="false" customHeight="false" outlineLevel="0" collapsed="false">
      <c r="A40" s="17" t="s">
        <v>50</v>
      </c>
      <c r="B40" s="17" t="s">
        <v>59</v>
      </c>
      <c r="C40" s="18" t="n">
        <v>3008</v>
      </c>
      <c r="D40" s="19" t="n">
        <v>1271</v>
      </c>
      <c r="E40" s="18" t="n">
        <v>2969</v>
      </c>
      <c r="F40" s="20" t="n">
        <v>1856</v>
      </c>
      <c r="G40" s="21" t="n">
        <f aca="false">(C40/E40)-1</f>
        <v>0.0131357359380262</v>
      </c>
      <c r="H40" s="21" t="n">
        <f aca="false">(D40/F40)-1</f>
        <v>-0.315193965517241</v>
      </c>
      <c r="I40" s="22" t="n">
        <v>5.73</v>
      </c>
      <c r="J40" s="22" t="n">
        <v>64.39</v>
      </c>
      <c r="K40" s="23" t="n">
        <v>3.11</v>
      </c>
      <c r="L40" s="23" t="n">
        <v>82.42</v>
      </c>
      <c r="M40" s="24" t="n">
        <v>1.93</v>
      </c>
      <c r="N40" s="24" t="n">
        <v>93.08</v>
      </c>
      <c r="O40" s="25" t="n">
        <v>4560</v>
      </c>
      <c r="P40" s="26" t="n">
        <v>10.81</v>
      </c>
      <c r="Q40" s="27" t="n">
        <v>34700</v>
      </c>
      <c r="R40" s="28" t="n">
        <v>79.53</v>
      </c>
      <c r="S40" s="29" t="n">
        <f aca="false">O40-Q40</f>
        <v>-30140</v>
      </c>
      <c r="T40" s="30" t="n">
        <f aca="false">P40-R40</f>
        <v>-68.72</v>
      </c>
    </row>
    <row r="41" customFormat="false" ht="15" hidden="false" customHeight="false" outlineLevel="0" collapsed="false">
      <c r="A41" s="17" t="s">
        <v>50</v>
      </c>
      <c r="B41" s="17" t="s">
        <v>60</v>
      </c>
      <c r="C41" s="18" t="n">
        <v>3156</v>
      </c>
      <c r="D41" s="19" t="n">
        <v>689</v>
      </c>
      <c r="E41" s="18" t="n">
        <v>3127</v>
      </c>
      <c r="F41" s="20" t="n">
        <v>991</v>
      </c>
      <c r="G41" s="21" t="n">
        <f aca="false">(C41/E41)-1</f>
        <v>0.00927406459865687</v>
      </c>
      <c r="H41" s="21" t="n">
        <f aca="false">(D41/F41)-1</f>
        <v>-0.304742684157417</v>
      </c>
      <c r="I41" s="22" t="n">
        <v>8.67</v>
      </c>
      <c r="J41" s="22" t="n">
        <v>97.36</v>
      </c>
      <c r="K41" s="23" t="n">
        <v>6.68</v>
      </c>
      <c r="L41" s="23" t="n">
        <v>176.91</v>
      </c>
      <c r="M41" s="24" t="n">
        <v>3.02</v>
      </c>
      <c r="N41" s="24" t="n">
        <v>145.63</v>
      </c>
      <c r="O41" s="25" t="n">
        <v>800</v>
      </c>
      <c r="P41" s="26" t="n">
        <v>4.2</v>
      </c>
      <c r="Q41" s="27" t="n">
        <v>7650</v>
      </c>
      <c r="R41" s="28" t="n">
        <v>39.94</v>
      </c>
      <c r="S41" s="29" t="n">
        <f aca="false">O41-Q41</f>
        <v>-6850</v>
      </c>
      <c r="T41" s="30" t="n">
        <f aca="false">P41-R41</f>
        <v>-35.74</v>
      </c>
    </row>
    <row r="42" customFormat="false" ht="15" hidden="false" customHeight="false" outlineLevel="0" collapsed="false">
      <c r="A42" s="17" t="s">
        <v>50</v>
      </c>
      <c r="B42" s="17" t="s">
        <v>61</v>
      </c>
      <c r="C42" s="18" t="n">
        <v>4313</v>
      </c>
      <c r="D42" s="19" t="n">
        <v>1103</v>
      </c>
      <c r="E42" s="18" t="n">
        <v>4278</v>
      </c>
      <c r="F42" s="20" t="n">
        <v>1404</v>
      </c>
      <c r="G42" s="21" t="n">
        <f aca="false">(C42/E42)-1</f>
        <v>0.0081813931743806</v>
      </c>
      <c r="H42" s="21" t="n">
        <f aca="false">(D42/F42)-1</f>
        <v>-0.214387464387464</v>
      </c>
      <c r="I42" s="22" t="n">
        <v>7.05</v>
      </c>
      <c r="J42" s="22" t="n">
        <v>79.14</v>
      </c>
      <c r="K42" s="23" t="n">
        <v>2.65</v>
      </c>
      <c r="L42" s="23" t="n">
        <v>70.14</v>
      </c>
      <c r="M42" s="24" t="n">
        <v>1.71</v>
      </c>
      <c r="N42" s="24" t="n">
        <v>82.39</v>
      </c>
      <c r="O42" s="25" t="n">
        <v>12360</v>
      </c>
      <c r="P42" s="26" t="n">
        <v>52.11</v>
      </c>
      <c r="Q42" s="27" t="n">
        <v>28530</v>
      </c>
      <c r="R42" s="28" t="n">
        <v>115.4</v>
      </c>
      <c r="S42" s="29" t="n">
        <f aca="false">O42-Q42</f>
        <v>-16170</v>
      </c>
      <c r="T42" s="30" t="n">
        <f aca="false">P42-R42</f>
        <v>-63.29</v>
      </c>
    </row>
    <row r="43" customFormat="false" ht="15" hidden="false" customHeight="false" outlineLevel="0" collapsed="false">
      <c r="A43" s="17" t="s">
        <v>50</v>
      </c>
      <c r="B43" s="17" t="s">
        <v>62</v>
      </c>
      <c r="C43" s="18" t="n">
        <v>3605</v>
      </c>
      <c r="D43" s="19" t="n">
        <v>772</v>
      </c>
      <c r="E43" s="18" t="n">
        <v>3578</v>
      </c>
      <c r="F43" s="20" t="n">
        <v>1124</v>
      </c>
      <c r="G43" s="21" t="n">
        <f aca="false">(C43/E43)-1</f>
        <v>0.00754611514812753</v>
      </c>
      <c r="H43" s="21" t="n">
        <f aca="false">(D43/F43)-1</f>
        <v>-0.313167259786477</v>
      </c>
      <c r="I43" s="22" t="n">
        <v>4.02</v>
      </c>
      <c r="J43" s="22" t="n">
        <v>45.15</v>
      </c>
      <c r="K43" s="23" t="n">
        <v>2.32</v>
      </c>
      <c r="L43" s="23" t="n">
        <v>61.56</v>
      </c>
      <c r="M43" s="24" t="n">
        <v>1.93</v>
      </c>
      <c r="N43" s="24" t="n">
        <v>92.85</v>
      </c>
      <c r="O43" s="25" t="n">
        <v>5670</v>
      </c>
      <c r="P43" s="26" t="n">
        <v>21.24</v>
      </c>
      <c r="Q43" s="27" t="n">
        <v>25940</v>
      </c>
      <c r="R43" s="28" t="n">
        <v>90.39</v>
      </c>
      <c r="S43" s="29" t="n">
        <f aca="false">O43-Q43</f>
        <v>-20270</v>
      </c>
      <c r="T43" s="30" t="n">
        <f aca="false">P43-R43</f>
        <v>-69.15</v>
      </c>
    </row>
    <row r="44" customFormat="false" ht="15" hidden="false" customHeight="false" outlineLevel="0" collapsed="false">
      <c r="A44" s="17" t="s">
        <v>50</v>
      </c>
      <c r="B44" s="17" t="s">
        <v>63</v>
      </c>
      <c r="C44" s="18" t="n">
        <v>4143</v>
      </c>
      <c r="D44" s="19" t="n">
        <v>983</v>
      </c>
      <c r="E44" s="18" t="n">
        <v>4176</v>
      </c>
      <c r="F44" s="20" t="n">
        <v>1384</v>
      </c>
      <c r="G44" s="21" t="n">
        <f aca="false">(C44/E44)-1</f>
        <v>-0.0079022988505747</v>
      </c>
      <c r="H44" s="21" t="n">
        <f aca="false">(D44/F44)-1</f>
        <v>-0.289739884393064</v>
      </c>
      <c r="I44" s="22" t="n">
        <v>4.25</v>
      </c>
      <c r="J44" s="22" t="n">
        <v>47.7</v>
      </c>
      <c r="K44" s="23" t="n">
        <v>1.8</v>
      </c>
      <c r="L44" s="23" t="n">
        <v>47.68</v>
      </c>
      <c r="M44" s="24" t="n">
        <v>1.4</v>
      </c>
      <c r="N44" s="24" t="n">
        <v>67.45</v>
      </c>
      <c r="O44" s="25" t="n">
        <v>19400</v>
      </c>
      <c r="P44" s="26" t="n">
        <v>79.09</v>
      </c>
      <c r="Q44" s="27" t="n">
        <v>34680</v>
      </c>
      <c r="R44" s="28" t="n">
        <v>142.7</v>
      </c>
      <c r="S44" s="29" t="n">
        <f aca="false">O44-Q44</f>
        <v>-15280</v>
      </c>
      <c r="T44" s="30" t="n">
        <f aca="false">P44-R44</f>
        <v>-63.61</v>
      </c>
    </row>
    <row r="45" s="31" customFormat="true" ht="15" hidden="false" customHeight="false" outlineLevel="0" collapsed="false">
      <c r="A45" s="17" t="s">
        <v>64</v>
      </c>
      <c r="B45" s="17" t="s">
        <v>65</v>
      </c>
      <c r="C45" s="18" t="n">
        <v>3303</v>
      </c>
      <c r="D45" s="19" t="n">
        <v>993</v>
      </c>
      <c r="E45" s="18" t="n">
        <v>3179</v>
      </c>
      <c r="F45" s="20" t="n">
        <v>1371</v>
      </c>
      <c r="G45" s="21" t="n">
        <f aca="false">(C45/E45)-1</f>
        <v>0.0390059767222397</v>
      </c>
      <c r="H45" s="21" t="n">
        <f aca="false">(D45/F45)-1</f>
        <v>-0.275711159737418</v>
      </c>
      <c r="I45" s="22" t="n">
        <v>5.92</v>
      </c>
      <c r="J45" s="22" t="n">
        <v>66.5</v>
      </c>
      <c r="K45" s="23" t="n">
        <v>3.83</v>
      </c>
      <c r="L45" s="23" t="n">
        <v>101.48</v>
      </c>
      <c r="M45" s="24" t="n">
        <v>2.79</v>
      </c>
      <c r="N45" s="24" t="n">
        <v>134.51</v>
      </c>
      <c r="O45" s="25" t="n">
        <v>167.4</v>
      </c>
      <c r="P45" s="26" t="n">
        <v>51.72</v>
      </c>
      <c r="Q45" s="27" t="n">
        <v>36030</v>
      </c>
      <c r="R45" s="28" t="n">
        <v>124</v>
      </c>
      <c r="S45" s="29" t="n">
        <f aca="false">O45-Q45</f>
        <v>-35862.6</v>
      </c>
      <c r="T45" s="30" t="n">
        <f aca="false">P45-R45</f>
        <v>-72.28</v>
      </c>
    </row>
    <row r="46" customFormat="false" ht="15" hidden="false" customHeight="false" outlineLevel="0" collapsed="false">
      <c r="A46" s="17" t="s">
        <v>64</v>
      </c>
      <c r="B46" s="17" t="s">
        <v>66</v>
      </c>
      <c r="C46" s="18" t="n">
        <v>3184</v>
      </c>
      <c r="D46" s="19" t="n">
        <v>626</v>
      </c>
      <c r="E46" s="18" t="n">
        <v>3093</v>
      </c>
      <c r="F46" s="20" t="n">
        <v>856</v>
      </c>
      <c r="G46" s="21" t="n">
        <f aca="false">(C46/E46)-1</f>
        <v>0.0294212738441642</v>
      </c>
      <c r="H46" s="21" t="n">
        <f aca="false">(D46/F46)-1</f>
        <v>-0.268691588785047</v>
      </c>
      <c r="I46" s="22" t="n">
        <v>10.23</v>
      </c>
      <c r="J46" s="22" t="n">
        <v>114.85</v>
      </c>
      <c r="K46" s="23" t="n">
        <v>6.22</v>
      </c>
      <c r="L46" s="23" t="n">
        <v>164.76</v>
      </c>
      <c r="M46" s="24" t="n">
        <v>2.81</v>
      </c>
      <c r="N46" s="24" t="n">
        <v>135.72</v>
      </c>
      <c r="O46" s="25" t="n">
        <v>1790</v>
      </c>
      <c r="P46" s="26" t="n">
        <v>9.22</v>
      </c>
      <c r="Q46" s="27" t="n">
        <v>11430</v>
      </c>
      <c r="R46" s="28" t="n">
        <v>59.61</v>
      </c>
      <c r="S46" s="29" t="n">
        <f aca="false">O46-Q46</f>
        <v>-9640</v>
      </c>
      <c r="T46" s="30" t="n">
        <f aca="false">P46-R46</f>
        <v>-50.39</v>
      </c>
    </row>
    <row r="47" customFormat="false" ht="15" hidden="false" customHeight="false" outlineLevel="0" collapsed="false">
      <c r="A47" s="32" t="s">
        <v>64</v>
      </c>
      <c r="B47" s="32" t="s">
        <v>64</v>
      </c>
      <c r="C47" s="33" t="n">
        <v>5799</v>
      </c>
      <c r="D47" s="34" t="n">
        <v>4837</v>
      </c>
      <c r="E47" s="33" t="n">
        <v>5663</v>
      </c>
      <c r="F47" s="20" t="n">
        <v>6820</v>
      </c>
      <c r="G47" s="36" t="n">
        <f aca="false">(C47/E47)-1</f>
        <v>0.0240155394667139</v>
      </c>
      <c r="H47" s="21" t="n">
        <f aca="false">(D47/F47)-1</f>
        <v>-0.290762463343109</v>
      </c>
      <c r="I47" s="37" t="n">
        <v>4.59</v>
      </c>
      <c r="J47" s="37" t="n">
        <v>51.6</v>
      </c>
      <c r="K47" s="38" t="n">
        <v>2.44</v>
      </c>
      <c r="L47" s="38" t="n">
        <v>64.76</v>
      </c>
      <c r="M47" s="39" t="n">
        <v>0.79</v>
      </c>
      <c r="N47" s="39" t="n">
        <v>38.17</v>
      </c>
      <c r="O47" s="40"/>
      <c r="P47" s="41"/>
      <c r="Q47" s="42"/>
      <c r="R47" s="43"/>
      <c r="S47" s="29"/>
      <c r="T47" s="30"/>
    </row>
    <row r="48" customFormat="false" ht="15" hidden="false" customHeight="false" outlineLevel="0" collapsed="false">
      <c r="A48" s="17" t="s">
        <v>64</v>
      </c>
      <c r="B48" s="17" t="s">
        <v>67</v>
      </c>
      <c r="C48" s="18" t="n">
        <v>3655</v>
      </c>
      <c r="D48" s="19" t="n">
        <v>894</v>
      </c>
      <c r="E48" s="18" t="n">
        <v>3585</v>
      </c>
      <c r="F48" s="20" t="n">
        <v>1267</v>
      </c>
      <c r="G48" s="21" t="n">
        <f aca="false">(C48/E48)-1</f>
        <v>0.0195258019525801</v>
      </c>
      <c r="H48" s="21" t="n">
        <f aca="false">(D48/F48)-1</f>
        <v>-0.294396211523283</v>
      </c>
      <c r="I48" s="22" t="n">
        <v>5.23</v>
      </c>
      <c r="J48" s="22" t="n">
        <v>58.71</v>
      </c>
      <c r="K48" s="23" t="n">
        <v>4.99</v>
      </c>
      <c r="L48" s="23" t="n">
        <v>132.3</v>
      </c>
      <c r="M48" s="24" t="n">
        <v>2.12</v>
      </c>
      <c r="N48" s="24" t="n">
        <v>102.26</v>
      </c>
      <c r="O48" s="25" t="n">
        <v>20540</v>
      </c>
      <c r="P48" s="26" t="n">
        <v>83.8</v>
      </c>
      <c r="Q48" s="27" t="n">
        <v>41990</v>
      </c>
      <c r="R48" s="28" t="n">
        <v>168.1</v>
      </c>
      <c r="S48" s="29" t="n">
        <f aca="false">O48-Q48</f>
        <v>-21450</v>
      </c>
      <c r="T48" s="30" t="n">
        <f aca="false">P48-R48</f>
        <v>-84.3</v>
      </c>
    </row>
    <row r="49" customFormat="false" ht="15" hidden="false" customHeight="false" outlineLevel="0" collapsed="false">
      <c r="A49" s="17" t="s">
        <v>64</v>
      </c>
      <c r="B49" s="17" t="s">
        <v>68</v>
      </c>
      <c r="C49" s="18" t="n">
        <v>3558</v>
      </c>
      <c r="D49" s="19" t="n">
        <v>1439</v>
      </c>
      <c r="E49" s="18" t="n">
        <v>3494</v>
      </c>
      <c r="F49" s="20" t="n">
        <v>1720</v>
      </c>
      <c r="G49" s="21" t="n">
        <f aca="false">(C49/E49)-1</f>
        <v>0.0183171150543788</v>
      </c>
      <c r="H49" s="21" t="n">
        <f aca="false">(D49/F49)-1</f>
        <v>-0.163372093023256</v>
      </c>
      <c r="I49" s="22" t="n">
        <v>5.37</v>
      </c>
      <c r="J49" s="22" t="n">
        <v>60.34</v>
      </c>
      <c r="K49" s="23" t="n">
        <v>2.6</v>
      </c>
      <c r="L49" s="23" t="n">
        <v>68.82</v>
      </c>
      <c r="M49" s="24" t="n">
        <v>1.95</v>
      </c>
      <c r="N49" s="24" t="n">
        <v>93.98</v>
      </c>
      <c r="O49" s="25" t="n">
        <v>14790</v>
      </c>
      <c r="P49" s="26" t="n">
        <v>45.47</v>
      </c>
      <c r="Q49" s="27" t="n">
        <v>54580</v>
      </c>
      <c r="R49" s="28" t="n">
        <v>167.4</v>
      </c>
      <c r="S49" s="29" t="n">
        <f aca="false">O49-Q49</f>
        <v>-39790</v>
      </c>
      <c r="T49" s="30" t="n">
        <f aca="false">P49-R49</f>
        <v>-121.93</v>
      </c>
    </row>
    <row r="50" customFormat="false" ht="15" hidden="false" customHeight="false" outlineLevel="0" collapsed="false">
      <c r="A50" s="17" t="s">
        <v>64</v>
      </c>
      <c r="B50" s="48" t="s">
        <v>69</v>
      </c>
      <c r="C50" s="18" t="n">
        <v>3111</v>
      </c>
      <c r="D50" s="19" t="n">
        <v>646</v>
      </c>
      <c r="E50" s="18" t="n">
        <v>3085</v>
      </c>
      <c r="F50" s="20" t="n">
        <v>938</v>
      </c>
      <c r="G50" s="21" t="n">
        <f aca="false">(C50/E50)-1</f>
        <v>0.00842787682333879</v>
      </c>
      <c r="H50" s="21" t="n">
        <f aca="false">(D50/F50)-1</f>
        <v>-0.311300639658849</v>
      </c>
      <c r="I50" s="22" t="n">
        <v>8.88</v>
      </c>
      <c r="J50" s="22" t="n">
        <v>99.77</v>
      </c>
      <c r="K50" s="23" t="n">
        <v>6.75</v>
      </c>
      <c r="L50" s="23" t="n">
        <v>178.82</v>
      </c>
      <c r="M50" s="24" t="n">
        <v>3.34</v>
      </c>
      <c r="N50" s="24" t="n">
        <v>161.18</v>
      </c>
      <c r="O50" s="25" t="n">
        <v>5050</v>
      </c>
      <c r="P50" s="26" t="n">
        <v>25.16</v>
      </c>
      <c r="Q50" s="27" t="n">
        <v>25070</v>
      </c>
      <c r="R50" s="28" t="n">
        <v>120.5</v>
      </c>
      <c r="S50" s="29" t="n">
        <f aca="false">O50-Q50</f>
        <v>-20020</v>
      </c>
      <c r="T50" s="30" t="n">
        <f aca="false">P50-R50</f>
        <v>-95.34</v>
      </c>
    </row>
    <row r="51" customFormat="false" ht="15" hidden="false" customHeight="false" outlineLevel="0" collapsed="false">
      <c r="A51" s="17" t="s">
        <v>64</v>
      </c>
      <c r="B51" s="17" t="s">
        <v>70</v>
      </c>
      <c r="C51" s="18" t="n">
        <v>3331</v>
      </c>
      <c r="D51" s="19" t="n">
        <v>895</v>
      </c>
      <c r="E51" s="18" t="n">
        <v>3311</v>
      </c>
      <c r="F51" s="20" t="n">
        <v>1229</v>
      </c>
      <c r="G51" s="21" t="n">
        <f aca="false">(C51/E51)-1</f>
        <v>0.00604047115675033</v>
      </c>
      <c r="H51" s="21" t="n">
        <f aca="false">(D51/F51)-1</f>
        <v>-0.271765663140765</v>
      </c>
      <c r="I51" s="22" t="n">
        <v>5.95</v>
      </c>
      <c r="J51" s="22" t="n">
        <v>66.87</v>
      </c>
      <c r="K51" s="23" t="n">
        <v>5</v>
      </c>
      <c r="L51" s="23" t="n">
        <v>132.57</v>
      </c>
      <c r="M51" s="24" t="n">
        <v>2.19</v>
      </c>
      <c r="N51" s="24" t="n">
        <v>105.84</v>
      </c>
      <c r="O51" s="25" t="n">
        <v>9730</v>
      </c>
      <c r="P51" s="26" t="n">
        <v>37.96</v>
      </c>
      <c r="Q51" s="27" t="n">
        <v>47840</v>
      </c>
      <c r="R51" s="28" t="n">
        <v>180.3</v>
      </c>
      <c r="S51" s="29" t="n">
        <f aca="false">O51-Q51</f>
        <v>-38110</v>
      </c>
      <c r="T51" s="30" t="n">
        <f aca="false">P51-R51</f>
        <v>-142.34</v>
      </c>
    </row>
    <row r="52" customFormat="false" ht="15" hidden="false" customHeight="false" outlineLevel="0" collapsed="false">
      <c r="A52" s="17" t="s">
        <v>64</v>
      </c>
      <c r="B52" s="17" t="s">
        <v>71</v>
      </c>
      <c r="C52" s="18" t="n">
        <v>2659</v>
      </c>
      <c r="D52" s="19" t="n">
        <v>749</v>
      </c>
      <c r="E52" s="18" t="n">
        <v>2693</v>
      </c>
      <c r="F52" s="20" t="n">
        <v>1001</v>
      </c>
      <c r="G52" s="21" t="n">
        <f aca="false">(C52/E52)-1</f>
        <v>-0.0126253249164501</v>
      </c>
      <c r="H52" s="21" t="n">
        <f aca="false">(D52/F52)-1</f>
        <v>-0.251748251748252</v>
      </c>
      <c r="I52" s="22" t="n">
        <v>9.1</v>
      </c>
      <c r="J52" s="22" t="n">
        <v>102.18</v>
      </c>
      <c r="K52" s="23" t="n">
        <v>4.32</v>
      </c>
      <c r="L52" s="23" t="n">
        <v>114.34</v>
      </c>
      <c r="M52" s="24" t="n">
        <v>2.64</v>
      </c>
      <c r="N52" s="24" t="n">
        <v>127.36</v>
      </c>
      <c r="O52" s="25" t="n">
        <v>2520</v>
      </c>
      <c r="P52" s="26" t="n">
        <v>11.68</v>
      </c>
      <c r="Q52" s="27" t="n">
        <v>23000</v>
      </c>
      <c r="R52" s="28" t="n">
        <v>106.5</v>
      </c>
      <c r="S52" s="29" t="n">
        <f aca="false">O52-Q52</f>
        <v>-20480</v>
      </c>
      <c r="T52" s="30" t="n">
        <f aca="false">P52-R52</f>
        <v>-94.82</v>
      </c>
    </row>
    <row r="53" customFormat="false" ht="15" hidden="false" customHeight="false" outlineLevel="0" collapsed="false">
      <c r="A53" s="32" t="s">
        <v>35</v>
      </c>
      <c r="B53" s="32" t="s">
        <v>35</v>
      </c>
      <c r="C53" s="33" t="n">
        <v>4755</v>
      </c>
      <c r="D53" s="34" t="n">
        <v>3244</v>
      </c>
      <c r="E53" s="33" t="n">
        <v>4395</v>
      </c>
      <c r="F53" s="20" t="n">
        <v>4450</v>
      </c>
      <c r="G53" s="36" t="n">
        <f aca="false">(C53/E53)-1</f>
        <v>0.0819112627986349</v>
      </c>
      <c r="H53" s="21" t="n">
        <f aca="false">(D53/F53)-1</f>
        <v>-0.271011235955056</v>
      </c>
      <c r="I53" s="37" t="n">
        <v>2.59</v>
      </c>
      <c r="J53" s="37" t="n">
        <v>29.09</v>
      </c>
      <c r="K53" s="38" t="n">
        <v>2.4</v>
      </c>
      <c r="L53" s="38" t="n">
        <v>63.48</v>
      </c>
      <c r="M53" s="39" t="n">
        <v>0.74</v>
      </c>
      <c r="N53" s="39" t="n">
        <v>35.48</v>
      </c>
      <c r="O53" s="40"/>
      <c r="P53" s="41"/>
      <c r="Q53" s="42"/>
      <c r="R53" s="43"/>
      <c r="S53" s="29"/>
      <c r="T53" s="30"/>
    </row>
    <row r="54" customFormat="false" ht="15" hidden="false" customHeight="false" outlineLevel="0" collapsed="false">
      <c r="A54" s="17" t="s">
        <v>35</v>
      </c>
      <c r="B54" s="17" t="s">
        <v>36</v>
      </c>
      <c r="C54" s="18" t="n">
        <v>3349</v>
      </c>
      <c r="D54" s="19" t="n">
        <v>904</v>
      </c>
      <c r="E54" s="18" t="n">
        <v>3140</v>
      </c>
      <c r="F54" s="20" t="n">
        <v>1358</v>
      </c>
      <c r="G54" s="21" t="n">
        <f aca="false">(C54/E54)-1</f>
        <v>0.0665605095541402</v>
      </c>
      <c r="H54" s="21" t="n">
        <f aca="false">(D54/F54)-1</f>
        <v>-0.334315169366716</v>
      </c>
      <c r="I54" s="22" t="n">
        <v>4.57</v>
      </c>
      <c r="J54" s="22" t="n">
        <v>51.37</v>
      </c>
      <c r="K54" s="23" t="n">
        <v>5.52</v>
      </c>
      <c r="L54" s="23" t="n">
        <v>146.21</v>
      </c>
      <c r="M54" s="24" t="n">
        <v>1.67</v>
      </c>
      <c r="N54" s="24" t="n">
        <v>80.46</v>
      </c>
      <c r="O54" s="25" t="n">
        <v>9180</v>
      </c>
      <c r="P54" s="26" t="n">
        <v>32.67</v>
      </c>
      <c r="Q54" s="27" t="n">
        <v>30180</v>
      </c>
      <c r="R54" s="28" t="n">
        <v>103.1</v>
      </c>
      <c r="S54" s="29" t="n">
        <f aca="false">O54-Q54</f>
        <v>-21000</v>
      </c>
      <c r="T54" s="30" t="n">
        <f aca="false">P54-R54</f>
        <v>-70.43</v>
      </c>
    </row>
    <row r="55" s="31" customFormat="true" ht="15" hidden="false" customHeight="false" outlineLevel="0" collapsed="false">
      <c r="A55" s="17" t="s">
        <v>35</v>
      </c>
      <c r="B55" s="17" t="s">
        <v>37</v>
      </c>
      <c r="C55" s="18" t="n">
        <v>2297</v>
      </c>
      <c r="D55" s="19" t="n">
        <v>353</v>
      </c>
      <c r="E55" s="18" t="n">
        <v>2168</v>
      </c>
      <c r="F55" s="20" t="n">
        <v>448</v>
      </c>
      <c r="G55" s="21" t="n">
        <f aca="false">(C55/E55)-1</f>
        <v>0.0595018450184501</v>
      </c>
      <c r="H55" s="21" t="n">
        <f aca="false">(D55/F55)-1</f>
        <v>-0.212053571428571</v>
      </c>
      <c r="I55" s="22" t="n">
        <v>3.65</v>
      </c>
      <c r="J55" s="22" t="n">
        <v>40.95</v>
      </c>
      <c r="K55" s="23" t="n">
        <v>2.1</v>
      </c>
      <c r="L55" s="23" t="n">
        <v>55.78</v>
      </c>
      <c r="M55" s="24" t="n">
        <v>1.06</v>
      </c>
      <c r="N55" s="24" t="n">
        <v>50.94</v>
      </c>
      <c r="O55" s="25" t="n">
        <v>770</v>
      </c>
      <c r="P55" s="26" t="n">
        <v>6.72</v>
      </c>
      <c r="Q55" s="27" t="n">
        <v>1130</v>
      </c>
      <c r="R55" s="28" t="n">
        <v>9.5</v>
      </c>
      <c r="S55" s="29" t="n">
        <f aca="false">O55-Q55</f>
        <v>-360</v>
      </c>
      <c r="T55" s="30" t="n">
        <f aca="false">P55-R55</f>
        <v>-2.78</v>
      </c>
    </row>
    <row r="56" customFormat="false" ht="15" hidden="false" customHeight="false" outlineLevel="0" collapsed="false">
      <c r="A56" s="17" t="s">
        <v>35</v>
      </c>
      <c r="B56" s="17" t="s">
        <v>72</v>
      </c>
      <c r="C56" s="18" t="n">
        <v>2262</v>
      </c>
      <c r="D56" s="19" t="n">
        <v>712</v>
      </c>
      <c r="E56" s="18" t="n">
        <v>2162</v>
      </c>
      <c r="F56" s="20" t="n">
        <v>1005</v>
      </c>
      <c r="G56" s="21" t="n">
        <f aca="false">(C56/E56)-1</f>
        <v>0.0462534690101757</v>
      </c>
      <c r="H56" s="21" t="n">
        <f aca="false">(D56/F56)-1</f>
        <v>-0.291542288557214</v>
      </c>
      <c r="I56" s="22" t="n">
        <v>9.36</v>
      </c>
      <c r="J56" s="22" t="n">
        <v>105.15</v>
      </c>
      <c r="K56" s="23" t="n">
        <v>7.8</v>
      </c>
      <c r="L56" s="23" t="n">
        <v>207</v>
      </c>
      <c r="M56" s="24" t="n">
        <v>2.43</v>
      </c>
      <c r="N56" s="24" t="n">
        <v>117.03</v>
      </c>
      <c r="O56" s="25" t="n">
        <v>1810</v>
      </c>
      <c r="P56" s="26" t="n">
        <v>6.78</v>
      </c>
      <c r="Q56" s="27" t="n">
        <v>6390</v>
      </c>
      <c r="R56" s="28" t="n">
        <v>22.53</v>
      </c>
      <c r="S56" s="29" t="n">
        <f aca="false">O56-Q56</f>
        <v>-4580</v>
      </c>
      <c r="T56" s="30" t="n">
        <f aca="false">P56-R56</f>
        <v>-15.75</v>
      </c>
    </row>
    <row r="57" customFormat="false" ht="15" hidden="false" customHeight="false" outlineLevel="0" collapsed="false">
      <c r="A57" s="17" t="s">
        <v>35</v>
      </c>
      <c r="B57" s="17" t="s">
        <v>40</v>
      </c>
      <c r="C57" s="18" t="n">
        <v>3431</v>
      </c>
      <c r="D57" s="19" t="n">
        <v>1645</v>
      </c>
      <c r="E57" s="18" t="n">
        <v>3284</v>
      </c>
      <c r="F57" s="20" t="n">
        <v>2109</v>
      </c>
      <c r="G57" s="21" t="n">
        <f aca="false">(C57/E57)-1</f>
        <v>0.044762484774665</v>
      </c>
      <c r="H57" s="21" t="n">
        <f aca="false">(D57/F57)-1</f>
        <v>-0.220009483167378</v>
      </c>
      <c r="I57" s="22" t="n">
        <v>3.17</v>
      </c>
      <c r="J57" s="22" t="n">
        <v>35.6</v>
      </c>
      <c r="K57" s="23" t="n">
        <v>2.69</v>
      </c>
      <c r="L57" s="23" t="n">
        <v>71.25</v>
      </c>
      <c r="M57" s="24" t="n">
        <v>1.28</v>
      </c>
      <c r="N57" s="24" t="n">
        <v>61.55</v>
      </c>
      <c r="O57" s="25" t="n">
        <v>5300</v>
      </c>
      <c r="P57" s="26" t="n">
        <v>11.59</v>
      </c>
      <c r="Q57" s="27" t="n">
        <v>12520</v>
      </c>
      <c r="R57" s="28" t="n">
        <v>27.12</v>
      </c>
      <c r="S57" s="29" t="n">
        <f aca="false">O57-Q57</f>
        <v>-7220</v>
      </c>
      <c r="T57" s="30" t="n">
        <f aca="false">P57-R57</f>
        <v>-15.53</v>
      </c>
    </row>
    <row r="58" customFormat="false" ht="15" hidden="false" customHeight="false" outlineLevel="0" collapsed="false">
      <c r="A58" s="17" t="s">
        <v>35</v>
      </c>
      <c r="B58" s="17" t="s">
        <v>73</v>
      </c>
      <c r="C58" s="18" t="n">
        <v>3860</v>
      </c>
      <c r="D58" s="19" t="n">
        <v>948</v>
      </c>
      <c r="E58" s="18" t="n">
        <v>3707</v>
      </c>
      <c r="F58" s="20" t="n">
        <v>1205</v>
      </c>
      <c r="G58" s="21" t="n">
        <f aca="false">(C58/E58)-1</f>
        <v>0.0412732667925546</v>
      </c>
      <c r="H58" s="21" t="n">
        <f aca="false">(D58/F58)-1</f>
        <v>-0.213278008298755</v>
      </c>
      <c r="I58" s="22" t="n">
        <v>2.36</v>
      </c>
      <c r="J58" s="22" t="n">
        <v>26.46</v>
      </c>
      <c r="K58" s="23" t="n">
        <v>2.4</v>
      </c>
      <c r="L58" s="23" t="n">
        <v>63.51</v>
      </c>
      <c r="M58" s="24" t="n">
        <v>0.72</v>
      </c>
      <c r="N58" s="24" t="n">
        <v>34.99</v>
      </c>
      <c r="O58" s="25" t="n">
        <v>13700</v>
      </c>
      <c r="P58" s="26" t="n">
        <v>39.71</v>
      </c>
      <c r="Q58" s="27" t="n">
        <v>12740</v>
      </c>
      <c r="R58" s="28" t="n">
        <v>37.46</v>
      </c>
      <c r="S58" s="29" t="n">
        <f aca="false">O58-Q58</f>
        <v>960</v>
      </c>
      <c r="T58" s="30" t="n">
        <f aca="false">P58-R58</f>
        <v>2.25</v>
      </c>
    </row>
    <row r="59" customFormat="false" ht="15" hidden="false" customHeight="false" outlineLevel="0" collapsed="false">
      <c r="A59" s="17" t="s">
        <v>35</v>
      </c>
      <c r="B59" s="17" t="s">
        <v>32</v>
      </c>
      <c r="C59" s="18" t="n">
        <v>4818</v>
      </c>
      <c r="D59" s="19" t="n">
        <v>2537</v>
      </c>
      <c r="E59" s="18" t="n">
        <v>4738</v>
      </c>
      <c r="F59" s="20" t="n">
        <v>3175</v>
      </c>
      <c r="G59" s="21" t="n">
        <f aca="false">(C59/E59)-1</f>
        <v>0.0168847615027439</v>
      </c>
      <c r="H59" s="21" t="n">
        <f aca="false">(D59/F59)-1</f>
        <v>-0.200944881889764</v>
      </c>
      <c r="I59" s="22" t="n">
        <v>3.3</v>
      </c>
      <c r="J59" s="22" t="n">
        <v>37.06</v>
      </c>
      <c r="K59" s="23" t="n">
        <v>1.93</v>
      </c>
      <c r="L59" s="23" t="n">
        <v>51.14</v>
      </c>
      <c r="M59" s="24" t="n">
        <v>0.67</v>
      </c>
      <c r="N59" s="24" t="n">
        <v>32.16</v>
      </c>
      <c r="O59" s="25" t="n">
        <v>13710</v>
      </c>
      <c r="P59" s="26" t="n">
        <v>21.72</v>
      </c>
      <c r="Q59" s="27" t="n">
        <v>9150</v>
      </c>
      <c r="R59" s="28" t="n">
        <v>14.05</v>
      </c>
      <c r="S59" s="29" t="n">
        <f aca="false">O59-Q59</f>
        <v>4560</v>
      </c>
      <c r="T59" s="30" t="n">
        <f aca="false">P59-R59</f>
        <v>7.67</v>
      </c>
    </row>
    <row r="60" customFormat="false" ht="15" hidden="false" customHeight="false" outlineLevel="0" collapsed="false">
      <c r="A60" s="17" t="s">
        <v>35</v>
      </c>
      <c r="B60" s="17" t="s">
        <v>45</v>
      </c>
      <c r="C60" s="18" t="n">
        <v>3217</v>
      </c>
      <c r="D60" s="19" t="n">
        <v>415</v>
      </c>
      <c r="E60" s="18" t="n">
        <v>3175</v>
      </c>
      <c r="F60" s="20" t="n">
        <v>592</v>
      </c>
      <c r="G60" s="21" t="n">
        <f aca="false">(C60/E60)-1</f>
        <v>0.0132283464566929</v>
      </c>
      <c r="H60" s="21" t="n">
        <f aca="false">(D60/F60)-1</f>
        <v>-0.298986486486487</v>
      </c>
      <c r="I60" s="22" t="n">
        <v>3.37</v>
      </c>
      <c r="J60" s="22" t="n">
        <v>37.84</v>
      </c>
      <c r="K60" s="23" t="n">
        <v>2.84</v>
      </c>
      <c r="L60" s="23" t="n">
        <v>75.35</v>
      </c>
      <c r="M60" s="24" t="n">
        <v>0.91</v>
      </c>
      <c r="N60" s="24" t="n">
        <v>43.75</v>
      </c>
      <c r="O60" s="25" t="n">
        <v>8760</v>
      </c>
      <c r="P60" s="26" t="n">
        <v>53.14</v>
      </c>
      <c r="Q60" s="27" t="n">
        <v>14630</v>
      </c>
      <c r="R60" s="28" t="n">
        <v>85.44</v>
      </c>
      <c r="S60" s="29" t="n">
        <f aca="false">O60-Q60</f>
        <v>-5870</v>
      </c>
      <c r="T60" s="30" t="n">
        <f aca="false">P60-R60</f>
        <v>-32.3</v>
      </c>
    </row>
    <row r="61" customFormat="false" ht="15" hidden="false" customHeight="false" outlineLevel="0" collapsed="false">
      <c r="A61" s="17" t="s">
        <v>35</v>
      </c>
      <c r="B61" s="17" t="s">
        <v>46</v>
      </c>
      <c r="C61" s="18" t="n">
        <v>3225</v>
      </c>
      <c r="D61" s="19" t="n">
        <v>1635</v>
      </c>
      <c r="E61" s="18" t="n">
        <v>3191</v>
      </c>
      <c r="F61" s="20" t="n">
        <v>2236</v>
      </c>
      <c r="G61" s="21" t="n">
        <f aca="false">(C61/E61)-1</f>
        <v>0.0106549670949545</v>
      </c>
      <c r="H61" s="21" t="n">
        <f aca="false">(D61/F61)-1</f>
        <v>-0.268783542039356</v>
      </c>
      <c r="I61" s="22" t="n">
        <v>3.44</v>
      </c>
      <c r="J61" s="22" t="n">
        <v>38.61</v>
      </c>
      <c r="K61" s="23" t="n">
        <v>3.71</v>
      </c>
      <c r="L61" s="23" t="n">
        <v>98.41</v>
      </c>
      <c r="M61" s="24" t="n">
        <v>1.23</v>
      </c>
      <c r="N61" s="24" t="n">
        <v>59.07</v>
      </c>
      <c r="O61" s="25" t="n">
        <v>20340</v>
      </c>
      <c r="P61" s="26" t="n">
        <v>43.29</v>
      </c>
      <c r="Q61" s="27" t="n">
        <v>65830</v>
      </c>
      <c r="R61" s="28" t="n">
        <v>136.2</v>
      </c>
      <c r="S61" s="29" t="n">
        <f aca="false">O61-Q61</f>
        <v>-45490</v>
      </c>
      <c r="T61" s="30" t="n">
        <f aca="false">P61-R61</f>
        <v>-92.91</v>
      </c>
    </row>
    <row r="62" customFormat="false" ht="15" hidden="false" customHeight="false" outlineLevel="0" collapsed="false">
      <c r="A62" s="17" t="s">
        <v>35</v>
      </c>
      <c r="B62" s="17" t="s">
        <v>74</v>
      </c>
      <c r="C62" s="18" t="n">
        <v>3186</v>
      </c>
      <c r="D62" s="19" t="n">
        <v>1790</v>
      </c>
      <c r="E62" s="18" t="n">
        <v>3154</v>
      </c>
      <c r="F62" s="20" t="n">
        <v>2614</v>
      </c>
      <c r="G62" s="21" t="n">
        <f aca="false">(C62/E62)-1</f>
        <v>0.0101458465440709</v>
      </c>
      <c r="H62" s="21" t="n">
        <f aca="false">(D62/F62)-1</f>
        <v>-0.315225707727621</v>
      </c>
      <c r="I62" s="22" t="n">
        <v>5.03</v>
      </c>
      <c r="J62" s="22" t="n">
        <v>56.49</v>
      </c>
      <c r="K62" s="23" t="n">
        <v>4.18</v>
      </c>
      <c r="L62" s="23" t="n">
        <v>110.79</v>
      </c>
      <c r="M62" s="24" t="n">
        <v>1.75</v>
      </c>
      <c r="N62" s="24" t="n">
        <v>84.19</v>
      </c>
      <c r="O62" s="25" t="n">
        <v>9990</v>
      </c>
      <c r="P62" s="26" t="n">
        <v>15.87</v>
      </c>
      <c r="Q62" s="27" t="n">
        <v>36610</v>
      </c>
      <c r="R62" s="28" t="n">
        <v>60.35</v>
      </c>
      <c r="S62" s="29" t="n">
        <f aca="false">O62-Q62</f>
        <v>-26620</v>
      </c>
      <c r="T62" s="30" t="n">
        <f aca="false">P62-R62</f>
        <v>-44.48</v>
      </c>
    </row>
    <row r="63" customFormat="false" ht="15" hidden="false" customHeight="false" outlineLevel="0" collapsed="false">
      <c r="A63" s="17" t="s">
        <v>35</v>
      </c>
      <c r="B63" s="17" t="s">
        <v>47</v>
      </c>
      <c r="C63" s="18" t="n">
        <v>2730</v>
      </c>
      <c r="D63" s="19" t="n">
        <v>525</v>
      </c>
      <c r="E63" s="18" t="n">
        <v>2708</v>
      </c>
      <c r="F63" s="20" t="n">
        <v>553</v>
      </c>
      <c r="G63" s="21" t="n">
        <f aca="false">(C63/E63)-1</f>
        <v>0.00812407680945348</v>
      </c>
      <c r="H63" s="21" t="n">
        <f aca="false">(D63/F63)-1</f>
        <v>-0.0506329113924051</v>
      </c>
      <c r="I63" s="22" t="n">
        <v>5.94</v>
      </c>
      <c r="J63" s="22" t="n">
        <v>66.76</v>
      </c>
      <c r="K63" s="23" t="n">
        <v>2.57</v>
      </c>
      <c r="L63" s="23" t="n">
        <v>68.06</v>
      </c>
      <c r="M63" s="24" t="n">
        <v>1</v>
      </c>
      <c r="N63" s="24" t="n">
        <v>48.28</v>
      </c>
      <c r="O63" s="25" t="n">
        <v>750</v>
      </c>
      <c r="P63" s="26" t="n">
        <v>4.92</v>
      </c>
      <c r="Q63" s="27" t="n">
        <v>2750</v>
      </c>
      <c r="R63" s="28" t="n">
        <v>16.11</v>
      </c>
      <c r="S63" s="29" t="n">
        <f aca="false">O63-Q63</f>
        <v>-2000</v>
      </c>
      <c r="T63" s="30" t="n">
        <f aca="false">P63-R63</f>
        <v>-11.19</v>
      </c>
    </row>
    <row r="64" customFormat="false" ht="15" hidden="false" customHeight="false" outlineLevel="0" collapsed="false">
      <c r="A64" s="17" t="s">
        <v>35</v>
      </c>
      <c r="B64" s="17" t="s">
        <v>48</v>
      </c>
      <c r="C64" s="18" t="n">
        <v>3199</v>
      </c>
      <c r="D64" s="19" t="n">
        <v>1701</v>
      </c>
      <c r="E64" s="18" t="n">
        <v>3188</v>
      </c>
      <c r="F64" s="20" t="n">
        <v>2246</v>
      </c>
      <c r="G64" s="21" t="n">
        <f aca="false">(C64/E64)-1</f>
        <v>0.00345043914680043</v>
      </c>
      <c r="H64" s="21" t="n">
        <f aca="false">(D64/F64)-1</f>
        <v>-0.242653606411398</v>
      </c>
      <c r="I64" s="22" t="n">
        <v>2.79</v>
      </c>
      <c r="J64" s="22" t="n">
        <v>31.31</v>
      </c>
      <c r="K64" s="23" t="n">
        <v>3.21</v>
      </c>
      <c r="L64" s="23" t="n">
        <v>84.96</v>
      </c>
      <c r="M64" s="24" t="n">
        <v>1.01</v>
      </c>
      <c r="N64" s="24" t="n">
        <v>48.82</v>
      </c>
      <c r="O64" s="25" t="n">
        <v>4730</v>
      </c>
      <c r="P64" s="26" t="n">
        <v>9.66</v>
      </c>
      <c r="Q64" s="27" t="n">
        <v>7310</v>
      </c>
      <c r="R64" s="28" t="n">
        <v>14.66</v>
      </c>
      <c r="S64" s="29" t="n">
        <f aca="false">O64-Q64</f>
        <v>-2580</v>
      </c>
      <c r="T64" s="30" t="n">
        <f aca="false">P64-R64</f>
        <v>-5</v>
      </c>
    </row>
    <row r="65" customFormat="false" ht="15" hidden="false" customHeight="false" outlineLevel="0" collapsed="false">
      <c r="A65" s="32" t="s">
        <v>75</v>
      </c>
      <c r="B65" s="32" t="s">
        <v>75</v>
      </c>
      <c r="C65" s="33" t="n">
        <v>3114</v>
      </c>
      <c r="D65" s="34" t="n">
        <v>2546</v>
      </c>
      <c r="E65" s="33" t="n">
        <v>2989</v>
      </c>
      <c r="F65" s="35" t="n">
        <v>3713</v>
      </c>
      <c r="G65" s="36" t="n">
        <f aca="false">(C65/E65)-1</f>
        <v>0.0418200066912011</v>
      </c>
      <c r="H65" s="36" t="n">
        <f aca="false">(D65/F65)-1</f>
        <v>-0.314301104228387</v>
      </c>
      <c r="I65" s="37" t="n">
        <v>7.18</v>
      </c>
      <c r="J65" s="37" t="n">
        <v>80.69</v>
      </c>
      <c r="K65" s="38" t="n">
        <v>1.44</v>
      </c>
      <c r="L65" s="38" t="n">
        <v>38.22</v>
      </c>
      <c r="M65" s="39" t="n">
        <v>0.64</v>
      </c>
      <c r="N65" s="39" t="n">
        <v>30.9</v>
      </c>
      <c r="O65" s="40"/>
      <c r="P65" s="41"/>
      <c r="Q65" s="42"/>
      <c r="R65" s="43"/>
      <c r="S65" s="46"/>
      <c r="T65" s="47"/>
    </row>
    <row r="66" customFormat="false" ht="15" hidden="false" customHeight="false" outlineLevel="0" collapsed="false">
      <c r="A66" s="17" t="s">
        <v>75</v>
      </c>
      <c r="B66" s="17" t="s">
        <v>76</v>
      </c>
      <c r="C66" s="18" t="n">
        <v>1536</v>
      </c>
      <c r="D66" s="19" t="n">
        <v>495</v>
      </c>
      <c r="E66" s="18" t="n">
        <v>1495</v>
      </c>
      <c r="F66" s="20" t="n">
        <v>701</v>
      </c>
      <c r="G66" s="21" t="n">
        <f aca="false">(C66/E66)-1</f>
        <v>0.0274247491638795</v>
      </c>
      <c r="H66" s="21" t="n">
        <f aca="false">(D66/F66)-1</f>
        <v>-0.293865905848787</v>
      </c>
      <c r="I66" s="22" t="n">
        <v>6.29</v>
      </c>
      <c r="J66" s="22" t="n">
        <v>70.6</v>
      </c>
      <c r="K66" s="23" t="n">
        <v>3.22</v>
      </c>
      <c r="L66" s="23" t="n">
        <v>85.42</v>
      </c>
      <c r="M66" s="24" t="n">
        <v>3.88</v>
      </c>
      <c r="N66" s="24" t="n">
        <v>187.42</v>
      </c>
      <c r="O66" s="25" t="n">
        <v>3190</v>
      </c>
      <c r="P66" s="26" t="n">
        <v>18.17</v>
      </c>
      <c r="Q66" s="27" t="n">
        <v>5910</v>
      </c>
      <c r="R66" s="28" t="n">
        <v>31.15</v>
      </c>
      <c r="S66" s="29" t="n">
        <f aca="false">O66-Q66</f>
        <v>-2720</v>
      </c>
      <c r="T66" s="30" t="n">
        <f aca="false">P66-R66</f>
        <v>-12.98</v>
      </c>
    </row>
    <row r="67" s="31" customFormat="true" ht="15" hidden="false" customHeight="false" outlineLevel="0" collapsed="false">
      <c r="A67" s="17" t="s">
        <v>75</v>
      </c>
      <c r="B67" s="49" t="s">
        <v>77</v>
      </c>
      <c r="C67" s="18" t="n">
        <v>2344</v>
      </c>
      <c r="D67" s="19" t="n">
        <v>339</v>
      </c>
      <c r="E67" s="18" t="n">
        <v>2341</v>
      </c>
      <c r="F67" s="20" t="n">
        <v>489</v>
      </c>
      <c r="G67" s="21" t="n">
        <f aca="false">(C67/E67)-1</f>
        <v>0.00128150363092705</v>
      </c>
      <c r="H67" s="21" t="n">
        <f aca="false">(D67/F67)-1</f>
        <v>-0.306748466257669</v>
      </c>
      <c r="I67" s="22" t="n">
        <v>7.5</v>
      </c>
      <c r="J67" s="22" t="n">
        <v>84.26</v>
      </c>
      <c r="K67" s="23" t="n">
        <v>1.88</v>
      </c>
      <c r="L67" s="23" t="n">
        <v>49.79</v>
      </c>
      <c r="M67" s="24" t="n">
        <v>0.81</v>
      </c>
      <c r="N67" s="24" t="n">
        <v>38.92</v>
      </c>
      <c r="O67" s="25" t="n">
        <v>4370</v>
      </c>
      <c r="P67" s="26" t="n">
        <v>16.92</v>
      </c>
      <c r="Q67" s="27" t="n">
        <v>5380</v>
      </c>
      <c r="R67" s="28" t="n">
        <v>20.64</v>
      </c>
      <c r="S67" s="29" t="n">
        <f aca="false">O67-Q67</f>
        <v>-1010</v>
      </c>
      <c r="T67" s="30" t="n">
        <f aca="false">P67-R67</f>
        <v>-3.72</v>
      </c>
    </row>
    <row r="68" customFormat="false" ht="15" hidden="false" customHeight="false" outlineLevel="0" collapsed="false">
      <c r="A68" s="17" t="s">
        <v>75</v>
      </c>
      <c r="B68" s="17" t="s">
        <v>78</v>
      </c>
      <c r="C68" s="18" t="n">
        <v>1687</v>
      </c>
      <c r="D68" s="19" t="n">
        <v>459</v>
      </c>
      <c r="E68" s="18" t="n">
        <v>1692</v>
      </c>
      <c r="F68" s="20" t="n">
        <v>632</v>
      </c>
      <c r="G68" s="21" t="n">
        <f aca="false">(C68/E68)-1</f>
        <v>-0.00295508274231682</v>
      </c>
      <c r="H68" s="21" t="n">
        <f aca="false">(D68/F68)-1</f>
        <v>-0.27373417721519</v>
      </c>
      <c r="I68" s="22" t="n">
        <v>19.63</v>
      </c>
      <c r="J68" s="22" t="n">
        <v>220</v>
      </c>
      <c r="K68" s="23" t="n">
        <v>4.8</v>
      </c>
      <c r="L68" s="23" t="n">
        <v>127.07</v>
      </c>
      <c r="M68" s="24" t="n">
        <v>2.84</v>
      </c>
      <c r="N68" s="24" t="n">
        <v>137.19</v>
      </c>
      <c r="O68" s="25" t="n">
        <v>14120</v>
      </c>
      <c r="P68" s="26" t="n">
        <v>70.57</v>
      </c>
      <c r="Q68" s="27" t="n">
        <v>19880</v>
      </c>
      <c r="R68" s="28" t="n">
        <v>97.31</v>
      </c>
      <c r="S68" s="29" t="n">
        <f aca="false">O68-Q68</f>
        <v>-5760</v>
      </c>
      <c r="T68" s="30" t="n">
        <f aca="false">P68-R68</f>
        <v>-26.74</v>
      </c>
    </row>
    <row r="69" customFormat="false" ht="15" hidden="false" customHeight="false" outlineLevel="0" collapsed="false">
      <c r="A69" s="17" t="s">
        <v>75</v>
      </c>
      <c r="B69" s="17" t="s">
        <v>79</v>
      </c>
      <c r="C69" s="18" t="n">
        <v>1207</v>
      </c>
      <c r="D69" s="19" t="n">
        <v>353</v>
      </c>
      <c r="E69" s="18" t="n">
        <v>1219</v>
      </c>
      <c r="F69" s="20" t="n">
        <v>575</v>
      </c>
      <c r="G69" s="21" t="n">
        <f aca="false">(C69/E69)-1</f>
        <v>-0.00984413453650535</v>
      </c>
      <c r="H69" s="21" t="n">
        <f aca="false">(D69/F69)-1</f>
        <v>-0.386086956521739</v>
      </c>
      <c r="I69" s="22" t="n">
        <v>13.39</v>
      </c>
      <c r="J69" s="22" t="n">
        <v>150.41</v>
      </c>
      <c r="K69" s="23" t="n">
        <v>3.87</v>
      </c>
      <c r="L69" s="23" t="n">
        <v>102.47</v>
      </c>
      <c r="M69" s="24" t="n">
        <v>3.45</v>
      </c>
      <c r="N69" s="24" t="n">
        <v>166.25</v>
      </c>
      <c r="O69" s="25" t="n">
        <v>1370</v>
      </c>
      <c r="P69" s="26" t="n">
        <v>7.46</v>
      </c>
      <c r="Q69" s="27" t="n">
        <v>3370</v>
      </c>
      <c r="R69" s="28" t="n">
        <v>18.02</v>
      </c>
      <c r="S69" s="29" t="n">
        <f aca="false">O69-Q69</f>
        <v>-2000</v>
      </c>
      <c r="T69" s="30" t="n">
        <f aca="false">P69-R69</f>
        <v>-10.56</v>
      </c>
    </row>
    <row r="70" customFormat="false" ht="15" hidden="false" customHeight="false" outlineLevel="0" collapsed="false">
      <c r="A70" s="17" t="s">
        <v>75</v>
      </c>
      <c r="B70" s="17" t="s">
        <v>80</v>
      </c>
      <c r="C70" s="18" t="n">
        <v>2026</v>
      </c>
      <c r="D70" s="19" t="n">
        <v>801</v>
      </c>
      <c r="E70" s="18" t="n">
        <v>2099</v>
      </c>
      <c r="F70" s="20" t="n">
        <v>1143</v>
      </c>
      <c r="G70" s="21" t="n">
        <f aca="false">(C70/E70)-1</f>
        <v>-0.0347784659361601</v>
      </c>
      <c r="H70" s="21" t="n">
        <f aca="false">(D70/F70)-1</f>
        <v>-0.299212598425197</v>
      </c>
      <c r="I70" s="22" t="n">
        <v>7.84</v>
      </c>
      <c r="J70" s="22" t="n">
        <v>88</v>
      </c>
      <c r="K70" s="23" t="n">
        <v>3.06</v>
      </c>
      <c r="L70" s="23" t="n">
        <v>81.17</v>
      </c>
      <c r="M70" s="24" t="n">
        <v>3.16</v>
      </c>
      <c r="N70" s="24" t="n">
        <v>152.47</v>
      </c>
      <c r="O70" s="25" t="n">
        <v>13340</v>
      </c>
      <c r="P70" s="26" t="n">
        <v>51.76</v>
      </c>
      <c r="Q70" s="27" t="n">
        <v>32650</v>
      </c>
      <c r="R70" s="28" t="n">
        <v>123</v>
      </c>
      <c r="S70" s="29" t="n">
        <f aca="false">O70-Q70</f>
        <v>-19310</v>
      </c>
      <c r="T70" s="30" t="n">
        <f aca="false">P70-R70</f>
        <v>-71.24</v>
      </c>
    </row>
    <row r="71" customFormat="false" ht="15" hidden="false" customHeight="false" outlineLevel="0" collapsed="false">
      <c r="A71" s="17" t="s">
        <v>81</v>
      </c>
      <c r="B71" s="17" t="s">
        <v>82</v>
      </c>
      <c r="C71" s="18" t="n">
        <v>7882</v>
      </c>
      <c r="D71" s="19" t="n">
        <v>432</v>
      </c>
      <c r="E71" s="18" t="n">
        <v>7379</v>
      </c>
      <c r="F71" s="20" t="n">
        <v>526</v>
      </c>
      <c r="G71" s="21" t="n">
        <f aca="false">(C71/E71)-1</f>
        <v>0.0681664182138502</v>
      </c>
      <c r="H71" s="21" t="n">
        <f aca="false">(D71/F71)-1</f>
        <v>-0.178707224334601</v>
      </c>
      <c r="I71" s="22" t="n">
        <v>13.89</v>
      </c>
      <c r="J71" s="22" t="n">
        <v>156.03</v>
      </c>
      <c r="K71" s="23" t="n">
        <v>2.63</v>
      </c>
      <c r="L71" s="23" t="n">
        <v>69.72</v>
      </c>
      <c r="M71" s="24" t="n">
        <v>2.01</v>
      </c>
      <c r="N71" s="24" t="n">
        <v>97</v>
      </c>
      <c r="O71" s="25" t="n">
        <v>2210</v>
      </c>
      <c r="P71" s="26" t="n">
        <v>21.21</v>
      </c>
      <c r="Q71" s="27" t="n">
        <v>7260</v>
      </c>
      <c r="R71" s="28" t="n">
        <v>71.18</v>
      </c>
      <c r="S71" s="29" t="n">
        <f aca="false">O71-Q71</f>
        <v>-5050</v>
      </c>
      <c r="T71" s="30" t="n">
        <f aca="false">P71-R71</f>
        <v>-49.97</v>
      </c>
    </row>
    <row r="72" customFormat="false" ht="15" hidden="false" customHeight="false" outlineLevel="0" collapsed="false">
      <c r="A72" s="17" t="s">
        <v>81</v>
      </c>
      <c r="B72" s="17" t="s">
        <v>83</v>
      </c>
      <c r="C72" s="18" t="n">
        <v>5689</v>
      </c>
      <c r="D72" s="19" t="n">
        <v>391</v>
      </c>
      <c r="E72" s="18" t="n">
        <v>5331</v>
      </c>
      <c r="F72" s="20" t="n">
        <v>414</v>
      </c>
      <c r="G72" s="21" t="n">
        <f aca="false">(C72/E72)-1</f>
        <v>0.067154380041268</v>
      </c>
      <c r="H72" s="21" t="n">
        <f aca="false">(D72/F72)-1</f>
        <v>-0.0555555555555556</v>
      </c>
      <c r="I72" s="22" t="n">
        <v>12.55</v>
      </c>
      <c r="J72" s="22" t="n">
        <v>140.93</v>
      </c>
      <c r="K72" s="23" t="n">
        <v>4.37</v>
      </c>
      <c r="L72" s="23" t="n">
        <v>115.84</v>
      </c>
      <c r="M72" s="24" t="n">
        <v>2.15</v>
      </c>
      <c r="N72" s="24" t="n">
        <v>103.85</v>
      </c>
      <c r="O72" s="25" t="n">
        <v>1660</v>
      </c>
      <c r="P72" s="26" t="n">
        <v>13.2</v>
      </c>
      <c r="Q72" s="27" t="n">
        <v>8510</v>
      </c>
      <c r="R72" s="28" t="n">
        <v>65.04</v>
      </c>
      <c r="S72" s="29" t="n">
        <f aca="false">O72-Q72</f>
        <v>-6850</v>
      </c>
      <c r="T72" s="30" t="n">
        <f aca="false">P72-R72</f>
        <v>-51.84</v>
      </c>
    </row>
    <row r="73" customFormat="false" ht="15" hidden="false" customHeight="false" outlineLevel="0" collapsed="false">
      <c r="A73" s="32" t="s">
        <v>81</v>
      </c>
      <c r="B73" s="32" t="s">
        <v>81</v>
      </c>
      <c r="C73" s="33" t="n">
        <v>8702</v>
      </c>
      <c r="D73" s="34" t="n">
        <v>6308</v>
      </c>
      <c r="E73" s="33" t="n">
        <v>8376</v>
      </c>
      <c r="F73" s="35" t="n">
        <v>7689</v>
      </c>
      <c r="G73" s="36" t="n">
        <f aca="false">(C73/E73)-1</f>
        <v>0.0389207258834765</v>
      </c>
      <c r="H73" s="36" t="n">
        <f aca="false">(D73/F73)-1</f>
        <v>-0.179607231109377</v>
      </c>
      <c r="I73" s="37" t="n">
        <v>3.28</v>
      </c>
      <c r="J73" s="37" t="n">
        <v>36.85</v>
      </c>
      <c r="K73" s="38" t="n">
        <v>2.16</v>
      </c>
      <c r="L73" s="38" t="n">
        <v>57.36</v>
      </c>
      <c r="M73" s="39" t="n">
        <v>0.57</v>
      </c>
      <c r="N73" s="39" t="n">
        <v>27.51</v>
      </c>
      <c r="O73" s="40"/>
      <c r="P73" s="41"/>
      <c r="Q73" s="42"/>
      <c r="R73" s="43"/>
      <c r="S73" s="46"/>
      <c r="T73" s="47"/>
    </row>
    <row r="74" customFormat="false" ht="15" hidden="false" customHeight="false" outlineLevel="0" collapsed="false">
      <c r="A74" s="17" t="s">
        <v>81</v>
      </c>
      <c r="B74" s="17" t="s">
        <v>84</v>
      </c>
      <c r="C74" s="18" t="n">
        <v>4950</v>
      </c>
      <c r="D74" s="19" t="n">
        <v>355</v>
      </c>
      <c r="E74" s="18" t="n">
        <v>4847</v>
      </c>
      <c r="F74" s="20" t="n">
        <v>448</v>
      </c>
      <c r="G74" s="21" t="n">
        <f aca="false">(C74/E74)-1</f>
        <v>0.0212502578914793</v>
      </c>
      <c r="H74" s="21" t="n">
        <f aca="false">(D74/F74)-1</f>
        <v>-0.207589285714286</v>
      </c>
      <c r="I74" s="22" t="n">
        <v>8.59</v>
      </c>
      <c r="J74" s="22" t="n">
        <v>96.41</v>
      </c>
      <c r="K74" s="23" t="n">
        <v>5.46</v>
      </c>
      <c r="L74" s="23" t="n">
        <v>144.58</v>
      </c>
      <c r="M74" s="24" t="n">
        <v>2.45</v>
      </c>
      <c r="N74" s="24" t="n">
        <v>118.29</v>
      </c>
      <c r="O74" s="25" t="n">
        <v>3330</v>
      </c>
      <c r="P74" s="26" t="n">
        <v>22.32</v>
      </c>
      <c r="Q74" s="27" t="n">
        <v>13980</v>
      </c>
      <c r="R74" s="28" t="n">
        <v>99.42</v>
      </c>
      <c r="S74" s="29" t="n">
        <f aca="false">O74-Q74</f>
        <v>-10650</v>
      </c>
      <c r="T74" s="30" t="n">
        <f aca="false">P74-R74</f>
        <v>-77.1</v>
      </c>
    </row>
    <row r="75" customFormat="false" ht="15" hidden="false" customHeight="false" outlineLevel="0" collapsed="false">
      <c r="A75" s="17" t="s">
        <v>81</v>
      </c>
      <c r="B75" s="17" t="s">
        <v>85</v>
      </c>
      <c r="C75" s="18" t="n">
        <v>5255</v>
      </c>
      <c r="D75" s="19" t="n">
        <v>529</v>
      </c>
      <c r="E75" s="18" t="n">
        <v>5183</v>
      </c>
      <c r="F75" s="20" t="n">
        <v>667</v>
      </c>
      <c r="G75" s="21" t="n">
        <f aca="false">(C75/E75)-1</f>
        <v>0.0138915685896199</v>
      </c>
      <c r="H75" s="21" t="n">
        <f aca="false">(D75/F75)-1</f>
        <v>-0.206896551724138</v>
      </c>
      <c r="I75" s="22" t="n">
        <v>5.7</v>
      </c>
      <c r="J75" s="22" t="n">
        <v>64.02</v>
      </c>
      <c r="K75" s="23" t="n">
        <v>5.11</v>
      </c>
      <c r="L75" s="23" t="n">
        <v>135.44</v>
      </c>
      <c r="M75" s="24" t="n">
        <v>1.85</v>
      </c>
      <c r="N75" s="24" t="n">
        <v>89.24</v>
      </c>
      <c r="O75" s="25" t="n">
        <v>10310</v>
      </c>
      <c r="P75" s="26" t="n">
        <v>52.63</v>
      </c>
      <c r="Q75" s="27" t="n">
        <v>20300</v>
      </c>
      <c r="R75" s="28" t="n">
        <v>110.8</v>
      </c>
      <c r="S75" s="29" t="n">
        <f aca="false">O75-Q75</f>
        <v>-9990</v>
      </c>
      <c r="T75" s="30" t="n">
        <f aca="false">P75-R75</f>
        <v>-58.17</v>
      </c>
    </row>
    <row r="76" customFormat="false" ht="15" hidden="false" customHeight="false" outlineLevel="0" collapsed="false">
      <c r="A76" s="17" t="s">
        <v>81</v>
      </c>
      <c r="B76" s="17" t="s">
        <v>86</v>
      </c>
      <c r="C76" s="18" t="n">
        <v>5894</v>
      </c>
      <c r="D76" s="19" t="n">
        <v>545</v>
      </c>
      <c r="E76" s="18" t="n">
        <v>5899</v>
      </c>
      <c r="F76" s="20" t="n">
        <v>668</v>
      </c>
      <c r="G76" s="21" t="n">
        <f aca="false">(C76/E76)-1</f>
        <v>-0.000847601288353928</v>
      </c>
      <c r="H76" s="21" t="n">
        <f aca="false">(D76/F76)-1</f>
        <v>-0.184131736526946</v>
      </c>
      <c r="I76" s="22" t="n">
        <v>8.79</v>
      </c>
      <c r="J76" s="22" t="n">
        <v>98.66</v>
      </c>
      <c r="K76" s="23" t="n">
        <v>2.62</v>
      </c>
      <c r="L76" s="23" t="n">
        <v>69.35</v>
      </c>
      <c r="M76" s="24" t="n">
        <v>1.57</v>
      </c>
      <c r="N76" s="24" t="n">
        <v>75.63</v>
      </c>
      <c r="O76" s="25" t="n">
        <v>6480</v>
      </c>
      <c r="P76" s="26" t="n">
        <v>43.24</v>
      </c>
      <c r="Q76" s="27" t="n">
        <v>23520</v>
      </c>
      <c r="R76" s="28" t="n">
        <v>159.4</v>
      </c>
      <c r="S76" s="29" t="n">
        <f aca="false">O76-Q76</f>
        <v>-17040</v>
      </c>
      <c r="T76" s="30" t="n">
        <f aca="false">P76-R76</f>
        <v>-116.16</v>
      </c>
    </row>
    <row r="77" customFormat="false" ht="15" hidden="false" customHeight="false" outlineLevel="0" collapsed="false">
      <c r="A77" s="17" t="s">
        <v>81</v>
      </c>
      <c r="B77" s="17" t="s">
        <v>87</v>
      </c>
      <c r="C77" s="18" t="n">
        <v>5674</v>
      </c>
      <c r="D77" s="19" t="n">
        <v>896</v>
      </c>
      <c r="E77" s="18" t="n">
        <v>5708</v>
      </c>
      <c r="F77" s="20" t="n">
        <v>1166</v>
      </c>
      <c r="G77" s="21" t="n">
        <f aca="false">(C77/E77)-1</f>
        <v>-0.00595655220742819</v>
      </c>
      <c r="H77" s="21" t="n">
        <f aca="false">(D77/F77)-1</f>
        <v>-0.23156089193825</v>
      </c>
      <c r="I77" s="22" t="n">
        <v>6.74</v>
      </c>
      <c r="J77" s="22" t="n">
        <v>75.75</v>
      </c>
      <c r="K77" s="23" t="n">
        <v>2.12</v>
      </c>
      <c r="L77" s="23" t="n">
        <v>56.2</v>
      </c>
      <c r="M77" s="24" t="n">
        <v>1.36</v>
      </c>
      <c r="N77" s="24" t="n">
        <v>65.82</v>
      </c>
      <c r="O77" s="25" t="n">
        <v>10350</v>
      </c>
      <c r="P77" s="26" t="n">
        <v>36.08</v>
      </c>
      <c r="Q77" s="27" t="n">
        <v>37570</v>
      </c>
      <c r="R77" s="28" t="n">
        <v>170.1</v>
      </c>
      <c r="S77" s="29" t="n">
        <f aca="false">O77-Q77</f>
        <v>-27220</v>
      </c>
      <c r="T77" s="30" t="n">
        <f aca="false">P77-R77</f>
        <v>-134.02</v>
      </c>
    </row>
    <row r="78" customFormat="false" ht="15" hidden="false" customHeight="false" outlineLevel="0" collapsed="false">
      <c r="A78" s="17" t="s">
        <v>81</v>
      </c>
      <c r="B78" s="17" t="s">
        <v>88</v>
      </c>
      <c r="C78" s="18" t="n">
        <v>6974</v>
      </c>
      <c r="D78" s="19" t="n">
        <v>1424</v>
      </c>
      <c r="E78" s="18" t="n">
        <v>7063</v>
      </c>
      <c r="F78" s="20" t="n">
        <v>1688</v>
      </c>
      <c r="G78" s="21" t="n">
        <f aca="false">(C78/E78)-1</f>
        <v>-0.01260087781396</v>
      </c>
      <c r="H78" s="21" t="n">
        <f aca="false">(D78/F78)-1</f>
        <v>-0.156398104265403</v>
      </c>
      <c r="I78" s="22" t="n">
        <v>3.11</v>
      </c>
      <c r="J78" s="22" t="n">
        <v>34.89</v>
      </c>
      <c r="K78" s="23" t="n">
        <v>2.07</v>
      </c>
      <c r="L78" s="23" t="n">
        <v>54.78</v>
      </c>
      <c r="M78" s="24" t="n">
        <v>0.99</v>
      </c>
      <c r="N78" s="24" t="n">
        <v>47.93</v>
      </c>
      <c r="O78" s="25" t="n">
        <v>88090</v>
      </c>
      <c r="P78" s="26" t="n">
        <v>241</v>
      </c>
      <c r="Q78" s="27" t="n">
        <v>71450</v>
      </c>
      <c r="R78" s="28" t="n">
        <v>200</v>
      </c>
      <c r="S78" s="29" t="n">
        <f aca="false">O78-Q78</f>
        <v>16640</v>
      </c>
      <c r="T78" s="30" t="n">
        <f aca="false">P78-R78</f>
        <v>41</v>
      </c>
    </row>
    <row r="79" s="31" customFormat="true" ht="15" hidden="false" customHeight="false" outlineLevel="0" collapsed="false">
      <c r="A79" s="17" t="s">
        <v>81</v>
      </c>
      <c r="B79" s="17" t="s">
        <v>89</v>
      </c>
      <c r="C79" s="18" t="n">
        <v>5457</v>
      </c>
      <c r="D79" s="19" t="n">
        <v>577</v>
      </c>
      <c r="E79" s="18" t="n">
        <v>5655</v>
      </c>
      <c r="F79" s="20" t="n">
        <v>625</v>
      </c>
      <c r="G79" s="21" t="n">
        <f aca="false">(C79/E79)-1</f>
        <v>-0.0350132625994695</v>
      </c>
      <c r="H79" s="21" t="n">
        <f aca="false">(D79/F79)-1</f>
        <v>-0.0768</v>
      </c>
      <c r="I79" s="22" t="n">
        <v>7.88</v>
      </c>
      <c r="J79" s="22" t="n">
        <v>88.54</v>
      </c>
      <c r="K79" s="23" t="n">
        <v>3.03</v>
      </c>
      <c r="L79" s="23" t="n">
        <v>80.33</v>
      </c>
      <c r="M79" s="24" t="n">
        <v>1.69</v>
      </c>
      <c r="N79" s="24" t="n">
        <v>81.67</v>
      </c>
      <c r="O79" s="25" t="n">
        <v>5810</v>
      </c>
      <c r="P79" s="26" t="n">
        <v>38.9</v>
      </c>
      <c r="Q79" s="27" t="n">
        <v>28910</v>
      </c>
      <c r="R79" s="28" t="n">
        <v>184</v>
      </c>
      <c r="S79" s="29" t="n">
        <f aca="false">O79-Q79</f>
        <v>-23100</v>
      </c>
      <c r="T79" s="30" t="n">
        <f aca="false">P79-R79</f>
        <v>-145.1</v>
      </c>
    </row>
    <row r="80" customFormat="false" ht="15" hidden="false" customHeight="false" outlineLevel="0" collapsed="false">
      <c r="A80" s="17" t="s">
        <v>81</v>
      </c>
      <c r="B80" s="17" t="s">
        <v>90</v>
      </c>
      <c r="C80" s="18" t="n">
        <v>7186</v>
      </c>
      <c r="D80" s="19" t="n">
        <v>489</v>
      </c>
      <c r="E80" s="18" t="n">
        <v>7462</v>
      </c>
      <c r="F80" s="20" t="n">
        <v>587</v>
      </c>
      <c r="G80" s="21" t="n">
        <f aca="false">(C80/E80)-1</f>
        <v>-0.0369874028410614</v>
      </c>
      <c r="H80" s="21" t="n">
        <f aca="false">(D80/F80)-1</f>
        <v>-0.16695059625213</v>
      </c>
      <c r="I80" s="22" t="n">
        <v>5.91</v>
      </c>
      <c r="J80" s="22" t="n">
        <v>66.33</v>
      </c>
      <c r="K80" s="23" t="n">
        <v>2.33</v>
      </c>
      <c r="L80" s="23" t="n">
        <v>61.78</v>
      </c>
      <c r="M80" s="24" t="n">
        <v>1.76</v>
      </c>
      <c r="N80" s="24" t="n">
        <v>85.07</v>
      </c>
      <c r="O80" s="25" t="n">
        <v>9790</v>
      </c>
      <c r="P80" s="26" t="n">
        <v>67.97</v>
      </c>
      <c r="Q80" s="27" t="n">
        <v>17080</v>
      </c>
      <c r="R80" s="28" t="n">
        <v>122.6</v>
      </c>
      <c r="S80" s="29" t="n">
        <f aca="false">O80-Q80</f>
        <v>-7290</v>
      </c>
      <c r="T80" s="30" t="n">
        <f aca="false">P80-R80</f>
        <v>-54.63</v>
      </c>
    </row>
    <row r="81" customFormat="false" ht="15" hidden="false" customHeight="false" outlineLevel="0" collapsed="false">
      <c r="A81" s="17" t="s">
        <v>91</v>
      </c>
      <c r="B81" s="17" t="s">
        <v>92</v>
      </c>
      <c r="C81" s="18" t="n">
        <v>3992</v>
      </c>
      <c r="D81" s="19" t="n">
        <v>605</v>
      </c>
      <c r="E81" s="18" t="n">
        <v>3833</v>
      </c>
      <c r="F81" s="20" t="n">
        <v>746</v>
      </c>
      <c r="G81" s="21" t="n">
        <f aca="false">(C81/E81)-1</f>
        <v>0.0414818679885207</v>
      </c>
      <c r="H81" s="21" t="n">
        <f aca="false">(D81/F81)-1</f>
        <v>-0.189008042895442</v>
      </c>
      <c r="I81" s="22" t="n">
        <v>17.28</v>
      </c>
      <c r="J81" s="22" t="n">
        <v>194.04</v>
      </c>
      <c r="K81" s="23" t="n">
        <v>2.46</v>
      </c>
      <c r="L81" s="23" t="n">
        <v>65.21</v>
      </c>
      <c r="M81" s="24" t="n">
        <v>1.91</v>
      </c>
      <c r="N81" s="24" t="n">
        <v>91.92</v>
      </c>
      <c r="O81" s="25" t="n">
        <v>1360</v>
      </c>
      <c r="P81" s="26" t="n">
        <v>5.8</v>
      </c>
      <c r="Q81" s="27" t="n">
        <v>5080</v>
      </c>
      <c r="R81" s="28" t="n">
        <v>21.67</v>
      </c>
      <c r="S81" s="29" t="n">
        <f aca="false">O81-Q81</f>
        <v>-3720</v>
      </c>
      <c r="T81" s="30" t="n">
        <f aca="false">P81-R81</f>
        <v>-15.87</v>
      </c>
    </row>
    <row r="82" customFormat="false" ht="15" hidden="false" customHeight="false" outlineLevel="0" collapsed="false">
      <c r="A82" s="17" t="s">
        <v>91</v>
      </c>
      <c r="B82" s="17" t="s">
        <v>93</v>
      </c>
      <c r="C82" s="18" t="n">
        <v>3963</v>
      </c>
      <c r="D82" s="19" t="n">
        <v>2028</v>
      </c>
      <c r="E82" s="18" t="n">
        <v>3866</v>
      </c>
      <c r="F82" s="20" t="n">
        <v>2783</v>
      </c>
      <c r="G82" s="21" t="n">
        <f aca="false">(C82/E82)-1</f>
        <v>0.0250905328504916</v>
      </c>
      <c r="H82" s="21" t="n">
        <f aca="false">(D82/F82)-1</f>
        <v>-0.271289974847287</v>
      </c>
      <c r="I82" s="22" t="n">
        <v>7</v>
      </c>
      <c r="J82" s="22" t="n">
        <v>78.68</v>
      </c>
      <c r="K82" s="23" t="n">
        <v>3.01</v>
      </c>
      <c r="L82" s="23" t="n">
        <v>79.78</v>
      </c>
      <c r="M82" s="24" t="n">
        <v>1.43</v>
      </c>
      <c r="N82" s="24" t="n">
        <v>68.82</v>
      </c>
      <c r="O82" s="25" t="n">
        <v>20710</v>
      </c>
      <c r="P82" s="26" t="n">
        <v>38.35</v>
      </c>
      <c r="Q82" s="27" t="n">
        <v>49620</v>
      </c>
      <c r="R82" s="28" t="n">
        <v>90.96</v>
      </c>
      <c r="S82" s="29" t="n">
        <f aca="false">O82-Q82</f>
        <v>-28910</v>
      </c>
      <c r="T82" s="30" t="n">
        <f aca="false">P82-R82</f>
        <v>-52.61</v>
      </c>
    </row>
    <row r="83" customFormat="false" ht="15" hidden="false" customHeight="false" outlineLevel="0" collapsed="false">
      <c r="A83" s="17" t="s">
        <v>91</v>
      </c>
      <c r="B83" s="17" t="s">
        <v>94</v>
      </c>
      <c r="C83" s="18" t="n">
        <v>3103</v>
      </c>
      <c r="D83" s="19" t="n">
        <v>665</v>
      </c>
      <c r="E83" s="18" t="n">
        <v>3034</v>
      </c>
      <c r="F83" s="20" t="n">
        <v>887</v>
      </c>
      <c r="G83" s="21" t="n">
        <f aca="false">(C83/E83)-1</f>
        <v>0.0227422544495715</v>
      </c>
      <c r="H83" s="21" t="n">
        <f aca="false">(D83/F83)-1</f>
        <v>-0.250281848928974</v>
      </c>
      <c r="I83" s="22" t="n">
        <v>9.01</v>
      </c>
      <c r="J83" s="22" t="n">
        <v>101.18</v>
      </c>
      <c r="K83" s="23" t="n">
        <v>3.98</v>
      </c>
      <c r="L83" s="23" t="n">
        <v>105.45</v>
      </c>
      <c r="M83" s="24" t="n">
        <v>2.59</v>
      </c>
      <c r="N83" s="24" t="n">
        <v>124.8</v>
      </c>
      <c r="O83" s="25" t="n">
        <v>630</v>
      </c>
      <c r="P83" s="26" t="n">
        <v>3.2</v>
      </c>
      <c r="Q83" s="27" t="n">
        <v>4640</v>
      </c>
      <c r="R83" s="28" t="n">
        <v>22.67</v>
      </c>
      <c r="S83" s="29" t="n">
        <f aca="false">O83-Q83</f>
        <v>-4010</v>
      </c>
      <c r="T83" s="30" t="n">
        <f aca="false">P83-R83</f>
        <v>-19.47</v>
      </c>
    </row>
    <row r="84" customFormat="false" ht="15" hidden="false" customHeight="false" outlineLevel="0" collapsed="false">
      <c r="A84" s="32" t="s">
        <v>91</v>
      </c>
      <c r="B84" s="32" t="s">
        <v>91</v>
      </c>
      <c r="C84" s="33" t="n">
        <v>4759</v>
      </c>
      <c r="D84" s="34" t="n">
        <v>2366</v>
      </c>
      <c r="E84" s="33" t="n">
        <v>4679</v>
      </c>
      <c r="F84" s="35" t="n">
        <v>3004</v>
      </c>
      <c r="G84" s="36" t="n">
        <f aca="false">(C84/E84)-1</f>
        <v>0.0170976704424022</v>
      </c>
      <c r="H84" s="36" t="n">
        <f aca="false">(D84/F84)-1</f>
        <v>-0.212383488681758</v>
      </c>
      <c r="I84" s="37" t="n">
        <v>8.08</v>
      </c>
      <c r="J84" s="37" t="n">
        <v>90.78</v>
      </c>
      <c r="K84" s="38" t="n">
        <v>2.4</v>
      </c>
      <c r="L84" s="38" t="n">
        <v>63.56</v>
      </c>
      <c r="M84" s="39" t="n">
        <v>0.74</v>
      </c>
      <c r="N84" s="39" t="n">
        <v>35.9</v>
      </c>
      <c r="O84" s="40"/>
      <c r="P84" s="41"/>
      <c r="Q84" s="42"/>
      <c r="R84" s="43"/>
      <c r="S84" s="46"/>
      <c r="T84" s="47"/>
    </row>
    <row r="85" customFormat="false" ht="15" hidden="false" customHeight="false" outlineLevel="0" collapsed="false">
      <c r="A85" s="17" t="s">
        <v>91</v>
      </c>
      <c r="B85" s="17" t="s">
        <v>95</v>
      </c>
      <c r="C85" s="18" t="n">
        <v>3658</v>
      </c>
      <c r="D85" s="19" t="n">
        <v>1771</v>
      </c>
      <c r="E85" s="18" t="n">
        <v>3618</v>
      </c>
      <c r="F85" s="20" t="n">
        <v>2415</v>
      </c>
      <c r="G85" s="21" t="n">
        <f aca="false">(C85/E85)-1</f>
        <v>0.0110558319513543</v>
      </c>
      <c r="H85" s="21" t="n">
        <f aca="false">(D85/F85)-1</f>
        <v>-0.266666666666667</v>
      </c>
      <c r="I85" s="22" t="n">
        <v>20.86</v>
      </c>
      <c r="J85" s="22" t="n">
        <v>234</v>
      </c>
      <c r="K85" s="23" t="n">
        <v>2.76</v>
      </c>
      <c r="L85" s="23" t="n">
        <v>73.14</v>
      </c>
      <c r="M85" s="24" t="n">
        <v>1.65</v>
      </c>
      <c r="N85" s="24" t="n">
        <v>79.79</v>
      </c>
      <c r="O85" s="25" t="n">
        <v>11230</v>
      </c>
      <c r="P85" s="26" t="n">
        <v>25.4</v>
      </c>
      <c r="Q85" s="27" t="n">
        <v>38270</v>
      </c>
      <c r="R85" s="28" t="n">
        <v>88.55</v>
      </c>
      <c r="S85" s="29" t="n">
        <f aca="false">O85-Q85</f>
        <v>-27040</v>
      </c>
      <c r="T85" s="30" t="n">
        <f aca="false">P85-R85</f>
        <v>-63.15</v>
      </c>
    </row>
    <row r="86" customFormat="false" ht="15" hidden="false" customHeight="false" outlineLevel="0" collapsed="false">
      <c r="A86" s="17" t="s">
        <v>91</v>
      </c>
      <c r="B86" s="17" t="s">
        <v>96</v>
      </c>
      <c r="C86" s="18" t="n">
        <v>3488</v>
      </c>
      <c r="D86" s="19" t="n">
        <v>1034</v>
      </c>
      <c r="E86" s="18" t="n">
        <v>3452</v>
      </c>
      <c r="F86" s="20" t="n">
        <v>1411</v>
      </c>
      <c r="G86" s="21" t="n">
        <f aca="false">(C86/E86)-1</f>
        <v>0.0104287369640788</v>
      </c>
      <c r="H86" s="21" t="n">
        <f aca="false">(D86/F86)-1</f>
        <v>-0.267186392629341</v>
      </c>
      <c r="I86" s="22" t="n">
        <v>26.48</v>
      </c>
      <c r="J86" s="22" t="n">
        <v>297</v>
      </c>
      <c r="K86" s="23" t="n">
        <v>3.6</v>
      </c>
      <c r="L86" s="23" t="n">
        <v>95.45</v>
      </c>
      <c r="M86" s="24" t="n">
        <v>1.69</v>
      </c>
      <c r="N86" s="24" t="n">
        <v>81.62</v>
      </c>
      <c r="O86" s="25" t="n">
        <v>2510</v>
      </c>
      <c r="P86" s="26" t="n">
        <v>7.9</v>
      </c>
      <c r="Q86" s="27" t="n">
        <v>5830</v>
      </c>
      <c r="R86" s="28" t="n">
        <v>19.71</v>
      </c>
      <c r="S86" s="29" t="n">
        <f aca="false">O86-Q86</f>
        <v>-3320</v>
      </c>
      <c r="T86" s="30" t="n">
        <f aca="false">P86-R86</f>
        <v>-11.81</v>
      </c>
    </row>
    <row r="87" s="31" customFormat="true" ht="15" hidden="false" customHeight="false" outlineLevel="0" collapsed="false">
      <c r="A87" s="17" t="s">
        <v>91</v>
      </c>
      <c r="B87" s="17" t="s">
        <v>97</v>
      </c>
      <c r="C87" s="18" t="n">
        <v>3927</v>
      </c>
      <c r="D87" s="19" t="n">
        <v>2464</v>
      </c>
      <c r="E87" s="18" t="n">
        <v>3904</v>
      </c>
      <c r="F87" s="20" t="n">
        <v>3307</v>
      </c>
      <c r="G87" s="21" t="n">
        <f aca="false">(C87/E87)-1</f>
        <v>0.00589139344262302</v>
      </c>
      <c r="H87" s="21" t="n">
        <f aca="false">(D87/F87)-1</f>
        <v>-0.254913819171455</v>
      </c>
      <c r="I87" s="22" t="n">
        <v>6.42</v>
      </c>
      <c r="J87" s="22" t="n">
        <v>72.15</v>
      </c>
      <c r="K87" s="23" t="n">
        <v>2.97</v>
      </c>
      <c r="L87" s="23" t="n">
        <v>78.63</v>
      </c>
      <c r="M87" s="24" t="n">
        <v>1.56</v>
      </c>
      <c r="N87" s="24" t="n">
        <v>75.27</v>
      </c>
      <c r="O87" s="25" t="n">
        <v>20520</v>
      </c>
      <c r="P87" s="26" t="n">
        <v>36.29</v>
      </c>
      <c r="Q87" s="27" t="n">
        <v>53660</v>
      </c>
      <c r="R87" s="28" t="n">
        <v>97.8</v>
      </c>
      <c r="S87" s="29" t="n">
        <f aca="false">O87-Q87</f>
        <v>-33140</v>
      </c>
      <c r="T87" s="30" t="n">
        <f aca="false">P87-R87</f>
        <v>-61.51</v>
      </c>
    </row>
    <row r="88" customFormat="false" ht="15" hidden="false" customHeight="false" outlineLevel="0" collapsed="false">
      <c r="A88" s="17" t="s">
        <v>91</v>
      </c>
      <c r="B88" s="17" t="s">
        <v>98</v>
      </c>
      <c r="C88" s="18" t="n">
        <v>3982</v>
      </c>
      <c r="D88" s="19" t="n">
        <v>1973</v>
      </c>
      <c r="E88" s="18" t="n">
        <v>3981</v>
      </c>
      <c r="F88" s="20" t="n">
        <v>2447</v>
      </c>
      <c r="G88" s="21" t="n">
        <f aca="false">(C88/E88)-1</f>
        <v>0.000251193167545738</v>
      </c>
      <c r="H88" s="21" t="n">
        <f aca="false">(D88/F88)-1</f>
        <v>-0.193706579485084</v>
      </c>
      <c r="I88" s="22" t="n">
        <v>4.97</v>
      </c>
      <c r="J88" s="22" t="n">
        <v>55.86</v>
      </c>
      <c r="K88" s="23" t="n">
        <v>2.46</v>
      </c>
      <c r="L88" s="23" t="n">
        <v>65.32</v>
      </c>
      <c r="M88" s="24" t="n">
        <v>1.21</v>
      </c>
      <c r="N88" s="24" t="n">
        <v>58.35</v>
      </c>
      <c r="O88" s="25" t="n">
        <v>15820</v>
      </c>
      <c r="P88" s="26" t="n">
        <v>39.91</v>
      </c>
      <c r="Q88" s="27" t="n">
        <v>32120</v>
      </c>
      <c r="R88" s="28" t="n">
        <v>80.08</v>
      </c>
      <c r="S88" s="29" t="n">
        <f aca="false">O88-Q88</f>
        <v>-16300</v>
      </c>
      <c r="T88" s="30" t="n">
        <f aca="false">P88-R88</f>
        <v>-40.17</v>
      </c>
    </row>
    <row r="90" customFormat="false" ht="15" hidden="false" customHeight="false" outlineLevel="0" collapsed="false">
      <c r="K90" s="50"/>
    </row>
    <row r="91" customFormat="false" ht="15" hidden="false" customHeight="false" outlineLevel="0" collapsed="false">
      <c r="C91" s="51" t="s">
        <v>99</v>
      </c>
    </row>
    <row r="92" customFormat="false" ht="15" hidden="false" customHeight="false" outlineLevel="0" collapsed="false">
      <c r="C92" s="52" t="s">
        <v>100</v>
      </c>
    </row>
    <row r="93" customFormat="false" ht="15" hidden="false" customHeight="false" outlineLevel="0" collapsed="false">
      <c r="C93" s="53"/>
    </row>
    <row r="94" customFormat="false" ht="15" hidden="false" customHeight="false" outlineLevel="0" collapsed="false">
      <c r="C94" s="53" t="s">
        <v>101</v>
      </c>
    </row>
    <row r="95" customFormat="false" ht="15" hidden="false" customHeight="false" outlineLevel="0" collapsed="false">
      <c r="C95" s="53" t="s">
        <v>102</v>
      </c>
    </row>
    <row r="96" customFormat="false" ht="15" hidden="false" customHeight="false" outlineLevel="0" collapsed="false">
      <c r="A96" s="54"/>
      <c r="C96" s="53" t="s">
        <v>103</v>
      </c>
    </row>
    <row r="97" customFormat="false" ht="15" hidden="false" customHeight="false" outlineLevel="0" collapsed="false">
      <c r="A97" s="55"/>
      <c r="C97" s="53"/>
    </row>
    <row r="98" customFormat="false" ht="15" hidden="false" customHeight="false" outlineLevel="0" collapsed="false">
      <c r="C98" s="53" t="s">
        <v>104</v>
      </c>
    </row>
    <row r="99" customFormat="false" ht="15" hidden="false" customHeight="false" outlineLevel="0" collapsed="false">
      <c r="C99" s="53" t="s">
        <v>105</v>
      </c>
    </row>
    <row r="100" customFormat="false" ht="15" hidden="false" customHeight="false" outlineLevel="0" collapsed="false">
      <c r="A100" s="56"/>
      <c r="C100" s="53" t="s">
        <v>106</v>
      </c>
    </row>
    <row r="101" customFormat="false" ht="15" hidden="false" customHeight="false" outlineLevel="0" collapsed="false">
      <c r="A101" s="56"/>
      <c r="B101" s="57"/>
      <c r="C101" s="53" t="s">
        <v>107</v>
      </c>
      <c r="H101" s="57"/>
      <c r="I101" s="57"/>
      <c r="J101" s="57"/>
    </row>
    <row r="102" customFormat="false" ht="15" hidden="false" customHeight="false" outlineLevel="0" collapsed="false">
      <c r="A102" s="56"/>
    </row>
    <row r="103" customFormat="false" ht="15" hidden="false" customHeight="false" outlineLevel="0" collapsed="false">
      <c r="A103" s="56"/>
      <c r="D103" s="57"/>
      <c r="E103" s="57"/>
      <c r="F103" s="57"/>
      <c r="G103" s="57"/>
    </row>
    <row r="104" customFormat="false" ht="15" hidden="false" customHeight="false" outlineLevel="0" collapsed="false">
      <c r="A104" s="56"/>
      <c r="C104" s="57"/>
    </row>
    <row r="105" customFormat="false" ht="15" hidden="false" customHeight="false" outlineLevel="0" collapsed="false">
      <c r="A105" s="56"/>
    </row>
    <row r="106" customFormat="false" ht="15" hidden="false" customHeight="false" outlineLevel="0" collapsed="false">
      <c r="A106" s="56"/>
    </row>
    <row r="107" customFormat="false" ht="15" hidden="false" customHeight="false" outlineLevel="0" collapsed="false">
      <c r="A107" s="56"/>
      <c r="B107" s="57"/>
    </row>
    <row r="108" customFormat="false" ht="15" hidden="false" customHeight="false" outlineLevel="0" collapsed="false">
      <c r="A108" s="56"/>
    </row>
    <row r="109" customFormat="false" ht="15" hidden="false" customHeight="false" outlineLevel="0" collapsed="false">
      <c r="A109" s="56"/>
      <c r="D109" s="58"/>
    </row>
    <row r="110" customFormat="false" ht="15" hidden="false" customHeight="false" outlineLevel="0" collapsed="false">
      <c r="A110" s="55"/>
      <c r="C110" s="58"/>
    </row>
    <row r="111" customFormat="false" ht="15" hidden="false" customHeight="false" outlineLevel="0" collapsed="false">
      <c r="A111" s="55"/>
    </row>
    <row r="112" customFormat="false" ht="15" hidden="false" customHeight="false" outlineLevel="0" collapsed="false">
      <c r="A112" s="55"/>
    </row>
    <row r="113" customFormat="false" ht="15" hidden="false" customHeight="false" outlineLevel="0" collapsed="false">
      <c r="A113" s="55"/>
    </row>
    <row r="114" customFormat="false" ht="15" hidden="false" customHeight="false" outlineLevel="0" collapsed="false">
      <c r="A114" s="55"/>
    </row>
  </sheetData>
  <autoFilter ref="A3:T3">
    <sortState ref="A4:T3">
      <sortCondition ref="C4:C3" customList=""/>
    </sortState>
  </autoFilter>
  <mergeCells count="7">
    <mergeCell ref="A1:P1"/>
    <mergeCell ref="A2:B2"/>
    <mergeCell ref="C2:H2"/>
    <mergeCell ref="I2:J2"/>
    <mergeCell ref="K2:L2"/>
    <mergeCell ref="M2:N2"/>
    <mergeCell ref="O2:T2"/>
  </mergeCells>
  <conditionalFormatting sqref="G4:G88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{5357C344-AD7C-4F96-A88F-712BF54B39B2}</x14:id>
        </ext>
      </extLst>
    </cfRule>
    <cfRule type="colorScale" priority="3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4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37:G88">
    <cfRule type="dataBar" priority="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{13F4B3A3-6021-4550-98E0-F42DBB9133FA}</x14:id>
        </ext>
      </extLst>
    </cfRule>
  </conditionalFormatting>
  <conditionalFormatting sqref="H4:H88">
    <cfRule type="colorScale" priority="7">
      <colorScale>
        <cfvo type="min" val="0"/>
        <cfvo type="num" val="0"/>
        <cfvo type="max" val="0"/>
        <color rgb="FFF8696B"/>
        <color rgb="FFFCFCFF"/>
        <color rgb="FF5A8AC6"/>
      </colorScale>
    </cfRule>
  </conditionalFormatting>
  <conditionalFormatting sqref="D81:D88">
    <cfRule type="dataBar" priority="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{F96A904F-BD3A-4877-8D5C-F8EDE7E18490}</x14:id>
        </ext>
      </extLst>
    </cfRule>
  </conditionalFormatting>
  <conditionalFormatting sqref="D71:D80">
    <cfRule type="dataBar" priority="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{E43CD273-6899-468C-BFF2-9F2C5F7DE0DE}</x14:id>
        </ext>
      </extLst>
    </cfRule>
  </conditionalFormatting>
  <conditionalFormatting sqref="D64:D70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{EC3D1E72-F0C5-4C00-BAD1-7EE725F5332E}</x14:id>
        </ext>
      </extLst>
    </cfRule>
  </conditionalFormatting>
  <conditionalFormatting sqref="D53:D63">
    <cfRule type="dataBar" priority="1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{99CA8BE1-31A5-446F-BA70-E011B688D3C4}</x14:id>
        </ext>
      </extLst>
    </cfRule>
  </conditionalFormatting>
  <conditionalFormatting sqref="D23:D31">
    <cfRule type="dataBar" priority="1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{DC59F900-1360-4F88-B51E-362DC59D8648}</x14:id>
        </ext>
      </extLst>
    </cfRule>
  </conditionalFormatting>
  <conditionalFormatting sqref="D4:D22">
    <cfRule type="dataBar" priority="1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{352AE9D9-4C21-415C-B150-D53E221023B9}</x14:id>
        </ext>
      </extLst>
    </cfRule>
  </conditionalFormatting>
  <conditionalFormatting sqref="D32:D44">
    <cfRule type="dataBar" priority="1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{3767902A-50FA-4434-83E5-4F7F39CC699A}</x14:id>
        </ext>
      </extLst>
    </cfRule>
  </conditionalFormatting>
  <conditionalFormatting sqref="R4:R88">
    <cfRule type="dataBar" priority="1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{B07C55B0-8766-4BE4-B0E7-29733635B0A3}</x14:id>
        </ext>
      </extLst>
    </cfRule>
  </conditionalFormatting>
  <conditionalFormatting sqref="J4:J88">
    <cfRule type="dataBar" priority="1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{477B53B1-6593-4D80-9692-CEE5295D65EF}</x14:id>
        </ext>
      </extLst>
    </cfRule>
  </conditionalFormatting>
  <conditionalFormatting sqref="L4:L88">
    <cfRule type="dataBar" priority="1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{CA90E9BE-11D1-4C58-A933-E9CC346741E3}</x14:id>
        </ext>
      </extLst>
    </cfRule>
  </conditionalFormatting>
  <conditionalFormatting sqref="N4:N88">
    <cfRule type="dataBar" priority="18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{6E3BA1A2-3EE2-4572-96E0-4E2BE7DB3067}</x14:id>
        </ext>
      </extLst>
    </cfRule>
  </conditionalFormatting>
  <conditionalFormatting sqref="P4:P88">
    <cfRule type="dataBar" priority="19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{AF161140-BB3B-43DF-B62C-D4D5877DEFD3}</x14:id>
        </ext>
      </extLst>
    </cfRule>
  </conditionalFormatting>
  <conditionalFormatting sqref="F4:F88">
    <cfRule type="dataBar" priority="2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{62B0D0C5-A8D7-405F-BC94-CEC554C8401E}</x14:id>
        </ext>
      </extLst>
    </cfRule>
  </conditionalFormatting>
  <conditionalFormatting sqref="C81:C88">
    <cfRule type="dataBar" priority="2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{EFE0E5A2-A949-4540-854D-ED3F7ABC2DDB}</x14:id>
        </ext>
      </extLst>
    </cfRule>
  </conditionalFormatting>
  <conditionalFormatting sqref="C71:C80">
    <cfRule type="dataBar" priority="2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{24533973-AC46-4C1B-9F8F-2E8C2DE08071}</x14:id>
        </ext>
      </extLst>
    </cfRule>
  </conditionalFormatting>
  <conditionalFormatting sqref="C64:C70">
    <cfRule type="dataBar" priority="2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{2851DBC2-13CE-4A51-BFA7-BB60917677CE}</x14:id>
        </ext>
      </extLst>
    </cfRule>
  </conditionalFormatting>
  <conditionalFormatting sqref="C53:C63">
    <cfRule type="dataBar" priority="2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{E4B7AB7B-60B8-45D1-A65D-45FA483B58F8}</x14:id>
        </ext>
      </extLst>
    </cfRule>
  </conditionalFormatting>
  <conditionalFormatting sqref="C47:D52 C45:D45">
    <cfRule type="dataBar" priority="25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{E4304410-4CD2-4531-9036-A69E2BB53FD2}</x14:id>
        </ext>
      </extLst>
    </cfRule>
  </conditionalFormatting>
  <conditionalFormatting sqref="C46:D46">
    <cfRule type="dataBar" priority="2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{851FD899-E591-45B6-BE1E-F0E05CD22238}</x14:id>
        </ext>
      </extLst>
    </cfRule>
  </conditionalFormatting>
  <conditionalFormatting sqref="C23:C31">
    <cfRule type="dataBar" priority="2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{CC342456-7773-4EF1-8B4B-59B5302FE477}</x14:id>
        </ext>
      </extLst>
    </cfRule>
  </conditionalFormatting>
  <conditionalFormatting sqref="C4:C22">
    <cfRule type="dataBar" priority="2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{4A6FA4DA-B5B5-473D-9433-C091A0982BA9}</x14:id>
        </ext>
      </extLst>
    </cfRule>
  </conditionalFormatting>
  <conditionalFormatting sqref="C32:C44">
    <cfRule type="dataBar" priority="2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{605077B5-1A21-4BA3-9926-98FCEBA0F5F4}</x14:id>
        </ext>
      </extLst>
    </cfRule>
  </conditionalFormatting>
  <conditionalFormatting sqref="G4:H88">
    <cfRule type="colorScale" priority="30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4:E22">
    <cfRule type="dataBar" priority="3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{77B74443-8415-46F0-BF4F-E7375BEF897A}</x14:id>
        </ext>
      </extLst>
    </cfRule>
  </conditionalFormatting>
  <conditionalFormatting sqref="E23:E31">
    <cfRule type="dataBar" priority="3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{93703BA7-E96C-4DDB-BAD3-777CCFC944A0}</x14:id>
        </ext>
      </extLst>
    </cfRule>
  </conditionalFormatting>
  <conditionalFormatting sqref="E32:E44">
    <cfRule type="dataBar" priority="3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{1D80A36C-59C0-4ABD-AD47-A65856909585}</x14:id>
        </ext>
      </extLst>
    </cfRule>
  </conditionalFormatting>
  <conditionalFormatting sqref="E47:E52 E45">
    <cfRule type="dataBar" priority="3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{2B97BFB0-4019-45B6-8DCC-9916497A1494}</x14:id>
        </ext>
      </extLst>
    </cfRule>
  </conditionalFormatting>
  <conditionalFormatting sqref="E53:E63">
    <cfRule type="dataBar" priority="35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{60ACA36F-49C9-4B56-A35D-9DCF38B0B52A}</x14:id>
        </ext>
      </extLst>
    </cfRule>
  </conditionalFormatting>
  <conditionalFormatting sqref="E64:E70">
    <cfRule type="dataBar" priority="3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{D04213C1-57A9-40CB-A9E0-FA70AE2E84BF}</x14:id>
        </ext>
      </extLst>
    </cfRule>
  </conditionalFormatting>
  <conditionalFormatting sqref="E71:E80">
    <cfRule type="dataBar" priority="3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{928D45CA-6B30-4AC1-9111-B5636FF2A634}</x14:id>
        </ext>
      </extLst>
    </cfRule>
  </conditionalFormatting>
  <conditionalFormatting sqref="E81:E88">
    <cfRule type="dataBar" priority="3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{489F7680-8F7B-461D-A794-3FA7B81C5810}</x14:id>
        </ext>
      </extLst>
    </cfRule>
  </conditionalFormatting>
  <conditionalFormatting sqref="E46">
    <cfRule type="dataBar" priority="3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{2D25B3C6-9D1E-4E2C-94CF-9D62A785E333}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57C344-AD7C-4F96-A88F-712BF54B39B2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G4:G88</xm:sqref>
        </x14:conditionalFormatting>
        <x14:conditionalFormatting xmlns:xm="http://schemas.microsoft.com/office/excel/2006/main">
          <x14:cfRule type="dataBar" id="{13F4B3A3-6021-4550-98E0-F42DBB9133FA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G37:G88</xm:sqref>
        </x14:conditionalFormatting>
        <x14:conditionalFormatting xmlns:xm="http://schemas.microsoft.com/office/excel/2006/main">
          <x14:cfRule type="dataBar" id="{F96A904F-BD3A-4877-8D5C-F8EDE7E1849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D81:D88</xm:sqref>
        </x14:conditionalFormatting>
        <x14:conditionalFormatting xmlns:xm="http://schemas.microsoft.com/office/excel/2006/main">
          <x14:cfRule type="dataBar" id="{E43CD273-6899-468C-BFF2-9F2C5F7DE0D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D71:D80</xm:sqref>
        </x14:conditionalFormatting>
        <x14:conditionalFormatting xmlns:xm="http://schemas.microsoft.com/office/excel/2006/main">
          <x14:cfRule type="dataBar" id="{EC3D1E72-F0C5-4C00-BAD1-7EE725F5332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D64:D70</xm:sqref>
        </x14:conditionalFormatting>
        <x14:conditionalFormatting xmlns:xm="http://schemas.microsoft.com/office/excel/2006/main">
          <x14:cfRule type="dataBar" id="{99CA8BE1-31A5-446F-BA70-E011B688D3C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D53:D63</xm:sqref>
        </x14:conditionalFormatting>
        <x14:conditionalFormatting xmlns:xm="http://schemas.microsoft.com/office/excel/2006/main">
          <x14:cfRule type="dataBar" id="{DC59F900-1360-4F88-B51E-362DC59D864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D23:D31</xm:sqref>
        </x14:conditionalFormatting>
        <x14:conditionalFormatting xmlns:xm="http://schemas.microsoft.com/office/excel/2006/main">
          <x14:cfRule type="dataBar" id="{352AE9D9-4C21-415C-B150-D53E221023B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D4:D22</xm:sqref>
        </x14:conditionalFormatting>
        <x14:conditionalFormatting xmlns:xm="http://schemas.microsoft.com/office/excel/2006/main">
          <x14:cfRule type="dataBar" id="{3767902A-50FA-4434-83E5-4F7F39CC699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D32:D44</xm:sqref>
        </x14:conditionalFormatting>
        <x14:conditionalFormatting xmlns:xm="http://schemas.microsoft.com/office/excel/2006/main">
          <x14:cfRule type="dataBar" id="{B07C55B0-8766-4BE4-B0E7-29733635B0A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R4:R88</xm:sqref>
        </x14:conditionalFormatting>
        <x14:conditionalFormatting xmlns:xm="http://schemas.microsoft.com/office/excel/2006/main">
          <x14:cfRule type="dataBar" id="{477B53B1-6593-4D80-9692-CEE5295D65E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J4:J88</xm:sqref>
        </x14:conditionalFormatting>
        <x14:conditionalFormatting xmlns:xm="http://schemas.microsoft.com/office/excel/2006/main">
          <x14:cfRule type="dataBar" id="{CA90E9BE-11D1-4C58-A933-E9CC346741E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L4:L88</xm:sqref>
        </x14:conditionalFormatting>
        <x14:conditionalFormatting xmlns:xm="http://schemas.microsoft.com/office/excel/2006/main">
          <x14:cfRule type="dataBar" id="{6E3BA1A2-3EE2-4572-96E0-4E2BE7DB306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N4:N88</xm:sqref>
        </x14:conditionalFormatting>
        <x14:conditionalFormatting xmlns:xm="http://schemas.microsoft.com/office/excel/2006/main">
          <x14:cfRule type="dataBar" id="{AF161140-BB3B-43DF-B62C-D4D5877DEFD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P4:P88</xm:sqref>
        </x14:conditionalFormatting>
        <x14:conditionalFormatting xmlns:xm="http://schemas.microsoft.com/office/excel/2006/main">
          <x14:cfRule type="dataBar" id="{62B0D0C5-A8D7-405F-BC94-CEC554C8401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F4:F88</xm:sqref>
        </x14:conditionalFormatting>
        <x14:conditionalFormatting xmlns:xm="http://schemas.microsoft.com/office/excel/2006/main">
          <x14:cfRule type="dataBar" id="{EFE0E5A2-A949-4540-854D-ED3F7ABC2DD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C81:C88</xm:sqref>
        </x14:conditionalFormatting>
        <x14:conditionalFormatting xmlns:xm="http://schemas.microsoft.com/office/excel/2006/main">
          <x14:cfRule type="dataBar" id="{24533973-AC46-4C1B-9F8F-2E8C2DE0807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C71:C80</xm:sqref>
        </x14:conditionalFormatting>
        <x14:conditionalFormatting xmlns:xm="http://schemas.microsoft.com/office/excel/2006/main">
          <x14:cfRule type="dataBar" id="{2851DBC2-13CE-4A51-BFA7-BB60917677C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C64:C70</xm:sqref>
        </x14:conditionalFormatting>
        <x14:conditionalFormatting xmlns:xm="http://schemas.microsoft.com/office/excel/2006/main">
          <x14:cfRule type="dataBar" id="{E4B7AB7B-60B8-45D1-A65D-45FA483B58F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C53:C63</xm:sqref>
        </x14:conditionalFormatting>
        <x14:conditionalFormatting xmlns:xm="http://schemas.microsoft.com/office/excel/2006/main">
          <x14:cfRule type="dataBar" id="{E4304410-4CD2-4531-9036-A69E2BB53FD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C47:D52 C45:D45</xm:sqref>
        </x14:conditionalFormatting>
        <x14:conditionalFormatting xmlns:xm="http://schemas.microsoft.com/office/excel/2006/main">
          <x14:cfRule type="dataBar" id="{851FD899-E591-45B6-BE1E-F0E05CD2223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C46:D46</xm:sqref>
        </x14:conditionalFormatting>
        <x14:conditionalFormatting xmlns:xm="http://schemas.microsoft.com/office/excel/2006/main">
          <x14:cfRule type="dataBar" id="{CC342456-7773-4EF1-8B4B-59B5302FE47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C23:C31</xm:sqref>
        </x14:conditionalFormatting>
        <x14:conditionalFormatting xmlns:xm="http://schemas.microsoft.com/office/excel/2006/main">
          <x14:cfRule type="dataBar" id="{4A6FA4DA-B5B5-473D-9433-C091A0982BA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C4:C22</xm:sqref>
        </x14:conditionalFormatting>
        <x14:conditionalFormatting xmlns:xm="http://schemas.microsoft.com/office/excel/2006/main">
          <x14:cfRule type="dataBar" id="{605077B5-1A21-4BA3-9926-98FCEBA0F5F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C32:C44</xm:sqref>
        </x14:conditionalFormatting>
        <x14:conditionalFormatting xmlns:xm="http://schemas.microsoft.com/office/excel/2006/main">
          <x14:cfRule type="dataBar" id="{77B74443-8415-46F0-BF4F-E7375BEF897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E4:E22</xm:sqref>
        </x14:conditionalFormatting>
        <x14:conditionalFormatting xmlns:xm="http://schemas.microsoft.com/office/excel/2006/main">
          <x14:cfRule type="dataBar" id="{93703BA7-E96C-4DDB-BAD3-777CCFC944A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E23:E31</xm:sqref>
        </x14:conditionalFormatting>
        <x14:conditionalFormatting xmlns:xm="http://schemas.microsoft.com/office/excel/2006/main">
          <x14:cfRule type="dataBar" id="{1D80A36C-59C0-4ABD-AD47-A6585690958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E32:E44</xm:sqref>
        </x14:conditionalFormatting>
        <x14:conditionalFormatting xmlns:xm="http://schemas.microsoft.com/office/excel/2006/main">
          <x14:cfRule type="dataBar" id="{2B97BFB0-4019-45B6-8DCC-9916497A149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E47:E52 E45</xm:sqref>
        </x14:conditionalFormatting>
        <x14:conditionalFormatting xmlns:xm="http://schemas.microsoft.com/office/excel/2006/main">
          <x14:cfRule type="dataBar" id="{60ACA36F-49C9-4B56-A35D-9DCF38B0B52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E53:E63</xm:sqref>
        </x14:conditionalFormatting>
        <x14:conditionalFormatting xmlns:xm="http://schemas.microsoft.com/office/excel/2006/main">
          <x14:cfRule type="dataBar" id="{D04213C1-57A9-40CB-A9E0-FA70AE2E84B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E64:E70</xm:sqref>
        </x14:conditionalFormatting>
        <x14:conditionalFormatting xmlns:xm="http://schemas.microsoft.com/office/excel/2006/main">
          <x14:cfRule type="dataBar" id="{928D45CA-6B30-4AC1-9111-B5636FF2A63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E71:E80</xm:sqref>
        </x14:conditionalFormatting>
        <x14:conditionalFormatting xmlns:xm="http://schemas.microsoft.com/office/excel/2006/main">
          <x14:cfRule type="dataBar" id="{489F7680-8F7B-461D-A794-3FA7B81C581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E81:E88</xm:sqref>
        </x14:conditionalFormatting>
        <x14:conditionalFormatting xmlns:xm="http://schemas.microsoft.com/office/excel/2006/main">
          <x14:cfRule type="dataBar" id="{2D25B3C6-9D1E-4E2C-94CF-9D62A785E33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18" activeCellId="0" sqref="C18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57"/>
    <col collapsed="false" customWidth="true" hidden="false" outlineLevel="0" max="8" min="7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s="16" customFormat="true" ht="60" hidden="false" customHeight="true" outlineLevel="0" collapsed="false">
      <c r="A3" s="8" t="s">
        <v>6</v>
      </c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1" t="s">
        <v>14</v>
      </c>
      <c r="J3" s="11" t="s">
        <v>15</v>
      </c>
      <c r="K3" s="12" t="s">
        <v>14</v>
      </c>
      <c r="L3" s="12" t="s">
        <v>15</v>
      </c>
      <c r="M3" s="13" t="s">
        <v>14</v>
      </c>
      <c r="N3" s="13" t="s">
        <v>15</v>
      </c>
      <c r="O3" s="14" t="s">
        <v>16</v>
      </c>
      <c r="P3" s="14" t="s">
        <v>17</v>
      </c>
      <c r="Q3" s="9" t="s">
        <v>18</v>
      </c>
      <c r="R3" s="9" t="s">
        <v>19</v>
      </c>
      <c r="S3" s="15" t="s">
        <v>20</v>
      </c>
      <c r="T3" s="15" t="s">
        <v>21</v>
      </c>
    </row>
    <row r="4" customFormat="false" ht="15" hidden="false" customHeight="false" outlineLevel="0" collapsed="false">
      <c r="A4" s="17" t="s">
        <v>22</v>
      </c>
      <c r="B4" s="17" t="s">
        <v>29</v>
      </c>
      <c r="C4" s="59" t="n">
        <v>3317</v>
      </c>
      <c r="D4" s="60" t="n">
        <v>535</v>
      </c>
      <c r="E4" s="59" t="n">
        <v>3415</v>
      </c>
      <c r="F4" s="61" t="n">
        <v>720</v>
      </c>
      <c r="G4" s="62" t="n">
        <f aca="false">(C4/E4)-1</f>
        <v>-0.028696925329429</v>
      </c>
      <c r="H4" s="62" t="n">
        <f aca="false">(D4/F4)-1</f>
        <v>-0.256944444444444</v>
      </c>
      <c r="I4" s="63" t="n">
        <v>6.81</v>
      </c>
      <c r="J4" s="63" t="n">
        <v>76.46</v>
      </c>
      <c r="K4" s="64" t="n">
        <v>2.96</v>
      </c>
      <c r="L4" s="64" t="n">
        <v>78.45</v>
      </c>
      <c r="M4" s="65" t="n">
        <v>2.58</v>
      </c>
      <c r="N4" s="65" t="n">
        <v>124.26</v>
      </c>
      <c r="O4" s="66" t="n">
        <v>7750</v>
      </c>
      <c r="P4" s="67" t="n">
        <v>40.15</v>
      </c>
      <c r="Q4" s="68" t="n">
        <v>31380</v>
      </c>
      <c r="R4" s="69" t="n">
        <v>161.8</v>
      </c>
      <c r="S4" s="70" t="n">
        <f aca="false">O4-Q4</f>
        <v>-23630</v>
      </c>
      <c r="T4" s="71" t="n">
        <f aca="false">P4-R4</f>
        <v>-121.65</v>
      </c>
    </row>
    <row r="5" s="31" customFormat="true" ht="15" hidden="false" customHeight="false" outlineLevel="0" collapsed="false">
      <c r="A5" s="32" t="s">
        <v>22</v>
      </c>
      <c r="B5" s="32" t="s">
        <v>22</v>
      </c>
      <c r="C5" s="72" t="n">
        <v>5527</v>
      </c>
      <c r="D5" s="73" t="n">
        <v>13095</v>
      </c>
      <c r="E5" s="72" t="n">
        <v>5480</v>
      </c>
      <c r="F5" s="61" t="n">
        <v>17695</v>
      </c>
      <c r="G5" s="74" t="n">
        <f aca="false">(C5/E5)-1</f>
        <v>0.00857664233576649</v>
      </c>
      <c r="H5" s="62" t="n">
        <f aca="false">(D5/F5)-1</f>
        <v>-0.259960440802487</v>
      </c>
      <c r="I5" s="75" t="n">
        <v>4.47</v>
      </c>
      <c r="J5" s="75" t="n">
        <v>50.17</v>
      </c>
      <c r="K5" s="76" t="n">
        <v>1.84</v>
      </c>
      <c r="L5" s="76" t="n">
        <v>48.69</v>
      </c>
      <c r="M5" s="77" t="n">
        <v>0.59</v>
      </c>
      <c r="N5" s="77" t="n">
        <v>28.57</v>
      </c>
      <c r="O5" s="78"/>
      <c r="P5" s="79"/>
      <c r="Q5" s="80"/>
      <c r="R5" s="81"/>
      <c r="S5" s="70"/>
      <c r="T5" s="71"/>
    </row>
    <row r="6" customFormat="false" ht="15" hidden="false" customHeight="false" outlineLevel="0" collapsed="false">
      <c r="A6" s="17" t="s">
        <v>22</v>
      </c>
      <c r="B6" s="17" t="s">
        <v>108</v>
      </c>
      <c r="C6" s="59" t="n">
        <v>3540</v>
      </c>
      <c r="D6" s="60" t="n">
        <v>502</v>
      </c>
      <c r="E6" s="59" t="n">
        <v>3545</v>
      </c>
      <c r="F6" s="61" t="n">
        <v>708</v>
      </c>
      <c r="G6" s="62" t="n">
        <f aca="false">(C6/E6)-1</f>
        <v>-0.00141043723554302</v>
      </c>
      <c r="H6" s="62" t="n">
        <f aca="false">(D6/F6)-1</f>
        <v>-0.290960451977401</v>
      </c>
      <c r="I6" s="63" t="n">
        <v>7.02</v>
      </c>
      <c r="J6" s="63" t="n">
        <v>78.89</v>
      </c>
      <c r="K6" s="64" t="n">
        <v>4.42</v>
      </c>
      <c r="L6" s="64" t="n">
        <v>117.22</v>
      </c>
      <c r="M6" s="65" t="n">
        <v>3.36</v>
      </c>
      <c r="N6" s="65" t="n">
        <v>162.27</v>
      </c>
      <c r="O6" s="66" t="n">
        <v>15850</v>
      </c>
      <c r="P6" s="67" t="n">
        <v>82.88</v>
      </c>
      <c r="Q6" s="68" t="n">
        <v>25220</v>
      </c>
      <c r="R6" s="69" t="n">
        <v>139.4</v>
      </c>
      <c r="S6" s="70" t="n">
        <f aca="false">O6-Q6</f>
        <v>-9370</v>
      </c>
      <c r="T6" s="71" t="n">
        <f aca="false">P6-R6</f>
        <v>-56.52</v>
      </c>
    </row>
    <row r="7" customFormat="false" ht="15" hidden="false" customHeight="false" outlineLevel="0" collapsed="false">
      <c r="A7" s="17" t="s">
        <v>22</v>
      </c>
      <c r="B7" s="17" t="s">
        <v>30</v>
      </c>
      <c r="C7" s="59" t="n">
        <v>3589</v>
      </c>
      <c r="D7" s="60" t="n">
        <v>475</v>
      </c>
      <c r="E7" s="59" t="n">
        <v>3700</v>
      </c>
      <c r="F7" s="61" t="n">
        <v>783</v>
      </c>
      <c r="G7" s="62" t="n">
        <f aca="false">(C7/E7)-1</f>
        <v>-0.03</v>
      </c>
      <c r="H7" s="62" t="n">
        <f aca="false">(D7/F7)-1</f>
        <v>-0.393358876117497</v>
      </c>
      <c r="I7" s="63" t="n">
        <v>17.63</v>
      </c>
      <c r="J7" s="63" t="n">
        <v>197.99</v>
      </c>
      <c r="K7" s="64" t="n">
        <v>3.68</v>
      </c>
      <c r="L7" s="64" t="n">
        <v>97.58</v>
      </c>
      <c r="M7" s="65" t="n">
        <v>3.36</v>
      </c>
      <c r="N7" s="65" t="n">
        <v>162.13</v>
      </c>
      <c r="O7" s="66" t="n">
        <v>5030</v>
      </c>
      <c r="P7" s="67" t="n">
        <v>31.95</v>
      </c>
      <c r="Q7" s="68" t="n">
        <v>24980</v>
      </c>
      <c r="R7" s="69" t="n">
        <v>141.6</v>
      </c>
      <c r="S7" s="70" t="n">
        <f aca="false">O7-Q7</f>
        <v>-19950</v>
      </c>
      <c r="T7" s="71" t="n">
        <f aca="false">P7-R7</f>
        <v>-109.65</v>
      </c>
    </row>
    <row r="8" customFormat="false" ht="15" hidden="false" customHeight="false" outlineLevel="0" collapsed="false">
      <c r="A8" s="17" t="s">
        <v>22</v>
      </c>
      <c r="B8" s="17" t="s">
        <v>31</v>
      </c>
      <c r="C8" s="59" t="n">
        <v>3021</v>
      </c>
      <c r="D8" s="60" t="n">
        <v>496</v>
      </c>
      <c r="E8" s="59" t="n">
        <v>3183</v>
      </c>
      <c r="F8" s="61" t="n">
        <v>786</v>
      </c>
      <c r="G8" s="62" t="n">
        <f aca="false">(C8/E8)-1</f>
        <v>-0.0508953817153629</v>
      </c>
      <c r="H8" s="62" t="n">
        <f aca="false">(D8/F8)-1</f>
        <v>-0.368956743002545</v>
      </c>
      <c r="I8" s="63" t="n">
        <v>15.11</v>
      </c>
      <c r="J8" s="63" t="n">
        <v>169.74</v>
      </c>
      <c r="K8" s="64" t="n">
        <v>3.61</v>
      </c>
      <c r="L8" s="64" t="n">
        <v>95.55</v>
      </c>
      <c r="M8" s="65" t="n">
        <v>2.49</v>
      </c>
      <c r="N8" s="65" t="n">
        <v>120.12</v>
      </c>
      <c r="O8" s="66" t="n">
        <v>8930</v>
      </c>
      <c r="P8" s="67" t="n">
        <v>44.32</v>
      </c>
      <c r="Q8" s="68" t="n">
        <v>28440</v>
      </c>
      <c r="R8" s="69" t="n">
        <v>141</v>
      </c>
      <c r="S8" s="70" t="n">
        <f aca="false">O8-Q8</f>
        <v>-19510</v>
      </c>
      <c r="T8" s="71" t="n">
        <f aca="false">P8-R8</f>
        <v>-96.68</v>
      </c>
    </row>
    <row r="9" customFormat="false" ht="15" hidden="false" customHeight="false" outlineLevel="0" collapsed="false">
      <c r="A9" s="17" t="s">
        <v>22</v>
      </c>
      <c r="B9" s="17" t="s">
        <v>27</v>
      </c>
      <c r="C9" s="59" t="n">
        <v>3576</v>
      </c>
      <c r="D9" s="60" t="n">
        <v>662</v>
      </c>
      <c r="E9" s="59" t="n">
        <v>3609</v>
      </c>
      <c r="F9" s="61" t="n">
        <v>967</v>
      </c>
      <c r="G9" s="62" t="n">
        <f aca="false">(C9/E9)-1</f>
        <v>-0.0091438071487947</v>
      </c>
      <c r="H9" s="62" t="n">
        <f aca="false">(D9/F9)-1</f>
        <v>-0.31540847983454</v>
      </c>
      <c r="I9" s="63" t="n">
        <v>10.45</v>
      </c>
      <c r="J9" s="63" t="n">
        <v>117.41</v>
      </c>
      <c r="K9" s="64" t="n">
        <v>2.61</v>
      </c>
      <c r="L9" s="64" t="n">
        <v>69.26</v>
      </c>
      <c r="M9" s="65" t="n">
        <v>3.17</v>
      </c>
      <c r="N9" s="65" t="n">
        <v>152.8</v>
      </c>
      <c r="O9" s="66" t="n">
        <v>9710</v>
      </c>
      <c r="P9" s="67" t="n">
        <v>44.4</v>
      </c>
      <c r="Q9" s="68" t="n">
        <v>37120</v>
      </c>
      <c r="R9" s="69" t="n">
        <v>168.9</v>
      </c>
      <c r="S9" s="70" t="n">
        <f aca="false">O9-Q9</f>
        <v>-27410</v>
      </c>
      <c r="T9" s="71" t="n">
        <f aca="false">P9-R9</f>
        <v>-124.5</v>
      </c>
    </row>
    <row r="10" customFormat="false" ht="15" hidden="false" customHeight="false" outlineLevel="0" collapsed="false">
      <c r="A10" s="17" t="s">
        <v>22</v>
      </c>
      <c r="B10" s="17" t="s">
        <v>24</v>
      </c>
      <c r="C10" s="59" t="n">
        <v>2936</v>
      </c>
      <c r="D10" s="60" t="n">
        <v>423</v>
      </c>
      <c r="E10" s="59" t="n">
        <v>2838</v>
      </c>
      <c r="F10" s="61" t="n">
        <v>716</v>
      </c>
      <c r="G10" s="62" t="n">
        <f aca="false">(C10/E10)-1</f>
        <v>0.0345313601127555</v>
      </c>
      <c r="H10" s="62" t="n">
        <f aca="false">(D10/F10)-1</f>
        <v>-0.409217877094972</v>
      </c>
      <c r="I10" s="63" t="n">
        <v>11.63</v>
      </c>
      <c r="J10" s="63" t="n">
        <v>130.59</v>
      </c>
      <c r="K10" s="64" t="n">
        <v>3.42</v>
      </c>
      <c r="L10" s="64" t="n">
        <v>90.71</v>
      </c>
      <c r="M10" s="65" t="n">
        <v>3.4</v>
      </c>
      <c r="N10" s="65" t="n">
        <v>163.85</v>
      </c>
      <c r="O10" s="66" t="n">
        <v>9670</v>
      </c>
      <c r="P10" s="67" t="n">
        <v>53.38</v>
      </c>
      <c r="Q10" s="68" t="n">
        <v>14310</v>
      </c>
      <c r="R10" s="69" t="n">
        <v>78.15</v>
      </c>
      <c r="S10" s="70" t="n">
        <f aca="false">O10-Q10</f>
        <v>-4640</v>
      </c>
      <c r="T10" s="71" t="n">
        <f aca="false">P10-R10</f>
        <v>-24.77</v>
      </c>
    </row>
    <row r="11" customFormat="false" ht="15" hidden="false" customHeight="false" outlineLevel="0" collapsed="false">
      <c r="A11" s="17" t="s">
        <v>22</v>
      </c>
      <c r="B11" s="17" t="s">
        <v>23</v>
      </c>
      <c r="C11" s="59" t="n">
        <v>5324</v>
      </c>
      <c r="D11" s="60" t="n">
        <v>499</v>
      </c>
      <c r="E11" s="59" t="n">
        <v>4942</v>
      </c>
      <c r="F11" s="61" t="n">
        <v>676</v>
      </c>
      <c r="G11" s="62" t="n">
        <f aca="false">(C11/E11)-1</f>
        <v>0.0772966410360179</v>
      </c>
      <c r="H11" s="62" t="n">
        <f aca="false">(D11/F11)-1</f>
        <v>-0.261834319526627</v>
      </c>
      <c r="I11" s="63" t="n">
        <v>6.78</v>
      </c>
      <c r="J11" s="63" t="n">
        <v>76.2</v>
      </c>
      <c r="K11" s="64" t="n">
        <v>2.31</v>
      </c>
      <c r="L11" s="64" t="n">
        <v>61.16</v>
      </c>
      <c r="M11" s="65" t="n">
        <v>1.04</v>
      </c>
      <c r="N11" s="65" t="n">
        <v>50.06</v>
      </c>
      <c r="O11" s="66" t="n">
        <v>15050</v>
      </c>
      <c r="P11" s="67" t="n">
        <v>76.92</v>
      </c>
      <c r="Q11" s="68" t="n">
        <v>20760</v>
      </c>
      <c r="R11" s="69" t="n">
        <v>110.1</v>
      </c>
      <c r="S11" s="70" t="n">
        <f aca="false">O11-Q11</f>
        <v>-5710</v>
      </c>
      <c r="T11" s="71" t="n">
        <f aca="false">P11-R11</f>
        <v>-33.18</v>
      </c>
    </row>
    <row r="12" customFormat="false" ht="15" hidden="false" customHeight="false" outlineLevel="0" collapsed="false">
      <c r="A12" s="17" t="s">
        <v>22</v>
      </c>
      <c r="B12" s="17" t="s">
        <v>25</v>
      </c>
      <c r="C12" s="59" t="n">
        <v>3880</v>
      </c>
      <c r="D12" s="60" t="n">
        <v>679</v>
      </c>
      <c r="E12" s="59" t="n">
        <v>3779</v>
      </c>
      <c r="F12" s="61" t="n">
        <v>1025</v>
      </c>
      <c r="G12" s="62" t="n">
        <f aca="false">(C12/E12)-1</f>
        <v>0.0267266472611802</v>
      </c>
      <c r="H12" s="62" t="n">
        <f aca="false">(D12/F12)-1</f>
        <v>-0.337560975609756</v>
      </c>
      <c r="I12" s="63" t="n">
        <v>6.5</v>
      </c>
      <c r="J12" s="63" t="n">
        <v>73.05</v>
      </c>
      <c r="K12" s="64" t="n">
        <v>4.42</v>
      </c>
      <c r="L12" s="64" t="n">
        <v>117.18</v>
      </c>
      <c r="M12" s="65" t="n">
        <v>4.3</v>
      </c>
      <c r="N12" s="65" t="n">
        <v>208</v>
      </c>
      <c r="O12" s="66" t="n">
        <v>9240</v>
      </c>
      <c r="P12" s="67" t="n">
        <v>41.39</v>
      </c>
      <c r="Q12" s="68" t="n">
        <v>23070</v>
      </c>
      <c r="R12" s="69" t="n">
        <v>102.4</v>
      </c>
      <c r="S12" s="70" t="n">
        <f aca="false">O12-Q12</f>
        <v>-13830</v>
      </c>
      <c r="T12" s="71" t="n">
        <f aca="false">P12-R12</f>
        <v>-61.01</v>
      </c>
    </row>
    <row r="13" customFormat="false" ht="15" hidden="false" customHeight="false" outlineLevel="0" collapsed="false">
      <c r="A13" s="17" t="s">
        <v>22</v>
      </c>
      <c r="B13" s="17" t="s">
        <v>28</v>
      </c>
      <c r="C13" s="59" t="n">
        <v>3119</v>
      </c>
      <c r="D13" s="60" t="n">
        <v>482</v>
      </c>
      <c r="E13" s="59" t="n">
        <v>3180</v>
      </c>
      <c r="F13" s="61" t="n">
        <v>683</v>
      </c>
      <c r="G13" s="62" t="n">
        <f aca="false">(C13/E13)-1</f>
        <v>-0.019182389937107</v>
      </c>
      <c r="H13" s="62" t="n">
        <f aca="false">(D13/F13)-1</f>
        <v>-0.294289897510981</v>
      </c>
      <c r="I13" s="63" t="n">
        <v>15.15</v>
      </c>
      <c r="J13" s="63" t="n">
        <v>170.2</v>
      </c>
      <c r="K13" s="64" t="n">
        <v>3.35</v>
      </c>
      <c r="L13" s="64" t="n">
        <v>88.71</v>
      </c>
      <c r="M13" s="65" t="n">
        <v>2.89</v>
      </c>
      <c r="N13" s="65" t="n">
        <v>139.45</v>
      </c>
      <c r="O13" s="66" t="n">
        <v>10500</v>
      </c>
      <c r="P13" s="67" t="n">
        <v>61.71</v>
      </c>
      <c r="Q13" s="68" t="n">
        <v>22450</v>
      </c>
      <c r="R13" s="69" t="n">
        <v>124.4</v>
      </c>
      <c r="S13" s="70" t="n">
        <f aca="false">O13-Q13</f>
        <v>-11950</v>
      </c>
      <c r="T13" s="71" t="n">
        <f aca="false">P13-R13</f>
        <v>-62.69</v>
      </c>
    </row>
    <row r="15" s="89" customFormat="true" ht="15" hidden="false" customHeight="false" outlineLevel="0" collapsed="false">
      <c r="A15" s="82" t="s">
        <v>22</v>
      </c>
      <c r="B15" s="83" t="s">
        <v>109</v>
      </c>
      <c r="C15" s="84" t="n">
        <f aca="false" t="array" ref="C15:C15">SUMPRODUCT(($B$4:$B$13&lt;&gt;"Berlin")*(C4:C13)*(D4:D13)) / SUMPRODUCT(($B$4:$B$13&lt;&gt;"Berlin")*(D4:D13))</f>
        <v>3610.06942983379</v>
      </c>
      <c r="D15" s="85" t="n">
        <f aca="false">SUMIF($B$4:$B$13,"&lt;&gt;Berlin",D4:D13)</f>
        <v>4753</v>
      </c>
      <c r="E15" s="84" t="n">
        <f aca="false" t="array" ref="E15:E15">SUMPRODUCT(($B$4:$B$13&lt;&gt;"Berlin")*(E4:E13)*(F4:F13)) / SUMPRODUCT(($B$4:$B$13&lt;&gt;"Berlin")*(F4:F13))</f>
        <v>3578.10249150623</v>
      </c>
      <c r="F15" s="85" t="n">
        <f aca="false">SUMIF($B$4:$B$13,"&lt;&gt;Berlin",F4:F13)</f>
        <v>7064</v>
      </c>
      <c r="G15" s="86" t="n">
        <f aca="false">(C15/E15)-1</f>
        <v>0.00893404769803108</v>
      </c>
      <c r="H15" s="86" t="n">
        <f aca="false">(D15/F15)-1</f>
        <v>-0.327151755379388</v>
      </c>
      <c r="I15" s="83"/>
      <c r="J15" s="83"/>
      <c r="K15" s="83"/>
      <c r="L15" s="83"/>
      <c r="M15" s="83"/>
      <c r="N15" s="83"/>
      <c r="O15" s="87" t="n">
        <f aca="false">SUM(O4:O13)</f>
        <v>91730</v>
      </c>
      <c r="P15" s="87"/>
      <c r="Q15" s="87" t="n">
        <f aca="false">SUM(Q4:Q13)</f>
        <v>227730</v>
      </c>
      <c r="R15" s="83"/>
      <c r="S15" s="83"/>
      <c r="T15" s="88"/>
    </row>
    <row r="17" customFormat="false" ht="15" hidden="false" customHeight="false" outlineLevel="0" collapsed="false">
      <c r="A17" s="57"/>
      <c r="I17" s="90"/>
    </row>
    <row r="18" customFormat="false" ht="15" hidden="false" customHeight="false" outlineLevel="0" collapsed="false">
      <c r="A18" s="91"/>
      <c r="C18" s="51" t="s">
        <v>99</v>
      </c>
    </row>
    <row r="19" customFormat="false" ht="15" hidden="false" customHeight="false" outlineLevel="0" collapsed="false">
      <c r="A19" s="58"/>
      <c r="C19" s="52" t="s">
        <v>100</v>
      </c>
    </row>
    <row r="20" customFormat="false" ht="15" hidden="false" customHeight="false" outlineLevel="0" collapsed="false">
      <c r="A20" s="57"/>
      <c r="C20" s="53"/>
    </row>
    <row r="21" customFormat="false" ht="15" hidden="false" customHeight="false" outlineLevel="0" collapsed="false">
      <c r="A21" s="91"/>
      <c r="C21" s="53" t="s">
        <v>101</v>
      </c>
    </row>
    <row r="22" customFormat="false" ht="15" hidden="false" customHeight="false" outlineLevel="0" collapsed="false">
      <c r="A22" s="92"/>
      <c r="C22" s="53" t="s">
        <v>102</v>
      </c>
    </row>
    <row r="23" customFormat="false" ht="15" hidden="false" customHeight="false" outlineLevel="0" collapsed="false">
      <c r="A23" s="92"/>
      <c r="C23" s="53" t="s">
        <v>103</v>
      </c>
    </row>
    <row r="24" customFormat="false" ht="15" hidden="false" customHeight="false" outlineLevel="0" collapsed="false">
      <c r="A24" s="92"/>
      <c r="C24" s="53"/>
    </row>
    <row r="25" customFormat="false" ht="15" hidden="false" customHeight="false" outlineLevel="0" collapsed="false">
      <c r="A25" s="92"/>
      <c r="C25" s="53" t="s">
        <v>104</v>
      </c>
    </row>
    <row r="26" customFormat="false" ht="15" hidden="false" customHeight="false" outlineLevel="0" collapsed="false">
      <c r="A26" s="57"/>
      <c r="C26" s="53" t="s">
        <v>105</v>
      </c>
    </row>
    <row r="27" customFormat="false" ht="15" hidden="false" customHeight="false" outlineLevel="0" collapsed="false">
      <c r="A27" s="57"/>
      <c r="B27" s="57"/>
      <c r="C27" s="53" t="s">
        <v>106</v>
      </c>
      <c r="D27" s="57"/>
      <c r="E27" s="57"/>
      <c r="F27" s="57"/>
      <c r="G27" s="57"/>
      <c r="H27" s="57"/>
      <c r="I27" s="57"/>
      <c r="J27" s="57"/>
    </row>
    <row r="28" customFormat="false" ht="15" hidden="false" customHeight="false" outlineLevel="0" collapsed="false">
      <c r="A28" s="57"/>
      <c r="C28" s="53" t="s">
        <v>107</v>
      </c>
    </row>
    <row r="29" customFormat="false" ht="15" hidden="false" customHeight="false" outlineLevel="0" collapsed="false">
      <c r="A29" s="57"/>
    </row>
    <row r="30" customFormat="false" ht="15" hidden="false" customHeight="false" outlineLevel="0" collapsed="false">
      <c r="A30" s="57"/>
    </row>
    <row r="31" customFormat="false" ht="15" hidden="false" customHeight="false" outlineLevel="0" collapsed="false">
      <c r="A31" s="57"/>
      <c r="I31" s="90"/>
    </row>
    <row r="32" customFormat="false" ht="15" hidden="false" customHeight="false" outlineLevel="0" collapsed="false">
      <c r="A32" s="57"/>
    </row>
    <row r="33" customFormat="false" ht="15" hidden="false" customHeight="false" outlineLevel="0" collapsed="false">
      <c r="A33" s="57"/>
      <c r="B33" s="57"/>
      <c r="C33" s="58"/>
      <c r="D33" s="58"/>
    </row>
    <row r="34" customFormat="false" ht="15" hidden="false" customHeight="false" outlineLevel="0" collapsed="false">
      <c r="A34" s="57"/>
    </row>
    <row r="35" customFormat="false" ht="15" hidden="false" customHeight="false" outlineLevel="0" collapsed="false">
      <c r="A35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D4:D13">
    <cfRule type="dataBar" priority="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{8435B740-21C2-4329-828B-133D6EF75FE4}</x14:id>
        </ext>
      </extLst>
    </cfRule>
  </conditionalFormatting>
  <conditionalFormatting sqref="H4:H13">
    <cfRule type="colorScale" priority="3">
      <colorScale>
        <cfvo type="min" val="0"/>
        <cfvo type="num" val="0"/>
        <cfvo type="max" val="0"/>
        <color rgb="FFF8696B"/>
        <color rgb="FFFFFFFF"/>
        <color rgb="FF83CBEB"/>
      </colorScale>
    </cfRule>
    <cfRule type="colorScale" priority="4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R4:R13">
    <cfRule type="dataBar" priority="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{34F4F862-7967-4FAF-B133-36D832B191BB}</x14:id>
        </ext>
      </extLst>
    </cfRule>
  </conditionalFormatting>
  <conditionalFormatting sqref="E15">
    <cfRule type="dataBar" priority="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{61B7A628-2E2D-4F14-82D0-FC8F245A3EE1}</x14:id>
        </ext>
      </extLst>
    </cfRule>
  </conditionalFormatting>
  <conditionalFormatting sqref="C15">
    <cfRule type="dataBar" priority="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{6DFBB5B4-F228-4FAB-92C9-20FE8174AB37}</x14:id>
        </ext>
      </extLst>
    </cfRule>
  </conditionalFormatting>
  <conditionalFormatting sqref="C4:C13">
    <cfRule type="dataBar" priority="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{7F1F4077-DDC1-4555-ADB1-1B3644F7108B}</x14:id>
        </ext>
      </extLst>
    </cfRule>
  </conditionalFormatting>
  <conditionalFormatting sqref="G4:G13">
    <cfRule type="colorScale" priority="9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0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2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J4:J13">
    <cfRule type="dataBar" priority="13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{A2FE39FE-9018-4D25-8F4E-3511E46E7D32}</x14:id>
        </ext>
      </extLst>
    </cfRule>
  </conditionalFormatting>
  <conditionalFormatting sqref="L4:L13">
    <cfRule type="dataBar" priority="14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{96A25945-DB31-42E5-BA65-913257E579C6}</x14:id>
        </ext>
      </extLst>
    </cfRule>
  </conditionalFormatting>
  <conditionalFormatting sqref="N4:N13">
    <cfRule type="dataBar" priority="1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{728F21B2-9E8D-4886-9319-175040B46E8F}</x14:id>
        </ext>
      </extLst>
    </cfRule>
  </conditionalFormatting>
  <conditionalFormatting sqref="P4:P13">
    <cfRule type="dataBar" priority="1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{105174E1-9749-4F10-BFEB-2CDFFB253FFD}</x14:id>
        </ext>
      </extLst>
    </cfRule>
  </conditionalFormatting>
  <conditionalFormatting sqref="E4:F13">
    <cfRule type="dataBar" priority="1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{CAC06FD0-E9D8-4957-A260-99D6007F709E}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5B740-21C2-4329-828B-133D6EF75FE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D4:D13</xm:sqref>
        </x14:conditionalFormatting>
        <x14:conditionalFormatting xmlns:xm="http://schemas.microsoft.com/office/excel/2006/main">
          <x14:cfRule type="dataBar" id="{34F4F862-7967-4FAF-B133-36D832B191B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R4:R13</xm:sqref>
        </x14:conditionalFormatting>
        <x14:conditionalFormatting xmlns:xm="http://schemas.microsoft.com/office/excel/2006/main">
          <x14:cfRule type="dataBar" id="{61B7A628-2E2D-4F14-82D0-FC8F245A3EE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6DFBB5B4-F228-4FAB-92C9-20FE8174AB3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7F1F4077-DDC1-4555-ADB1-1B3644F7108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C4:C13</xm:sqref>
        </x14:conditionalFormatting>
        <x14:conditionalFormatting xmlns:xm="http://schemas.microsoft.com/office/excel/2006/main">
          <x14:cfRule type="dataBar" id="{A2FE39FE-9018-4D25-8F4E-3511E46E7D3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J4:J13</xm:sqref>
        </x14:conditionalFormatting>
        <x14:conditionalFormatting xmlns:xm="http://schemas.microsoft.com/office/excel/2006/main">
          <x14:cfRule type="dataBar" id="{96A25945-DB31-42E5-BA65-913257E579C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L4:L13</xm:sqref>
        </x14:conditionalFormatting>
        <x14:conditionalFormatting xmlns:xm="http://schemas.microsoft.com/office/excel/2006/main">
          <x14:cfRule type="dataBar" id="{728F21B2-9E8D-4886-9319-175040B46E8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N4:N13</xm:sqref>
        </x14:conditionalFormatting>
        <x14:conditionalFormatting xmlns:xm="http://schemas.microsoft.com/office/excel/2006/main">
          <x14:cfRule type="dataBar" id="{105174E1-9749-4F10-BFEB-2CDFFB253FF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P4:P13</xm:sqref>
        </x14:conditionalFormatting>
        <x14:conditionalFormatting xmlns:xm="http://schemas.microsoft.com/office/excel/2006/main">
          <x14:cfRule type="dataBar" id="{CAC06FD0-E9D8-4957-A260-99D6007F709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E4:F13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3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C30" activeCellId="0" sqref="C30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57"/>
    <col collapsed="false" customWidth="true" hidden="false" outlineLevel="0" max="8" min="7" style="0" width="13.71"/>
    <col collapsed="false" customWidth="true" hidden="false" outlineLevel="0" max="9" min="9" style="0" width="16.86"/>
    <col collapsed="false" customWidth="true" hidden="false" outlineLevel="0" max="15" min="10" style="0" width="13.71"/>
    <col collapsed="false" customWidth="true" hidden="false" outlineLevel="0" max="16" min="16" style="0" width="14.14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s="16" customFormat="true" ht="61.5" hidden="false" customHeight="tru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customFormat="false" ht="15" hidden="false" customHeight="false" outlineLevel="0" collapsed="false">
      <c r="A4" s="17" t="s">
        <v>32</v>
      </c>
      <c r="B4" s="17" t="s">
        <v>43</v>
      </c>
      <c r="C4" s="59" t="n">
        <v>2337</v>
      </c>
      <c r="D4" s="60" t="n">
        <v>1162</v>
      </c>
      <c r="E4" s="59" t="n">
        <v>2279</v>
      </c>
      <c r="F4" s="61" t="n">
        <v>1491</v>
      </c>
      <c r="G4" s="62" t="n">
        <f aca="false">(C4/E4)-1</f>
        <v>0.0254497586660816</v>
      </c>
      <c r="H4" s="62" t="n">
        <f aca="false">(D4/F4)-1</f>
        <v>-0.220657276995305</v>
      </c>
      <c r="I4" s="63" t="n">
        <v>1.98</v>
      </c>
      <c r="J4" s="63" t="n">
        <v>22.28</v>
      </c>
      <c r="K4" s="64" t="n">
        <v>2.83</v>
      </c>
      <c r="L4" s="64" t="n">
        <v>74.95</v>
      </c>
      <c r="M4" s="65" t="n">
        <v>0.88</v>
      </c>
      <c r="N4" s="65" t="n">
        <v>42.54</v>
      </c>
      <c r="O4" s="66" t="n">
        <v>4100</v>
      </c>
      <c r="P4" s="67" t="n">
        <v>8.05</v>
      </c>
      <c r="Q4" s="68" t="n">
        <v>18520</v>
      </c>
      <c r="R4" s="69" t="n">
        <v>36.59</v>
      </c>
      <c r="S4" s="70" t="n">
        <f aca="false">O4-Q4</f>
        <v>-14420</v>
      </c>
      <c r="T4" s="71" t="n">
        <f aca="false">P4-R4</f>
        <v>-28.54</v>
      </c>
    </row>
    <row r="5" s="31" customFormat="true" ht="15" hidden="false" customHeight="false" outlineLevel="0" collapsed="false">
      <c r="A5" s="32" t="s">
        <v>32</v>
      </c>
      <c r="B5" s="32" t="s">
        <v>32</v>
      </c>
      <c r="C5" s="72" t="n">
        <v>4818</v>
      </c>
      <c r="D5" s="73" t="n">
        <v>2537</v>
      </c>
      <c r="E5" s="72" t="n">
        <v>4738</v>
      </c>
      <c r="F5" s="61" t="n">
        <v>3175</v>
      </c>
      <c r="G5" s="74" t="n">
        <f aca="false">(C5/E5)-1</f>
        <v>0.0168847615027439</v>
      </c>
      <c r="H5" s="62" t="n">
        <f aca="false">(D5/F5)-1</f>
        <v>-0.200944881889764</v>
      </c>
      <c r="I5" s="75" t="n">
        <v>3.3</v>
      </c>
      <c r="J5" s="75" t="n">
        <v>37.06</v>
      </c>
      <c r="K5" s="76" t="n">
        <v>1.93</v>
      </c>
      <c r="L5" s="76" t="n">
        <v>51.14</v>
      </c>
      <c r="M5" s="77" t="n">
        <v>0.67</v>
      </c>
      <c r="N5" s="77" t="n">
        <v>32.16</v>
      </c>
      <c r="O5" s="78"/>
      <c r="P5" s="79"/>
      <c r="Q5" s="80"/>
      <c r="R5" s="81"/>
      <c r="S5" s="70"/>
      <c r="T5" s="71"/>
    </row>
    <row r="6" customFormat="false" ht="15" hidden="false" customHeight="false" outlineLevel="0" collapsed="false">
      <c r="A6" s="17" t="s">
        <v>32</v>
      </c>
      <c r="B6" s="17" t="s">
        <v>39</v>
      </c>
      <c r="C6" s="59" t="n">
        <v>2765</v>
      </c>
      <c r="D6" s="60" t="n">
        <v>1497</v>
      </c>
      <c r="E6" s="59" t="n">
        <v>2620</v>
      </c>
      <c r="F6" s="61" t="n">
        <v>1802</v>
      </c>
      <c r="G6" s="62" t="n">
        <f aca="false">(C6/E6)-1</f>
        <v>0.0553435114503817</v>
      </c>
      <c r="H6" s="62" t="n">
        <f aca="false">(D6/F6)-1</f>
        <v>-0.169256381798002</v>
      </c>
      <c r="I6" s="63" t="n">
        <v>2.36</v>
      </c>
      <c r="J6" s="63" t="n">
        <v>26.46</v>
      </c>
      <c r="K6" s="64" t="n">
        <v>1.94</v>
      </c>
      <c r="L6" s="64" t="n">
        <v>51.33</v>
      </c>
      <c r="M6" s="65" t="n">
        <v>0.75</v>
      </c>
      <c r="N6" s="65" t="n">
        <v>36.2</v>
      </c>
      <c r="O6" s="66" t="n">
        <v>5610</v>
      </c>
      <c r="P6" s="67" t="n">
        <v>9.28</v>
      </c>
      <c r="Q6" s="68" t="n">
        <v>12220</v>
      </c>
      <c r="R6" s="69" t="n">
        <v>20.86</v>
      </c>
      <c r="S6" s="70" t="n">
        <f aca="false">O6-Q6</f>
        <v>-6610</v>
      </c>
      <c r="T6" s="71" t="n">
        <f aca="false">P6-R6</f>
        <v>-11.58</v>
      </c>
    </row>
    <row r="7" customFormat="false" ht="15" hidden="false" customHeight="false" outlineLevel="0" collapsed="false">
      <c r="A7" s="17" t="s">
        <v>32</v>
      </c>
      <c r="B7" s="17" t="s">
        <v>35</v>
      </c>
      <c r="C7" s="59" t="n">
        <v>4755</v>
      </c>
      <c r="D7" s="60" t="n">
        <v>3244</v>
      </c>
      <c r="E7" s="59" t="n">
        <v>4395</v>
      </c>
      <c r="F7" s="61" t="n">
        <v>4450</v>
      </c>
      <c r="G7" s="62" t="n">
        <f aca="false">(C7/E7)-1</f>
        <v>0.0819112627986349</v>
      </c>
      <c r="H7" s="62" t="n">
        <f aca="false">(D7/F7)-1</f>
        <v>-0.271011235955056</v>
      </c>
      <c r="I7" s="63" t="n">
        <v>2.59</v>
      </c>
      <c r="J7" s="63" t="n">
        <v>29.09</v>
      </c>
      <c r="K7" s="64" t="n">
        <v>2.4</v>
      </c>
      <c r="L7" s="64" t="n">
        <v>63.48</v>
      </c>
      <c r="M7" s="65" t="n">
        <v>0.74</v>
      </c>
      <c r="N7" s="65" t="n">
        <v>35.48</v>
      </c>
      <c r="O7" s="66" t="n">
        <v>9150</v>
      </c>
      <c r="P7" s="67" t="n">
        <v>8.15</v>
      </c>
      <c r="Q7" s="68" t="n">
        <v>13710</v>
      </c>
      <c r="R7" s="69" t="n">
        <v>12.61</v>
      </c>
      <c r="S7" s="70" t="n">
        <f aca="false">O7-Q7</f>
        <v>-4560</v>
      </c>
      <c r="T7" s="71" t="n">
        <f aca="false">P7-R7</f>
        <v>-4.46</v>
      </c>
    </row>
    <row r="8" customFormat="false" ht="15" hidden="false" customHeight="false" outlineLevel="0" collapsed="false">
      <c r="A8" s="17" t="s">
        <v>32</v>
      </c>
      <c r="B8" s="17" t="s">
        <v>42</v>
      </c>
      <c r="C8" s="59" t="n">
        <v>2881</v>
      </c>
      <c r="D8" s="60" t="n">
        <v>793</v>
      </c>
      <c r="E8" s="59" t="n">
        <v>2776</v>
      </c>
      <c r="F8" s="61" t="n">
        <v>998</v>
      </c>
      <c r="G8" s="62" t="n">
        <f aca="false">(C8/E8)-1</f>
        <v>0.0378242074927955</v>
      </c>
      <c r="H8" s="62" t="n">
        <f aca="false">(D8/F8)-1</f>
        <v>-0.205410821643287</v>
      </c>
      <c r="I8" s="63" t="n">
        <v>3.78</v>
      </c>
      <c r="J8" s="63" t="n">
        <v>42.44</v>
      </c>
      <c r="K8" s="64" t="n">
        <v>2.76</v>
      </c>
      <c r="L8" s="64" t="n">
        <v>73.24</v>
      </c>
      <c r="M8" s="65" t="n">
        <v>0.88</v>
      </c>
      <c r="N8" s="65" t="n">
        <v>42.2</v>
      </c>
      <c r="O8" s="66" t="n">
        <v>3210</v>
      </c>
      <c r="P8" s="67" t="n">
        <v>13.72</v>
      </c>
      <c r="Q8" s="68" t="n">
        <v>9450</v>
      </c>
      <c r="R8" s="69" t="n">
        <v>41.12</v>
      </c>
      <c r="S8" s="70" t="n">
        <f aca="false">O8-Q8</f>
        <v>-6240</v>
      </c>
      <c r="T8" s="71" t="n">
        <f aca="false">P8-R8</f>
        <v>-27.4</v>
      </c>
    </row>
    <row r="9" customFormat="false" ht="15" hidden="false" customHeight="false" outlineLevel="0" collapsed="false">
      <c r="A9" s="17" t="s">
        <v>32</v>
      </c>
      <c r="B9" s="17" t="s">
        <v>45</v>
      </c>
      <c r="C9" s="59" t="n">
        <v>3217</v>
      </c>
      <c r="D9" s="60" t="n">
        <v>415</v>
      </c>
      <c r="E9" s="59" t="n">
        <v>3175</v>
      </c>
      <c r="F9" s="61" t="n">
        <v>592</v>
      </c>
      <c r="G9" s="62" t="n">
        <f aca="false">(C9/E9)-1</f>
        <v>0.0132283464566929</v>
      </c>
      <c r="H9" s="62" t="n">
        <f aca="false">(D9/F9)-1</f>
        <v>-0.298986486486487</v>
      </c>
      <c r="I9" s="63" t="n">
        <v>3.37</v>
      </c>
      <c r="J9" s="63" t="n">
        <v>37.84</v>
      </c>
      <c r="K9" s="64" t="n">
        <v>2.84</v>
      </c>
      <c r="L9" s="64" t="n">
        <v>75.35</v>
      </c>
      <c r="M9" s="65" t="n">
        <v>0.91</v>
      </c>
      <c r="N9" s="65" t="n">
        <v>43.75</v>
      </c>
      <c r="O9" s="66" t="n">
        <v>1840</v>
      </c>
      <c r="P9" s="67" t="n">
        <v>10.94</v>
      </c>
      <c r="Q9" s="68" t="n">
        <v>3050</v>
      </c>
      <c r="R9" s="69" t="n">
        <v>17.35</v>
      </c>
      <c r="S9" s="70" t="n">
        <f aca="false">O9-Q9</f>
        <v>-1210</v>
      </c>
      <c r="T9" s="71" t="n">
        <f aca="false">P9-R9</f>
        <v>-6.41</v>
      </c>
    </row>
    <row r="10" customFormat="false" ht="15" hidden="false" customHeight="false" outlineLevel="0" collapsed="false">
      <c r="A10" s="17" t="s">
        <v>32</v>
      </c>
      <c r="B10" s="17" t="s">
        <v>110</v>
      </c>
      <c r="C10" s="59" t="n">
        <v>3199</v>
      </c>
      <c r="D10" s="60" t="n">
        <v>1701</v>
      </c>
      <c r="E10" s="59" t="n">
        <v>3188</v>
      </c>
      <c r="F10" s="61" t="n">
        <v>2246</v>
      </c>
      <c r="G10" s="62" t="n">
        <f aca="false">(C10/E10)-1</f>
        <v>0.00345043914680043</v>
      </c>
      <c r="H10" s="62" t="n">
        <f aca="false">(D10/F10)-1</f>
        <v>-0.242653606411398</v>
      </c>
      <c r="I10" s="63" t="n">
        <v>2.79</v>
      </c>
      <c r="J10" s="63" t="n">
        <v>31.31</v>
      </c>
      <c r="K10" s="64" t="n">
        <v>3.21</v>
      </c>
      <c r="L10" s="64" t="n">
        <v>84.96</v>
      </c>
      <c r="M10" s="65" t="n">
        <v>1.01</v>
      </c>
      <c r="N10" s="65" t="n">
        <v>48.82</v>
      </c>
      <c r="O10" s="66" t="n">
        <v>19030</v>
      </c>
      <c r="P10" s="67" t="n">
        <v>39.19</v>
      </c>
      <c r="Q10" s="68" t="n">
        <v>42680</v>
      </c>
      <c r="R10" s="69" t="n">
        <v>86.61</v>
      </c>
      <c r="S10" s="70" t="n">
        <f aca="false">O10-Q10</f>
        <v>-23650</v>
      </c>
      <c r="T10" s="71" t="n">
        <f aca="false">P10-R10</f>
        <v>-47.42</v>
      </c>
    </row>
    <row r="11" customFormat="false" ht="15" hidden="false" customHeight="false" outlineLevel="0" collapsed="false">
      <c r="A11" s="17" t="s">
        <v>32</v>
      </c>
      <c r="B11" s="17" t="s">
        <v>33</v>
      </c>
      <c r="C11" s="59" t="n">
        <v>2456</v>
      </c>
      <c r="D11" s="60" t="n">
        <v>860</v>
      </c>
      <c r="E11" s="59" t="n">
        <v>2216</v>
      </c>
      <c r="F11" s="61" t="n">
        <v>1266</v>
      </c>
      <c r="G11" s="62" t="n">
        <f aca="false">(C11/E11)-1</f>
        <v>0.108303249097473</v>
      </c>
      <c r="H11" s="62" t="n">
        <f aca="false">(D11/F11)-1</f>
        <v>-0.320695102685624</v>
      </c>
      <c r="I11" s="63" t="n">
        <v>3.02</v>
      </c>
      <c r="J11" s="63" t="n">
        <v>33.89</v>
      </c>
      <c r="K11" s="64" t="n">
        <v>2.45</v>
      </c>
      <c r="L11" s="64" t="n">
        <v>64.88</v>
      </c>
      <c r="M11" s="65" t="n">
        <v>0.92</v>
      </c>
      <c r="N11" s="65" t="n">
        <v>44.18</v>
      </c>
      <c r="O11" s="66" t="n">
        <v>2450</v>
      </c>
      <c r="P11" s="67" t="n">
        <v>8.64</v>
      </c>
      <c r="Q11" s="68" t="n">
        <v>8510</v>
      </c>
      <c r="R11" s="69" t="n">
        <v>30.34</v>
      </c>
      <c r="S11" s="70" t="n">
        <f aca="false">O11-Q11</f>
        <v>-6060</v>
      </c>
      <c r="T11" s="71" t="n">
        <f aca="false">P11-R11</f>
        <v>-21.7</v>
      </c>
    </row>
    <row r="12" customFormat="false" ht="15" hidden="false" customHeight="false" outlineLevel="0" collapsed="false">
      <c r="A12" s="17" t="s">
        <v>32</v>
      </c>
      <c r="B12" s="17" t="s">
        <v>49</v>
      </c>
      <c r="C12" s="59" t="n">
        <v>2718</v>
      </c>
      <c r="D12" s="60" t="n">
        <v>430</v>
      </c>
      <c r="E12" s="59" t="n">
        <v>2738</v>
      </c>
      <c r="F12" s="61" t="n">
        <v>594</v>
      </c>
      <c r="G12" s="62" t="n">
        <f aca="false">(C12/E12)-1</f>
        <v>-0.00730460189919646</v>
      </c>
      <c r="H12" s="62" t="n">
        <f aca="false">(D12/F12)-1</f>
        <v>-0.276094276094276</v>
      </c>
      <c r="I12" s="63" t="n">
        <v>2.6</v>
      </c>
      <c r="J12" s="63" t="n">
        <v>29.15</v>
      </c>
      <c r="K12" s="64" t="n">
        <v>3.32</v>
      </c>
      <c r="L12" s="64" t="n">
        <v>87.9</v>
      </c>
      <c r="M12" s="65" t="n">
        <v>1.07</v>
      </c>
      <c r="N12" s="65" t="n">
        <v>51.57</v>
      </c>
      <c r="O12" s="66" t="n">
        <v>2190</v>
      </c>
      <c r="P12" s="67" t="n">
        <v>11.62</v>
      </c>
      <c r="Q12" s="68" t="n">
        <v>5470</v>
      </c>
      <c r="R12" s="69" t="n">
        <v>31.26</v>
      </c>
      <c r="S12" s="70" t="n">
        <f aca="false">O12-Q12</f>
        <v>-3280</v>
      </c>
      <c r="T12" s="71" t="n">
        <f aca="false">P12-R12</f>
        <v>-19.64</v>
      </c>
    </row>
    <row r="13" customFormat="false" ht="15" hidden="false" customHeight="false" outlineLevel="0" collapsed="false">
      <c r="A13" s="17" t="s">
        <v>32</v>
      </c>
      <c r="B13" s="17" t="s">
        <v>38</v>
      </c>
      <c r="C13" s="59" t="n">
        <v>2295</v>
      </c>
      <c r="D13" s="60" t="n">
        <v>429</v>
      </c>
      <c r="E13" s="59" t="n">
        <v>2174</v>
      </c>
      <c r="F13" s="61" t="n">
        <v>554</v>
      </c>
      <c r="G13" s="62" t="n">
        <f aca="false">(C13/E13)-1</f>
        <v>0.0556577736890525</v>
      </c>
      <c r="H13" s="62" t="n">
        <f aca="false">(D13/F13)-1</f>
        <v>-0.225631768953069</v>
      </c>
      <c r="I13" s="63" t="n">
        <v>1.8</v>
      </c>
      <c r="J13" s="63" t="n">
        <v>20.23</v>
      </c>
      <c r="K13" s="64" t="n">
        <v>2.11</v>
      </c>
      <c r="L13" s="64" t="n">
        <v>55.81</v>
      </c>
      <c r="M13" s="65" t="n">
        <v>0.86</v>
      </c>
      <c r="N13" s="65" t="n">
        <v>41.31</v>
      </c>
      <c r="O13" s="66" t="n">
        <v>820</v>
      </c>
      <c r="P13" s="67" t="n">
        <v>3.91</v>
      </c>
      <c r="Q13" s="68" t="n">
        <v>4280</v>
      </c>
      <c r="R13" s="69" t="n">
        <v>20.28</v>
      </c>
      <c r="S13" s="70" t="n">
        <f aca="false">O13-Q13</f>
        <v>-3460</v>
      </c>
      <c r="T13" s="71" t="n">
        <f aca="false">P13-R13</f>
        <v>-16.37</v>
      </c>
    </row>
    <row r="14" customFormat="false" ht="15" hidden="false" customHeight="false" outlineLevel="0" collapsed="false">
      <c r="A14" s="17" t="s">
        <v>32</v>
      </c>
      <c r="B14" s="17" t="s">
        <v>37</v>
      </c>
      <c r="C14" s="59" t="n">
        <v>2297</v>
      </c>
      <c r="D14" s="60" t="n">
        <v>353</v>
      </c>
      <c r="E14" s="59" t="n">
        <v>2168</v>
      </c>
      <c r="F14" s="61" t="n">
        <v>448</v>
      </c>
      <c r="G14" s="62" t="n">
        <f aca="false">(C14/E14)-1</f>
        <v>0.0595018450184501</v>
      </c>
      <c r="H14" s="62" t="n">
        <f aca="false">(D14/F14)-1</f>
        <v>-0.212053571428571</v>
      </c>
      <c r="I14" s="63" t="n">
        <v>3.65</v>
      </c>
      <c r="J14" s="63" t="n">
        <v>40.95</v>
      </c>
      <c r="K14" s="64" t="n">
        <v>2.1</v>
      </c>
      <c r="L14" s="64" t="n">
        <v>55.78</v>
      </c>
      <c r="M14" s="65" t="n">
        <v>1.06</v>
      </c>
      <c r="N14" s="65" t="n">
        <v>50.94</v>
      </c>
      <c r="O14" s="66" t="n">
        <v>550</v>
      </c>
      <c r="P14" s="67" t="n">
        <v>4.57</v>
      </c>
      <c r="Q14" s="68" t="n">
        <v>1200</v>
      </c>
      <c r="R14" s="69" t="n">
        <v>10.16</v>
      </c>
      <c r="S14" s="70" t="n">
        <f aca="false">O14-Q14</f>
        <v>-650</v>
      </c>
      <c r="T14" s="71" t="n">
        <f aca="false">P14-R14</f>
        <v>-5.59</v>
      </c>
    </row>
    <row r="15" customFormat="false" ht="15" hidden="false" customHeight="false" outlineLevel="0" collapsed="false">
      <c r="A15" s="17" t="s">
        <v>32</v>
      </c>
      <c r="B15" s="17" t="s">
        <v>46</v>
      </c>
      <c r="C15" s="59" t="n">
        <v>3225</v>
      </c>
      <c r="D15" s="60" t="n">
        <v>1635</v>
      </c>
      <c r="E15" s="59" t="n">
        <v>3191</v>
      </c>
      <c r="F15" s="61" t="n">
        <v>2236</v>
      </c>
      <c r="G15" s="62" t="n">
        <f aca="false">(C15/E15)-1</f>
        <v>0.0106549670949545</v>
      </c>
      <c r="H15" s="62" t="n">
        <f aca="false">(D15/F15)-1</f>
        <v>-0.268783542039356</v>
      </c>
      <c r="I15" s="75" t="n">
        <v>3.44</v>
      </c>
      <c r="J15" s="75" t="n">
        <v>38.61</v>
      </c>
      <c r="K15" s="76" t="n">
        <v>3.71</v>
      </c>
      <c r="L15" s="76" t="n">
        <v>98.41</v>
      </c>
      <c r="M15" s="77" t="n">
        <v>1.23</v>
      </c>
      <c r="N15" s="77" t="n">
        <v>59.07</v>
      </c>
      <c r="O15" s="78" t="n">
        <v>890</v>
      </c>
      <c r="P15" s="79" t="n">
        <v>1.75</v>
      </c>
      <c r="Q15" s="80" t="n">
        <v>4150</v>
      </c>
      <c r="R15" s="81" t="n">
        <v>8.76</v>
      </c>
      <c r="S15" s="70" t="n">
        <f aca="false">O15-Q15</f>
        <v>-3260</v>
      </c>
      <c r="T15" s="71" t="n">
        <f aca="false">P15-R15</f>
        <v>-7.01</v>
      </c>
    </row>
    <row r="16" customFormat="false" ht="15" hidden="false" customHeight="false" outlineLevel="0" collapsed="false">
      <c r="A16" s="17" t="s">
        <v>32</v>
      </c>
      <c r="B16" s="17" t="s">
        <v>111</v>
      </c>
      <c r="C16" s="59" t="n">
        <v>3349</v>
      </c>
      <c r="D16" s="60" t="n">
        <v>904</v>
      </c>
      <c r="E16" s="59" t="n">
        <v>3140</v>
      </c>
      <c r="F16" s="61" t="n">
        <v>1358</v>
      </c>
      <c r="G16" s="62" t="n">
        <f aca="false">(C16/E16)-1</f>
        <v>0.0665605095541402</v>
      </c>
      <c r="H16" s="62" t="n">
        <f aca="false">(D16/F16)-1</f>
        <v>-0.334315169366716</v>
      </c>
      <c r="I16" s="63" t="n">
        <v>4.57</v>
      </c>
      <c r="J16" s="63" t="n">
        <v>51.37</v>
      </c>
      <c r="K16" s="64" t="n">
        <v>5.52</v>
      </c>
      <c r="L16" s="64" t="n">
        <v>146.21</v>
      </c>
      <c r="M16" s="65" t="n">
        <v>1.67</v>
      </c>
      <c r="N16" s="65" t="n">
        <v>80.46</v>
      </c>
      <c r="O16" s="66" t="n">
        <v>640</v>
      </c>
      <c r="P16" s="67" t="n">
        <v>2.24</v>
      </c>
      <c r="Q16" s="68" t="n">
        <v>3230</v>
      </c>
      <c r="R16" s="69" t="n">
        <v>10.86</v>
      </c>
      <c r="S16" s="70" t="n">
        <f aca="false">O16-Q16</f>
        <v>-2590</v>
      </c>
      <c r="T16" s="71" t="n">
        <f aca="false">P16-R16</f>
        <v>-8.62</v>
      </c>
    </row>
    <row r="17" customFormat="false" ht="15" hidden="false" customHeight="false" outlineLevel="0" collapsed="false">
      <c r="A17" s="17" t="s">
        <v>32</v>
      </c>
      <c r="B17" s="17" t="s">
        <v>112</v>
      </c>
      <c r="C17" s="59" t="n">
        <v>3431</v>
      </c>
      <c r="D17" s="60" t="n">
        <v>1645</v>
      </c>
      <c r="E17" s="59" t="n">
        <v>3284</v>
      </c>
      <c r="F17" s="61" t="n">
        <v>2109</v>
      </c>
      <c r="G17" s="62" t="n">
        <f aca="false">(C17/E17)-1</f>
        <v>0.044762484774665</v>
      </c>
      <c r="H17" s="62" t="n">
        <f aca="false">(D17/F17)-1</f>
        <v>-0.220009483167378</v>
      </c>
      <c r="I17" s="63" t="n">
        <v>3.17</v>
      </c>
      <c r="J17" s="63" t="n">
        <v>35.6</v>
      </c>
      <c r="K17" s="64" t="n">
        <v>2.69</v>
      </c>
      <c r="L17" s="64" t="n">
        <v>71.25</v>
      </c>
      <c r="M17" s="65" t="n">
        <v>1.28</v>
      </c>
      <c r="N17" s="65" t="n">
        <v>61.55</v>
      </c>
      <c r="O17" s="66" t="n">
        <v>12170</v>
      </c>
      <c r="P17" s="67" t="n">
        <v>27.1</v>
      </c>
      <c r="Q17" s="68" t="n">
        <v>40660</v>
      </c>
      <c r="R17" s="69" t="n">
        <v>88.65</v>
      </c>
      <c r="S17" s="70" t="n">
        <f aca="false">O17-Q17</f>
        <v>-28490</v>
      </c>
      <c r="T17" s="71" t="n">
        <f aca="false">P17-R17</f>
        <v>-61.55</v>
      </c>
    </row>
    <row r="18" customFormat="false" ht="15" hidden="false" customHeight="false" outlineLevel="0" collapsed="false">
      <c r="A18" s="17" t="s">
        <v>32</v>
      </c>
      <c r="B18" s="17" t="s">
        <v>47</v>
      </c>
      <c r="C18" s="59" t="n">
        <v>2730</v>
      </c>
      <c r="D18" s="60" t="n">
        <v>525</v>
      </c>
      <c r="E18" s="59" t="n">
        <v>2708</v>
      </c>
      <c r="F18" s="61" t="n">
        <v>553</v>
      </c>
      <c r="G18" s="62" t="n">
        <f aca="false">(C18/E18)-1</f>
        <v>0.00812407680945348</v>
      </c>
      <c r="H18" s="62" t="n">
        <f aca="false">(D18/F18)-1</f>
        <v>-0.0506329113924051</v>
      </c>
      <c r="I18" s="63" t="n">
        <v>5.94</v>
      </c>
      <c r="J18" s="63" t="n">
        <v>66.76</v>
      </c>
      <c r="K18" s="64" t="n">
        <v>2.57</v>
      </c>
      <c r="L18" s="64" t="n">
        <v>68.06</v>
      </c>
      <c r="M18" s="65" t="n">
        <v>1</v>
      </c>
      <c r="N18" s="65" t="n">
        <v>48.28</v>
      </c>
      <c r="O18" s="66" t="n">
        <v>1290</v>
      </c>
      <c r="P18" s="67" t="n">
        <v>7.99</v>
      </c>
      <c r="Q18" s="68" t="n">
        <v>5590</v>
      </c>
      <c r="R18" s="69" t="n">
        <v>33.5</v>
      </c>
      <c r="S18" s="70" t="n">
        <f aca="false">O18-Q18</f>
        <v>-4300</v>
      </c>
      <c r="T18" s="71" t="n">
        <f aca="false">P18-R18</f>
        <v>-25.51</v>
      </c>
    </row>
    <row r="19" customFormat="false" ht="15" hidden="false" customHeight="false" outlineLevel="0" collapsed="false">
      <c r="A19" s="17" t="s">
        <v>32</v>
      </c>
      <c r="B19" s="17" t="s">
        <v>113</v>
      </c>
      <c r="C19" s="59" t="n">
        <v>2794</v>
      </c>
      <c r="D19" s="60" t="n">
        <v>883</v>
      </c>
      <c r="E19" s="59" t="n">
        <v>2728</v>
      </c>
      <c r="F19" s="61" t="n">
        <v>1194</v>
      </c>
      <c r="G19" s="62" t="n">
        <f aca="false">(C19/E19)-1</f>
        <v>0.0241935483870968</v>
      </c>
      <c r="H19" s="62" t="n">
        <f aca="false">(D19/F19)-1</f>
        <v>-0.260469011725293</v>
      </c>
      <c r="I19" s="63" t="n">
        <v>3.51</v>
      </c>
      <c r="J19" s="63" t="n">
        <v>39.38</v>
      </c>
      <c r="K19" s="64" t="n">
        <v>4.2</v>
      </c>
      <c r="L19" s="64" t="n">
        <v>111.44</v>
      </c>
      <c r="M19" s="65" t="n">
        <v>1.05</v>
      </c>
      <c r="N19" s="65" t="n">
        <v>50.72</v>
      </c>
      <c r="O19" s="66" t="n">
        <v>1570</v>
      </c>
      <c r="P19" s="67" t="n">
        <v>5.4</v>
      </c>
      <c r="Q19" s="68" t="n">
        <v>10610</v>
      </c>
      <c r="R19" s="69" t="n">
        <v>34.62</v>
      </c>
      <c r="S19" s="70" t="n">
        <f aca="false">O19-Q19</f>
        <v>-9040</v>
      </c>
      <c r="T19" s="71" t="n">
        <f aca="false">P19-R19</f>
        <v>-29.22</v>
      </c>
    </row>
    <row r="20" customFormat="false" ht="15" hidden="false" customHeight="false" outlineLevel="0" collapsed="false">
      <c r="A20" s="17" t="s">
        <v>32</v>
      </c>
      <c r="B20" s="17" t="s">
        <v>114</v>
      </c>
      <c r="C20" s="59" t="n">
        <v>2687</v>
      </c>
      <c r="D20" s="60" t="n">
        <v>1112</v>
      </c>
      <c r="E20" s="59" t="n">
        <v>2583</v>
      </c>
      <c r="F20" s="61" t="n">
        <v>1450</v>
      </c>
      <c r="G20" s="62" t="n">
        <f aca="false">(C20/E20)-1</f>
        <v>0.0402632597754549</v>
      </c>
      <c r="H20" s="62" t="n">
        <f aca="false">(D20/F20)-1</f>
        <v>-0.233103448275862</v>
      </c>
      <c r="I20" s="63" t="n">
        <v>4.64</v>
      </c>
      <c r="J20" s="63" t="n">
        <v>52.07</v>
      </c>
      <c r="K20" s="64" t="n">
        <v>4</v>
      </c>
      <c r="L20" s="64" t="n">
        <v>106.08</v>
      </c>
      <c r="M20" s="65" t="n">
        <v>1.39</v>
      </c>
      <c r="N20" s="65" t="n">
        <v>66.83</v>
      </c>
      <c r="O20" s="66" t="n">
        <v>920</v>
      </c>
      <c r="P20" s="67" t="n">
        <v>2.04</v>
      </c>
      <c r="Q20" s="68" t="n">
        <v>7390</v>
      </c>
      <c r="R20" s="69" t="n">
        <v>15.7</v>
      </c>
      <c r="S20" s="70" t="n">
        <f aca="false">O20-Q20</f>
        <v>-6470</v>
      </c>
      <c r="T20" s="71" t="n">
        <f aca="false">P20-R20</f>
        <v>-13.66</v>
      </c>
    </row>
    <row r="21" customFormat="false" ht="15" hidden="false" customHeight="false" outlineLevel="0" collapsed="false">
      <c r="A21" s="17" t="s">
        <v>32</v>
      </c>
      <c r="B21" s="17" t="s">
        <v>34</v>
      </c>
      <c r="C21" s="59" t="n">
        <v>2369</v>
      </c>
      <c r="D21" s="60" t="n">
        <v>1063</v>
      </c>
      <c r="E21" s="59" t="n">
        <v>2184</v>
      </c>
      <c r="F21" s="61" t="n">
        <v>1368</v>
      </c>
      <c r="G21" s="62" t="n">
        <f aca="false">(C21/E21)-1</f>
        <v>0.0847069597069596</v>
      </c>
      <c r="H21" s="62" t="n">
        <f aca="false">(D21/F21)-1</f>
        <v>-0.222953216374269</v>
      </c>
      <c r="I21" s="63" t="n">
        <v>2.57</v>
      </c>
      <c r="J21" s="63" t="n">
        <v>28.86</v>
      </c>
      <c r="K21" s="64" t="n">
        <v>2.32</v>
      </c>
      <c r="L21" s="64" t="n">
        <v>61.55</v>
      </c>
      <c r="M21" s="65" t="n">
        <v>0.96</v>
      </c>
      <c r="N21" s="65" t="n">
        <v>46.23</v>
      </c>
      <c r="O21" s="66" t="n">
        <v>2740</v>
      </c>
      <c r="P21" s="67" t="n">
        <v>7.68</v>
      </c>
      <c r="Q21" s="68" t="n">
        <v>8630</v>
      </c>
      <c r="R21" s="69" t="n">
        <v>23.31</v>
      </c>
      <c r="S21" s="70" t="n">
        <f aca="false">O21-Q21</f>
        <v>-5890</v>
      </c>
      <c r="T21" s="71" t="n">
        <f aca="false">P21-R21</f>
        <v>-15.63</v>
      </c>
    </row>
    <row r="23" s="89" customFormat="true" ht="15" hidden="false" customHeight="false" outlineLevel="0" collapsed="false">
      <c r="A23" s="82" t="s">
        <v>32</v>
      </c>
      <c r="B23" s="83" t="s">
        <v>109</v>
      </c>
      <c r="C23" s="84" t="n">
        <f aca="false" t="array" ref="C23:C23">SUMPRODUCT(($B$4:$B$21&lt;&gt;"Düsseldorf")*(C4:C21)*(D4:D21)) / SUMPRODUCT(($B$4:$B$21&lt;&gt;"Düsseldorf")*(D4:D21))</f>
        <v>3204.56870945258</v>
      </c>
      <c r="D23" s="85" t="n">
        <f aca="false">SUMIF($B$4:$B$21,"&lt;&gt;Düsseldorf",D4:D21)</f>
        <v>18651</v>
      </c>
      <c r="E23" s="84" t="n">
        <f aca="false" t="array" ref="E23:E23">SUMPRODUCT(($B$4:$B$21&lt;&gt;"Düsseldorf")*(E4:E21)*(F4:F21)) / SUMPRODUCT(($B$4:$B$21&lt;&gt;"Düsseldorf")*(F4:F21))</f>
        <v>3072.06819377555</v>
      </c>
      <c r="F23" s="83" t="n">
        <f aca="false">SUMIF($B$4:$B$21,"&lt;&gt;Düsseldorf",F4:F21)</f>
        <v>24709</v>
      </c>
      <c r="G23" s="86" t="n">
        <f aca="false">(C23/E23)-1</f>
        <v>0.043130720843207</v>
      </c>
      <c r="H23" s="99" t="n">
        <f aca="false">(D23/F23)-1</f>
        <v>-0.24517382330325</v>
      </c>
      <c r="I23" s="83"/>
      <c r="J23" s="83"/>
      <c r="K23" s="83"/>
      <c r="L23" s="83"/>
      <c r="M23" s="83"/>
      <c r="N23" s="83"/>
      <c r="O23" s="87" t="n">
        <f aca="false">SUM(O4:O21)</f>
        <v>69170</v>
      </c>
      <c r="P23" s="87"/>
      <c r="Q23" s="87" t="n">
        <f aca="false">SUM(Q4:Q21)</f>
        <v>199350</v>
      </c>
      <c r="R23" s="83"/>
      <c r="S23" s="83"/>
      <c r="T23" s="88"/>
    </row>
    <row r="25" customFormat="false" ht="15" hidden="false" customHeight="false" outlineLevel="0" collapsed="false">
      <c r="A25" s="57"/>
    </row>
    <row r="26" customFormat="false" ht="15" hidden="false" customHeight="false" outlineLevel="0" collapsed="false">
      <c r="A26" s="91"/>
      <c r="C26" s="51" t="s">
        <v>99</v>
      </c>
    </row>
    <row r="27" customFormat="false" ht="15" hidden="false" customHeight="false" outlineLevel="0" collapsed="false">
      <c r="A27" s="58"/>
      <c r="C27" s="52" t="s">
        <v>100</v>
      </c>
    </row>
    <row r="28" customFormat="false" ht="15" hidden="false" customHeight="false" outlineLevel="0" collapsed="false">
      <c r="A28" s="57"/>
      <c r="C28" s="53"/>
    </row>
    <row r="29" customFormat="false" ht="15" hidden="false" customHeight="false" outlineLevel="0" collapsed="false">
      <c r="A29" s="91"/>
      <c r="C29" s="53" t="s">
        <v>101</v>
      </c>
    </row>
    <row r="30" customFormat="false" ht="15" hidden="false" customHeight="false" outlineLevel="0" collapsed="false">
      <c r="A30" s="92"/>
      <c r="C30" s="53" t="s">
        <v>102</v>
      </c>
    </row>
    <row r="31" customFormat="false" ht="15" hidden="false" customHeight="false" outlineLevel="0" collapsed="false">
      <c r="A31" s="92"/>
      <c r="C31" s="53" t="s">
        <v>103</v>
      </c>
    </row>
    <row r="32" customFormat="false" ht="15" hidden="false" customHeight="false" outlineLevel="0" collapsed="false">
      <c r="A32" s="92"/>
      <c r="C32" s="53"/>
    </row>
    <row r="33" customFormat="false" ht="15" hidden="false" customHeight="false" outlineLevel="0" collapsed="false">
      <c r="A33" s="92"/>
      <c r="C33" s="53" t="s">
        <v>104</v>
      </c>
    </row>
    <row r="34" customFormat="false" ht="15" hidden="false" customHeight="false" outlineLevel="0" collapsed="false">
      <c r="A34" s="57"/>
      <c r="C34" s="53" t="s">
        <v>105</v>
      </c>
    </row>
    <row r="35" customFormat="false" ht="15" hidden="false" customHeight="false" outlineLevel="0" collapsed="false">
      <c r="A35" s="57"/>
      <c r="B35" s="57"/>
      <c r="C35" s="53" t="s">
        <v>106</v>
      </c>
      <c r="D35" s="57"/>
      <c r="E35" s="57"/>
      <c r="F35" s="57"/>
      <c r="G35" s="57"/>
      <c r="H35" s="57"/>
      <c r="I35" s="57"/>
      <c r="J35" s="57"/>
    </row>
    <row r="36" customFormat="false" ht="15" hidden="false" customHeight="false" outlineLevel="0" collapsed="false">
      <c r="A36" s="57"/>
      <c r="C36" s="53" t="s">
        <v>107</v>
      </c>
    </row>
    <row r="37" customFormat="false" ht="15" hidden="false" customHeight="false" outlineLevel="0" collapsed="false">
      <c r="A37" s="57"/>
    </row>
    <row r="38" customFormat="false" ht="15" hidden="false" customHeight="false" outlineLevel="0" collapsed="false">
      <c r="A38" s="57"/>
    </row>
    <row r="39" customFormat="false" ht="15" hidden="false" customHeight="false" outlineLevel="0" collapsed="false">
      <c r="A39" s="57"/>
    </row>
    <row r="40" customFormat="false" ht="15" hidden="false" customHeight="false" outlineLevel="0" collapsed="false">
      <c r="A40" s="57"/>
    </row>
    <row r="41" customFormat="false" ht="15" hidden="false" customHeight="false" outlineLevel="0" collapsed="false">
      <c r="A41" s="57"/>
      <c r="B41" s="57"/>
      <c r="C41" s="58"/>
      <c r="D41" s="58"/>
    </row>
    <row r="42" customFormat="false" ht="15" hidden="false" customHeight="false" outlineLevel="0" collapsed="false">
      <c r="A42" s="57"/>
    </row>
    <row r="43" customFormat="false" ht="15" hidden="false" customHeight="false" outlineLevel="0" collapsed="false">
      <c r="A43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D13:D21">
    <cfRule type="dataBar" priority="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{BC8AFFD8-2BAA-4800-AADE-2E9CC93FE9F0}</x14:id>
        </ext>
      </extLst>
    </cfRule>
  </conditionalFormatting>
  <conditionalFormatting sqref="D4:D12">
    <cfRule type="dataBar" priority="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{1F931B30-DC7D-4865-B7B3-F0AE7F9EC22D}</x14:id>
        </ext>
      </extLst>
    </cfRule>
  </conditionalFormatting>
  <conditionalFormatting sqref="F4:F14">
    <cfRule type="dataBar" priority="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{F0D6E21B-C449-4E50-91B9-5B205B29405F}</x14:id>
        </ext>
      </extLst>
    </cfRule>
  </conditionalFormatting>
  <conditionalFormatting sqref="H4:H21">
    <cfRule type="colorScale" priority="5">
      <colorScale>
        <cfvo type="min" val="0"/>
        <cfvo type="num" val="0"/>
        <cfvo type="max" val="0"/>
        <color rgb="FFF8696B"/>
        <color rgb="FFFFFFFF"/>
        <color rgb="FF83CBEB"/>
      </colorScale>
    </cfRule>
    <cfRule type="colorScale" priority="6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R4:R21">
    <cfRule type="dataBar" priority="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{AA843850-20C4-41E4-AAC5-94A657921475}</x14:id>
        </ext>
      </extLst>
    </cfRule>
  </conditionalFormatting>
  <conditionalFormatting sqref="J4:J21">
    <cfRule type="dataBar" priority="8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{DE47DCF0-541A-4121-A859-303D7280C430}</x14:id>
        </ext>
      </extLst>
    </cfRule>
  </conditionalFormatting>
  <conditionalFormatting sqref="L4:L21">
    <cfRule type="dataBar" priority="9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{7F997DE9-FA95-4A54-9CB4-DD8ED07CF0D2}</x14:id>
        </ext>
      </extLst>
    </cfRule>
  </conditionalFormatting>
  <conditionalFormatting sqref="N4:N21">
    <cfRule type="dataBar" priority="10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{A2D19030-2CDE-4D2C-9182-60A023708639}</x14:id>
        </ext>
      </extLst>
    </cfRule>
  </conditionalFormatting>
  <conditionalFormatting sqref="P4:P21">
    <cfRule type="dataBar" priority="11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{176AE0F9-CB38-457C-8A87-9738F817D810}</x14:id>
        </ext>
      </extLst>
    </cfRule>
  </conditionalFormatting>
  <conditionalFormatting sqref="F15:F21">
    <cfRule type="dataBar" priority="1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{25E93AD5-4C10-40AE-9F37-B67271934F39}</x14:id>
        </ext>
      </extLst>
    </cfRule>
  </conditionalFormatting>
  <conditionalFormatting sqref="E23">
    <cfRule type="dataBar" priority="1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{95934BEB-30D0-4745-8EC6-7CC34F832AF1}</x14:id>
        </ext>
      </extLst>
    </cfRule>
  </conditionalFormatting>
  <conditionalFormatting sqref="C23">
    <cfRule type="dataBar" priority="1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{CFA7AAC4-7194-4594-BD80-D3A4B21254D9}</x14:id>
        </ext>
      </extLst>
    </cfRule>
  </conditionalFormatting>
  <conditionalFormatting sqref="C13:C21">
    <cfRule type="dataBar" priority="15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{2A1163BF-9914-4221-96CE-F8B2A053F7FD}</x14:id>
        </ext>
      </extLst>
    </cfRule>
  </conditionalFormatting>
  <conditionalFormatting sqref="C4:C12">
    <cfRule type="dataBar" priority="1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{76D6A144-D01D-4356-B49E-6E33FA14A447}</x14:id>
        </ext>
      </extLst>
    </cfRule>
  </conditionalFormatting>
  <conditionalFormatting sqref="G4:G21">
    <cfRule type="colorScale" priority="17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8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20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4:E12">
    <cfRule type="dataBar" priority="2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{C73CB77F-8FFF-4BFF-9CDD-C3A9B592A474}</x14:id>
        </ext>
      </extLst>
    </cfRule>
  </conditionalFormatting>
  <conditionalFormatting sqref="E13:E21">
    <cfRule type="dataBar" priority="2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{8922186A-98BD-4C7B-9899-D1D090608FF4}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8AFFD8-2BAA-4800-AADE-2E9CC93FE9F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D13:D21</xm:sqref>
        </x14:conditionalFormatting>
        <x14:conditionalFormatting xmlns:xm="http://schemas.microsoft.com/office/excel/2006/main">
          <x14:cfRule type="dataBar" id="{1F931B30-DC7D-4865-B7B3-F0AE7F9EC22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D4:D12</xm:sqref>
        </x14:conditionalFormatting>
        <x14:conditionalFormatting xmlns:xm="http://schemas.microsoft.com/office/excel/2006/main">
          <x14:cfRule type="dataBar" id="{F0D6E21B-C449-4E50-91B9-5B205B29405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F4:F14</xm:sqref>
        </x14:conditionalFormatting>
        <x14:conditionalFormatting xmlns:xm="http://schemas.microsoft.com/office/excel/2006/main">
          <x14:cfRule type="dataBar" id="{AA843850-20C4-41E4-AAC5-94A65792147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R4:R21</xm:sqref>
        </x14:conditionalFormatting>
        <x14:conditionalFormatting xmlns:xm="http://schemas.microsoft.com/office/excel/2006/main">
          <x14:cfRule type="dataBar" id="{DE47DCF0-541A-4121-A859-303D7280C43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J4:J21</xm:sqref>
        </x14:conditionalFormatting>
        <x14:conditionalFormatting xmlns:xm="http://schemas.microsoft.com/office/excel/2006/main">
          <x14:cfRule type="dataBar" id="{7F997DE9-FA95-4A54-9CB4-DD8ED07CF0D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L4:L21</xm:sqref>
        </x14:conditionalFormatting>
        <x14:conditionalFormatting xmlns:xm="http://schemas.microsoft.com/office/excel/2006/main">
          <x14:cfRule type="dataBar" id="{A2D19030-2CDE-4D2C-9182-60A02370863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N4:N21</xm:sqref>
        </x14:conditionalFormatting>
        <x14:conditionalFormatting xmlns:xm="http://schemas.microsoft.com/office/excel/2006/main">
          <x14:cfRule type="dataBar" id="{176AE0F9-CB38-457C-8A87-9738F817D81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P4:P21</xm:sqref>
        </x14:conditionalFormatting>
        <x14:conditionalFormatting xmlns:xm="http://schemas.microsoft.com/office/excel/2006/main">
          <x14:cfRule type="dataBar" id="{25E93AD5-4C10-40AE-9F37-B67271934F3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F15:F21</xm:sqref>
        </x14:conditionalFormatting>
        <x14:conditionalFormatting xmlns:xm="http://schemas.microsoft.com/office/excel/2006/main">
          <x14:cfRule type="dataBar" id="{95934BEB-30D0-4745-8EC6-7CC34F832AF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CFA7AAC4-7194-4594-BD80-D3A4B21254D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2A1163BF-9914-4221-96CE-F8B2A053F7F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C13:C21</xm:sqref>
        </x14:conditionalFormatting>
        <x14:conditionalFormatting xmlns:xm="http://schemas.microsoft.com/office/excel/2006/main">
          <x14:cfRule type="dataBar" id="{76D6A144-D01D-4356-B49E-6E33FA14A44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C4:C12</xm:sqref>
        </x14:conditionalFormatting>
        <x14:conditionalFormatting xmlns:xm="http://schemas.microsoft.com/office/excel/2006/main">
          <x14:cfRule type="dataBar" id="{C73CB77F-8FFF-4BFF-9CDD-C3A9B592A47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E4:E12</xm:sqref>
        </x14:conditionalFormatting>
        <x14:conditionalFormatting xmlns:xm="http://schemas.microsoft.com/office/excel/2006/main">
          <x14:cfRule type="dataBar" id="{8922186A-98BD-4C7B-9899-D1D090608FF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E13:E21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21" activeCellId="0" sqref="C21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29"/>
    <col collapsed="false" customWidth="true" hidden="false" outlineLevel="0" max="8" min="7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s="16" customFormat="true" ht="57" hidden="false" customHeight="tru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customFormat="false" ht="15" hidden="false" customHeight="false" outlineLevel="0" collapsed="false">
      <c r="A4" s="17" t="s">
        <v>50</v>
      </c>
      <c r="B4" s="17" t="s">
        <v>55</v>
      </c>
      <c r="C4" s="59" t="n">
        <v>4304</v>
      </c>
      <c r="D4" s="60" t="n">
        <v>414</v>
      </c>
      <c r="E4" s="59" t="n">
        <v>4118</v>
      </c>
      <c r="F4" s="61" t="n">
        <v>549</v>
      </c>
      <c r="G4" s="62" t="n">
        <f aca="false">(C4/E4)-1</f>
        <v>0.0451675570665371</v>
      </c>
      <c r="H4" s="62" t="n">
        <f aca="false">(D4/F4)-1</f>
        <v>-0.245901639344262</v>
      </c>
      <c r="I4" s="63" t="n">
        <v>4.26</v>
      </c>
      <c r="J4" s="63" t="n">
        <v>47.79</v>
      </c>
      <c r="K4" s="64" t="n">
        <v>1.71</v>
      </c>
      <c r="L4" s="64" t="n">
        <v>45.33</v>
      </c>
      <c r="M4" s="65" t="n">
        <v>0.66</v>
      </c>
      <c r="N4" s="65" t="n">
        <v>31.76</v>
      </c>
      <c r="O4" s="66" t="n">
        <v>3930</v>
      </c>
      <c r="P4" s="67" t="n">
        <v>24.35</v>
      </c>
      <c r="Q4" s="68" t="n">
        <v>8520</v>
      </c>
      <c r="R4" s="69" t="n">
        <v>49.36</v>
      </c>
      <c r="S4" s="70" t="n">
        <f aca="false">O4-Q4</f>
        <v>-4590</v>
      </c>
      <c r="T4" s="71" t="n">
        <f aca="false">P4-R4</f>
        <v>-25.01</v>
      </c>
    </row>
    <row r="5" customFormat="false" ht="15" hidden="false" customHeight="false" outlineLevel="0" collapsed="false">
      <c r="A5" s="17" t="s">
        <v>50</v>
      </c>
      <c r="B5" s="17" t="s">
        <v>56</v>
      </c>
      <c r="C5" s="59" t="n">
        <v>3375</v>
      </c>
      <c r="D5" s="60" t="n">
        <v>800</v>
      </c>
      <c r="E5" s="59" t="n">
        <v>3262</v>
      </c>
      <c r="F5" s="61" t="n">
        <v>1164</v>
      </c>
      <c r="G5" s="62" t="n">
        <f aca="false">(C5/E5)-1</f>
        <v>0.0346413243408952</v>
      </c>
      <c r="H5" s="62" t="n">
        <f aca="false">(D5/F5)-1</f>
        <v>-0.312714776632302</v>
      </c>
      <c r="I5" s="63" t="n">
        <v>10.43</v>
      </c>
      <c r="J5" s="63" t="n">
        <v>117.1</v>
      </c>
      <c r="K5" s="64" t="n">
        <v>3.06</v>
      </c>
      <c r="L5" s="64" t="n">
        <v>81.15</v>
      </c>
      <c r="M5" s="65" t="n">
        <v>1.95</v>
      </c>
      <c r="N5" s="65" t="n">
        <v>94.16</v>
      </c>
      <c r="O5" s="66" t="n">
        <v>1560</v>
      </c>
      <c r="P5" s="67" t="n">
        <v>5.03</v>
      </c>
      <c r="Q5" s="68" t="n">
        <v>12270</v>
      </c>
      <c r="R5" s="69" t="n">
        <v>39.89</v>
      </c>
      <c r="S5" s="70" t="n">
        <f aca="false">O5-Q5</f>
        <v>-10710</v>
      </c>
      <c r="T5" s="71" t="n">
        <f aca="false">P5-R5</f>
        <v>-34.86</v>
      </c>
    </row>
    <row r="6" s="31" customFormat="true" ht="15" hidden="false" customHeight="false" outlineLevel="0" collapsed="false">
      <c r="A6" s="32" t="s">
        <v>50</v>
      </c>
      <c r="B6" s="32" t="s">
        <v>50</v>
      </c>
      <c r="C6" s="72" t="n">
        <v>6166</v>
      </c>
      <c r="D6" s="73" t="n">
        <v>2201</v>
      </c>
      <c r="E6" s="72" t="n">
        <v>5797</v>
      </c>
      <c r="F6" s="61" t="n">
        <v>2832</v>
      </c>
      <c r="G6" s="74" t="n">
        <f aca="false">(C6/E6)-1</f>
        <v>0.063653613938244</v>
      </c>
      <c r="H6" s="62" t="n">
        <f aca="false">(D6/F6)-1</f>
        <v>-0.222810734463277</v>
      </c>
      <c r="I6" s="63" t="n">
        <v>2.68</v>
      </c>
      <c r="J6" s="63" t="n">
        <v>30.07</v>
      </c>
      <c r="K6" s="64" t="n">
        <v>2.18</v>
      </c>
      <c r="L6" s="64" t="n">
        <v>57.91</v>
      </c>
      <c r="M6" s="65" t="n">
        <v>0.62</v>
      </c>
      <c r="N6" s="65" t="n">
        <v>29.86</v>
      </c>
      <c r="O6" s="66"/>
      <c r="P6" s="67"/>
      <c r="Q6" s="68"/>
      <c r="R6" s="69"/>
      <c r="S6" s="70"/>
      <c r="T6" s="71"/>
    </row>
    <row r="7" customFormat="false" ht="15" hidden="false" customHeight="false" outlineLevel="0" collapsed="false">
      <c r="A7" s="17" t="s">
        <v>50</v>
      </c>
      <c r="B7" s="17" t="s">
        <v>62</v>
      </c>
      <c r="C7" s="59" t="n">
        <v>3605</v>
      </c>
      <c r="D7" s="60" t="n">
        <v>772</v>
      </c>
      <c r="E7" s="59" t="n">
        <v>3578</v>
      </c>
      <c r="F7" s="61" t="n">
        <v>1124</v>
      </c>
      <c r="G7" s="62" t="n">
        <f aca="false">(C7/E7)-1</f>
        <v>0.00754611514812753</v>
      </c>
      <c r="H7" s="62" t="n">
        <f aca="false">(D7/F7)-1</f>
        <v>-0.313167259786477</v>
      </c>
      <c r="I7" s="63" t="n">
        <v>4.02</v>
      </c>
      <c r="J7" s="63" t="n">
        <v>45.15</v>
      </c>
      <c r="K7" s="64" t="n">
        <v>2.32</v>
      </c>
      <c r="L7" s="64" t="n">
        <v>61.56</v>
      </c>
      <c r="M7" s="65" t="n">
        <v>1.93</v>
      </c>
      <c r="N7" s="65" t="n">
        <v>92.85</v>
      </c>
      <c r="O7" s="66" t="n">
        <v>5670</v>
      </c>
      <c r="P7" s="67" t="n">
        <v>21.24</v>
      </c>
      <c r="Q7" s="68" t="n">
        <v>25940</v>
      </c>
      <c r="R7" s="69" t="n">
        <v>90.39</v>
      </c>
      <c r="S7" s="70" t="n">
        <f aca="false">O7-Q7</f>
        <v>-20270</v>
      </c>
      <c r="T7" s="71" t="n">
        <f aca="false">P7-R7</f>
        <v>-69.15</v>
      </c>
    </row>
    <row r="8" customFormat="false" ht="15" hidden="false" customHeight="false" outlineLevel="0" collapsed="false">
      <c r="A8" s="17" t="s">
        <v>50</v>
      </c>
      <c r="B8" s="17" t="s">
        <v>61</v>
      </c>
      <c r="C8" s="59" t="n">
        <v>4313</v>
      </c>
      <c r="D8" s="60" t="n">
        <v>1103</v>
      </c>
      <c r="E8" s="59" t="n">
        <v>4278</v>
      </c>
      <c r="F8" s="61" t="n">
        <v>1404</v>
      </c>
      <c r="G8" s="62" t="n">
        <f aca="false">(C8/E8)-1</f>
        <v>0.0081813931743806</v>
      </c>
      <c r="H8" s="62" t="n">
        <f aca="false">(D8/F8)-1</f>
        <v>-0.214387464387464</v>
      </c>
      <c r="I8" s="63" t="n">
        <v>7.05</v>
      </c>
      <c r="J8" s="63" t="n">
        <v>79.14</v>
      </c>
      <c r="K8" s="64" t="n">
        <v>2.65</v>
      </c>
      <c r="L8" s="64" t="n">
        <v>70.14</v>
      </c>
      <c r="M8" s="65" t="n">
        <v>1.71</v>
      </c>
      <c r="N8" s="65" t="n">
        <v>82.39</v>
      </c>
      <c r="O8" s="66" t="n">
        <v>12360</v>
      </c>
      <c r="P8" s="67" t="n">
        <v>52.11</v>
      </c>
      <c r="Q8" s="68" t="n">
        <v>28530</v>
      </c>
      <c r="R8" s="69" t="n">
        <v>115.4</v>
      </c>
      <c r="S8" s="70" t="n">
        <f aca="false">O8-Q8</f>
        <v>-16170</v>
      </c>
      <c r="T8" s="71" t="n">
        <f aca="false">P8-R8</f>
        <v>-63.29</v>
      </c>
    </row>
    <row r="9" customFormat="false" ht="15" hidden="false" customHeight="false" outlineLevel="0" collapsed="false">
      <c r="A9" s="17" t="s">
        <v>50</v>
      </c>
      <c r="B9" s="17" t="s">
        <v>58</v>
      </c>
      <c r="C9" s="59" t="n">
        <v>3668</v>
      </c>
      <c r="D9" s="60" t="n">
        <v>1275</v>
      </c>
      <c r="E9" s="59" t="n">
        <v>3556</v>
      </c>
      <c r="F9" s="61" t="n">
        <v>1792</v>
      </c>
      <c r="G9" s="62" t="n">
        <f aca="false">(C9/E9)-1</f>
        <v>0.0314960629921259</v>
      </c>
      <c r="H9" s="62" t="n">
        <f aca="false">(D9/F9)-1</f>
        <v>-0.288504464285714</v>
      </c>
      <c r="I9" s="63" t="n">
        <v>4.58</v>
      </c>
      <c r="J9" s="63" t="n">
        <v>51.39</v>
      </c>
      <c r="K9" s="64" t="n">
        <v>1.65</v>
      </c>
      <c r="L9" s="64" t="n">
        <v>43.62</v>
      </c>
      <c r="M9" s="65" t="n">
        <v>0.87</v>
      </c>
      <c r="N9" s="65" t="n">
        <v>41.88</v>
      </c>
      <c r="O9" s="66" t="n">
        <v>11420</v>
      </c>
      <c r="P9" s="67" t="n">
        <v>30.98</v>
      </c>
      <c r="Q9" s="68" t="n">
        <v>40330</v>
      </c>
      <c r="R9" s="69" t="n">
        <v>108.7</v>
      </c>
      <c r="S9" s="70" t="n">
        <f aca="false">O9-Q9</f>
        <v>-28910</v>
      </c>
      <c r="T9" s="71" t="n">
        <f aca="false">P9-R9</f>
        <v>-77.72</v>
      </c>
    </row>
    <row r="10" customFormat="false" ht="15" hidden="false" customHeight="false" outlineLevel="0" collapsed="false">
      <c r="A10" s="17" t="s">
        <v>50</v>
      </c>
      <c r="B10" s="17" t="s">
        <v>59</v>
      </c>
      <c r="C10" s="59" t="n">
        <v>3008</v>
      </c>
      <c r="D10" s="60" t="n">
        <v>1271</v>
      </c>
      <c r="E10" s="59" t="n">
        <v>2969</v>
      </c>
      <c r="F10" s="61" t="n">
        <v>1856</v>
      </c>
      <c r="G10" s="62" t="n">
        <f aca="false">(C10/E10)-1</f>
        <v>0.0131357359380262</v>
      </c>
      <c r="H10" s="62" t="n">
        <f aca="false">(D10/F10)-1</f>
        <v>-0.315193965517241</v>
      </c>
      <c r="I10" s="63" t="n">
        <v>5.73</v>
      </c>
      <c r="J10" s="63" t="n">
        <v>64.39</v>
      </c>
      <c r="K10" s="64" t="n">
        <v>3.11</v>
      </c>
      <c r="L10" s="64" t="n">
        <v>82.42</v>
      </c>
      <c r="M10" s="65" t="n">
        <v>1.93</v>
      </c>
      <c r="N10" s="65" t="n">
        <v>93.08</v>
      </c>
      <c r="O10" s="66" t="n">
        <v>4560</v>
      </c>
      <c r="P10" s="67" t="n">
        <v>10.81</v>
      </c>
      <c r="Q10" s="68" t="n">
        <v>34700</v>
      </c>
      <c r="R10" s="69" t="n">
        <v>79.53</v>
      </c>
      <c r="S10" s="70" t="n">
        <f aca="false">O10-Q10</f>
        <v>-30140</v>
      </c>
      <c r="T10" s="71" t="n">
        <f aca="false">P10-R10</f>
        <v>-68.72</v>
      </c>
    </row>
    <row r="11" customFormat="false" ht="15" hidden="false" customHeight="false" outlineLevel="0" collapsed="false">
      <c r="A11" s="17" t="s">
        <v>50</v>
      </c>
      <c r="B11" s="17" t="s">
        <v>63</v>
      </c>
      <c r="C11" s="59" t="n">
        <v>4143</v>
      </c>
      <c r="D11" s="60" t="n">
        <v>983</v>
      </c>
      <c r="E11" s="59" t="n">
        <v>4176</v>
      </c>
      <c r="F11" s="61" t="n">
        <v>1384</v>
      </c>
      <c r="G11" s="62" t="n">
        <f aca="false">(C11/E11)-1</f>
        <v>-0.0079022988505747</v>
      </c>
      <c r="H11" s="62" t="n">
        <f aca="false">(D11/F11)-1</f>
        <v>-0.289739884393064</v>
      </c>
      <c r="I11" s="63" t="n">
        <v>4.25</v>
      </c>
      <c r="J11" s="63" t="n">
        <v>47.7</v>
      </c>
      <c r="K11" s="64" t="n">
        <v>1.8</v>
      </c>
      <c r="L11" s="64" t="n">
        <v>47.68</v>
      </c>
      <c r="M11" s="65" t="n">
        <v>1.4</v>
      </c>
      <c r="N11" s="65" t="n">
        <v>67.45</v>
      </c>
      <c r="O11" s="66" t="n">
        <v>19400</v>
      </c>
      <c r="P11" s="67" t="n">
        <v>79.09</v>
      </c>
      <c r="Q11" s="68" t="n">
        <v>34680</v>
      </c>
      <c r="R11" s="69" t="n">
        <v>142.7</v>
      </c>
      <c r="S11" s="70" t="n">
        <f aca="false">O11-Q11</f>
        <v>-15280</v>
      </c>
      <c r="T11" s="71" t="n">
        <f aca="false">P11-R11</f>
        <v>-63.61</v>
      </c>
    </row>
    <row r="12" customFormat="false" ht="15" hidden="false" customHeight="false" outlineLevel="0" collapsed="false">
      <c r="A12" s="17" t="s">
        <v>50</v>
      </c>
      <c r="B12" s="17" t="s">
        <v>51</v>
      </c>
      <c r="C12" s="59" t="n">
        <v>4262</v>
      </c>
      <c r="D12" s="60" t="n">
        <v>728</v>
      </c>
      <c r="E12" s="59" t="n">
        <v>3890</v>
      </c>
      <c r="F12" s="61" t="n">
        <v>1091</v>
      </c>
      <c r="G12" s="62" t="n">
        <f aca="false">(C12/E12)-1</f>
        <v>0.0956298200514139</v>
      </c>
      <c r="H12" s="62" t="n">
        <f aca="false">(D12/F12)-1</f>
        <v>-0.332722273143905</v>
      </c>
      <c r="I12" s="63" t="n">
        <v>3.04</v>
      </c>
      <c r="J12" s="63" t="n">
        <v>34.14</v>
      </c>
      <c r="K12" s="64" t="n">
        <v>2.32</v>
      </c>
      <c r="L12" s="64" t="n">
        <v>61.45</v>
      </c>
      <c r="M12" s="65" t="n">
        <v>0.69</v>
      </c>
      <c r="N12" s="65" t="n">
        <v>33.05</v>
      </c>
      <c r="O12" s="66" t="n">
        <v>2420</v>
      </c>
      <c r="P12" s="67" t="n">
        <v>10.1</v>
      </c>
      <c r="Q12" s="68" t="n">
        <v>9600</v>
      </c>
      <c r="R12" s="69" t="n">
        <v>41.93</v>
      </c>
      <c r="S12" s="70" t="n">
        <f aca="false">O12-Q12</f>
        <v>-7180</v>
      </c>
      <c r="T12" s="71" t="n">
        <f aca="false">P12-R12</f>
        <v>-31.83</v>
      </c>
    </row>
    <row r="13" customFormat="false" ht="15" hidden="false" customHeight="false" outlineLevel="0" collapsed="false">
      <c r="A13" s="17" t="s">
        <v>50</v>
      </c>
      <c r="B13" s="17" t="s">
        <v>60</v>
      </c>
      <c r="C13" s="59" t="n">
        <v>3156</v>
      </c>
      <c r="D13" s="60" t="n">
        <v>689</v>
      </c>
      <c r="E13" s="59" t="n">
        <v>3127</v>
      </c>
      <c r="F13" s="61" t="n">
        <v>991</v>
      </c>
      <c r="G13" s="62" t="n">
        <f aca="false">(C13/E13)-1</f>
        <v>0.00927406459865687</v>
      </c>
      <c r="H13" s="62" t="n">
        <f aca="false">(D13/F13)-1</f>
        <v>-0.304742684157417</v>
      </c>
      <c r="I13" s="63" t="n">
        <v>8.67</v>
      </c>
      <c r="J13" s="63" t="n">
        <v>97.36</v>
      </c>
      <c r="K13" s="64" t="n">
        <v>6.68</v>
      </c>
      <c r="L13" s="64" t="n">
        <v>176.91</v>
      </c>
      <c r="M13" s="65" t="n">
        <v>3.02</v>
      </c>
      <c r="N13" s="65" t="n">
        <v>145.63</v>
      </c>
      <c r="O13" s="66" t="n">
        <v>800</v>
      </c>
      <c r="P13" s="67" t="n">
        <v>4.2</v>
      </c>
      <c r="Q13" s="68" t="n">
        <v>7650</v>
      </c>
      <c r="R13" s="69" t="n">
        <v>39.94</v>
      </c>
      <c r="S13" s="70" t="n">
        <f aca="false">O13-Q13</f>
        <v>-6850</v>
      </c>
      <c r="T13" s="71" t="n">
        <f aca="false">P13-R13</f>
        <v>-35.74</v>
      </c>
    </row>
    <row r="14" customFormat="false" ht="15" hidden="false" customHeight="false" outlineLevel="0" collapsed="false">
      <c r="A14" s="17" t="s">
        <v>50</v>
      </c>
      <c r="B14" s="17" t="s">
        <v>115</v>
      </c>
      <c r="C14" s="59" t="n">
        <v>3983</v>
      </c>
      <c r="D14" s="60" t="n">
        <v>424</v>
      </c>
      <c r="E14" s="59" t="n">
        <v>3794</v>
      </c>
      <c r="F14" s="61" t="n">
        <v>555</v>
      </c>
      <c r="G14" s="62" t="n">
        <f aca="false">(C14/E14)-1</f>
        <v>0.0498154981549817</v>
      </c>
      <c r="H14" s="62" t="n">
        <f aca="false">(D14/F14)-1</f>
        <v>-0.236036036036036</v>
      </c>
      <c r="I14" s="63" t="n">
        <v>2.54</v>
      </c>
      <c r="J14" s="63" t="n">
        <v>28.52</v>
      </c>
      <c r="K14" s="64" t="n">
        <v>1.25</v>
      </c>
      <c r="L14" s="64" t="n">
        <v>33.08</v>
      </c>
      <c r="M14" s="65" t="n">
        <v>0.55</v>
      </c>
      <c r="N14" s="65" t="n">
        <v>26.39</v>
      </c>
      <c r="O14" s="66" t="n">
        <v>6400</v>
      </c>
      <c r="P14" s="67" t="n">
        <v>43.88</v>
      </c>
      <c r="Q14" s="68" t="n">
        <v>22630</v>
      </c>
      <c r="R14" s="69" t="n">
        <v>165.5</v>
      </c>
      <c r="S14" s="70" t="n">
        <f aca="false">O14-Q14</f>
        <v>-16230</v>
      </c>
      <c r="T14" s="71" t="n">
        <f aca="false">P14-R14</f>
        <v>-121.62</v>
      </c>
    </row>
    <row r="15" customFormat="false" ht="15" hidden="false" customHeight="false" outlineLevel="0" collapsed="false">
      <c r="A15" s="17" t="s">
        <v>50</v>
      </c>
      <c r="B15" s="17" t="s">
        <v>57</v>
      </c>
      <c r="C15" s="59" t="n">
        <v>3178</v>
      </c>
      <c r="D15" s="60" t="n">
        <v>864</v>
      </c>
      <c r="E15" s="59" t="n">
        <v>3080</v>
      </c>
      <c r="F15" s="61" t="n">
        <v>1259</v>
      </c>
      <c r="G15" s="62" t="n">
        <f aca="false">(C15/E15)-1</f>
        <v>0.0318181818181817</v>
      </c>
      <c r="H15" s="62" t="n">
        <f aca="false">(D15/F15)-1</f>
        <v>-0.313741064336775</v>
      </c>
      <c r="I15" s="63" t="n">
        <v>7.14</v>
      </c>
      <c r="J15" s="63" t="n">
        <v>80.22</v>
      </c>
      <c r="K15" s="64" t="n">
        <v>2.98</v>
      </c>
      <c r="L15" s="64" t="n">
        <v>79.03</v>
      </c>
      <c r="M15" s="65" t="n">
        <v>1.99</v>
      </c>
      <c r="N15" s="65" t="n">
        <v>95.93</v>
      </c>
      <c r="O15" s="66" t="n">
        <v>4510</v>
      </c>
      <c r="P15" s="67" t="n">
        <v>14.38</v>
      </c>
      <c r="Q15" s="68" t="n">
        <v>28690</v>
      </c>
      <c r="R15" s="69" t="n">
        <v>89.47</v>
      </c>
      <c r="S15" s="70" t="n">
        <f aca="false">O15-Q15</f>
        <v>-24180</v>
      </c>
      <c r="T15" s="71" t="n">
        <f aca="false">P15-R15</f>
        <v>-75.09</v>
      </c>
    </row>
    <row r="16" customFormat="false" ht="15" hidden="false" customHeight="false" outlineLevel="0" collapsed="false">
      <c r="A16" s="17" t="s">
        <v>50</v>
      </c>
      <c r="B16" s="17" t="s">
        <v>52</v>
      </c>
      <c r="C16" s="59" t="n">
        <v>4476</v>
      </c>
      <c r="D16" s="60" t="n">
        <v>1083</v>
      </c>
      <c r="E16" s="59" t="n">
        <v>4119</v>
      </c>
      <c r="F16" s="61" t="n">
        <v>1571</v>
      </c>
      <c r="G16" s="62" t="n">
        <f aca="false">(C16/E16)-1</f>
        <v>0.0866715222141297</v>
      </c>
      <c r="H16" s="62" t="n">
        <f aca="false">(D16/F16)-1</f>
        <v>-0.310630171865054</v>
      </c>
      <c r="I16" s="63" t="n">
        <v>3.03</v>
      </c>
      <c r="J16" s="63" t="n">
        <v>34.04</v>
      </c>
      <c r="K16" s="64" t="n">
        <v>2.51</v>
      </c>
      <c r="L16" s="64" t="n">
        <v>66.56</v>
      </c>
      <c r="M16" s="65" t="n">
        <v>0.94</v>
      </c>
      <c r="N16" s="65" t="n">
        <v>45.48</v>
      </c>
      <c r="O16" s="66" t="n">
        <v>4270</v>
      </c>
      <c r="P16" s="67" t="n">
        <v>14.91</v>
      </c>
      <c r="Q16" s="68" t="n">
        <v>13270</v>
      </c>
      <c r="R16" s="69" t="n">
        <v>45.4</v>
      </c>
      <c r="S16" s="70" t="n">
        <f aca="false">O16-Q16</f>
        <v>-9000</v>
      </c>
      <c r="T16" s="71" t="n">
        <f aca="false">P16-R16</f>
        <v>-30.49</v>
      </c>
    </row>
    <row r="18" s="106" customFormat="true" ht="15" hidden="false" customHeight="false" outlineLevel="0" collapsed="false">
      <c r="A18" s="100" t="s">
        <v>116</v>
      </c>
      <c r="B18" s="101" t="s">
        <v>109</v>
      </c>
      <c r="C18" s="84" t="n">
        <f aca="false" t="array" ref="C18:C18">SUMPRODUCT(($B$4:$B$16&lt;&gt;"Frankfurt")*(C4:C16)*(D4:D16)) / SUMPRODUCT(($B$4:$B$16&lt;&gt;"Frankfurt")*(D4:D16))</f>
        <v>3762.62771477993</v>
      </c>
      <c r="D18" s="102" t="n">
        <f aca="false">SUMIF($B$4:$B$16,"&lt;&gt;Frankfurt",D4:D16)</f>
        <v>10406</v>
      </c>
      <c r="E18" s="84" t="n">
        <f aca="false" t="array" ref="E18:E18">SUMPRODUCT(($B$4:$B$16&lt;&gt;"Frankfurt")*(E4:E16)*(F4:F16)) / SUMPRODUCT(($B$4:$B$16&lt;&gt;"Frankfurt")*(F4:F16))</f>
        <v>3632.6540027137</v>
      </c>
      <c r="F18" s="102" t="n">
        <f aca="false">SUMIF($B$4:$B$16,"&lt;&gt;Frankfurt",F4:F16)</f>
        <v>14740</v>
      </c>
      <c r="G18" s="103" t="n">
        <f aca="false">(C18/E18)-1</f>
        <v>0.0357792710148381</v>
      </c>
      <c r="H18" s="103" t="n">
        <f aca="false">(D18/F18)-1</f>
        <v>-0.294029850746269</v>
      </c>
      <c r="I18" s="101"/>
      <c r="J18" s="101"/>
      <c r="K18" s="101"/>
      <c r="L18" s="101"/>
      <c r="M18" s="101"/>
      <c r="N18" s="101"/>
      <c r="O18" s="104" t="n">
        <f aca="false">SUM(O4:O16)</f>
        <v>77300</v>
      </c>
      <c r="P18" s="104"/>
      <c r="Q18" s="104" t="n">
        <f aca="false">SUM(Q4:Q16)</f>
        <v>266810</v>
      </c>
      <c r="R18" s="101"/>
      <c r="S18" s="101"/>
      <c r="T18" s="105"/>
    </row>
    <row r="20" customFormat="false" ht="15" hidden="false" customHeight="false" outlineLevel="0" collapsed="false">
      <c r="A20" s="57"/>
    </row>
    <row r="21" customFormat="false" ht="15" hidden="false" customHeight="false" outlineLevel="0" collapsed="false">
      <c r="A21" s="91"/>
      <c r="C21" s="51" t="s">
        <v>99</v>
      </c>
    </row>
    <row r="22" customFormat="false" ht="15" hidden="false" customHeight="false" outlineLevel="0" collapsed="false">
      <c r="A22" s="58"/>
      <c r="C22" s="52" t="s">
        <v>100</v>
      </c>
    </row>
    <row r="23" customFormat="false" ht="15" hidden="false" customHeight="false" outlineLevel="0" collapsed="false">
      <c r="A23" s="57"/>
      <c r="C23" s="53"/>
    </row>
    <row r="24" customFormat="false" ht="15" hidden="false" customHeight="false" outlineLevel="0" collapsed="false">
      <c r="A24" s="91"/>
      <c r="C24" s="53" t="s">
        <v>101</v>
      </c>
    </row>
    <row r="25" customFormat="false" ht="15" hidden="false" customHeight="false" outlineLevel="0" collapsed="false">
      <c r="A25" s="92"/>
      <c r="C25" s="53" t="s">
        <v>102</v>
      </c>
    </row>
    <row r="26" customFormat="false" ht="15" hidden="false" customHeight="false" outlineLevel="0" collapsed="false">
      <c r="A26" s="92"/>
      <c r="C26" s="53" t="s">
        <v>103</v>
      </c>
    </row>
    <row r="27" customFormat="false" ht="15" hidden="false" customHeight="false" outlineLevel="0" collapsed="false">
      <c r="A27" s="92"/>
      <c r="C27" s="53"/>
    </row>
    <row r="28" customFormat="false" ht="15" hidden="false" customHeight="false" outlineLevel="0" collapsed="false">
      <c r="A28" s="92"/>
      <c r="C28" s="53" t="s">
        <v>104</v>
      </c>
    </row>
    <row r="29" customFormat="false" ht="15" hidden="false" customHeight="false" outlineLevel="0" collapsed="false">
      <c r="A29" s="57"/>
      <c r="C29" s="53" t="s">
        <v>105</v>
      </c>
    </row>
    <row r="30" customFormat="false" ht="15" hidden="false" customHeight="false" outlineLevel="0" collapsed="false">
      <c r="A30" s="57"/>
      <c r="B30" s="57"/>
      <c r="C30" s="53" t="s">
        <v>106</v>
      </c>
      <c r="D30" s="57"/>
      <c r="E30" s="57"/>
      <c r="F30" s="57"/>
      <c r="G30" s="57"/>
      <c r="H30" s="57"/>
      <c r="I30" s="57"/>
      <c r="J30" s="57"/>
    </row>
    <row r="31" customFormat="false" ht="15" hidden="false" customHeight="false" outlineLevel="0" collapsed="false">
      <c r="A31" s="57"/>
      <c r="C31" s="53" t="s">
        <v>107</v>
      </c>
    </row>
    <row r="32" customFormat="false" ht="15" hidden="false" customHeight="false" outlineLevel="0" collapsed="false">
      <c r="A32" s="57"/>
    </row>
    <row r="33" customFormat="false" ht="15" hidden="false" customHeight="false" outlineLevel="0" collapsed="false">
      <c r="A33" s="57"/>
    </row>
    <row r="34" customFormat="false" ht="15" hidden="false" customHeight="false" outlineLevel="0" collapsed="false">
      <c r="A34" s="57"/>
    </row>
    <row r="35" customFormat="false" ht="15" hidden="false" customHeight="false" outlineLevel="0" collapsed="false">
      <c r="A35" s="57"/>
    </row>
    <row r="36" customFormat="false" ht="15" hidden="false" customHeight="false" outlineLevel="0" collapsed="false">
      <c r="A36" s="57"/>
      <c r="B36" s="57"/>
      <c r="C36" s="58"/>
      <c r="D36" s="58"/>
    </row>
    <row r="37" customFormat="false" ht="15" hidden="false" customHeight="false" outlineLevel="0" collapsed="false">
      <c r="A37" s="57"/>
    </row>
    <row r="38" customFormat="false" ht="15" hidden="false" customHeight="false" outlineLevel="0" collapsed="false">
      <c r="A38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D4:D16">
    <cfRule type="dataBar" priority="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{2F2DF555-CC45-4137-A093-D48AD62F4CBF}</x14:id>
        </ext>
      </extLst>
    </cfRule>
  </conditionalFormatting>
  <conditionalFormatting sqref="R4:R16">
    <cfRule type="dataBar" priority="3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{9A8A15C6-5D9C-423D-9012-41A7FF4FE4DA}</x14:id>
        </ext>
      </extLst>
    </cfRule>
  </conditionalFormatting>
  <conditionalFormatting sqref="J4:J16">
    <cfRule type="dataBar" priority="4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{A4D67B15-F6EA-4D6D-A94F-99B628F313F3}</x14:id>
        </ext>
      </extLst>
    </cfRule>
  </conditionalFormatting>
  <conditionalFormatting sqref="L4:L16">
    <cfRule type="dataBar" priority="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{2D3D47AE-FBB4-4F6D-8657-7972653051DB}</x14:id>
        </ext>
      </extLst>
    </cfRule>
  </conditionalFormatting>
  <conditionalFormatting sqref="N4:N16">
    <cfRule type="dataBar" priority="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{5197A1BD-AEA9-4163-9A68-14959D508D5C}</x14:id>
        </ext>
      </extLst>
    </cfRule>
  </conditionalFormatting>
  <conditionalFormatting sqref="P4:P16">
    <cfRule type="dataBar" priority="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{19A08C00-6CB1-4F47-AFDB-2DD1FA5321C0}</x14:id>
        </ext>
      </extLst>
    </cfRule>
  </conditionalFormatting>
  <conditionalFormatting sqref="F4:F16">
    <cfRule type="dataBar" priority="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{D4AD1F50-2762-4220-A050-E67DD882F42B}</x14:id>
        </ext>
      </extLst>
    </cfRule>
  </conditionalFormatting>
  <conditionalFormatting sqref="E18">
    <cfRule type="dataBar" priority="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{D22D90C4-E4BB-4C30-B31C-5F692C38D2D0}</x14:id>
        </ext>
      </extLst>
    </cfRule>
  </conditionalFormatting>
  <conditionalFormatting sqref="C18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{D716BC94-C941-4EB3-85E6-3FA3FDA13E28}</x14:id>
        </ext>
      </extLst>
    </cfRule>
  </conditionalFormatting>
  <conditionalFormatting sqref="C4:C16">
    <cfRule type="dataBar" priority="1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{E17E30D0-CCAC-407A-9134-73F193E992B4}</x14:id>
        </ext>
      </extLst>
    </cfRule>
  </conditionalFormatting>
  <conditionalFormatting sqref="G4:G16">
    <cfRule type="colorScale" priority="12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3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4:H16">
    <cfRule type="colorScale" priority="15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H4:H16">
    <cfRule type="colorScale" priority="16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E4:E16">
    <cfRule type="dataBar" priority="1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{C35CFE31-6130-4480-98C6-D4639443E64F}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2DF555-CC45-4137-A093-D48AD62F4CB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D4:D16</xm:sqref>
        </x14:conditionalFormatting>
        <x14:conditionalFormatting xmlns:xm="http://schemas.microsoft.com/office/excel/2006/main">
          <x14:cfRule type="dataBar" id="{9A8A15C6-5D9C-423D-9012-41A7FF4FE4D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R4:R16</xm:sqref>
        </x14:conditionalFormatting>
        <x14:conditionalFormatting xmlns:xm="http://schemas.microsoft.com/office/excel/2006/main">
          <x14:cfRule type="dataBar" id="{A4D67B15-F6EA-4D6D-A94F-99B628F313F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J4:J16</xm:sqref>
        </x14:conditionalFormatting>
        <x14:conditionalFormatting xmlns:xm="http://schemas.microsoft.com/office/excel/2006/main">
          <x14:cfRule type="dataBar" id="{2D3D47AE-FBB4-4F6D-8657-7972653051D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L4:L16</xm:sqref>
        </x14:conditionalFormatting>
        <x14:conditionalFormatting xmlns:xm="http://schemas.microsoft.com/office/excel/2006/main">
          <x14:cfRule type="dataBar" id="{5197A1BD-AEA9-4163-9A68-14959D508D5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N4:N16</xm:sqref>
        </x14:conditionalFormatting>
        <x14:conditionalFormatting xmlns:xm="http://schemas.microsoft.com/office/excel/2006/main">
          <x14:cfRule type="dataBar" id="{19A08C00-6CB1-4F47-AFDB-2DD1FA5321C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P4:P16</xm:sqref>
        </x14:conditionalFormatting>
        <x14:conditionalFormatting xmlns:xm="http://schemas.microsoft.com/office/excel/2006/main">
          <x14:cfRule type="dataBar" id="{D4AD1F50-2762-4220-A050-E67DD882F42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F4:F16</xm:sqref>
        </x14:conditionalFormatting>
        <x14:conditionalFormatting xmlns:xm="http://schemas.microsoft.com/office/excel/2006/main">
          <x14:cfRule type="dataBar" id="{D22D90C4-E4BB-4C30-B31C-5F692C38D2D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E18</xm:sqref>
        </x14:conditionalFormatting>
        <x14:conditionalFormatting xmlns:xm="http://schemas.microsoft.com/office/excel/2006/main">
          <x14:cfRule type="dataBar" id="{D716BC94-C941-4EB3-85E6-3FA3FDA13E2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E17E30D0-CCAC-407A-9134-73F193E992B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C4:C16</xm:sqref>
        </x14:conditionalFormatting>
        <x14:conditionalFormatting xmlns:xm="http://schemas.microsoft.com/office/excel/2006/main">
          <x14:cfRule type="dataBar" id="{C35CFE31-6130-4480-98C6-D4639443E64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3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C16" activeCellId="0" sqref="C16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8" min="5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s="16" customFormat="true" ht="45" hidden="false" customHeight="tru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s="31" customFormat="true" ht="15" hidden="false" customHeight="false" outlineLevel="0" collapsed="false">
      <c r="A4" s="32" t="s">
        <v>64</v>
      </c>
      <c r="B4" s="32" t="s">
        <v>64</v>
      </c>
      <c r="C4" s="72" t="n">
        <v>5799</v>
      </c>
      <c r="D4" s="73" t="n">
        <v>4837</v>
      </c>
      <c r="E4" s="72" t="n">
        <v>5663</v>
      </c>
      <c r="F4" s="61" t="n">
        <v>6820</v>
      </c>
      <c r="G4" s="74" t="n">
        <f aca="false">(C4/E4)-1</f>
        <v>0.0240155394667139</v>
      </c>
      <c r="H4" s="62" t="n">
        <f aca="false">(D4/F4)-1</f>
        <v>-0.290762463343109</v>
      </c>
      <c r="I4" s="63" t="n">
        <v>4.59</v>
      </c>
      <c r="J4" s="63" t="n">
        <v>51.6</v>
      </c>
      <c r="K4" s="64" t="n">
        <v>2.44</v>
      </c>
      <c r="L4" s="64" t="n">
        <v>64.76</v>
      </c>
      <c r="M4" s="65" t="n">
        <v>0.79</v>
      </c>
      <c r="N4" s="65" t="n">
        <v>38.17</v>
      </c>
      <c r="O4" s="66"/>
      <c r="P4" s="67"/>
      <c r="Q4" s="68"/>
      <c r="R4" s="69"/>
      <c r="S4" s="70"/>
      <c r="T4" s="71"/>
    </row>
    <row r="5" customFormat="false" ht="15" hidden="false" customHeight="true" outlineLevel="0" collapsed="false">
      <c r="A5" s="17" t="s">
        <v>64</v>
      </c>
      <c r="B5" s="17" t="s">
        <v>70</v>
      </c>
      <c r="C5" s="59" t="n">
        <v>3331</v>
      </c>
      <c r="D5" s="60" t="n">
        <v>895</v>
      </c>
      <c r="E5" s="59" t="n">
        <v>3311</v>
      </c>
      <c r="F5" s="61" t="n">
        <v>1229</v>
      </c>
      <c r="G5" s="62" t="n">
        <f aca="false">(C5/E5)-1</f>
        <v>0.00604047115675033</v>
      </c>
      <c r="H5" s="62" t="n">
        <f aca="false">(D5/F5)-1</f>
        <v>-0.271765663140765</v>
      </c>
      <c r="I5" s="63" t="n">
        <v>5.95</v>
      </c>
      <c r="J5" s="63" t="n">
        <v>66.87</v>
      </c>
      <c r="K5" s="64" t="n">
        <v>5</v>
      </c>
      <c r="L5" s="64" t="n">
        <v>132.57</v>
      </c>
      <c r="M5" s="65" t="n">
        <v>2.19</v>
      </c>
      <c r="N5" s="65" t="n">
        <v>105.84</v>
      </c>
      <c r="O5" s="66" t="n">
        <v>9730</v>
      </c>
      <c r="P5" s="67" t="n">
        <v>37.96</v>
      </c>
      <c r="Q5" s="68" t="n">
        <v>47840</v>
      </c>
      <c r="R5" s="69" t="n">
        <v>180.3</v>
      </c>
      <c r="S5" s="70" t="n">
        <f aca="false">O5-Q5</f>
        <v>-38110</v>
      </c>
      <c r="T5" s="71" t="n">
        <f aca="false">P5-R5</f>
        <v>-142.34</v>
      </c>
    </row>
    <row r="6" customFormat="false" ht="15" hidden="false" customHeight="false" outlineLevel="0" collapsed="false">
      <c r="A6" s="17" t="s">
        <v>64</v>
      </c>
      <c r="B6" s="17" t="s">
        <v>117</v>
      </c>
      <c r="C6" s="59" t="n">
        <v>3111</v>
      </c>
      <c r="D6" s="60" t="n">
        <v>646</v>
      </c>
      <c r="E6" s="59" t="n">
        <v>3085</v>
      </c>
      <c r="F6" s="61" t="n">
        <v>938</v>
      </c>
      <c r="G6" s="62" t="n">
        <f aca="false">(C6/E6)-1</f>
        <v>0.00842787682333879</v>
      </c>
      <c r="H6" s="62" t="n">
        <f aca="false">(D6/F6)-1</f>
        <v>-0.311300639658849</v>
      </c>
      <c r="I6" s="63" t="n">
        <v>8.88</v>
      </c>
      <c r="J6" s="63" t="n">
        <v>99.77</v>
      </c>
      <c r="K6" s="64" t="n">
        <v>6.75</v>
      </c>
      <c r="L6" s="64" t="n">
        <v>178.82</v>
      </c>
      <c r="M6" s="65" t="n">
        <v>3.34</v>
      </c>
      <c r="N6" s="65" t="n">
        <v>161.18</v>
      </c>
      <c r="O6" s="66" t="n">
        <v>5050</v>
      </c>
      <c r="P6" s="67" t="n">
        <v>25.16</v>
      </c>
      <c r="Q6" s="68" t="n">
        <v>25070</v>
      </c>
      <c r="R6" s="69" t="n">
        <v>120.5</v>
      </c>
      <c r="S6" s="70" t="n">
        <f aca="false">O6-Q6</f>
        <v>-20020</v>
      </c>
      <c r="T6" s="71" t="n">
        <f aca="false">P6-R6</f>
        <v>-95.34</v>
      </c>
    </row>
    <row r="7" customFormat="false" ht="15" hidden="false" customHeight="false" outlineLevel="0" collapsed="false">
      <c r="A7" s="17" t="s">
        <v>64</v>
      </c>
      <c r="B7" s="17" t="s">
        <v>66</v>
      </c>
      <c r="C7" s="59" t="n">
        <v>3184</v>
      </c>
      <c r="D7" s="60" t="n">
        <v>626</v>
      </c>
      <c r="E7" s="59" t="n">
        <v>3093</v>
      </c>
      <c r="F7" s="61" t="n">
        <v>856</v>
      </c>
      <c r="G7" s="62" t="n">
        <f aca="false">(C7/E7)-1</f>
        <v>0.0294212738441642</v>
      </c>
      <c r="H7" s="62" t="n">
        <f aca="false">(D7/F7)-1</f>
        <v>-0.268691588785047</v>
      </c>
      <c r="I7" s="63" t="n">
        <v>10.23</v>
      </c>
      <c r="J7" s="63" t="n">
        <v>114.85</v>
      </c>
      <c r="K7" s="64" t="n">
        <v>6.22</v>
      </c>
      <c r="L7" s="64" t="n">
        <v>164.76</v>
      </c>
      <c r="M7" s="65" t="n">
        <v>2.81</v>
      </c>
      <c r="N7" s="65" t="n">
        <v>135.72</v>
      </c>
      <c r="O7" s="66" t="n">
        <v>1790</v>
      </c>
      <c r="P7" s="67" t="n">
        <v>9.22</v>
      </c>
      <c r="Q7" s="68" t="n">
        <v>11430</v>
      </c>
      <c r="R7" s="69" t="n">
        <v>59.61</v>
      </c>
      <c r="S7" s="70" t="n">
        <f aca="false">O7-Q7</f>
        <v>-9640</v>
      </c>
      <c r="T7" s="71" t="n">
        <f aca="false">P7-R7</f>
        <v>-50.39</v>
      </c>
    </row>
    <row r="8" customFormat="false" ht="15" hidden="false" customHeight="false" outlineLevel="0" collapsed="false">
      <c r="A8" s="17" t="s">
        <v>64</v>
      </c>
      <c r="B8" s="17" t="s">
        <v>118</v>
      </c>
      <c r="C8" s="59" t="n">
        <v>3558</v>
      </c>
      <c r="D8" s="60" t="n">
        <v>1439</v>
      </c>
      <c r="E8" s="59" t="n">
        <v>3494</v>
      </c>
      <c r="F8" s="61" t="n">
        <v>1720</v>
      </c>
      <c r="G8" s="62" t="n">
        <f aca="false">(C8/E8)-1</f>
        <v>0.0183171150543788</v>
      </c>
      <c r="H8" s="62" t="n">
        <f aca="false">(D8/F8)-1</f>
        <v>-0.163372093023256</v>
      </c>
      <c r="I8" s="63" t="n">
        <v>5.37</v>
      </c>
      <c r="J8" s="63" t="n">
        <v>60.34</v>
      </c>
      <c r="K8" s="64" t="n">
        <v>2.6</v>
      </c>
      <c r="L8" s="64" t="n">
        <v>68.82</v>
      </c>
      <c r="M8" s="65" t="n">
        <v>1.95</v>
      </c>
      <c r="N8" s="65" t="n">
        <v>93.98</v>
      </c>
      <c r="O8" s="66" t="n">
        <v>14790</v>
      </c>
      <c r="P8" s="67" t="n">
        <v>45.47</v>
      </c>
      <c r="Q8" s="68" t="n">
        <v>54580</v>
      </c>
      <c r="R8" s="69" t="n">
        <v>167.4</v>
      </c>
      <c r="S8" s="70" t="n">
        <f aca="false">O8-Q8</f>
        <v>-39790</v>
      </c>
      <c r="T8" s="71" t="n">
        <f aca="false">P8-R8</f>
        <v>-121.93</v>
      </c>
    </row>
    <row r="9" customFormat="false" ht="15" hidden="false" customHeight="false" outlineLevel="0" collapsed="false">
      <c r="A9" s="17" t="s">
        <v>64</v>
      </c>
      <c r="B9" s="17" t="s">
        <v>119</v>
      </c>
      <c r="C9" s="59" t="n">
        <v>3303</v>
      </c>
      <c r="D9" s="60" t="n">
        <v>993</v>
      </c>
      <c r="E9" s="59" t="n">
        <v>3179</v>
      </c>
      <c r="F9" s="61" t="n">
        <v>1371</v>
      </c>
      <c r="G9" s="62" t="n">
        <f aca="false">(C9/E9)-1</f>
        <v>0.0390059767222397</v>
      </c>
      <c r="H9" s="62" t="n">
        <f aca="false">(D9/F9)-1</f>
        <v>-0.275711159737418</v>
      </c>
      <c r="I9" s="63" t="n">
        <v>5.92</v>
      </c>
      <c r="J9" s="63" t="n">
        <v>66.5</v>
      </c>
      <c r="K9" s="64" t="n">
        <v>3.83</v>
      </c>
      <c r="L9" s="64" t="n">
        <v>101.48</v>
      </c>
      <c r="M9" s="65" t="n">
        <v>2.79</v>
      </c>
      <c r="N9" s="65" t="n">
        <v>134.51</v>
      </c>
      <c r="O9" s="66" t="n">
        <v>167.4</v>
      </c>
      <c r="P9" s="67" t="n">
        <v>51.72</v>
      </c>
      <c r="Q9" s="68" t="n">
        <v>36030</v>
      </c>
      <c r="R9" s="69" t="n">
        <v>124</v>
      </c>
      <c r="S9" s="70" t="n">
        <f aca="false">O9-Q9</f>
        <v>-35862.6</v>
      </c>
      <c r="T9" s="71" t="n">
        <f aca="false">P9-R9</f>
        <v>-72.28</v>
      </c>
    </row>
    <row r="10" customFormat="false" ht="15" hidden="false" customHeight="false" outlineLevel="0" collapsed="false">
      <c r="A10" s="17" t="s">
        <v>64</v>
      </c>
      <c r="B10" s="17" t="s">
        <v>71</v>
      </c>
      <c r="C10" s="59" t="n">
        <v>2659</v>
      </c>
      <c r="D10" s="60" t="n">
        <v>749</v>
      </c>
      <c r="E10" s="59" t="n">
        <v>2693</v>
      </c>
      <c r="F10" s="61" t="n">
        <v>1001</v>
      </c>
      <c r="G10" s="62" t="n">
        <f aca="false">(C10/E10)-1</f>
        <v>-0.0126253249164501</v>
      </c>
      <c r="H10" s="62" t="n">
        <f aca="false">(D10/F10)-1</f>
        <v>-0.251748251748252</v>
      </c>
      <c r="I10" s="63" t="n">
        <v>9.1</v>
      </c>
      <c r="J10" s="63" t="n">
        <v>102.18</v>
      </c>
      <c r="K10" s="64" t="n">
        <v>4.32</v>
      </c>
      <c r="L10" s="64" t="n">
        <v>114.34</v>
      </c>
      <c r="M10" s="65" t="n">
        <v>2.64</v>
      </c>
      <c r="N10" s="65" t="n">
        <v>127.36</v>
      </c>
      <c r="O10" s="66" t="n">
        <v>2520</v>
      </c>
      <c r="P10" s="67" t="n">
        <v>11.68</v>
      </c>
      <c r="Q10" s="68" t="n">
        <v>23000</v>
      </c>
      <c r="R10" s="69" t="n">
        <v>106.5</v>
      </c>
      <c r="S10" s="70" t="n">
        <f aca="false">O10-Q10</f>
        <v>-20480</v>
      </c>
      <c r="T10" s="71" t="n">
        <f aca="false">P10-R10</f>
        <v>-94.82</v>
      </c>
    </row>
    <row r="11" customFormat="false" ht="15" hidden="false" customHeight="false" outlineLevel="0" collapsed="false">
      <c r="A11" s="17" t="s">
        <v>64</v>
      </c>
      <c r="B11" s="17" t="s">
        <v>120</v>
      </c>
      <c r="C11" s="59" t="n">
        <v>3655</v>
      </c>
      <c r="D11" s="60" t="n">
        <v>894</v>
      </c>
      <c r="E11" s="59" t="n">
        <v>3585</v>
      </c>
      <c r="F11" s="61" t="n">
        <v>1267</v>
      </c>
      <c r="G11" s="62" t="n">
        <f aca="false">(C11/E11)-1</f>
        <v>0.0195258019525801</v>
      </c>
      <c r="H11" s="62" t="n">
        <f aca="false">(D11/F11)-1</f>
        <v>-0.294396211523283</v>
      </c>
      <c r="I11" s="63" t="n">
        <v>5.23</v>
      </c>
      <c r="J11" s="63" t="n">
        <v>58.71</v>
      </c>
      <c r="K11" s="64" t="n">
        <v>4.99</v>
      </c>
      <c r="L11" s="64" t="n">
        <v>132.3</v>
      </c>
      <c r="M11" s="65" t="n">
        <v>2.12</v>
      </c>
      <c r="N11" s="65" t="n">
        <v>102.26</v>
      </c>
      <c r="O11" s="66" t="n">
        <v>20540</v>
      </c>
      <c r="P11" s="67" t="n">
        <v>83.8</v>
      </c>
      <c r="Q11" s="68" t="n">
        <v>41990</v>
      </c>
      <c r="R11" s="69" t="n">
        <v>168.1</v>
      </c>
      <c r="S11" s="70" t="n">
        <f aca="false">O11-Q11</f>
        <v>-21450</v>
      </c>
      <c r="T11" s="71" t="n">
        <f aca="false">P11-R11</f>
        <v>-84.3</v>
      </c>
    </row>
    <row r="13" s="89" customFormat="true" ht="15" hidden="false" customHeight="false" outlineLevel="0" collapsed="false">
      <c r="A13" s="82" t="s">
        <v>64</v>
      </c>
      <c r="B13" s="83" t="s">
        <v>109</v>
      </c>
      <c r="C13" s="84" t="n">
        <f aca="false" t="array" ref="C13:C13">SUMPRODUCT(($B$4:$B$11&lt;&gt;"Hamburg")*(C4:C11)*(D4:D11)) / SUMPRODUCT(($B$4:$B$11&lt;&gt;"Hamburg")*(D4:D11))</f>
        <v>3307.13505286767</v>
      </c>
      <c r="D13" s="85" t="n">
        <f aca="false">SUMIF($B$4:$B$11,"&lt;&gt;Hamburg",D4:D11)</f>
        <v>6242</v>
      </c>
      <c r="E13" s="84" t="n">
        <f aca="false" t="array" ref="E13:E13">SUMPRODUCT(($B$4:$B$11&lt;&gt;"Hamburg")*(E4:E11)*(F4:F11)) / SUMPRODUCT(($B$4:$B$11&lt;&gt;"Hamburg")*(F4:F11))</f>
        <v>3247.0214745884</v>
      </c>
      <c r="F13" s="85" t="n">
        <f aca="false">SUMIF($B$4:$B$11,"&lt;&gt;Hamburg",F4:F11)</f>
        <v>8382</v>
      </c>
      <c r="G13" s="86" t="n">
        <f aca="false">(C13/E13)-1</f>
        <v>0.018513452636431</v>
      </c>
      <c r="H13" s="86" t="n">
        <f aca="false">(D13/F13)-1</f>
        <v>-0.255308995466476</v>
      </c>
      <c r="I13" s="83"/>
      <c r="J13" s="83"/>
      <c r="K13" s="83"/>
      <c r="L13" s="83"/>
      <c r="M13" s="83"/>
      <c r="N13" s="83"/>
      <c r="O13" s="87" t="n">
        <f aca="false">SUM(O4:O11)</f>
        <v>54587.4</v>
      </c>
      <c r="P13" s="87"/>
      <c r="Q13" s="87" t="n">
        <f aca="false">SUM(Q4:Q11)</f>
        <v>239940</v>
      </c>
      <c r="R13" s="83"/>
      <c r="S13" s="83"/>
      <c r="T13" s="88"/>
    </row>
    <row r="15" customFormat="false" ht="15" hidden="false" customHeight="false" outlineLevel="0" collapsed="false">
      <c r="A15" s="57"/>
    </row>
    <row r="16" customFormat="false" ht="15" hidden="false" customHeight="false" outlineLevel="0" collapsed="false">
      <c r="A16" s="91"/>
      <c r="C16" s="51" t="s">
        <v>99</v>
      </c>
    </row>
    <row r="17" customFormat="false" ht="15" hidden="false" customHeight="false" outlineLevel="0" collapsed="false">
      <c r="A17" s="58"/>
      <c r="C17" s="52" t="s">
        <v>100</v>
      </c>
    </row>
    <row r="18" customFormat="false" ht="15" hidden="false" customHeight="false" outlineLevel="0" collapsed="false">
      <c r="A18" s="57"/>
      <c r="C18" s="53"/>
    </row>
    <row r="19" customFormat="false" ht="15" hidden="false" customHeight="false" outlineLevel="0" collapsed="false">
      <c r="A19" s="91"/>
      <c r="C19" s="53" t="s">
        <v>101</v>
      </c>
    </row>
    <row r="20" customFormat="false" ht="15" hidden="false" customHeight="false" outlineLevel="0" collapsed="false">
      <c r="A20" s="92"/>
      <c r="C20" s="53" t="s">
        <v>102</v>
      </c>
    </row>
    <row r="21" customFormat="false" ht="15" hidden="false" customHeight="false" outlineLevel="0" collapsed="false">
      <c r="A21" s="92"/>
      <c r="C21" s="53" t="s">
        <v>103</v>
      </c>
    </row>
    <row r="22" customFormat="false" ht="15" hidden="false" customHeight="false" outlineLevel="0" collapsed="false">
      <c r="A22" s="92"/>
      <c r="C22" s="53"/>
    </row>
    <row r="23" customFormat="false" ht="15" hidden="false" customHeight="false" outlineLevel="0" collapsed="false">
      <c r="A23" s="92"/>
      <c r="C23" s="53" t="s">
        <v>104</v>
      </c>
    </row>
    <row r="24" customFormat="false" ht="15" hidden="false" customHeight="false" outlineLevel="0" collapsed="false">
      <c r="A24" s="57"/>
      <c r="C24" s="53" t="s">
        <v>105</v>
      </c>
    </row>
    <row r="25" customFormat="false" ht="15" hidden="false" customHeight="false" outlineLevel="0" collapsed="false">
      <c r="A25" s="57"/>
      <c r="B25" s="57"/>
      <c r="C25" s="53" t="s">
        <v>106</v>
      </c>
      <c r="D25" s="57"/>
      <c r="E25" s="57"/>
      <c r="F25" s="57"/>
      <c r="G25" s="57"/>
      <c r="H25" s="57"/>
      <c r="I25" s="57"/>
      <c r="J25" s="57"/>
    </row>
    <row r="26" customFormat="false" ht="15" hidden="false" customHeight="false" outlineLevel="0" collapsed="false">
      <c r="A26" s="57"/>
      <c r="C26" s="53" t="s">
        <v>107</v>
      </c>
    </row>
    <row r="27" customFormat="false" ht="15" hidden="false" customHeight="false" outlineLevel="0" collapsed="false">
      <c r="A27" s="57"/>
    </row>
    <row r="28" customFormat="false" ht="15" hidden="false" customHeight="false" outlineLevel="0" collapsed="false">
      <c r="A28" s="57"/>
    </row>
    <row r="29" customFormat="false" ht="15" hidden="false" customHeight="false" outlineLevel="0" collapsed="false">
      <c r="A29" s="57"/>
    </row>
    <row r="30" customFormat="false" ht="15" hidden="false" customHeight="false" outlineLevel="0" collapsed="false">
      <c r="A30" s="57"/>
    </row>
    <row r="31" customFormat="false" ht="15" hidden="false" customHeight="false" outlineLevel="0" collapsed="false">
      <c r="A31" s="57"/>
      <c r="B31" s="57"/>
      <c r="C31" s="58"/>
      <c r="D31" s="58"/>
    </row>
    <row r="32" customFormat="false" ht="15" hidden="false" customHeight="false" outlineLevel="0" collapsed="false">
      <c r="A32" s="57"/>
    </row>
    <row r="33" customFormat="false" ht="15" hidden="false" customHeight="false" outlineLevel="0" collapsed="false">
      <c r="A33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H4:H11">
    <cfRule type="colorScale" priority="2">
      <colorScale>
        <cfvo type="min" val="0"/>
        <cfvo type="num" val="0"/>
        <cfvo type="max" val="0"/>
        <color rgb="FFF8696B"/>
        <color rgb="FFFCFCFF"/>
        <color rgb="FF5A8AC6"/>
      </colorScale>
    </cfRule>
    <cfRule type="colorScale" priority="3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R4:R11">
    <cfRule type="dataBar" priority="4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{80D93947-7556-4330-8212-9A65C5F32BB5}</x14:id>
        </ext>
      </extLst>
    </cfRule>
  </conditionalFormatting>
  <conditionalFormatting sqref="J4:J11">
    <cfRule type="dataBar" priority="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{4AA143F4-107C-4B7D-8044-4294628B6F80}</x14:id>
        </ext>
      </extLst>
    </cfRule>
  </conditionalFormatting>
  <conditionalFormatting sqref="L4:L11">
    <cfRule type="dataBar" priority="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{37743B35-FC9A-496D-AB1E-75E1A1E0DDDD}</x14:id>
        </ext>
      </extLst>
    </cfRule>
  </conditionalFormatting>
  <conditionalFormatting sqref="N4:N11">
    <cfRule type="dataBar" priority="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{95667F84-1491-42DF-92ED-8AFF62FEAF3C}</x14:id>
        </ext>
      </extLst>
    </cfRule>
  </conditionalFormatting>
  <conditionalFormatting sqref="P4:P11">
    <cfRule type="dataBar" priority="8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{5F873DE6-61B3-4E81-B4E9-1C2A3A733839}</x14:id>
        </ext>
      </extLst>
    </cfRule>
  </conditionalFormatting>
  <conditionalFormatting sqref="F4:F11">
    <cfRule type="dataBar" priority="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{50EDC8FA-345A-432F-80D7-5231B859AD87}</x14:id>
        </ext>
      </extLst>
    </cfRule>
  </conditionalFormatting>
  <conditionalFormatting sqref="E13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{6F56A257-C374-4E65-B276-D1ABA544E11C}</x14:id>
        </ext>
      </extLst>
    </cfRule>
  </conditionalFormatting>
  <conditionalFormatting sqref="C13">
    <cfRule type="dataBar" priority="1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{D160D2CA-208E-4720-9360-5BA2776FA0EE}</x14:id>
        </ext>
      </extLst>
    </cfRule>
  </conditionalFormatting>
  <conditionalFormatting sqref="C6:D11 C4:D4">
    <cfRule type="dataBar" priority="1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{6EE4C982-E611-46D4-A9B3-839C5B406A6B}</x14:id>
        </ext>
      </extLst>
    </cfRule>
  </conditionalFormatting>
  <conditionalFormatting sqref="C5:D5">
    <cfRule type="dataBar" priority="1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{8A29A33F-AD4C-4377-BABD-00338720A44E}</x14:id>
        </ext>
      </extLst>
    </cfRule>
  </conditionalFormatting>
  <conditionalFormatting sqref="G4:G11">
    <cfRule type="colorScale" priority="14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5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7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5">
    <cfRule type="dataBar" priority="1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{BD90A0D4-BAB4-4DC4-8847-7926DC2F69C8}</x14:id>
        </ext>
      </extLst>
    </cfRule>
  </conditionalFormatting>
  <conditionalFormatting sqref="E6:E11 E4">
    <cfRule type="dataBar" priority="1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{84AB8619-E9DD-498B-A694-EDF9106BDE34}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D93947-7556-4330-8212-9A65C5F32BB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R4:R11</xm:sqref>
        </x14:conditionalFormatting>
        <x14:conditionalFormatting xmlns:xm="http://schemas.microsoft.com/office/excel/2006/main">
          <x14:cfRule type="dataBar" id="{4AA143F4-107C-4B7D-8044-4294628B6F8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J4:J11</xm:sqref>
        </x14:conditionalFormatting>
        <x14:conditionalFormatting xmlns:xm="http://schemas.microsoft.com/office/excel/2006/main">
          <x14:cfRule type="dataBar" id="{37743B35-FC9A-496D-AB1E-75E1A1E0DDD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L4:L11</xm:sqref>
        </x14:conditionalFormatting>
        <x14:conditionalFormatting xmlns:xm="http://schemas.microsoft.com/office/excel/2006/main">
          <x14:cfRule type="dataBar" id="{95667F84-1491-42DF-92ED-8AFF62FEAF3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N4:N11</xm:sqref>
        </x14:conditionalFormatting>
        <x14:conditionalFormatting xmlns:xm="http://schemas.microsoft.com/office/excel/2006/main">
          <x14:cfRule type="dataBar" id="{5F873DE6-61B3-4E81-B4E9-1C2A3A73383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P4:P11</xm:sqref>
        </x14:conditionalFormatting>
        <x14:conditionalFormatting xmlns:xm="http://schemas.microsoft.com/office/excel/2006/main">
          <x14:cfRule type="dataBar" id="{50EDC8FA-345A-432F-80D7-5231B859AD8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F4:F11</xm:sqref>
        </x14:conditionalFormatting>
        <x14:conditionalFormatting xmlns:xm="http://schemas.microsoft.com/office/excel/2006/main">
          <x14:cfRule type="dataBar" id="{6F56A257-C374-4E65-B276-D1ABA544E11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D160D2CA-208E-4720-9360-5BA2776FA0E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6EE4C982-E611-46D4-A9B3-839C5B406A6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C6:D11 C4:D4</xm:sqref>
        </x14:conditionalFormatting>
        <x14:conditionalFormatting xmlns:xm="http://schemas.microsoft.com/office/excel/2006/main">
          <x14:cfRule type="dataBar" id="{8A29A33F-AD4C-4377-BABD-00338720A44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C5:D5</xm:sqref>
        </x14:conditionalFormatting>
        <x14:conditionalFormatting xmlns:xm="http://schemas.microsoft.com/office/excel/2006/main">
          <x14:cfRule type="dataBar" id="{BD90A0D4-BAB4-4DC4-8847-7926DC2F69C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E5</xm:sqref>
        </x14:conditionalFormatting>
        <x14:conditionalFormatting xmlns:xm="http://schemas.microsoft.com/office/excel/2006/main">
          <x14:cfRule type="dataBar" id="{84AB8619-E9DD-498B-A694-EDF9106BDE3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E6:E11 E4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0" activeCellId="0" sqref="C20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8" min="5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="16" customFormat="tru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customFormat="false" ht="48.85" hidden="false" customHeight="fals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customFormat="false" ht="15" hidden="false" customHeight="false" outlineLevel="0" collapsed="false">
      <c r="A4" s="17" t="s">
        <v>35</v>
      </c>
      <c r="B4" s="17" t="s">
        <v>73</v>
      </c>
      <c r="C4" s="59" t="n">
        <v>3860</v>
      </c>
      <c r="D4" s="60" t="n">
        <v>948</v>
      </c>
      <c r="E4" s="59" t="n">
        <v>3707</v>
      </c>
      <c r="F4" s="61" t="n">
        <v>1205</v>
      </c>
      <c r="G4" s="62" t="n">
        <f aca="false">(C4/E4)-1</f>
        <v>0.0412732667925546</v>
      </c>
      <c r="H4" s="62" t="n">
        <f aca="false">(D4/F4)-1</f>
        <v>-0.213278008298755</v>
      </c>
      <c r="I4" s="63" t="n">
        <v>2.36</v>
      </c>
      <c r="J4" s="63" t="n">
        <v>26.46</v>
      </c>
      <c r="K4" s="64" t="n">
        <v>2.4</v>
      </c>
      <c r="L4" s="64" t="n">
        <v>63.51</v>
      </c>
      <c r="M4" s="65" t="n">
        <v>0.72</v>
      </c>
      <c r="N4" s="65" t="n">
        <v>34.99</v>
      </c>
      <c r="O4" s="66" t="n">
        <v>13700</v>
      </c>
      <c r="P4" s="67" t="n">
        <v>39.71</v>
      </c>
      <c r="Q4" s="68" t="n">
        <v>12740</v>
      </c>
      <c r="R4" s="69" t="n">
        <v>37.46</v>
      </c>
      <c r="S4" s="70" t="n">
        <f aca="false">O4-Q4</f>
        <v>960</v>
      </c>
      <c r="T4" s="71" t="n">
        <f aca="false">P4-R4</f>
        <v>2.25</v>
      </c>
    </row>
    <row r="5" s="31" customFormat="true" ht="15" hidden="false" customHeight="false" outlineLevel="0" collapsed="false">
      <c r="A5" s="17" t="s">
        <v>35</v>
      </c>
      <c r="B5" s="17" t="s">
        <v>32</v>
      </c>
      <c r="C5" s="59" t="n">
        <v>4818</v>
      </c>
      <c r="D5" s="60" t="n">
        <v>2537</v>
      </c>
      <c r="E5" s="59" t="n">
        <v>4738</v>
      </c>
      <c r="F5" s="61" t="n">
        <v>3175</v>
      </c>
      <c r="G5" s="62" t="n">
        <f aca="false">(C5/E5)-1</f>
        <v>0.0168847615027439</v>
      </c>
      <c r="H5" s="62" t="n">
        <f aca="false">(D5/F5)-1</f>
        <v>-0.200944881889764</v>
      </c>
      <c r="I5" s="63" t="n">
        <v>3.3</v>
      </c>
      <c r="J5" s="63" t="n">
        <v>37.06</v>
      </c>
      <c r="K5" s="64" t="n">
        <v>1.93</v>
      </c>
      <c r="L5" s="64" t="n">
        <v>51.14</v>
      </c>
      <c r="M5" s="65" t="n">
        <v>0.67</v>
      </c>
      <c r="N5" s="65" t="n">
        <v>32.16</v>
      </c>
      <c r="O5" s="66" t="n">
        <v>13710</v>
      </c>
      <c r="P5" s="67" t="n">
        <v>21.72</v>
      </c>
      <c r="Q5" s="68" t="n">
        <v>9150</v>
      </c>
      <c r="R5" s="69" t="n">
        <v>14.05</v>
      </c>
      <c r="S5" s="70" t="n">
        <f aca="false">O5-Q5</f>
        <v>4560</v>
      </c>
      <c r="T5" s="71" t="n">
        <f aca="false">P5-R5</f>
        <v>7.67</v>
      </c>
    </row>
    <row r="6" customFormat="false" ht="15" hidden="false" customHeight="false" outlineLevel="0" collapsed="false">
      <c r="A6" s="32" t="s">
        <v>35</v>
      </c>
      <c r="B6" s="32" t="s">
        <v>35</v>
      </c>
      <c r="C6" s="72" t="n">
        <v>4755</v>
      </c>
      <c r="D6" s="73" t="n">
        <v>3244</v>
      </c>
      <c r="E6" s="72" t="n">
        <v>4395</v>
      </c>
      <c r="F6" s="61" t="n">
        <v>4450</v>
      </c>
      <c r="G6" s="74" t="n">
        <f aca="false">(C6/E6)-1</f>
        <v>0.0819112627986349</v>
      </c>
      <c r="H6" s="62" t="n">
        <f aca="false">(D6/F6)-1</f>
        <v>-0.271011235955056</v>
      </c>
      <c r="I6" s="63" t="n">
        <v>2.59</v>
      </c>
      <c r="J6" s="63" t="n">
        <v>29.09</v>
      </c>
      <c r="K6" s="64" t="n">
        <v>2.4</v>
      </c>
      <c r="L6" s="64" t="n">
        <v>63.48</v>
      </c>
      <c r="M6" s="65" t="n">
        <v>0.74</v>
      </c>
      <c r="N6" s="65" t="n">
        <v>35.48</v>
      </c>
      <c r="O6" s="66"/>
      <c r="P6" s="67"/>
      <c r="Q6" s="68"/>
      <c r="R6" s="69"/>
      <c r="S6" s="70"/>
      <c r="T6" s="71"/>
    </row>
    <row r="7" customFormat="false" ht="15" hidden="false" customHeight="false" outlineLevel="0" collapsed="false">
      <c r="A7" s="17" t="s">
        <v>35</v>
      </c>
      <c r="B7" s="17" t="s">
        <v>45</v>
      </c>
      <c r="C7" s="59" t="n">
        <v>3217</v>
      </c>
      <c r="D7" s="60" t="n">
        <v>415</v>
      </c>
      <c r="E7" s="59" t="n">
        <v>3175</v>
      </c>
      <c r="F7" s="61" t="n">
        <v>592</v>
      </c>
      <c r="G7" s="62" t="n">
        <f aca="false">(C7/E7)-1</f>
        <v>0.0132283464566929</v>
      </c>
      <c r="H7" s="62" t="n">
        <f aca="false">(D7/F7)-1</f>
        <v>-0.298986486486487</v>
      </c>
      <c r="I7" s="63" t="n">
        <v>3.37</v>
      </c>
      <c r="J7" s="63" t="n">
        <v>37.84</v>
      </c>
      <c r="K7" s="64" t="n">
        <v>2.84</v>
      </c>
      <c r="L7" s="64" t="n">
        <v>75.35</v>
      </c>
      <c r="M7" s="65" t="n">
        <v>0.91</v>
      </c>
      <c r="N7" s="65" t="n">
        <v>43.75</v>
      </c>
      <c r="O7" s="66" t="n">
        <v>8760</v>
      </c>
      <c r="P7" s="67" t="n">
        <v>53.14</v>
      </c>
      <c r="Q7" s="68" t="n">
        <v>14630</v>
      </c>
      <c r="R7" s="69" t="n">
        <v>85.44</v>
      </c>
      <c r="S7" s="70" t="n">
        <f aca="false">O7-Q7</f>
        <v>-5870</v>
      </c>
      <c r="T7" s="71" t="n">
        <f aca="false">P7-R7</f>
        <v>-32.3</v>
      </c>
    </row>
    <row r="8" customFormat="false" ht="15" hidden="false" customHeight="false" outlineLevel="0" collapsed="false">
      <c r="A8" s="17" t="s">
        <v>35</v>
      </c>
      <c r="B8" s="17" t="s">
        <v>110</v>
      </c>
      <c r="C8" s="59" t="n">
        <v>3199</v>
      </c>
      <c r="D8" s="60" t="n">
        <v>1701</v>
      </c>
      <c r="E8" s="59" t="n">
        <v>3188</v>
      </c>
      <c r="F8" s="61" t="n">
        <v>2246</v>
      </c>
      <c r="G8" s="62" t="n">
        <f aca="false">(C8/E8)-1</f>
        <v>0.00345043914680043</v>
      </c>
      <c r="H8" s="62" t="n">
        <f aca="false">(D8/F8)-1</f>
        <v>-0.242653606411398</v>
      </c>
      <c r="I8" s="63" t="n">
        <v>2.79</v>
      </c>
      <c r="J8" s="63" t="n">
        <v>31.31</v>
      </c>
      <c r="K8" s="64" t="n">
        <v>3.21</v>
      </c>
      <c r="L8" s="64" t="n">
        <v>84.96</v>
      </c>
      <c r="M8" s="65" t="n">
        <v>1.01</v>
      </c>
      <c r="N8" s="65" t="n">
        <v>48.82</v>
      </c>
      <c r="O8" s="66" t="n">
        <v>4730</v>
      </c>
      <c r="P8" s="67" t="n">
        <v>9.66</v>
      </c>
      <c r="Q8" s="68" t="n">
        <v>7310</v>
      </c>
      <c r="R8" s="69" t="n">
        <v>14.66</v>
      </c>
      <c r="S8" s="70" t="n">
        <f aca="false">O8-Q8</f>
        <v>-2580</v>
      </c>
      <c r="T8" s="71" t="n">
        <f aca="false">P8-R8</f>
        <v>-5</v>
      </c>
    </row>
    <row r="9" customFormat="false" ht="15" hidden="false" customHeight="false" outlineLevel="0" collapsed="false">
      <c r="A9" s="17" t="s">
        <v>35</v>
      </c>
      <c r="B9" s="17" t="s">
        <v>72</v>
      </c>
      <c r="C9" s="59" t="n">
        <v>2262</v>
      </c>
      <c r="D9" s="60" t="n">
        <v>712</v>
      </c>
      <c r="E9" s="59" t="n">
        <v>2162</v>
      </c>
      <c r="F9" s="61" t="n">
        <v>1005</v>
      </c>
      <c r="G9" s="62" t="n">
        <f aca="false">(C9/E9)-1</f>
        <v>0.0462534690101757</v>
      </c>
      <c r="H9" s="62" t="n">
        <f aca="false">(D9/F9)-1</f>
        <v>-0.291542288557214</v>
      </c>
      <c r="I9" s="63" t="n">
        <v>9.36</v>
      </c>
      <c r="J9" s="63" t="n">
        <v>105.15</v>
      </c>
      <c r="K9" s="64" t="n">
        <v>7.8</v>
      </c>
      <c r="L9" s="64" t="n">
        <v>207</v>
      </c>
      <c r="M9" s="65" t="n">
        <v>2.43</v>
      </c>
      <c r="N9" s="65" t="n">
        <v>117.03</v>
      </c>
      <c r="O9" s="66" t="n">
        <v>1810</v>
      </c>
      <c r="P9" s="67" t="n">
        <v>6.78</v>
      </c>
      <c r="Q9" s="68" t="n">
        <v>6390</v>
      </c>
      <c r="R9" s="69" t="n">
        <v>22.53</v>
      </c>
      <c r="S9" s="70" t="n">
        <f aca="false">O9-Q9</f>
        <v>-4580</v>
      </c>
      <c r="T9" s="71" t="n">
        <f aca="false">P9-R9</f>
        <v>-15.75</v>
      </c>
    </row>
    <row r="10" customFormat="false" ht="15" hidden="false" customHeight="false" outlineLevel="0" collapsed="false">
      <c r="A10" s="17" t="s">
        <v>35</v>
      </c>
      <c r="B10" s="17" t="s">
        <v>37</v>
      </c>
      <c r="C10" s="59" t="n">
        <v>2297</v>
      </c>
      <c r="D10" s="60" t="n">
        <v>353</v>
      </c>
      <c r="E10" s="59" t="n">
        <v>2168</v>
      </c>
      <c r="F10" s="61" t="n">
        <v>448</v>
      </c>
      <c r="G10" s="62" t="n">
        <f aca="false">(C10/E10)-1</f>
        <v>0.0595018450184501</v>
      </c>
      <c r="H10" s="62" t="n">
        <f aca="false">(D10/F10)-1</f>
        <v>-0.212053571428571</v>
      </c>
      <c r="I10" s="63" t="n">
        <v>3.65</v>
      </c>
      <c r="J10" s="63" t="n">
        <v>40.95</v>
      </c>
      <c r="K10" s="64" t="n">
        <v>2.1</v>
      </c>
      <c r="L10" s="64" t="n">
        <v>55.78</v>
      </c>
      <c r="M10" s="65" t="n">
        <v>1.06</v>
      </c>
      <c r="N10" s="65" t="n">
        <v>50.94</v>
      </c>
      <c r="O10" s="66" t="n">
        <v>770</v>
      </c>
      <c r="P10" s="67" t="n">
        <v>6.72</v>
      </c>
      <c r="Q10" s="68" t="n">
        <v>1130</v>
      </c>
      <c r="R10" s="69" t="n">
        <v>9.5</v>
      </c>
      <c r="S10" s="70" t="n">
        <f aca="false">O10-Q10</f>
        <v>-360</v>
      </c>
      <c r="T10" s="71" t="n">
        <f aca="false">P10-R10</f>
        <v>-2.78</v>
      </c>
    </row>
    <row r="11" customFormat="false" ht="15" hidden="false" customHeight="false" outlineLevel="0" collapsed="false">
      <c r="A11" s="17" t="s">
        <v>35</v>
      </c>
      <c r="B11" s="17" t="s">
        <v>46</v>
      </c>
      <c r="C11" s="59" t="n">
        <v>3225</v>
      </c>
      <c r="D11" s="60" t="n">
        <v>1635</v>
      </c>
      <c r="E11" s="59" t="n">
        <v>3191</v>
      </c>
      <c r="F11" s="61" t="n">
        <v>2236</v>
      </c>
      <c r="G11" s="62" t="n">
        <f aca="false">(C11/E11)-1</f>
        <v>0.0106549670949545</v>
      </c>
      <c r="H11" s="62" t="n">
        <f aca="false">(D11/F11)-1</f>
        <v>-0.268783542039356</v>
      </c>
      <c r="I11" s="63" t="n">
        <v>3.44</v>
      </c>
      <c r="J11" s="63" t="n">
        <v>38.61</v>
      </c>
      <c r="K11" s="64" t="n">
        <v>3.71</v>
      </c>
      <c r="L11" s="64" t="n">
        <v>98.41</v>
      </c>
      <c r="M11" s="65" t="n">
        <v>1.23</v>
      </c>
      <c r="N11" s="65" t="n">
        <v>59.07</v>
      </c>
      <c r="O11" s="66" t="n">
        <v>20340</v>
      </c>
      <c r="P11" s="67" t="n">
        <v>43.29</v>
      </c>
      <c r="Q11" s="68" t="n">
        <v>65830</v>
      </c>
      <c r="R11" s="69" t="n">
        <v>136.2</v>
      </c>
      <c r="S11" s="70" t="n">
        <f aca="false">O11-Q11</f>
        <v>-45490</v>
      </c>
      <c r="T11" s="71" t="n">
        <f aca="false">P11-R11</f>
        <v>-92.91</v>
      </c>
    </row>
    <row r="12" customFormat="false" ht="15" hidden="false" customHeight="false" outlineLevel="0" collapsed="false">
      <c r="A12" s="17" t="s">
        <v>35</v>
      </c>
      <c r="B12" s="17" t="s">
        <v>111</v>
      </c>
      <c r="C12" s="59" t="n">
        <v>3349</v>
      </c>
      <c r="D12" s="60" t="n">
        <v>904</v>
      </c>
      <c r="E12" s="59" t="n">
        <v>3140</v>
      </c>
      <c r="F12" s="61" t="n">
        <v>1358</v>
      </c>
      <c r="G12" s="62" t="n">
        <f aca="false">(C12/E12)-1</f>
        <v>0.0665605095541402</v>
      </c>
      <c r="H12" s="62" t="n">
        <f aca="false">(D12/F12)-1</f>
        <v>-0.334315169366716</v>
      </c>
      <c r="I12" s="63" t="n">
        <v>4.57</v>
      </c>
      <c r="J12" s="63" t="n">
        <v>51.37</v>
      </c>
      <c r="K12" s="64" t="n">
        <v>5.52</v>
      </c>
      <c r="L12" s="64" t="n">
        <v>146.21</v>
      </c>
      <c r="M12" s="65" t="n">
        <v>1.67</v>
      </c>
      <c r="N12" s="65" t="n">
        <v>80.46</v>
      </c>
      <c r="O12" s="66" t="n">
        <v>9180</v>
      </c>
      <c r="P12" s="67" t="n">
        <v>32.67</v>
      </c>
      <c r="Q12" s="68" t="n">
        <v>30180</v>
      </c>
      <c r="R12" s="69" t="n">
        <v>103.1</v>
      </c>
      <c r="S12" s="70" t="n">
        <f aca="false">O12-Q12</f>
        <v>-21000</v>
      </c>
      <c r="T12" s="71" t="n">
        <f aca="false">P12-R12</f>
        <v>-70.43</v>
      </c>
    </row>
    <row r="13" customFormat="false" ht="15" hidden="false" customHeight="false" outlineLevel="0" collapsed="false">
      <c r="A13" s="17" t="s">
        <v>35</v>
      </c>
      <c r="B13" s="17" t="s">
        <v>112</v>
      </c>
      <c r="C13" s="59" t="n">
        <v>3431</v>
      </c>
      <c r="D13" s="60" t="n">
        <v>1645</v>
      </c>
      <c r="E13" s="59" t="n">
        <v>3284</v>
      </c>
      <c r="F13" s="61" t="n">
        <v>2109</v>
      </c>
      <c r="G13" s="62" t="n">
        <f aca="false">(C13/E13)-1</f>
        <v>0.044762484774665</v>
      </c>
      <c r="H13" s="62" t="n">
        <f aca="false">(D13/F13)-1</f>
        <v>-0.220009483167378</v>
      </c>
      <c r="I13" s="63" t="n">
        <v>3.17</v>
      </c>
      <c r="J13" s="63" t="n">
        <v>35.6</v>
      </c>
      <c r="K13" s="64" t="n">
        <v>2.69</v>
      </c>
      <c r="L13" s="64" t="n">
        <v>71.25</v>
      </c>
      <c r="M13" s="65" t="n">
        <v>1.28</v>
      </c>
      <c r="N13" s="65" t="n">
        <v>61.55</v>
      </c>
      <c r="O13" s="66" t="n">
        <v>5300</v>
      </c>
      <c r="P13" s="67" t="n">
        <v>11.59</v>
      </c>
      <c r="Q13" s="68" t="n">
        <v>12520</v>
      </c>
      <c r="R13" s="69" t="n">
        <v>27.12</v>
      </c>
      <c r="S13" s="70" t="n">
        <f aca="false">O13-Q13</f>
        <v>-7220</v>
      </c>
      <c r="T13" s="71" t="n">
        <f aca="false">P13-R13</f>
        <v>-15.53</v>
      </c>
    </row>
    <row r="14" customFormat="false" ht="15" hidden="false" customHeight="false" outlineLevel="0" collapsed="false">
      <c r="A14" s="17" t="s">
        <v>35</v>
      </c>
      <c r="B14" s="17" t="s">
        <v>74</v>
      </c>
      <c r="C14" s="59" t="n">
        <v>3186</v>
      </c>
      <c r="D14" s="60" t="n">
        <v>1790</v>
      </c>
      <c r="E14" s="59" t="n">
        <v>3154</v>
      </c>
      <c r="F14" s="61" t="n">
        <v>2614</v>
      </c>
      <c r="G14" s="62" t="n">
        <f aca="false">(C14/E14)-1</f>
        <v>0.0101458465440709</v>
      </c>
      <c r="H14" s="62" t="n">
        <f aca="false">(D14/F14)-1</f>
        <v>-0.315225707727621</v>
      </c>
      <c r="I14" s="63" t="n">
        <v>5.03</v>
      </c>
      <c r="J14" s="63" t="n">
        <v>56.49</v>
      </c>
      <c r="K14" s="64" t="n">
        <v>4.18</v>
      </c>
      <c r="L14" s="64" t="n">
        <v>110.79</v>
      </c>
      <c r="M14" s="65" t="n">
        <v>1.75</v>
      </c>
      <c r="N14" s="65" t="n">
        <v>84.19</v>
      </c>
      <c r="O14" s="66" t="n">
        <v>9990</v>
      </c>
      <c r="P14" s="67" t="n">
        <v>15.87</v>
      </c>
      <c r="Q14" s="68" t="n">
        <v>36610</v>
      </c>
      <c r="R14" s="69" t="n">
        <v>60.35</v>
      </c>
      <c r="S14" s="70" t="n">
        <f aca="false">O14-Q14</f>
        <v>-26620</v>
      </c>
      <c r="T14" s="71" t="n">
        <f aca="false">P14-R14</f>
        <v>-44.48</v>
      </c>
    </row>
    <row r="15" customFormat="false" ht="15" hidden="false" customHeight="false" outlineLevel="0" collapsed="false">
      <c r="A15" s="17" t="s">
        <v>35</v>
      </c>
      <c r="B15" s="17" t="s">
        <v>47</v>
      </c>
      <c r="C15" s="59" t="n">
        <v>2730</v>
      </c>
      <c r="D15" s="60" t="n">
        <v>525</v>
      </c>
      <c r="E15" s="59" t="n">
        <v>2708</v>
      </c>
      <c r="F15" s="61" t="n">
        <v>553</v>
      </c>
      <c r="G15" s="62" t="n">
        <f aca="false">(C15/E15)-1</f>
        <v>0.00812407680945348</v>
      </c>
      <c r="H15" s="62" t="n">
        <f aca="false">(D15/F15)-1</f>
        <v>-0.0506329113924051</v>
      </c>
      <c r="I15" s="63" t="n">
        <v>5.94</v>
      </c>
      <c r="J15" s="63" t="n">
        <v>66.76</v>
      </c>
      <c r="K15" s="64" t="n">
        <v>2.57</v>
      </c>
      <c r="L15" s="64" t="n">
        <v>68.06</v>
      </c>
      <c r="M15" s="65" t="n">
        <v>1</v>
      </c>
      <c r="N15" s="65" t="n">
        <v>48.28</v>
      </c>
      <c r="O15" s="66" t="n">
        <v>750</v>
      </c>
      <c r="P15" s="67" t="n">
        <v>4.92</v>
      </c>
      <c r="Q15" s="68" t="n">
        <v>2750</v>
      </c>
      <c r="R15" s="69" t="n">
        <v>16.11</v>
      </c>
      <c r="S15" s="70" t="n">
        <f aca="false">O15-Q15</f>
        <v>-2000</v>
      </c>
      <c r="T15" s="71" t="n">
        <f aca="false">P15-R15</f>
        <v>-11.19</v>
      </c>
    </row>
    <row r="16" s="89" customFormat="true" ht="15" hidden="false" customHeight="false" outlineLevel="0" collapsed="false"/>
    <row r="17" customFormat="false" ht="15" hidden="false" customHeight="false" outlineLevel="0" collapsed="false">
      <c r="A17" s="82" t="s">
        <v>35</v>
      </c>
      <c r="B17" s="83" t="s">
        <v>109</v>
      </c>
      <c r="C17" s="84" t="n">
        <f aca="false" t="array" ref="C17:C17">SUMPRODUCT(($B$4:$B$15&lt;&gt;"Köln")*(C4:C15)*(D4:D15)) / SUMPRODUCT(($B$4:$B$15&lt;&gt;"Köln")*(D4:D15))</f>
        <v>3506.34568932776</v>
      </c>
      <c r="D17" s="85" t="n">
        <f aca="false">SUMIF($B$4:$B$15,"&lt;&gt;Köln",D4:D15)</f>
        <v>13165</v>
      </c>
      <c r="E17" s="84" t="n">
        <f aca="false" t="array" ref="E17:E17">SUMPRODUCT(($B$4:$B$15&lt;&gt;"Köln")*(E4:E15)*(F4:F15)) / SUMPRODUCT(($B$4:$B$15&lt;&gt;"Köln")*(F4:F15))</f>
        <v>3406.9459551907</v>
      </c>
      <c r="F17" s="85" t="n">
        <f aca="false">SUMIF($B$4:$B$15,"&lt;&gt;Köln",F4:F15)</f>
        <v>17541</v>
      </c>
      <c r="G17" s="86" t="n">
        <f aca="false">(C17/E17)-1</f>
        <v>0.0291756122475688</v>
      </c>
      <c r="H17" s="86" t="n">
        <f aca="false">(D17/F17)-1</f>
        <v>-0.249472664044239</v>
      </c>
      <c r="I17" s="83"/>
      <c r="J17" s="83"/>
      <c r="K17" s="83"/>
      <c r="L17" s="83"/>
      <c r="M17" s="83"/>
      <c r="N17" s="83"/>
      <c r="O17" s="87" t="n">
        <f aca="false">SUM(O4:O15)</f>
        <v>89040</v>
      </c>
      <c r="P17" s="87"/>
      <c r="Q17" s="87" t="n">
        <f aca="false">SUM(Q4:Q15)</f>
        <v>199240</v>
      </c>
      <c r="R17" s="83"/>
      <c r="S17" s="83"/>
      <c r="T17" s="88"/>
    </row>
    <row r="19" customFormat="false" ht="15" hidden="false" customHeight="false" outlineLevel="0" collapsed="false">
      <c r="A19" s="57"/>
    </row>
    <row r="20" customFormat="false" ht="15" hidden="false" customHeight="false" outlineLevel="0" collapsed="false">
      <c r="A20" s="91"/>
      <c r="C20" s="51" t="s">
        <v>99</v>
      </c>
    </row>
    <row r="21" customFormat="false" ht="15" hidden="false" customHeight="false" outlineLevel="0" collapsed="false">
      <c r="A21" s="58"/>
      <c r="C21" s="52" t="s">
        <v>100</v>
      </c>
    </row>
    <row r="22" customFormat="false" ht="15" hidden="false" customHeight="false" outlineLevel="0" collapsed="false">
      <c r="A22" s="57"/>
      <c r="C22" s="53"/>
    </row>
    <row r="23" customFormat="false" ht="15" hidden="false" customHeight="false" outlineLevel="0" collapsed="false">
      <c r="A23" s="91"/>
      <c r="C23" s="53" t="s">
        <v>101</v>
      </c>
    </row>
    <row r="24" customFormat="false" ht="15" hidden="false" customHeight="false" outlineLevel="0" collapsed="false">
      <c r="A24" s="92"/>
      <c r="C24" s="53" t="s">
        <v>102</v>
      </c>
    </row>
    <row r="25" customFormat="false" ht="15" hidden="false" customHeight="false" outlineLevel="0" collapsed="false">
      <c r="A25" s="92"/>
      <c r="C25" s="53" t="s">
        <v>103</v>
      </c>
    </row>
    <row r="26" customFormat="false" ht="15" hidden="false" customHeight="false" outlineLevel="0" collapsed="false">
      <c r="A26" s="92"/>
      <c r="C26" s="53"/>
    </row>
    <row r="27" customFormat="false" ht="15" hidden="false" customHeight="false" outlineLevel="0" collapsed="false">
      <c r="A27" s="92"/>
      <c r="C27" s="53" t="s">
        <v>104</v>
      </c>
    </row>
    <row r="28" customFormat="false" ht="15" hidden="false" customHeight="false" outlineLevel="0" collapsed="false">
      <c r="A28" s="57"/>
      <c r="C28" s="53" t="s">
        <v>105</v>
      </c>
    </row>
    <row r="29" customFormat="false" ht="15" hidden="false" customHeight="false" outlineLevel="0" collapsed="false">
      <c r="A29" s="57"/>
      <c r="B29" s="57"/>
      <c r="C29" s="53" t="s">
        <v>106</v>
      </c>
      <c r="D29" s="57"/>
      <c r="E29" s="57"/>
      <c r="F29" s="57"/>
      <c r="G29" s="57"/>
      <c r="H29" s="57"/>
      <c r="I29" s="57"/>
      <c r="J29" s="57"/>
    </row>
    <row r="30" customFormat="false" ht="15" hidden="false" customHeight="false" outlineLevel="0" collapsed="false">
      <c r="A30" s="57"/>
      <c r="C30" s="53" t="s">
        <v>107</v>
      </c>
    </row>
    <row r="31" customFormat="false" ht="15" hidden="false" customHeight="false" outlineLevel="0" collapsed="false">
      <c r="A31" s="57"/>
    </row>
    <row r="32" customFormat="false" ht="15" hidden="false" customHeight="false" outlineLevel="0" collapsed="false">
      <c r="A32" s="57"/>
    </row>
    <row r="33" customFormat="false" ht="15" hidden="false" customHeight="false" outlineLevel="0" collapsed="false">
      <c r="A33" s="57"/>
    </row>
    <row r="34" customFormat="false" ht="15" hidden="false" customHeight="false" outlineLevel="0" collapsed="false">
      <c r="A34" s="57"/>
    </row>
    <row r="35" customFormat="false" ht="15" hidden="false" customHeight="false" outlineLevel="0" collapsed="false">
      <c r="A35" s="57"/>
      <c r="B35" s="57"/>
      <c r="C35" s="58"/>
      <c r="D35" s="58"/>
    </row>
    <row r="36" customFormat="false" ht="15" hidden="false" customHeight="false" outlineLevel="0" collapsed="false">
      <c r="A36" s="57"/>
    </row>
    <row r="37" customFormat="false" ht="15" hidden="false" customHeight="false" outlineLevel="0" collapsed="false">
      <c r="A37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D4:D14">
    <cfRule type="dataBar" priority="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{67631168-6580-40D8-9B4C-DA2F891DFF3C}</x14:id>
        </ext>
      </extLst>
    </cfRule>
  </conditionalFormatting>
  <conditionalFormatting sqref="H4:H15">
    <cfRule type="colorScale" priority="3">
      <colorScale>
        <cfvo type="min" val="0"/>
        <cfvo type="num" val="0"/>
        <cfvo type="max" val="0"/>
        <color rgb="FFF8696B"/>
        <color rgb="FFFFFFFF"/>
        <color rgb="FF83CBEB"/>
      </colorScale>
    </cfRule>
    <cfRule type="colorScale" priority="4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R4:R15">
    <cfRule type="dataBar" priority="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{C0DC858D-AB7E-4FFD-A218-46925FFB39CF}</x14:id>
        </ext>
      </extLst>
    </cfRule>
  </conditionalFormatting>
  <conditionalFormatting sqref="J4:J15">
    <cfRule type="dataBar" priority="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{9624408C-DDCC-404F-81E8-B939CACBBF8D}</x14:id>
        </ext>
      </extLst>
    </cfRule>
  </conditionalFormatting>
  <conditionalFormatting sqref="L4:L15">
    <cfRule type="dataBar" priority="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{EA34979E-BAD8-4EB4-B777-6C2B3755E911}</x14:id>
        </ext>
      </extLst>
    </cfRule>
  </conditionalFormatting>
  <conditionalFormatting sqref="N4:N15">
    <cfRule type="dataBar" priority="8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{10398124-0070-4C3B-9EAA-A5ED10537E28}</x14:id>
        </ext>
      </extLst>
    </cfRule>
  </conditionalFormatting>
  <conditionalFormatting sqref="P4:P15">
    <cfRule type="dataBar" priority="9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{C0CE7081-6E7F-4800-BE31-3331B23E586B}</x14:id>
        </ext>
      </extLst>
    </cfRule>
  </conditionalFormatting>
  <conditionalFormatting sqref="F4:F15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{F0EADF3C-70A8-40E1-BEF2-FE267D14C3A9}</x14:id>
        </ext>
      </extLst>
    </cfRule>
  </conditionalFormatting>
  <conditionalFormatting sqref="E17">
    <cfRule type="dataBar" priority="1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{5F7F25F7-5FC5-42E6-9D7A-617A91B4D4D7}</x14:id>
        </ext>
      </extLst>
    </cfRule>
  </conditionalFormatting>
  <conditionalFormatting sqref="C17">
    <cfRule type="dataBar" priority="1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{F322142C-A995-46C5-A793-BE36BE507CEC}</x14:id>
        </ext>
      </extLst>
    </cfRule>
  </conditionalFormatting>
  <conditionalFormatting sqref="C4:C14">
    <cfRule type="dataBar" priority="1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{BB6F00F0-46E5-4FCD-A7DB-BCE627AC5F36}</x14:id>
        </ext>
      </extLst>
    </cfRule>
  </conditionalFormatting>
  <conditionalFormatting sqref="C15:D15">
    <cfRule type="dataBar" priority="1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{D6AD84AB-B0B0-4A1A-854A-F5C0C686B0A9}</x14:id>
        </ext>
      </extLst>
    </cfRule>
  </conditionalFormatting>
  <conditionalFormatting sqref="G4:G15">
    <cfRule type="colorScale" priority="15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6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8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4:E14">
    <cfRule type="dataBar" priority="19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{CE9AF17C-C5F1-484A-B048-FCE88A60DE14}</x14:id>
        </ext>
      </extLst>
    </cfRule>
  </conditionalFormatting>
  <conditionalFormatting sqref="E15">
    <cfRule type="dataBar" priority="2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{974A72A7-7BF4-448E-B59B-2299E8C0BC81}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631168-6580-40D8-9B4C-DA2F891DFF3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D4:D14</xm:sqref>
        </x14:conditionalFormatting>
        <x14:conditionalFormatting xmlns:xm="http://schemas.microsoft.com/office/excel/2006/main">
          <x14:cfRule type="dataBar" id="{C0DC858D-AB7E-4FFD-A218-46925FFB39C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R4:R15</xm:sqref>
        </x14:conditionalFormatting>
        <x14:conditionalFormatting xmlns:xm="http://schemas.microsoft.com/office/excel/2006/main">
          <x14:cfRule type="dataBar" id="{9624408C-DDCC-404F-81E8-B939CACBBF8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J4:J15</xm:sqref>
        </x14:conditionalFormatting>
        <x14:conditionalFormatting xmlns:xm="http://schemas.microsoft.com/office/excel/2006/main">
          <x14:cfRule type="dataBar" id="{EA34979E-BAD8-4EB4-B777-6C2B3755E91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L4:L15</xm:sqref>
        </x14:conditionalFormatting>
        <x14:conditionalFormatting xmlns:xm="http://schemas.microsoft.com/office/excel/2006/main">
          <x14:cfRule type="dataBar" id="{10398124-0070-4C3B-9EAA-A5ED10537E2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N4:N15</xm:sqref>
        </x14:conditionalFormatting>
        <x14:conditionalFormatting xmlns:xm="http://schemas.microsoft.com/office/excel/2006/main">
          <x14:cfRule type="dataBar" id="{C0CE7081-6E7F-4800-BE31-3331B23E586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P4:P15</xm:sqref>
        </x14:conditionalFormatting>
        <x14:conditionalFormatting xmlns:xm="http://schemas.microsoft.com/office/excel/2006/main">
          <x14:cfRule type="dataBar" id="{F0EADF3C-70A8-40E1-BEF2-FE267D14C3A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5F7F25F7-5FC5-42E6-9D7A-617A91B4D4D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F322142C-A995-46C5-A793-BE36BE507CE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BB6F00F0-46E5-4FCD-A7DB-BCE627AC5F3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C4:C14</xm:sqref>
        </x14:conditionalFormatting>
        <x14:conditionalFormatting xmlns:xm="http://schemas.microsoft.com/office/excel/2006/main">
          <x14:cfRule type="dataBar" id="{D6AD84AB-B0B0-4A1A-854A-F5C0C686B0A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C15:D15</xm:sqref>
        </x14:conditionalFormatting>
        <x14:conditionalFormatting xmlns:xm="http://schemas.microsoft.com/office/excel/2006/main">
          <x14:cfRule type="dataBar" id="{CE9AF17C-C5F1-484A-B048-FCE88A60DE1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E4:E14</xm:sqref>
        </x14:conditionalFormatting>
        <x14:conditionalFormatting xmlns:xm="http://schemas.microsoft.com/office/excel/2006/main">
          <x14:cfRule type="dataBar" id="{974A72A7-7BF4-448E-B59B-2299E8C0BC8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14" activeCellId="0" sqref="C14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29"/>
    <col collapsed="false" customWidth="true" hidden="false" outlineLevel="0" max="8" min="7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="16" customFormat="tru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customFormat="false" ht="48.85" hidden="false" customHeight="fals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customFormat="false" ht="15" hidden="false" customHeight="false" outlineLevel="0" collapsed="false">
      <c r="A4" s="17" t="s">
        <v>75</v>
      </c>
      <c r="B4" s="17" t="s">
        <v>79</v>
      </c>
      <c r="C4" s="59" t="n">
        <v>1136</v>
      </c>
      <c r="D4" s="60" t="n">
        <v>353</v>
      </c>
      <c r="E4" s="59" t="n">
        <v>1207</v>
      </c>
      <c r="F4" s="61" t="n">
        <v>575</v>
      </c>
      <c r="G4" s="62" t="n">
        <f aca="false">(C4/E4)-1</f>
        <v>-0.0588235294117647</v>
      </c>
      <c r="H4" s="62" t="n">
        <f aca="false">(D4/F4)-1</f>
        <v>-0.386086956521739</v>
      </c>
      <c r="I4" s="63" t="n">
        <v>13.39</v>
      </c>
      <c r="J4" s="63" t="n">
        <v>150.41</v>
      </c>
      <c r="K4" s="64" t="n">
        <v>3.87</v>
      </c>
      <c r="L4" s="64" t="n">
        <v>102.47</v>
      </c>
      <c r="M4" s="65" t="n">
        <v>3.45</v>
      </c>
      <c r="N4" s="65" t="n">
        <v>166.25</v>
      </c>
      <c r="O4" s="66" t="n">
        <v>1370</v>
      </c>
      <c r="P4" s="67" t="n">
        <v>7.46</v>
      </c>
      <c r="Q4" s="68" t="n">
        <v>3370</v>
      </c>
      <c r="R4" s="69" t="n">
        <v>18.02</v>
      </c>
      <c r="S4" s="70" t="n">
        <f aca="false">O4-Q4</f>
        <v>-2000</v>
      </c>
      <c r="T4" s="71" t="n">
        <f aca="false">P4-R4</f>
        <v>-10.56</v>
      </c>
    </row>
    <row r="5" s="31" customFormat="true" ht="15" hidden="false" customHeight="false" outlineLevel="0" collapsed="false">
      <c r="A5" s="17" t="s">
        <v>75</v>
      </c>
      <c r="B5" s="17" t="s">
        <v>121</v>
      </c>
      <c r="C5" s="59" t="n">
        <v>2277</v>
      </c>
      <c r="D5" s="60" t="n">
        <v>339</v>
      </c>
      <c r="E5" s="59" t="n">
        <v>2344</v>
      </c>
      <c r="F5" s="61" t="n">
        <v>489</v>
      </c>
      <c r="G5" s="62" t="n">
        <f aca="false">(C5/E5)-1</f>
        <v>-0.0285836177474402</v>
      </c>
      <c r="H5" s="62" t="n">
        <f aca="false">(D5/F5)-1</f>
        <v>-0.306748466257669</v>
      </c>
      <c r="I5" s="63" t="n">
        <v>7.5</v>
      </c>
      <c r="J5" s="63" t="n">
        <v>84.26</v>
      </c>
      <c r="K5" s="64" t="n">
        <v>1.88</v>
      </c>
      <c r="L5" s="64" t="n">
        <v>49.79</v>
      </c>
      <c r="M5" s="65" t="n">
        <v>0.81</v>
      </c>
      <c r="N5" s="65" t="n">
        <v>38.92</v>
      </c>
      <c r="O5" s="66" t="n">
        <v>4370</v>
      </c>
      <c r="P5" s="67" t="n">
        <v>16.92</v>
      </c>
      <c r="Q5" s="68" t="n">
        <v>5380</v>
      </c>
      <c r="R5" s="69" t="n">
        <v>20.64</v>
      </c>
      <c r="S5" s="70" t="n">
        <f aca="false">O5-Q5</f>
        <v>-1010</v>
      </c>
      <c r="T5" s="71" t="n">
        <f aca="false">P5-R5</f>
        <v>-3.72</v>
      </c>
    </row>
    <row r="6" customFormat="false" ht="15" hidden="false" customHeight="false" outlineLevel="0" collapsed="false">
      <c r="A6" s="32" t="s">
        <v>75</v>
      </c>
      <c r="B6" s="32" t="s">
        <v>75</v>
      </c>
      <c r="C6" s="72" t="n">
        <v>2991</v>
      </c>
      <c r="D6" s="73" t="n">
        <v>2546</v>
      </c>
      <c r="E6" s="72" t="n">
        <v>3114</v>
      </c>
      <c r="F6" s="61" t="n">
        <v>3713</v>
      </c>
      <c r="G6" s="74" t="n">
        <f aca="false">(C6/E6)-1</f>
        <v>-0.0394990366088632</v>
      </c>
      <c r="H6" s="62" t="n">
        <f aca="false">(D6/F6)-1</f>
        <v>-0.314301104228387</v>
      </c>
      <c r="I6" s="63" t="n">
        <v>7.18</v>
      </c>
      <c r="J6" s="63" t="n">
        <v>80.69</v>
      </c>
      <c r="K6" s="64" t="n">
        <v>1.44</v>
      </c>
      <c r="L6" s="64" t="n">
        <v>38.22</v>
      </c>
      <c r="M6" s="65" t="n">
        <v>0.64</v>
      </c>
      <c r="N6" s="65" t="n">
        <v>30.9</v>
      </c>
      <c r="O6" s="66"/>
      <c r="P6" s="67"/>
      <c r="Q6" s="68"/>
      <c r="R6" s="69"/>
      <c r="S6" s="70"/>
      <c r="T6" s="71"/>
    </row>
    <row r="7" customFormat="false" ht="15" hidden="false" customHeight="false" outlineLevel="0" collapsed="false">
      <c r="A7" s="17" t="s">
        <v>75</v>
      </c>
      <c r="B7" s="17" t="s">
        <v>80</v>
      </c>
      <c r="C7" s="59" t="n">
        <v>1904</v>
      </c>
      <c r="D7" s="60" t="n">
        <v>801</v>
      </c>
      <c r="E7" s="59" t="n">
        <v>2026</v>
      </c>
      <c r="F7" s="61" t="n">
        <v>1143</v>
      </c>
      <c r="G7" s="62" t="n">
        <f aca="false">(C7/E7)-1</f>
        <v>-0.0602171767028628</v>
      </c>
      <c r="H7" s="62" t="n">
        <f aca="false">(D7/F7)-1</f>
        <v>-0.299212598425197</v>
      </c>
      <c r="I7" s="63" t="n">
        <v>7.84</v>
      </c>
      <c r="J7" s="63" t="n">
        <v>88</v>
      </c>
      <c r="K7" s="64" t="n">
        <v>3.06</v>
      </c>
      <c r="L7" s="64" t="n">
        <v>81.17</v>
      </c>
      <c r="M7" s="65" t="n">
        <v>3.16</v>
      </c>
      <c r="N7" s="65" t="n">
        <v>152.47</v>
      </c>
      <c r="O7" s="66" t="n">
        <v>13340</v>
      </c>
      <c r="P7" s="67" t="n">
        <v>51.76</v>
      </c>
      <c r="Q7" s="68" t="n">
        <v>32650</v>
      </c>
      <c r="R7" s="69" t="n">
        <v>123</v>
      </c>
      <c r="S7" s="70" t="n">
        <f aca="false">O7-Q7</f>
        <v>-19310</v>
      </c>
      <c r="T7" s="71" t="n">
        <f aca="false">P7-R7</f>
        <v>-71.24</v>
      </c>
    </row>
    <row r="8" customFormat="false" ht="15" hidden="false" customHeight="false" outlineLevel="0" collapsed="false">
      <c r="A8" s="17" t="s">
        <v>75</v>
      </c>
      <c r="B8" s="17" t="s">
        <v>78</v>
      </c>
      <c r="C8" s="59" t="n">
        <v>1610</v>
      </c>
      <c r="D8" s="60" t="n">
        <v>459</v>
      </c>
      <c r="E8" s="59" t="n">
        <v>1687</v>
      </c>
      <c r="F8" s="61" t="n">
        <v>632</v>
      </c>
      <c r="G8" s="62" t="n">
        <f aca="false">(C8/E8)-1</f>
        <v>-0.0456431535269709</v>
      </c>
      <c r="H8" s="62" t="n">
        <f aca="false">(D8/F8)-1</f>
        <v>-0.27373417721519</v>
      </c>
      <c r="I8" s="63" t="n">
        <v>19.63</v>
      </c>
      <c r="J8" s="63" t="n">
        <v>220</v>
      </c>
      <c r="K8" s="64" t="n">
        <v>4.8</v>
      </c>
      <c r="L8" s="64" t="n">
        <v>127.07</v>
      </c>
      <c r="M8" s="65" t="n">
        <v>2.84</v>
      </c>
      <c r="N8" s="65" t="n">
        <v>137.19</v>
      </c>
      <c r="O8" s="66" t="n">
        <v>14120</v>
      </c>
      <c r="P8" s="67" t="n">
        <v>70.57</v>
      </c>
      <c r="Q8" s="68" t="n">
        <v>19880</v>
      </c>
      <c r="R8" s="69" t="n">
        <v>97.31</v>
      </c>
      <c r="S8" s="70" t="n">
        <f aca="false">O8-Q8</f>
        <v>-5760</v>
      </c>
      <c r="T8" s="71" t="n">
        <f aca="false">P8-R8</f>
        <v>-26.74</v>
      </c>
    </row>
    <row r="9" customFormat="false" ht="15" hidden="false" customHeight="false" outlineLevel="0" collapsed="false">
      <c r="A9" s="17" t="s">
        <v>75</v>
      </c>
      <c r="B9" s="17" t="s">
        <v>76</v>
      </c>
      <c r="C9" s="59" t="n">
        <v>1478</v>
      </c>
      <c r="D9" s="60" t="n">
        <v>495</v>
      </c>
      <c r="E9" s="59" t="n">
        <v>1536</v>
      </c>
      <c r="F9" s="61" t="n">
        <v>701</v>
      </c>
      <c r="G9" s="62" t="n">
        <f aca="false">(C9/E9)-1</f>
        <v>-0.0377604166666666</v>
      </c>
      <c r="H9" s="62" t="n">
        <f aca="false">(D9/F9)-1</f>
        <v>-0.293865905848787</v>
      </c>
      <c r="I9" s="63" t="n">
        <v>6.29</v>
      </c>
      <c r="J9" s="63" t="n">
        <v>70.6</v>
      </c>
      <c r="K9" s="64" t="n">
        <v>3.22</v>
      </c>
      <c r="L9" s="64" t="n">
        <v>85.42</v>
      </c>
      <c r="M9" s="65" t="n">
        <v>3.88</v>
      </c>
      <c r="N9" s="65" t="n">
        <v>187.42</v>
      </c>
      <c r="O9" s="66" t="n">
        <v>3190</v>
      </c>
      <c r="P9" s="67" t="n">
        <v>18.17</v>
      </c>
      <c r="Q9" s="68" t="n">
        <v>5910</v>
      </c>
      <c r="R9" s="69" t="n">
        <v>31.15</v>
      </c>
      <c r="S9" s="70" t="n">
        <f aca="false">O9-Q9</f>
        <v>-2720</v>
      </c>
      <c r="T9" s="71" t="n">
        <f aca="false">P9-R9</f>
        <v>-12.98</v>
      </c>
    </row>
    <row r="10" s="89" customFormat="true" ht="15" hidden="false" customHeight="false" outlineLevel="0" collapsed="false"/>
    <row r="11" customFormat="false" ht="15" hidden="false" customHeight="false" outlineLevel="0" collapsed="false">
      <c r="A11" s="82" t="s">
        <v>75</v>
      </c>
      <c r="B11" s="83" t="s">
        <v>109</v>
      </c>
      <c r="C11" s="84" t="n">
        <f aca="false" t="array" ref="C11:C11">SUMPRODUCT(($B$4:$B$9&lt;&gt;"Leipzig")*(C4:C9)*(D4:D9)) / SUMPRODUCT(($B$4:$B$9&lt;&gt;"Leipzig")*(D4:D9))</f>
        <v>1703.5615038823</v>
      </c>
      <c r="D11" s="85" t="n">
        <f aca="false">SUMIF($B$4:$B$9,"&lt;&gt;Leipzig",D4:D9)</f>
        <v>2447</v>
      </c>
      <c r="E11" s="84" t="n">
        <f aca="false" t="array" ref="E11:E11">SUMPRODUCT(($B$4:$B$9&lt;&gt;"Leipzig")*(E4:E9)*(F4:F9)) / SUMPRODUCT(($B$4:$B$9&lt;&gt;"Leipzig")*(F4:F9))</f>
        <v>1779.34435028249</v>
      </c>
      <c r="F11" s="85" t="n">
        <f aca="false">SUMIF($B$4:$B$9,"&lt;&gt;Leipzig",F4:F9)</f>
        <v>3540</v>
      </c>
      <c r="G11" s="86" t="n">
        <f aca="false">(C11/E11)-1</f>
        <v>-0.0425903206358848</v>
      </c>
      <c r="H11" s="86" t="n">
        <f aca="false">(D11/F11)-1</f>
        <v>-0.308757062146893</v>
      </c>
      <c r="I11" s="83"/>
      <c r="J11" s="83"/>
      <c r="K11" s="83"/>
      <c r="L11" s="83"/>
      <c r="M11" s="83"/>
      <c r="N11" s="83"/>
      <c r="O11" s="87" t="n">
        <f aca="false">SUM(O4:O9)</f>
        <v>36390</v>
      </c>
      <c r="P11" s="87"/>
      <c r="Q11" s="87" t="n">
        <f aca="false">SUM(Q4:Q9)</f>
        <v>67190</v>
      </c>
      <c r="R11" s="83"/>
      <c r="S11" s="83"/>
      <c r="T11" s="88"/>
    </row>
    <row r="13" customFormat="false" ht="15" hidden="false" customHeight="false" outlineLevel="0" collapsed="false">
      <c r="A13" s="57"/>
    </row>
    <row r="14" customFormat="false" ht="15" hidden="false" customHeight="false" outlineLevel="0" collapsed="false">
      <c r="A14" s="91"/>
      <c r="C14" s="51" t="s">
        <v>99</v>
      </c>
    </row>
    <row r="15" customFormat="false" ht="15" hidden="false" customHeight="false" outlineLevel="0" collapsed="false">
      <c r="A15" s="58"/>
      <c r="C15" s="52" t="s">
        <v>100</v>
      </c>
    </row>
    <row r="16" customFormat="false" ht="15" hidden="false" customHeight="false" outlineLevel="0" collapsed="false">
      <c r="A16" s="57"/>
      <c r="C16" s="53"/>
    </row>
    <row r="17" customFormat="false" ht="15" hidden="false" customHeight="false" outlineLevel="0" collapsed="false">
      <c r="A17" s="91"/>
      <c r="C17" s="53" t="s">
        <v>101</v>
      </c>
    </row>
    <row r="18" customFormat="false" ht="15" hidden="false" customHeight="false" outlineLevel="0" collapsed="false">
      <c r="A18" s="92"/>
      <c r="C18" s="53" t="s">
        <v>102</v>
      </c>
    </row>
    <row r="19" customFormat="false" ht="15" hidden="false" customHeight="false" outlineLevel="0" collapsed="false">
      <c r="A19" s="92"/>
      <c r="C19" s="53" t="s">
        <v>103</v>
      </c>
    </row>
    <row r="20" customFormat="false" ht="15" hidden="false" customHeight="false" outlineLevel="0" collapsed="false">
      <c r="A20" s="92"/>
      <c r="C20" s="53"/>
    </row>
    <row r="21" customFormat="false" ht="15" hidden="false" customHeight="false" outlineLevel="0" collapsed="false">
      <c r="A21" s="92"/>
      <c r="C21" s="53" t="s">
        <v>104</v>
      </c>
    </row>
    <row r="22" customFormat="false" ht="15" hidden="false" customHeight="false" outlineLevel="0" collapsed="false">
      <c r="A22" s="57"/>
      <c r="C22" s="53" t="s">
        <v>105</v>
      </c>
    </row>
    <row r="23" customFormat="false" ht="15" hidden="false" customHeight="false" outlineLevel="0" collapsed="false">
      <c r="A23" s="57"/>
      <c r="B23" s="57"/>
      <c r="C23" s="53" t="s">
        <v>106</v>
      </c>
      <c r="D23" s="57"/>
      <c r="E23" s="57"/>
      <c r="F23" s="57"/>
      <c r="G23" s="57"/>
      <c r="H23" s="57"/>
      <c r="I23" s="57"/>
      <c r="J23" s="57"/>
    </row>
    <row r="24" customFormat="false" ht="15" hidden="false" customHeight="false" outlineLevel="0" collapsed="false">
      <c r="A24" s="57"/>
      <c r="C24" s="53" t="s">
        <v>107</v>
      </c>
    </row>
    <row r="25" customFormat="false" ht="15" hidden="false" customHeight="false" outlineLevel="0" collapsed="false">
      <c r="A25" s="57"/>
    </row>
    <row r="26" customFormat="false" ht="15" hidden="false" customHeight="false" outlineLevel="0" collapsed="false">
      <c r="A26" s="57"/>
    </row>
    <row r="27" customFormat="false" ht="15" hidden="false" customHeight="false" outlineLevel="0" collapsed="false">
      <c r="A27" s="57"/>
    </row>
    <row r="28" customFormat="false" ht="15" hidden="false" customHeight="false" outlineLevel="0" collapsed="false">
      <c r="A28" s="57"/>
    </row>
    <row r="29" customFormat="false" ht="15" hidden="false" customHeight="false" outlineLevel="0" collapsed="false">
      <c r="A29" s="57"/>
      <c r="B29" s="57"/>
      <c r="C29" s="58"/>
      <c r="D29" s="58"/>
    </row>
    <row r="30" customFormat="false" ht="15" hidden="false" customHeight="false" outlineLevel="0" collapsed="false">
      <c r="A30" s="57"/>
    </row>
    <row r="31" customFormat="false" ht="15" hidden="false" customHeight="false" outlineLevel="0" collapsed="false">
      <c r="A31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G4:G9">
    <cfRule type="colorScale" priority="2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3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5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D4:D9">
    <cfRule type="dataBar" priority="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{60A0EC87-506A-47CD-931E-8DB4673E8378}</x14:id>
        </ext>
      </extLst>
    </cfRule>
  </conditionalFormatting>
  <conditionalFormatting sqref="H4:H9">
    <cfRule type="colorScale" priority="7">
      <colorScale>
        <cfvo type="min" val="0"/>
        <cfvo type="num" val="0"/>
        <cfvo type="max" val="0"/>
        <color rgb="FFF8696B"/>
        <color rgb="FFFFFFFF"/>
        <color rgb="FF83CBEB"/>
      </colorScale>
    </cfRule>
    <cfRule type="colorScale" priority="8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J4:J9">
    <cfRule type="dataBar" priority="9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{71469C15-2966-446E-9F10-51EBA160F29B}</x14:id>
        </ext>
      </extLst>
    </cfRule>
  </conditionalFormatting>
  <conditionalFormatting sqref="L4:L9">
    <cfRule type="dataBar" priority="10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{EB5F7465-D41C-48E8-9685-524ABC10FA4F}</x14:id>
        </ext>
      </extLst>
    </cfRule>
  </conditionalFormatting>
  <conditionalFormatting sqref="N4:N9">
    <cfRule type="dataBar" priority="11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{E57BC5D0-BB6B-41A0-9D90-998CA07EAC23}</x14:id>
        </ext>
      </extLst>
    </cfRule>
  </conditionalFormatting>
  <conditionalFormatting sqref="R4:R9">
    <cfRule type="dataBar" priority="12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{42B2C84C-AE9D-424F-B341-B730463644D0}</x14:id>
        </ext>
      </extLst>
    </cfRule>
  </conditionalFormatting>
  <conditionalFormatting sqref="P4:P9">
    <cfRule type="dataBar" priority="13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{E5A033DA-CD80-48B4-8FF1-77E070709AAE}</x14:id>
        </ext>
      </extLst>
    </cfRule>
  </conditionalFormatting>
  <conditionalFormatting sqref="F4:F9">
    <cfRule type="dataBar" priority="14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{C51A8039-8261-4FB8-81C2-A2E4294BA0DF}</x14:id>
        </ext>
      </extLst>
    </cfRule>
  </conditionalFormatting>
  <conditionalFormatting sqref="E11">
    <cfRule type="dataBar" priority="15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{82897A42-B891-4481-82AE-DEB135603CE6}</x14:id>
        </ext>
      </extLst>
    </cfRule>
  </conditionalFormatting>
  <conditionalFormatting sqref="C11">
    <cfRule type="dataBar" priority="1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{70DE5D35-67E0-46A4-9BC9-C0E3B447B2C0}</x14:id>
        </ext>
      </extLst>
    </cfRule>
  </conditionalFormatting>
  <conditionalFormatting sqref="C4:C9">
    <cfRule type="dataBar" priority="1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{635EB7A1-BCD3-4A33-BCDF-918F513CF89C}</x14:id>
        </ext>
      </extLst>
    </cfRule>
  </conditionalFormatting>
  <conditionalFormatting sqref="E4:E9">
    <cfRule type="dataBar" priority="1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{DAE49950-E3E4-49CA-9DD2-DECBCCAF3579}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A0EC87-506A-47CD-931E-8DB4673E837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D4:D9</xm:sqref>
        </x14:conditionalFormatting>
        <x14:conditionalFormatting xmlns:xm="http://schemas.microsoft.com/office/excel/2006/main">
          <x14:cfRule type="dataBar" id="{71469C15-2966-446E-9F10-51EBA160F29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J4:J9</xm:sqref>
        </x14:conditionalFormatting>
        <x14:conditionalFormatting xmlns:xm="http://schemas.microsoft.com/office/excel/2006/main">
          <x14:cfRule type="dataBar" id="{EB5F7465-D41C-48E8-9685-524ABC10FA4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L4:L9</xm:sqref>
        </x14:conditionalFormatting>
        <x14:conditionalFormatting xmlns:xm="http://schemas.microsoft.com/office/excel/2006/main">
          <x14:cfRule type="dataBar" id="{E57BC5D0-BB6B-41A0-9D90-998CA07EAC2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N4:N9</xm:sqref>
        </x14:conditionalFormatting>
        <x14:conditionalFormatting xmlns:xm="http://schemas.microsoft.com/office/excel/2006/main">
          <x14:cfRule type="dataBar" id="{42B2C84C-AE9D-424F-B341-B730463644D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R4:R9</xm:sqref>
        </x14:conditionalFormatting>
        <x14:conditionalFormatting xmlns:xm="http://schemas.microsoft.com/office/excel/2006/main">
          <x14:cfRule type="dataBar" id="{E5A033DA-CD80-48B4-8FF1-77E070709AA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P4:P9</xm:sqref>
        </x14:conditionalFormatting>
        <x14:conditionalFormatting xmlns:xm="http://schemas.microsoft.com/office/excel/2006/main">
          <x14:cfRule type="dataBar" id="{C51A8039-8261-4FB8-81C2-A2E4294BA0D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F4:F9</xm:sqref>
        </x14:conditionalFormatting>
        <x14:conditionalFormatting xmlns:xm="http://schemas.microsoft.com/office/excel/2006/main">
          <x14:cfRule type="dataBar" id="{82897A42-B891-4481-82AE-DEB135603CE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E11</xm:sqref>
        </x14:conditionalFormatting>
        <x14:conditionalFormatting xmlns:xm="http://schemas.microsoft.com/office/excel/2006/main">
          <x14:cfRule type="dataBar" id="{70DE5D35-67E0-46A4-9BC9-C0E3B447B2C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C11</xm:sqref>
        </x14:conditionalFormatting>
        <x14:conditionalFormatting xmlns:xm="http://schemas.microsoft.com/office/excel/2006/main">
          <x14:cfRule type="dataBar" id="{635EB7A1-BCD3-4A33-BCDF-918F513CF89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C4:C9</xm:sqref>
        </x14:conditionalFormatting>
        <x14:conditionalFormatting xmlns:xm="http://schemas.microsoft.com/office/excel/2006/main">
          <x14:cfRule type="dataBar" id="{DAE49950-E3E4-49CA-9DD2-DECBCCAF357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2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C18" activeCellId="0" sqref="C18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57"/>
    <col collapsed="false" customWidth="true" hidden="false" outlineLevel="0" max="8" min="7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customFormat="false" ht="48.85" hidden="false" customHeight="fals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customFormat="false" ht="15" hidden="false" customHeight="false" outlineLevel="0" collapsed="false">
      <c r="A4" s="17" t="s">
        <v>81</v>
      </c>
      <c r="B4" s="17" t="s">
        <v>83</v>
      </c>
      <c r="C4" s="59" t="n">
        <v>5689</v>
      </c>
      <c r="D4" s="60" t="n">
        <v>391</v>
      </c>
      <c r="E4" s="59" t="n">
        <v>5331</v>
      </c>
      <c r="F4" s="61" t="n">
        <v>414</v>
      </c>
      <c r="G4" s="62" t="n">
        <f aca="false">(C4/E4)-1</f>
        <v>0.067154380041268</v>
      </c>
      <c r="H4" s="62" t="n">
        <f aca="false">(D4/F4)-1</f>
        <v>-0.0555555555555556</v>
      </c>
      <c r="I4" s="63" t="n">
        <v>12.55</v>
      </c>
      <c r="J4" s="63" t="n">
        <v>140.93</v>
      </c>
      <c r="K4" s="64" t="n">
        <v>4.37</v>
      </c>
      <c r="L4" s="64" t="n">
        <v>115.84</v>
      </c>
      <c r="M4" s="65" t="n">
        <v>2.15</v>
      </c>
      <c r="N4" s="65" t="n">
        <v>103.85</v>
      </c>
      <c r="O4" s="66" t="n">
        <v>1660</v>
      </c>
      <c r="P4" s="67" t="n">
        <v>13.2</v>
      </c>
      <c r="Q4" s="68" t="n">
        <v>8510</v>
      </c>
      <c r="R4" s="69" t="n">
        <v>65.04</v>
      </c>
      <c r="S4" s="70" t="n">
        <f aca="false">O4-Q4</f>
        <v>-6850</v>
      </c>
      <c r="T4" s="71" t="n">
        <f aca="false">P4-R4</f>
        <v>-51.84</v>
      </c>
    </row>
    <row r="5" customFormat="false" ht="15" hidden="false" customHeight="false" outlineLevel="0" collapsed="false">
      <c r="A5" s="17" t="s">
        <v>81</v>
      </c>
      <c r="B5" s="17" t="s">
        <v>89</v>
      </c>
      <c r="C5" s="59" t="n">
        <v>5457</v>
      </c>
      <c r="D5" s="60" t="n">
        <v>577</v>
      </c>
      <c r="E5" s="59" t="n">
        <v>5655</v>
      </c>
      <c r="F5" s="61" t="n">
        <v>625</v>
      </c>
      <c r="G5" s="62" t="n">
        <f aca="false">(C5/E5)-1</f>
        <v>-0.0350132625994695</v>
      </c>
      <c r="H5" s="62" t="n">
        <f aca="false">(D5/F5)-1</f>
        <v>-0.0768</v>
      </c>
      <c r="I5" s="63" t="n">
        <v>7.88</v>
      </c>
      <c r="J5" s="63" t="n">
        <v>88.54</v>
      </c>
      <c r="K5" s="64" t="n">
        <v>3.03</v>
      </c>
      <c r="L5" s="64" t="n">
        <v>80.33</v>
      </c>
      <c r="M5" s="65" t="n">
        <v>1.69</v>
      </c>
      <c r="N5" s="65" t="n">
        <v>81.67</v>
      </c>
      <c r="O5" s="66" t="n">
        <v>5810</v>
      </c>
      <c r="P5" s="67" t="n">
        <v>38.9</v>
      </c>
      <c r="Q5" s="68" t="n">
        <v>28910</v>
      </c>
      <c r="R5" s="69" t="n">
        <v>184</v>
      </c>
      <c r="S5" s="70" t="n">
        <f aca="false">O5-Q5</f>
        <v>-23100</v>
      </c>
      <c r="T5" s="71" t="n">
        <f aca="false">P5-R5</f>
        <v>-145.1</v>
      </c>
    </row>
    <row r="6" customFormat="false" ht="15" hidden="false" customHeight="false" outlineLevel="0" collapsed="false">
      <c r="A6" s="17" t="s">
        <v>81</v>
      </c>
      <c r="B6" s="17" t="s">
        <v>86</v>
      </c>
      <c r="C6" s="59" t="n">
        <v>5894</v>
      </c>
      <c r="D6" s="60" t="n">
        <v>545</v>
      </c>
      <c r="E6" s="59" t="n">
        <v>5899</v>
      </c>
      <c r="F6" s="61" t="n">
        <v>668</v>
      </c>
      <c r="G6" s="62" t="n">
        <f aca="false">(C6/E6)-1</f>
        <v>-0.000847601288353928</v>
      </c>
      <c r="H6" s="62" t="n">
        <f aca="false">(D6/F6)-1</f>
        <v>-0.184131736526946</v>
      </c>
      <c r="I6" s="63" t="n">
        <v>8.79</v>
      </c>
      <c r="J6" s="63" t="n">
        <v>98.66</v>
      </c>
      <c r="K6" s="64" t="n">
        <v>2.62</v>
      </c>
      <c r="L6" s="64" t="n">
        <v>69.35</v>
      </c>
      <c r="M6" s="65" t="n">
        <v>1.57</v>
      </c>
      <c r="N6" s="65" t="n">
        <v>75.63</v>
      </c>
      <c r="O6" s="66" t="n">
        <v>6480</v>
      </c>
      <c r="P6" s="67" t="n">
        <v>43.24</v>
      </c>
      <c r="Q6" s="68" t="n">
        <v>23520</v>
      </c>
      <c r="R6" s="69" t="n">
        <v>159.4</v>
      </c>
      <c r="S6" s="70" t="n">
        <f aca="false">O6-Q6</f>
        <v>-17040</v>
      </c>
      <c r="T6" s="71" t="n">
        <f aca="false">P6-R6</f>
        <v>-116.16</v>
      </c>
    </row>
    <row r="7" customFormat="false" ht="15" hidden="false" customHeight="false" outlineLevel="0" collapsed="false">
      <c r="A7" s="17" t="s">
        <v>81</v>
      </c>
      <c r="B7" s="17" t="s">
        <v>84</v>
      </c>
      <c r="C7" s="59" t="n">
        <v>4950</v>
      </c>
      <c r="D7" s="60" t="n">
        <v>355</v>
      </c>
      <c r="E7" s="59" t="n">
        <v>4847</v>
      </c>
      <c r="F7" s="61" t="n">
        <v>448</v>
      </c>
      <c r="G7" s="62" t="n">
        <f aca="false">(C7/E7)-1</f>
        <v>0.0212502578914793</v>
      </c>
      <c r="H7" s="62" t="n">
        <f aca="false">(D7/F7)-1</f>
        <v>-0.207589285714286</v>
      </c>
      <c r="I7" s="63" t="n">
        <v>8.59</v>
      </c>
      <c r="J7" s="63" t="n">
        <v>96.41</v>
      </c>
      <c r="K7" s="64" t="n">
        <v>5.46</v>
      </c>
      <c r="L7" s="64" t="n">
        <v>144.58</v>
      </c>
      <c r="M7" s="65" t="n">
        <v>2.45</v>
      </c>
      <c r="N7" s="65" t="n">
        <v>118.29</v>
      </c>
      <c r="O7" s="66" t="n">
        <v>3330</v>
      </c>
      <c r="P7" s="67" t="n">
        <v>22.32</v>
      </c>
      <c r="Q7" s="68" t="n">
        <v>13980</v>
      </c>
      <c r="R7" s="69" t="n">
        <v>99.42</v>
      </c>
      <c r="S7" s="70" t="n">
        <f aca="false">O7-Q7</f>
        <v>-10650</v>
      </c>
      <c r="T7" s="71" t="n">
        <f aca="false">P7-R7</f>
        <v>-77.1</v>
      </c>
    </row>
    <row r="8" customFormat="false" ht="15" hidden="false" customHeight="false" outlineLevel="0" collapsed="false">
      <c r="A8" s="17" t="s">
        <v>81</v>
      </c>
      <c r="B8" s="17" t="s">
        <v>85</v>
      </c>
      <c r="C8" s="59" t="n">
        <v>5255</v>
      </c>
      <c r="D8" s="60" t="n">
        <v>529</v>
      </c>
      <c r="E8" s="59" t="n">
        <v>5183</v>
      </c>
      <c r="F8" s="61" t="n">
        <v>667</v>
      </c>
      <c r="G8" s="62" t="n">
        <f aca="false">(C8/E8)-1</f>
        <v>0.0138915685896199</v>
      </c>
      <c r="H8" s="62" t="n">
        <f aca="false">(D8/F8)-1</f>
        <v>-0.206896551724138</v>
      </c>
      <c r="I8" s="63" t="n">
        <v>5.7</v>
      </c>
      <c r="J8" s="63" t="n">
        <v>64.02</v>
      </c>
      <c r="K8" s="64" t="n">
        <v>5.11</v>
      </c>
      <c r="L8" s="64" t="n">
        <v>135.44</v>
      </c>
      <c r="M8" s="65" t="n">
        <v>1.85</v>
      </c>
      <c r="N8" s="65" t="n">
        <v>89.24</v>
      </c>
      <c r="O8" s="66" t="n">
        <v>10310</v>
      </c>
      <c r="P8" s="67" t="n">
        <v>52.63</v>
      </c>
      <c r="Q8" s="68" t="n">
        <v>20300</v>
      </c>
      <c r="R8" s="69" t="n">
        <v>110.8</v>
      </c>
      <c r="S8" s="70" t="n">
        <f aca="false">O8-Q8</f>
        <v>-9990</v>
      </c>
      <c r="T8" s="71" t="n">
        <f aca="false">P8-R8</f>
        <v>-58.17</v>
      </c>
    </row>
    <row r="9" customFormat="false" ht="15" hidden="false" customHeight="false" outlineLevel="0" collapsed="false">
      <c r="A9" s="17" t="s">
        <v>81</v>
      </c>
      <c r="B9" s="17" t="s">
        <v>87</v>
      </c>
      <c r="C9" s="59" t="n">
        <v>5674</v>
      </c>
      <c r="D9" s="60" t="n">
        <v>896</v>
      </c>
      <c r="E9" s="59" t="n">
        <v>5708</v>
      </c>
      <c r="F9" s="61" t="n">
        <v>1166</v>
      </c>
      <c r="G9" s="62" t="n">
        <f aca="false">(C9/E9)-1</f>
        <v>-0.00595655220742819</v>
      </c>
      <c r="H9" s="62" t="n">
        <f aca="false">(D9/F9)-1</f>
        <v>-0.23156089193825</v>
      </c>
      <c r="I9" s="63" t="n">
        <v>6.74</v>
      </c>
      <c r="J9" s="63" t="n">
        <v>75.75</v>
      </c>
      <c r="K9" s="64" t="n">
        <v>2.12</v>
      </c>
      <c r="L9" s="64" t="n">
        <v>56.2</v>
      </c>
      <c r="M9" s="65" t="n">
        <v>1.36</v>
      </c>
      <c r="N9" s="65" t="n">
        <v>65.82</v>
      </c>
      <c r="O9" s="66" t="n">
        <v>10350</v>
      </c>
      <c r="P9" s="67" t="n">
        <v>36.08</v>
      </c>
      <c r="Q9" s="68" t="n">
        <v>37570</v>
      </c>
      <c r="R9" s="69" t="n">
        <v>170.1</v>
      </c>
      <c r="S9" s="70" t="n">
        <f aca="false">O9-Q9</f>
        <v>-27220</v>
      </c>
      <c r="T9" s="71" t="n">
        <f aca="false">P9-R9</f>
        <v>-134.02</v>
      </c>
    </row>
    <row r="10" customFormat="false" ht="15" hidden="false" customHeight="false" outlineLevel="0" collapsed="false">
      <c r="A10" s="17" t="s">
        <v>81</v>
      </c>
      <c r="B10" s="17" t="s">
        <v>88</v>
      </c>
      <c r="C10" s="59" t="n">
        <v>6974</v>
      </c>
      <c r="D10" s="60" t="n">
        <v>1424</v>
      </c>
      <c r="E10" s="59" t="n">
        <v>7063</v>
      </c>
      <c r="F10" s="61" t="n">
        <v>1688</v>
      </c>
      <c r="G10" s="62" t="n">
        <f aca="false">(C10/E10)-1</f>
        <v>-0.01260087781396</v>
      </c>
      <c r="H10" s="62" t="n">
        <f aca="false">(D10/F10)-1</f>
        <v>-0.156398104265403</v>
      </c>
      <c r="I10" s="63" t="n">
        <v>3.11</v>
      </c>
      <c r="J10" s="63" t="n">
        <v>34.89</v>
      </c>
      <c r="K10" s="64" t="n">
        <v>2.07</v>
      </c>
      <c r="L10" s="64" t="n">
        <v>54.78</v>
      </c>
      <c r="M10" s="65" t="n">
        <v>0.99</v>
      </c>
      <c r="N10" s="65" t="n">
        <v>47.93</v>
      </c>
      <c r="O10" s="66" t="n">
        <v>88090</v>
      </c>
      <c r="P10" s="67" t="n">
        <v>241</v>
      </c>
      <c r="Q10" s="68" t="n">
        <v>71450</v>
      </c>
      <c r="R10" s="69" t="n">
        <v>200</v>
      </c>
      <c r="S10" s="70" t="n">
        <f aca="false">O10-Q10</f>
        <v>16640</v>
      </c>
      <c r="T10" s="71" t="n">
        <f aca="false">P10-R10</f>
        <v>41</v>
      </c>
    </row>
    <row r="11" s="31" customFormat="true" ht="15" hidden="false" customHeight="false" outlineLevel="0" collapsed="false">
      <c r="A11" s="17" t="s">
        <v>81</v>
      </c>
      <c r="B11" s="17" t="s">
        <v>82</v>
      </c>
      <c r="C11" s="59" t="n">
        <v>7882</v>
      </c>
      <c r="D11" s="60" t="n">
        <v>432</v>
      </c>
      <c r="E11" s="59" t="n">
        <v>7379</v>
      </c>
      <c r="F11" s="61" t="n">
        <v>526</v>
      </c>
      <c r="G11" s="62" t="n">
        <f aca="false">(C11/E11)-1</f>
        <v>0.0681664182138502</v>
      </c>
      <c r="H11" s="62" t="n">
        <f aca="false">(D11/F11)-1</f>
        <v>-0.178707224334601</v>
      </c>
      <c r="I11" s="63" t="n">
        <v>13.89</v>
      </c>
      <c r="J11" s="63" t="n">
        <v>156.03</v>
      </c>
      <c r="K11" s="64" t="n">
        <v>2.63</v>
      </c>
      <c r="L11" s="64" t="n">
        <v>69.72</v>
      </c>
      <c r="M11" s="65" t="n">
        <v>2.01</v>
      </c>
      <c r="N11" s="65" t="n">
        <v>97</v>
      </c>
      <c r="O11" s="66" t="n">
        <v>2210</v>
      </c>
      <c r="P11" s="67" t="n">
        <v>21.21</v>
      </c>
      <c r="Q11" s="68" t="n">
        <v>7260</v>
      </c>
      <c r="R11" s="69" t="n">
        <v>71.18</v>
      </c>
      <c r="S11" s="70" t="n">
        <f aca="false">O11-Q11</f>
        <v>-5050</v>
      </c>
      <c r="T11" s="71" t="n">
        <f aca="false">P11-R11</f>
        <v>-49.97</v>
      </c>
    </row>
    <row r="12" customFormat="false" ht="15" hidden="false" customHeight="false" outlineLevel="0" collapsed="false">
      <c r="A12" s="32" t="s">
        <v>81</v>
      </c>
      <c r="B12" s="32" t="s">
        <v>81</v>
      </c>
      <c r="C12" s="72" t="n">
        <v>8702</v>
      </c>
      <c r="D12" s="73" t="n">
        <v>6308</v>
      </c>
      <c r="E12" s="72" t="n">
        <v>8376</v>
      </c>
      <c r="F12" s="61" t="n">
        <v>7689</v>
      </c>
      <c r="G12" s="74" t="n">
        <f aca="false">(C12/E12)-1</f>
        <v>0.0389207258834765</v>
      </c>
      <c r="H12" s="62" t="n">
        <f aca="false">(D12/F12)-1</f>
        <v>-0.179607231109377</v>
      </c>
      <c r="I12" s="63" t="n">
        <v>3.28</v>
      </c>
      <c r="J12" s="63" t="n">
        <v>36.85</v>
      </c>
      <c r="K12" s="64" t="n">
        <v>2.16</v>
      </c>
      <c r="L12" s="64" t="n">
        <v>57.36</v>
      </c>
      <c r="M12" s="65" t="n">
        <v>0.57</v>
      </c>
      <c r="N12" s="65" t="n">
        <v>27.51</v>
      </c>
      <c r="O12" s="66"/>
      <c r="P12" s="67"/>
      <c r="Q12" s="68"/>
      <c r="R12" s="69"/>
      <c r="S12" s="70"/>
      <c r="T12" s="71"/>
    </row>
    <row r="13" customFormat="false" ht="15" hidden="false" customHeight="false" outlineLevel="0" collapsed="false">
      <c r="A13" s="17" t="s">
        <v>81</v>
      </c>
      <c r="B13" s="17" t="s">
        <v>90</v>
      </c>
      <c r="C13" s="59" t="n">
        <v>7186</v>
      </c>
      <c r="D13" s="60" t="n">
        <v>489</v>
      </c>
      <c r="E13" s="59" t="n">
        <v>7462</v>
      </c>
      <c r="F13" s="61" t="n">
        <v>587</v>
      </c>
      <c r="G13" s="62" t="n">
        <f aca="false">(C13/E13)-1</f>
        <v>-0.0369874028410614</v>
      </c>
      <c r="H13" s="62" t="n">
        <f aca="false">(D13/F13)-1</f>
        <v>-0.16695059625213</v>
      </c>
      <c r="I13" s="63" t="n">
        <v>5.91</v>
      </c>
      <c r="J13" s="63" t="n">
        <v>66.33</v>
      </c>
      <c r="K13" s="64" t="n">
        <v>2.33</v>
      </c>
      <c r="L13" s="64" t="n">
        <v>61.78</v>
      </c>
      <c r="M13" s="65" t="n">
        <v>1.76</v>
      </c>
      <c r="N13" s="65" t="n">
        <v>85.07</v>
      </c>
      <c r="O13" s="66" t="n">
        <v>9790</v>
      </c>
      <c r="P13" s="67" t="n">
        <v>67.97</v>
      </c>
      <c r="Q13" s="68" t="n">
        <v>17080</v>
      </c>
      <c r="R13" s="69" t="n">
        <v>122.6</v>
      </c>
      <c r="S13" s="70" t="n">
        <f aca="false">O13-Q13</f>
        <v>-7290</v>
      </c>
      <c r="T13" s="71" t="n">
        <f aca="false">P13-R13</f>
        <v>-54.63</v>
      </c>
    </row>
    <row r="14" s="89" customFormat="true" ht="15" hidden="false" customHeight="false" outlineLevel="0" collapsed="false"/>
    <row r="15" customFormat="false" ht="15" hidden="false" customHeight="false" outlineLevel="0" collapsed="false">
      <c r="A15" s="107" t="s">
        <v>81</v>
      </c>
      <c r="B15" s="108" t="s">
        <v>109</v>
      </c>
      <c r="C15" s="109" t="n">
        <f aca="false" t="array" ref="C15:C15">SUMPRODUCT(($B$4:$B$13&lt;&gt;"München")*(C4:C13)*(D4:D13)) / SUMPRODUCT(($B$4:$B$13&lt;&gt;"München")*(D4:D13))</f>
        <v>6217.8646683221</v>
      </c>
      <c r="D15" s="85" t="n">
        <f aca="false">SUMIF($B$4:$B$13,"&lt;&gt;München",D4:D13)</f>
        <v>5638</v>
      </c>
      <c r="E15" s="109" t="n">
        <f aca="false" t="array" ref="E15:E15">SUMPRODUCT(($B$4:$B$13&lt;&gt;"München")*(E4:E13)*(F4:F13)) / SUMPRODUCT(($B$4:$B$13&lt;&gt;"München")*(F4:F13))</f>
        <v>6208.554720872</v>
      </c>
      <c r="F15" s="85" t="n">
        <f aca="false">SUMIF($B$4:$B$13,"&lt;&gt;München",F4:F13)</f>
        <v>6789</v>
      </c>
      <c r="G15" s="86" t="n">
        <f aca="false">(C15/E15)-1</f>
        <v>0.00149953537798475</v>
      </c>
      <c r="H15" s="86" t="n">
        <f aca="false">(D15/F15)-1</f>
        <v>-0.169538960082486</v>
      </c>
      <c r="I15" s="83"/>
      <c r="J15" s="83"/>
      <c r="K15" s="83"/>
      <c r="L15" s="83"/>
      <c r="M15" s="83"/>
      <c r="N15" s="83"/>
      <c r="O15" s="87" t="n">
        <f aca="false">SUM(O4:O13)</f>
        <v>138030</v>
      </c>
      <c r="P15" s="87"/>
      <c r="Q15" s="87" t="n">
        <f aca="false">SUM(Q4:Q13)</f>
        <v>228580</v>
      </c>
      <c r="R15" s="83"/>
      <c r="S15" s="83"/>
      <c r="T15" s="88"/>
    </row>
    <row r="17" customFormat="false" ht="15" hidden="false" customHeight="false" outlineLevel="0" collapsed="false">
      <c r="A17" s="57"/>
    </row>
    <row r="18" customFormat="false" ht="15" hidden="false" customHeight="false" outlineLevel="0" collapsed="false">
      <c r="A18" s="91"/>
      <c r="C18" s="51" t="s">
        <v>99</v>
      </c>
    </row>
    <row r="19" customFormat="false" ht="15" hidden="false" customHeight="false" outlineLevel="0" collapsed="false">
      <c r="A19" s="58"/>
      <c r="C19" s="52" t="s">
        <v>100</v>
      </c>
    </row>
    <row r="20" customFormat="false" ht="15" hidden="false" customHeight="false" outlineLevel="0" collapsed="false">
      <c r="A20" s="57"/>
      <c r="C20" s="53"/>
    </row>
    <row r="21" customFormat="false" ht="15" hidden="false" customHeight="false" outlineLevel="0" collapsed="false">
      <c r="A21" s="91"/>
      <c r="C21" s="53" t="s">
        <v>101</v>
      </c>
    </row>
    <row r="22" customFormat="false" ht="15" hidden="false" customHeight="false" outlineLevel="0" collapsed="false">
      <c r="A22" s="92"/>
      <c r="C22" s="53" t="s">
        <v>102</v>
      </c>
    </row>
    <row r="23" customFormat="false" ht="15" hidden="false" customHeight="false" outlineLevel="0" collapsed="false">
      <c r="A23" s="92"/>
      <c r="C23" s="53" t="s">
        <v>103</v>
      </c>
    </row>
    <row r="24" customFormat="false" ht="15" hidden="false" customHeight="false" outlineLevel="0" collapsed="false">
      <c r="A24" s="92"/>
      <c r="C24" s="53"/>
    </row>
    <row r="25" customFormat="false" ht="15" hidden="false" customHeight="false" outlineLevel="0" collapsed="false">
      <c r="A25" s="92"/>
      <c r="C25" s="53" t="s">
        <v>104</v>
      </c>
    </row>
    <row r="26" customFormat="false" ht="15" hidden="false" customHeight="false" outlineLevel="0" collapsed="false">
      <c r="A26" s="57"/>
      <c r="C26" s="53" t="s">
        <v>105</v>
      </c>
    </row>
    <row r="27" customFormat="false" ht="15" hidden="false" customHeight="false" outlineLevel="0" collapsed="false">
      <c r="A27" s="57"/>
      <c r="B27" s="57"/>
      <c r="C27" s="53" t="s">
        <v>106</v>
      </c>
      <c r="D27" s="57"/>
      <c r="E27" s="57"/>
      <c r="F27" s="57"/>
      <c r="G27" s="57"/>
      <c r="H27" s="57"/>
      <c r="I27" s="57"/>
      <c r="J27" s="57"/>
    </row>
    <row r="28" customFormat="false" ht="15" hidden="false" customHeight="false" outlineLevel="0" collapsed="false">
      <c r="A28" s="57"/>
      <c r="C28" s="53" t="s">
        <v>107</v>
      </c>
    </row>
    <row r="29" customFormat="false" ht="15" hidden="false" customHeight="false" outlineLevel="0" collapsed="false">
      <c r="A29" s="57"/>
    </row>
    <row r="30" customFormat="false" ht="15" hidden="false" customHeight="false" outlineLevel="0" collapsed="false">
      <c r="A30" s="57"/>
    </row>
    <row r="31" customFormat="false" ht="15" hidden="false" customHeight="false" outlineLevel="0" collapsed="false">
      <c r="A31" s="57"/>
    </row>
    <row r="32" customFormat="false" ht="15" hidden="false" customHeight="false" outlineLevel="0" collapsed="false">
      <c r="A32" s="57"/>
    </row>
    <row r="33" customFormat="false" ht="15" hidden="false" customHeight="false" outlineLevel="0" collapsed="false">
      <c r="A33" s="57"/>
      <c r="B33" s="57"/>
      <c r="C33" s="58"/>
      <c r="D33" s="58"/>
    </row>
    <row r="34" customFormat="false" ht="15" hidden="false" customHeight="false" outlineLevel="0" collapsed="false">
      <c r="A34" s="57"/>
    </row>
    <row r="35" customFormat="false" ht="15" hidden="false" customHeight="false" outlineLevel="0" collapsed="false">
      <c r="A35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D4:D13">
    <cfRule type="dataBar" priority="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{BA252D2E-80C0-4615-84D6-EC419F7C7585}</x14:id>
        </ext>
      </extLst>
    </cfRule>
  </conditionalFormatting>
  <conditionalFormatting sqref="H4:H13">
    <cfRule type="colorScale" priority="3">
      <colorScale>
        <cfvo type="min" val="0"/>
        <cfvo type="num" val="0"/>
        <cfvo type="max" val="0"/>
        <color rgb="FFF8696B"/>
        <color rgb="FFFFFFFF"/>
        <color rgb="FF83CBEB"/>
      </colorScale>
    </cfRule>
    <cfRule type="colorScale" priority="4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J4:J13">
    <cfRule type="dataBar" priority="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{27B0AC15-E77F-425A-85B6-80DE541CC8F0}</x14:id>
        </ext>
      </extLst>
    </cfRule>
  </conditionalFormatting>
  <conditionalFormatting sqref="L4:L13">
    <cfRule type="dataBar" priority="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{A99C2CDF-F19C-4462-839B-E754368CDC28}</x14:id>
        </ext>
      </extLst>
    </cfRule>
  </conditionalFormatting>
  <conditionalFormatting sqref="N4:N13">
    <cfRule type="dataBar" priority="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{458D1BD9-123F-4536-9F42-ECD9B98EC0DD}</x14:id>
        </ext>
      </extLst>
    </cfRule>
  </conditionalFormatting>
  <conditionalFormatting sqref="R4:R13">
    <cfRule type="dataBar" priority="8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{C36DDC5D-875C-4A54-9A7A-D839A0336E5E}</x14:id>
        </ext>
      </extLst>
    </cfRule>
  </conditionalFormatting>
  <conditionalFormatting sqref="P4:P13">
    <cfRule type="dataBar" priority="9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{29177A6F-2DFE-4BEB-BD00-59E070E04D65}</x14:id>
        </ext>
      </extLst>
    </cfRule>
  </conditionalFormatting>
  <conditionalFormatting sqref="F4:F13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{D2F1E893-5E6F-4FCF-A811-11485DB11DCC}</x14:id>
        </ext>
      </extLst>
    </cfRule>
  </conditionalFormatting>
  <conditionalFormatting sqref="E15">
    <cfRule type="dataBar" priority="1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{B7EBEAE0-201A-48F6-AB58-841720165215}</x14:id>
        </ext>
      </extLst>
    </cfRule>
  </conditionalFormatting>
  <conditionalFormatting sqref="C15">
    <cfRule type="dataBar" priority="1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{1DD5FF53-607F-4A1E-BA1C-FC3951BACCE1}</x14:id>
        </ext>
      </extLst>
    </cfRule>
  </conditionalFormatting>
  <conditionalFormatting sqref="C4:C13">
    <cfRule type="dataBar" priority="1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{31EB1620-856A-4E8E-9B89-F9F19DB1D0C2}</x14:id>
        </ext>
      </extLst>
    </cfRule>
  </conditionalFormatting>
  <conditionalFormatting sqref="G4:G13">
    <cfRule type="colorScale" priority="14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5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7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4:E13">
    <cfRule type="dataBar" priority="1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{422E86AB-18DE-431E-BE6E-BCA8D3E448D2}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252D2E-80C0-4615-84D6-EC419F7C758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D4:D13</xm:sqref>
        </x14:conditionalFormatting>
        <x14:conditionalFormatting xmlns:xm="http://schemas.microsoft.com/office/excel/2006/main">
          <x14:cfRule type="dataBar" id="{27B0AC15-E77F-425A-85B6-80DE541CC8F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J4:J13</xm:sqref>
        </x14:conditionalFormatting>
        <x14:conditionalFormatting xmlns:xm="http://schemas.microsoft.com/office/excel/2006/main">
          <x14:cfRule type="dataBar" id="{A99C2CDF-F19C-4462-839B-E754368CDC2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L4:L13</xm:sqref>
        </x14:conditionalFormatting>
        <x14:conditionalFormatting xmlns:xm="http://schemas.microsoft.com/office/excel/2006/main">
          <x14:cfRule type="dataBar" id="{458D1BD9-123F-4536-9F42-ECD9B98EC0D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N4:N13</xm:sqref>
        </x14:conditionalFormatting>
        <x14:conditionalFormatting xmlns:xm="http://schemas.microsoft.com/office/excel/2006/main">
          <x14:cfRule type="dataBar" id="{C36DDC5D-875C-4A54-9A7A-D839A0336E5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R4:R13</xm:sqref>
        </x14:conditionalFormatting>
        <x14:conditionalFormatting xmlns:xm="http://schemas.microsoft.com/office/excel/2006/main">
          <x14:cfRule type="dataBar" id="{29177A6F-2DFE-4BEB-BD00-59E070E04D6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P4:P13</xm:sqref>
        </x14:conditionalFormatting>
        <x14:conditionalFormatting xmlns:xm="http://schemas.microsoft.com/office/excel/2006/main">
          <x14:cfRule type="dataBar" id="{D2F1E893-5E6F-4FCF-A811-11485DB11DCC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F4:F13</xm:sqref>
        </x14:conditionalFormatting>
        <x14:conditionalFormatting xmlns:xm="http://schemas.microsoft.com/office/excel/2006/main">
          <x14:cfRule type="dataBar" id="{B7EBEAE0-201A-48F6-AB58-84172016521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1DD5FF53-607F-4A1E-BA1C-FC3951BACCE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31EB1620-856A-4E8E-9B89-F9F19DB1D0C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C4:C13</xm:sqref>
        </x14:conditionalFormatting>
        <x14:conditionalFormatting xmlns:xm="http://schemas.microsoft.com/office/excel/2006/main">
          <x14:cfRule type="dataBar" id="{422E86AB-18DE-431E-BE6E-BCA8D3E448D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16" activeCellId="0" sqref="C16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7.71"/>
    <col collapsed="false" customWidth="true" hidden="false" outlineLevel="0" max="8" min="7" style="0" width="13.71"/>
    <col collapsed="false" customWidth="true" hidden="false" outlineLevel="0" max="9" min="9" style="0" width="16.86"/>
    <col collapsed="false" customWidth="true" hidden="false" outlineLevel="0" max="16" min="10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4" t="s">
        <v>2</v>
      </c>
      <c r="J2" s="4"/>
      <c r="K2" s="5" t="s">
        <v>3</v>
      </c>
      <c r="L2" s="5"/>
      <c r="M2" s="6" t="s">
        <v>4</v>
      </c>
      <c r="N2" s="6"/>
      <c r="O2" s="7" t="s">
        <v>5</v>
      </c>
      <c r="P2" s="7"/>
      <c r="Q2" s="7"/>
      <c r="R2" s="7"/>
      <c r="S2" s="7"/>
      <c r="T2" s="7"/>
    </row>
    <row r="3" customFormat="false" ht="60" hidden="false" customHeight="true" outlineLevel="0" collapsed="false">
      <c r="A3" s="93" t="s">
        <v>6</v>
      </c>
      <c r="B3" s="93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94" t="s">
        <v>14</v>
      </c>
      <c r="J3" s="94" t="s">
        <v>15</v>
      </c>
      <c r="K3" s="95" t="s">
        <v>14</v>
      </c>
      <c r="L3" s="95" t="s">
        <v>15</v>
      </c>
      <c r="M3" s="96" t="s">
        <v>14</v>
      </c>
      <c r="N3" s="96" t="s">
        <v>15</v>
      </c>
      <c r="O3" s="97" t="s">
        <v>16</v>
      </c>
      <c r="P3" s="97" t="s">
        <v>17</v>
      </c>
      <c r="Q3" s="10" t="s">
        <v>18</v>
      </c>
      <c r="R3" s="10" t="s">
        <v>19</v>
      </c>
      <c r="S3" s="98" t="s">
        <v>20</v>
      </c>
      <c r="T3" s="98" t="s">
        <v>21</v>
      </c>
    </row>
    <row r="4" customFormat="false" ht="15" hidden="false" customHeight="false" outlineLevel="0" collapsed="false">
      <c r="A4" s="17" t="s">
        <v>91</v>
      </c>
      <c r="B4" s="17" t="s">
        <v>98</v>
      </c>
      <c r="C4" s="59" t="n">
        <v>3982</v>
      </c>
      <c r="D4" s="60" t="n">
        <v>1973</v>
      </c>
      <c r="E4" s="59" t="n">
        <v>3981</v>
      </c>
      <c r="F4" s="61" t="n">
        <v>2447</v>
      </c>
      <c r="G4" s="62" t="n">
        <f aca="false">(C4/E4)-1</f>
        <v>0.000251193167545738</v>
      </c>
      <c r="H4" s="62" t="n">
        <f aca="false">(D4/F4)-1</f>
        <v>-0.193706579485084</v>
      </c>
      <c r="I4" s="63" t="n">
        <v>4.97</v>
      </c>
      <c r="J4" s="63" t="n">
        <v>55.86</v>
      </c>
      <c r="K4" s="64" t="n">
        <v>2.46</v>
      </c>
      <c r="L4" s="64" t="n">
        <v>65.32</v>
      </c>
      <c r="M4" s="65" t="n">
        <v>1.21</v>
      </c>
      <c r="N4" s="65" t="n">
        <v>58.35</v>
      </c>
      <c r="O4" s="66" t="n">
        <v>15820</v>
      </c>
      <c r="P4" s="67" t="n">
        <v>39.91</v>
      </c>
      <c r="Q4" s="68" t="n">
        <v>32120</v>
      </c>
      <c r="R4" s="69" t="n">
        <v>80.08</v>
      </c>
      <c r="S4" s="110" t="n">
        <f aca="false">O4-Q4</f>
        <v>-16300</v>
      </c>
      <c r="T4" s="111" t="n">
        <f aca="false">P4-R4</f>
        <v>-40.17</v>
      </c>
    </row>
    <row r="5" customFormat="false" ht="15" hidden="false" customHeight="false" outlineLevel="0" collapsed="false">
      <c r="A5" s="17" t="s">
        <v>91</v>
      </c>
      <c r="B5" s="17" t="s">
        <v>94</v>
      </c>
      <c r="C5" s="59" t="n">
        <v>3103</v>
      </c>
      <c r="D5" s="60" t="n">
        <v>665</v>
      </c>
      <c r="E5" s="59" t="n">
        <v>3034</v>
      </c>
      <c r="F5" s="61" t="n">
        <v>887</v>
      </c>
      <c r="G5" s="62" t="n">
        <f aca="false">(C5/E5)-1</f>
        <v>0.0227422544495715</v>
      </c>
      <c r="H5" s="62" t="n">
        <f aca="false">(D5/F5)-1</f>
        <v>-0.250281848928974</v>
      </c>
      <c r="I5" s="63" t="n">
        <v>9.01</v>
      </c>
      <c r="J5" s="63" t="n">
        <v>101.18</v>
      </c>
      <c r="K5" s="64" t="n">
        <v>3.98</v>
      </c>
      <c r="L5" s="64" t="n">
        <v>105.45</v>
      </c>
      <c r="M5" s="65" t="n">
        <v>2.59</v>
      </c>
      <c r="N5" s="65" t="n">
        <v>124.8</v>
      </c>
      <c r="O5" s="66" t="n">
        <v>630</v>
      </c>
      <c r="P5" s="67" t="n">
        <v>3.2</v>
      </c>
      <c r="Q5" s="68" t="n">
        <v>4640</v>
      </c>
      <c r="R5" s="69" t="n">
        <v>22.67</v>
      </c>
      <c r="S5" s="110" t="n">
        <f aca="false">O5-Q5</f>
        <v>-4010</v>
      </c>
      <c r="T5" s="111" t="n">
        <f aca="false">P5-R5</f>
        <v>-19.47</v>
      </c>
    </row>
    <row r="6" customFormat="false" ht="15" hidden="false" customHeight="false" outlineLevel="0" collapsed="false">
      <c r="A6" s="17" t="s">
        <v>91</v>
      </c>
      <c r="B6" s="17" t="s">
        <v>93</v>
      </c>
      <c r="C6" s="59" t="n">
        <v>3963</v>
      </c>
      <c r="D6" s="60" t="n">
        <v>2028</v>
      </c>
      <c r="E6" s="59" t="n">
        <v>3866</v>
      </c>
      <c r="F6" s="61" t="n">
        <v>2783</v>
      </c>
      <c r="G6" s="62" t="n">
        <f aca="false">(C6/E6)-1</f>
        <v>0.0250905328504916</v>
      </c>
      <c r="H6" s="62" t="n">
        <f aca="false">(D6/F6)-1</f>
        <v>-0.271289974847287</v>
      </c>
      <c r="I6" s="63" t="n">
        <v>7</v>
      </c>
      <c r="J6" s="63" t="n">
        <v>78.68</v>
      </c>
      <c r="K6" s="64" t="n">
        <v>3.01</v>
      </c>
      <c r="L6" s="64" t="n">
        <v>79.78</v>
      </c>
      <c r="M6" s="65" t="n">
        <v>1.43</v>
      </c>
      <c r="N6" s="65" t="n">
        <v>68.82</v>
      </c>
      <c r="O6" s="66" t="n">
        <v>20710</v>
      </c>
      <c r="P6" s="67" t="n">
        <v>38.35</v>
      </c>
      <c r="Q6" s="68" t="n">
        <v>49620</v>
      </c>
      <c r="R6" s="69" t="n">
        <v>90.96</v>
      </c>
      <c r="S6" s="110" t="n">
        <f aca="false">O6-Q6</f>
        <v>-28910</v>
      </c>
      <c r="T6" s="111" t="n">
        <f aca="false">P6-R6</f>
        <v>-52.61</v>
      </c>
    </row>
    <row r="7" customFormat="false" ht="15" hidden="false" customHeight="false" outlineLevel="0" collapsed="false">
      <c r="A7" s="17" t="s">
        <v>91</v>
      </c>
      <c r="B7" s="17" t="s">
        <v>97</v>
      </c>
      <c r="C7" s="59" t="n">
        <v>3927</v>
      </c>
      <c r="D7" s="60" t="n">
        <v>2464</v>
      </c>
      <c r="E7" s="59" t="n">
        <v>3904</v>
      </c>
      <c r="F7" s="61" t="n">
        <v>3307</v>
      </c>
      <c r="G7" s="62" t="n">
        <f aca="false">(C7/E7)-1</f>
        <v>0.00589139344262302</v>
      </c>
      <c r="H7" s="62" t="n">
        <f aca="false">(D7/F7)-1</f>
        <v>-0.254913819171455</v>
      </c>
      <c r="I7" s="63" t="n">
        <v>6.42</v>
      </c>
      <c r="J7" s="63" t="n">
        <v>72.15</v>
      </c>
      <c r="K7" s="64" t="n">
        <v>2.97</v>
      </c>
      <c r="L7" s="64" t="n">
        <v>78.63</v>
      </c>
      <c r="M7" s="65" t="n">
        <v>1.56</v>
      </c>
      <c r="N7" s="65" t="n">
        <v>75.27</v>
      </c>
      <c r="O7" s="66" t="n">
        <v>20520</v>
      </c>
      <c r="P7" s="67" t="n">
        <v>36.29</v>
      </c>
      <c r="Q7" s="68" t="n">
        <v>53660</v>
      </c>
      <c r="R7" s="69" t="n">
        <v>97.8</v>
      </c>
      <c r="S7" s="110" t="n">
        <f aca="false">O7-Q7</f>
        <v>-33140</v>
      </c>
      <c r="T7" s="111" t="n">
        <f aca="false">P7-R7</f>
        <v>-61.51</v>
      </c>
    </row>
    <row r="8" customFormat="false" ht="15" hidden="false" customHeight="false" outlineLevel="0" collapsed="false">
      <c r="A8" s="17" t="s">
        <v>91</v>
      </c>
      <c r="B8" s="17" t="s">
        <v>95</v>
      </c>
      <c r="C8" s="59" t="n">
        <v>3658</v>
      </c>
      <c r="D8" s="60" t="n">
        <v>1771</v>
      </c>
      <c r="E8" s="59" t="n">
        <v>3618</v>
      </c>
      <c r="F8" s="61" t="n">
        <v>2415</v>
      </c>
      <c r="G8" s="62" t="n">
        <f aca="false">(C8/E8)-1</f>
        <v>0.0110558319513543</v>
      </c>
      <c r="H8" s="62" t="n">
        <f aca="false">(D8/F8)-1</f>
        <v>-0.266666666666667</v>
      </c>
      <c r="I8" s="63" t="n">
        <v>20.86</v>
      </c>
      <c r="J8" s="63" t="n">
        <v>234</v>
      </c>
      <c r="K8" s="64" t="n">
        <v>2.76</v>
      </c>
      <c r="L8" s="64" t="n">
        <v>73.14</v>
      </c>
      <c r="M8" s="65" t="n">
        <v>1.65</v>
      </c>
      <c r="N8" s="65" t="n">
        <v>79.79</v>
      </c>
      <c r="O8" s="66" t="n">
        <v>11230</v>
      </c>
      <c r="P8" s="67" t="n">
        <v>25.4</v>
      </c>
      <c r="Q8" s="68" t="n">
        <v>38270</v>
      </c>
      <c r="R8" s="69" t="n">
        <v>88.55</v>
      </c>
      <c r="S8" s="110" t="n">
        <f aca="false">O8-Q8</f>
        <v>-27040</v>
      </c>
      <c r="T8" s="111" t="n">
        <f aca="false">P8-R8</f>
        <v>-63.15</v>
      </c>
    </row>
    <row r="9" customFormat="false" ht="15" hidden="false" customHeight="false" outlineLevel="0" collapsed="false">
      <c r="A9" s="17" t="s">
        <v>91</v>
      </c>
      <c r="B9" s="17" t="s">
        <v>96</v>
      </c>
      <c r="C9" s="59" t="n">
        <v>3488</v>
      </c>
      <c r="D9" s="60" t="n">
        <v>1034</v>
      </c>
      <c r="E9" s="59" t="n">
        <v>3452</v>
      </c>
      <c r="F9" s="61" t="n">
        <v>1411</v>
      </c>
      <c r="G9" s="62" t="n">
        <f aca="false">(C9/E9)-1</f>
        <v>0.0104287369640788</v>
      </c>
      <c r="H9" s="62" t="n">
        <f aca="false">(D9/F9)-1</f>
        <v>-0.267186392629341</v>
      </c>
      <c r="I9" s="63" t="n">
        <v>26.48</v>
      </c>
      <c r="J9" s="63" t="n">
        <v>297</v>
      </c>
      <c r="K9" s="64" t="n">
        <v>3.6</v>
      </c>
      <c r="L9" s="64" t="n">
        <v>95.45</v>
      </c>
      <c r="M9" s="65" t="n">
        <v>1.69</v>
      </c>
      <c r="N9" s="65" t="n">
        <v>81.62</v>
      </c>
      <c r="O9" s="66" t="n">
        <v>2510</v>
      </c>
      <c r="P9" s="67" t="n">
        <v>7.9</v>
      </c>
      <c r="Q9" s="68" t="n">
        <v>5830</v>
      </c>
      <c r="R9" s="69" t="n">
        <v>19.71</v>
      </c>
      <c r="S9" s="110" t="n">
        <f aca="false">O9-Q9</f>
        <v>-3320</v>
      </c>
      <c r="T9" s="111" t="n">
        <f aca="false">P9-R9</f>
        <v>-11.81</v>
      </c>
    </row>
    <row r="10" s="31" customFormat="true" ht="15" hidden="false" customHeight="false" outlineLevel="0" collapsed="false">
      <c r="A10" s="32" t="s">
        <v>91</v>
      </c>
      <c r="B10" s="32" t="s">
        <v>91</v>
      </c>
      <c r="C10" s="72" t="n">
        <v>4759</v>
      </c>
      <c r="D10" s="73" t="n">
        <v>2366</v>
      </c>
      <c r="E10" s="72" t="n">
        <v>4679</v>
      </c>
      <c r="F10" s="61" t="n">
        <v>3004</v>
      </c>
      <c r="G10" s="74" t="n">
        <f aca="false">(C10/E10)-1</f>
        <v>0.0170976704424022</v>
      </c>
      <c r="H10" s="62" t="n">
        <f aca="false">(D10/F10)-1</f>
        <v>-0.212383488681758</v>
      </c>
      <c r="I10" s="63" t="n">
        <v>8.08</v>
      </c>
      <c r="J10" s="63" t="n">
        <v>90.78</v>
      </c>
      <c r="K10" s="64" t="n">
        <v>2.4</v>
      </c>
      <c r="L10" s="64" t="n">
        <v>63.56</v>
      </c>
      <c r="M10" s="65" t="n">
        <v>0.74</v>
      </c>
      <c r="N10" s="65" t="n">
        <v>35.9</v>
      </c>
      <c r="O10" s="66"/>
      <c r="P10" s="67"/>
      <c r="Q10" s="68"/>
      <c r="R10" s="69"/>
      <c r="S10" s="110"/>
      <c r="T10" s="111"/>
    </row>
    <row r="11" customFormat="false" ht="15" hidden="false" customHeight="false" outlineLevel="0" collapsed="false">
      <c r="A11" s="17" t="s">
        <v>91</v>
      </c>
      <c r="B11" s="17" t="s">
        <v>92</v>
      </c>
      <c r="C11" s="59" t="n">
        <v>3992</v>
      </c>
      <c r="D11" s="60" t="n">
        <v>605</v>
      </c>
      <c r="E11" s="59" t="n">
        <v>3833</v>
      </c>
      <c r="F11" s="61" t="n">
        <v>746</v>
      </c>
      <c r="G11" s="62" t="n">
        <f aca="false">(C11/E11)-1</f>
        <v>0.0414818679885207</v>
      </c>
      <c r="H11" s="62" t="n">
        <f aca="false">(D11/F11)-1</f>
        <v>-0.189008042895442</v>
      </c>
      <c r="I11" s="63" t="n">
        <v>17.28</v>
      </c>
      <c r="J11" s="63" t="n">
        <v>194.04</v>
      </c>
      <c r="K11" s="64" t="n">
        <v>2.46</v>
      </c>
      <c r="L11" s="64" t="n">
        <v>65.21</v>
      </c>
      <c r="M11" s="65" t="n">
        <v>1.91</v>
      </c>
      <c r="N11" s="65" t="n">
        <v>91.92</v>
      </c>
      <c r="O11" s="66" t="n">
        <v>1360</v>
      </c>
      <c r="P11" s="67" t="n">
        <v>5.8</v>
      </c>
      <c r="Q11" s="68" t="n">
        <v>5080</v>
      </c>
      <c r="R11" s="69" t="n">
        <v>21.67</v>
      </c>
      <c r="S11" s="110" t="n">
        <f aca="false">O11-Q11</f>
        <v>-3720</v>
      </c>
      <c r="T11" s="111" t="n">
        <f aca="false">P11-R11</f>
        <v>-15.87</v>
      </c>
    </row>
    <row r="12" customFormat="false" ht="15" hidden="false" customHeight="false" outlineLevel="0" collapsed="false"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</row>
    <row r="13" s="89" customFormat="true" ht="15" hidden="false" customHeight="false" outlineLevel="0" collapsed="false">
      <c r="A13" s="82" t="s">
        <v>91</v>
      </c>
      <c r="B13" s="83" t="s">
        <v>109</v>
      </c>
      <c r="C13" s="84" t="n">
        <f aca="false" t="array" ref="C13:C13">SUMPRODUCT(($B$4:$B$11&lt;&gt;"Stuttgart")*(C4:C11)*(D4:D11)) / SUMPRODUCT(($B$4:$B$11&lt;&gt;"Stuttgart")*(D4:D11))</f>
        <v>3807.6985768501</v>
      </c>
      <c r="D13" s="85" t="n">
        <f aca="false">SUMIF($B$4:$B$11,"&lt;&gt;Stuttgart",D4:D11)</f>
        <v>10540</v>
      </c>
      <c r="E13" s="84" t="n">
        <f aca="false" t="array" ref="E13:E13">SUMPRODUCT(($B$4:$B$11&lt;&gt;"Stuttgart")*(E4:E11)*(F4:F11)) / SUMPRODUCT(($B$4:$B$11&lt;&gt;"Stuttgart")*(F4:F11))</f>
        <v>3756.06823378108</v>
      </c>
      <c r="F13" s="85" t="n">
        <f aca="false">SUMIF($B$4:$B$11,"&lt;&gt;Stuttgart",F4:F11)</f>
        <v>13996</v>
      </c>
      <c r="G13" s="86" t="n">
        <f aca="false">(C13/E13)-1</f>
        <v>0.0137458480132668</v>
      </c>
      <c r="H13" s="86" t="n">
        <f aca="false">(D13/F13)-1</f>
        <v>-0.246927693626751</v>
      </c>
      <c r="I13" s="83"/>
      <c r="J13" s="83"/>
      <c r="K13" s="83"/>
      <c r="L13" s="83"/>
      <c r="M13" s="83"/>
      <c r="N13" s="83"/>
      <c r="O13" s="87" t="n">
        <f aca="false">SUM(O4:O11)</f>
        <v>72780</v>
      </c>
      <c r="P13" s="87"/>
      <c r="Q13" s="87" t="n">
        <f aca="false">SUM(Q4:Q11)</f>
        <v>189220</v>
      </c>
      <c r="R13" s="83"/>
      <c r="S13" s="83"/>
      <c r="T13" s="88"/>
    </row>
    <row r="15" customFormat="false" ht="15" hidden="false" customHeight="false" outlineLevel="0" collapsed="false">
      <c r="A15" s="57"/>
    </row>
    <row r="16" customFormat="false" ht="15" hidden="false" customHeight="false" outlineLevel="0" collapsed="false">
      <c r="A16" s="91"/>
      <c r="C16" s="51" t="s">
        <v>99</v>
      </c>
    </row>
    <row r="17" customFormat="false" ht="15" hidden="false" customHeight="false" outlineLevel="0" collapsed="false">
      <c r="A17" s="58"/>
      <c r="C17" s="52" t="s">
        <v>100</v>
      </c>
    </row>
    <row r="18" customFormat="false" ht="15" hidden="false" customHeight="false" outlineLevel="0" collapsed="false">
      <c r="A18" s="57"/>
      <c r="C18" s="53"/>
    </row>
    <row r="19" customFormat="false" ht="15" hidden="false" customHeight="false" outlineLevel="0" collapsed="false">
      <c r="A19" s="91"/>
      <c r="C19" s="53" t="s">
        <v>101</v>
      </c>
    </row>
    <row r="20" customFormat="false" ht="15" hidden="false" customHeight="false" outlineLevel="0" collapsed="false">
      <c r="A20" s="92"/>
      <c r="C20" s="53" t="s">
        <v>102</v>
      </c>
    </row>
    <row r="21" customFormat="false" ht="15" hidden="false" customHeight="false" outlineLevel="0" collapsed="false">
      <c r="A21" s="92"/>
      <c r="C21" s="53" t="s">
        <v>103</v>
      </c>
    </row>
    <row r="22" customFormat="false" ht="15" hidden="false" customHeight="false" outlineLevel="0" collapsed="false">
      <c r="A22" s="92"/>
      <c r="C22" s="53"/>
    </row>
    <row r="23" customFormat="false" ht="15" hidden="false" customHeight="false" outlineLevel="0" collapsed="false">
      <c r="A23" s="92"/>
      <c r="C23" s="53" t="s">
        <v>104</v>
      </c>
    </row>
    <row r="24" customFormat="false" ht="15" hidden="false" customHeight="false" outlineLevel="0" collapsed="false">
      <c r="A24" s="57"/>
      <c r="C24" s="53" t="s">
        <v>105</v>
      </c>
    </row>
    <row r="25" customFormat="false" ht="15" hidden="false" customHeight="false" outlineLevel="0" collapsed="false">
      <c r="A25" s="57"/>
      <c r="B25" s="57"/>
      <c r="C25" s="53" t="s">
        <v>106</v>
      </c>
      <c r="D25" s="57"/>
      <c r="E25" s="57"/>
      <c r="F25" s="57"/>
      <c r="G25" s="57"/>
      <c r="H25" s="57"/>
      <c r="I25" s="57"/>
      <c r="J25" s="57"/>
    </row>
    <row r="26" customFormat="false" ht="15" hidden="false" customHeight="false" outlineLevel="0" collapsed="false">
      <c r="A26" s="57"/>
      <c r="C26" s="53" t="s">
        <v>107</v>
      </c>
    </row>
    <row r="27" customFormat="false" ht="15" hidden="false" customHeight="false" outlineLevel="0" collapsed="false">
      <c r="A27" s="57"/>
    </row>
    <row r="28" customFormat="false" ht="15" hidden="false" customHeight="false" outlineLevel="0" collapsed="false">
      <c r="A28" s="57"/>
    </row>
    <row r="29" customFormat="false" ht="15" hidden="false" customHeight="false" outlineLevel="0" collapsed="false">
      <c r="A29" s="57"/>
    </row>
    <row r="30" customFormat="false" ht="15" hidden="false" customHeight="false" outlineLevel="0" collapsed="false">
      <c r="A30" s="57"/>
    </row>
    <row r="31" customFormat="false" ht="15" hidden="false" customHeight="false" outlineLevel="0" collapsed="false">
      <c r="A31" s="57"/>
      <c r="B31" s="57"/>
      <c r="C31" s="58"/>
      <c r="D31" s="58"/>
    </row>
    <row r="32" customFormat="false" ht="15" hidden="false" customHeight="false" outlineLevel="0" collapsed="false">
      <c r="A32" s="57"/>
    </row>
    <row r="33" customFormat="false" ht="15" hidden="false" customHeight="false" outlineLevel="0" collapsed="false">
      <c r="A33" s="57"/>
    </row>
  </sheetData>
  <autoFilter ref="A3:T3"/>
  <mergeCells count="7">
    <mergeCell ref="A1:P1"/>
    <mergeCell ref="A2:B2"/>
    <mergeCell ref="C2:H2"/>
    <mergeCell ref="I2:J2"/>
    <mergeCell ref="K2:L2"/>
    <mergeCell ref="M2:N2"/>
    <mergeCell ref="O2:T2"/>
  </mergeCells>
  <conditionalFormatting sqref="D4:D11">
    <cfRule type="dataBar" priority="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{4CF04B44-3441-4A9A-B389-1FAC903057D9}</x14:id>
        </ext>
      </extLst>
    </cfRule>
  </conditionalFormatting>
  <conditionalFormatting sqref="H4:H11">
    <cfRule type="colorScale" priority="3">
      <colorScale>
        <cfvo type="min" val="0"/>
        <cfvo type="num" val="0"/>
        <cfvo type="max" val="0"/>
        <color rgb="FFF8696B"/>
        <color rgb="FFFFFFFF"/>
        <color rgb="FF83CBEB"/>
      </colorScale>
    </cfRule>
    <cfRule type="colorScale" priority="4">
      <colorScale>
        <cfvo type="min" val="0"/>
        <cfvo type="num" val="0"/>
        <cfvo type="max" val="0"/>
        <color rgb="FFF8696B"/>
        <color rgb="FFFFEB84"/>
        <color rgb="FF63BE7B"/>
      </colorScale>
    </cfRule>
  </conditionalFormatting>
  <conditionalFormatting sqref="J4:J11">
    <cfRule type="dataBar" priority="5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{A49F7762-7B90-439A-83FD-36AF8168A2B4}</x14:id>
        </ext>
      </extLst>
    </cfRule>
  </conditionalFormatting>
  <conditionalFormatting sqref="L4:L11">
    <cfRule type="dataBar" priority="6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{C53D78CB-FC2F-41BC-961D-652DAFC372A9}</x14:id>
        </ext>
      </extLst>
    </cfRule>
  </conditionalFormatting>
  <conditionalFormatting sqref="N4:N11">
    <cfRule type="dataBar" priority="7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{6D7448CB-D27D-49B2-83AD-9F4650C8B0B0}</x14:id>
        </ext>
      </extLst>
    </cfRule>
  </conditionalFormatting>
  <conditionalFormatting sqref="R4:R11">
    <cfRule type="dataBar" priority="8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{851A9D25-FF48-4A5F-9490-5844A0DA5510}</x14:id>
        </ext>
      </extLst>
    </cfRule>
  </conditionalFormatting>
  <conditionalFormatting sqref="P4:P11">
    <cfRule type="dataBar" priority="9">
      <dataBar showValue="1" minLength="10" maxLength="90">
        <cfvo type="min" val="0"/>
        <cfvo type="max" val="0"/>
        <color rgb="FFF2F2F2"/>
      </dataBar>
      <extLst>
        <ext xmlns:x14="http://schemas.microsoft.com/office/spreadsheetml/2009/9/main" uri="{B025F937-C7B1-47D3-B67F-A62EFF666E3E}">
          <x14:id>{B3999631-526A-4763-9470-A1971319C635}</x14:id>
        </ext>
      </extLst>
    </cfRule>
  </conditionalFormatting>
  <conditionalFormatting sqref="F4:F11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{49D8D128-7FCA-4CDF-B846-2A50261586D8}</x14:id>
        </ext>
      </extLst>
    </cfRule>
  </conditionalFormatting>
  <conditionalFormatting sqref="E13">
    <cfRule type="dataBar" priority="11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{E7B66720-623F-44F5-B360-61367F3A1E84}</x14:id>
        </ext>
      </extLst>
    </cfRule>
  </conditionalFormatting>
  <conditionalFormatting sqref="C13">
    <cfRule type="dataBar" priority="12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{132D697D-A94E-4E89-877F-DC99556E1AAB}</x14:id>
        </ext>
      </extLst>
    </cfRule>
  </conditionalFormatting>
  <conditionalFormatting sqref="C4:C11">
    <cfRule type="dataBar" priority="13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{A463619D-321E-49DE-8593-1C3BD3D1B599}</x14:id>
        </ext>
      </extLst>
    </cfRule>
  </conditionalFormatting>
  <conditionalFormatting sqref="G4:G11">
    <cfRule type="colorScale" priority="14">
      <colorScale>
        <cfvo type="min" val="0"/>
        <cfvo type="num" val="0"/>
        <cfvo type="max" val="0"/>
        <color rgb="FFF8696B"/>
        <color rgb="FFFFEB84"/>
        <color rgb="FFD9F2D0"/>
      </colorScale>
    </cfRule>
    <cfRule type="colorScale" priority="15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  <cfRule type="colorScale" priority="17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4:E11">
    <cfRule type="dataBar" priority="1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{43BB676B-CCAA-4970-8FC5-3F2C421079B5}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F04B44-3441-4A9A-B389-1FAC903057D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D4:D11</xm:sqref>
        </x14:conditionalFormatting>
        <x14:conditionalFormatting xmlns:xm="http://schemas.microsoft.com/office/excel/2006/main">
          <x14:cfRule type="dataBar" id="{A49F7762-7B90-439A-83FD-36AF8168A2B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J4:J11</xm:sqref>
        </x14:conditionalFormatting>
        <x14:conditionalFormatting xmlns:xm="http://schemas.microsoft.com/office/excel/2006/main">
          <x14:cfRule type="dataBar" id="{C53D78CB-FC2F-41BC-961D-652DAFC372A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L4:L11</xm:sqref>
        </x14:conditionalFormatting>
        <x14:conditionalFormatting xmlns:xm="http://schemas.microsoft.com/office/excel/2006/main">
          <x14:cfRule type="dataBar" id="{6D7448CB-D27D-49B2-83AD-9F4650C8B0B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N4:N11</xm:sqref>
        </x14:conditionalFormatting>
        <x14:conditionalFormatting xmlns:xm="http://schemas.microsoft.com/office/excel/2006/main">
          <x14:cfRule type="dataBar" id="{851A9D25-FF48-4A5F-9490-5844A0DA551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R4:R11</xm:sqref>
        </x14:conditionalFormatting>
        <x14:conditionalFormatting xmlns:xm="http://schemas.microsoft.com/office/excel/2006/main">
          <x14:cfRule type="dataBar" id="{B3999631-526A-4763-9470-A1971319C63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P4:P11</xm:sqref>
        </x14:conditionalFormatting>
        <x14:conditionalFormatting xmlns:xm="http://schemas.microsoft.com/office/excel/2006/main">
          <x14:cfRule type="dataBar" id="{49D8D128-7FCA-4CDF-B846-2A50261586D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F4:F11</xm:sqref>
        </x14:conditionalFormatting>
        <x14:conditionalFormatting xmlns:xm="http://schemas.microsoft.com/office/excel/2006/main">
          <x14:cfRule type="dataBar" id="{E7B66720-623F-44F5-B360-61367F3A1E8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132D697D-A94E-4E89-877F-DC99556E1AA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463619D-321E-49DE-8593-1C3BD3D1B599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C4:C11</xm:sqref>
        </x14:conditionalFormatting>
        <x14:conditionalFormatting xmlns:xm="http://schemas.microsoft.com/office/excel/2006/main">
          <x14:cfRule type="dataBar" id="{43BB676B-CCAA-4970-8FC5-3F2C421079B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E28" activeCellId="0" sqref="E28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4.71"/>
    <col collapsed="false" customWidth="true" hidden="false" outlineLevel="0" max="3" min="3" style="0" width="18.14"/>
    <col collapsed="false" customWidth="true" hidden="false" outlineLevel="0" max="4" min="4" style="0" width="21.71"/>
    <col collapsed="false" customWidth="true" hidden="false" outlineLevel="0" max="5" min="5" style="0" width="13.71"/>
    <col collapsed="false" customWidth="true" hidden="false" outlineLevel="0" max="6" min="6" style="0" width="16.29"/>
    <col collapsed="false" customWidth="true" hidden="false" outlineLevel="0" max="9" min="7" style="0" width="13.71"/>
    <col collapsed="false" customWidth="true" hidden="false" outlineLevel="0" max="10" min="10" style="0" width="16.86"/>
    <col collapsed="false" customWidth="true" hidden="false" outlineLevel="0" max="17" min="11" style="0" width="13.71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36" hidden="false" customHeight="true" outlineLevel="0" collapsed="false">
      <c r="A2" s="2"/>
      <c r="B2" s="2"/>
      <c r="C2" s="3" t="s">
        <v>1</v>
      </c>
      <c r="D2" s="3"/>
      <c r="E2" s="3"/>
      <c r="F2" s="3"/>
      <c r="G2" s="3"/>
      <c r="H2" s="3"/>
      <c r="I2" s="113" t="s">
        <v>5</v>
      </c>
      <c r="J2" s="113"/>
      <c r="K2" s="113"/>
      <c r="L2" s="114"/>
      <c r="M2" s="114"/>
      <c r="N2" s="114"/>
      <c r="O2" s="114"/>
      <c r="P2" s="114"/>
      <c r="Q2" s="114"/>
    </row>
    <row r="3" customFormat="false" ht="64.5" hidden="false" customHeight="true" outlineLevel="0" collapsed="false">
      <c r="A3" s="115" t="s">
        <v>6</v>
      </c>
      <c r="B3" s="115" t="s">
        <v>7</v>
      </c>
      <c r="C3" s="116" t="s">
        <v>8</v>
      </c>
      <c r="D3" s="116" t="s">
        <v>122</v>
      </c>
      <c r="E3" s="116" t="s">
        <v>10</v>
      </c>
      <c r="F3" s="116" t="s">
        <v>123</v>
      </c>
      <c r="G3" s="116" t="s">
        <v>12</v>
      </c>
      <c r="H3" s="116" t="s">
        <v>13</v>
      </c>
      <c r="I3" s="117" t="s">
        <v>16</v>
      </c>
      <c r="J3" s="116" t="s">
        <v>18</v>
      </c>
      <c r="K3" s="118" t="s">
        <v>124</v>
      </c>
    </row>
    <row r="4" s="31" customFormat="true" ht="15" hidden="false" customHeight="false" outlineLevel="0" collapsed="false">
      <c r="A4" s="32" t="s">
        <v>22</v>
      </c>
      <c r="B4" s="32" t="s">
        <v>22</v>
      </c>
      <c r="C4" s="72" t="n">
        <v>5527</v>
      </c>
      <c r="D4" s="73" t="n">
        <v>13095</v>
      </c>
      <c r="E4" s="72" t="n">
        <v>5480</v>
      </c>
      <c r="F4" s="61" t="n">
        <v>17695</v>
      </c>
      <c r="G4" s="74" t="n">
        <f aca="false">(C4/E4)-1</f>
        <v>0.00857664233576649</v>
      </c>
      <c r="H4" s="74" t="n">
        <f aca="false">(D4/F4)-1</f>
        <v>-0.259960440802487</v>
      </c>
      <c r="I4" s="78"/>
      <c r="J4" s="119"/>
      <c r="K4" s="120"/>
    </row>
    <row r="5" customFormat="false" ht="15" hidden="false" customHeight="false" outlineLevel="0" collapsed="false">
      <c r="A5" s="17" t="s">
        <v>22</v>
      </c>
      <c r="B5" s="17" t="s">
        <v>125</v>
      </c>
      <c r="C5" s="59" t="n">
        <v>3610</v>
      </c>
      <c r="D5" s="60" t="n">
        <v>4753</v>
      </c>
      <c r="E5" s="59" t="n">
        <v>3578.10249150623</v>
      </c>
      <c r="F5" s="61" t="n">
        <v>7064</v>
      </c>
      <c r="G5" s="62" t="n">
        <f aca="false">(C5/E5)-1</f>
        <v>0.00891464360495253</v>
      </c>
      <c r="H5" s="74" t="n">
        <f aca="false">(D5/F5)-1</f>
        <v>-0.327151755379388</v>
      </c>
      <c r="I5" s="66" t="n">
        <v>91730</v>
      </c>
      <c r="J5" s="121" t="n">
        <v>227730</v>
      </c>
      <c r="K5" s="122" t="n">
        <f aca="false">I5-J5</f>
        <v>-136000</v>
      </c>
    </row>
    <row r="6" s="31" customFormat="true" ht="15" hidden="false" customHeight="false" outlineLevel="0" collapsed="false">
      <c r="A6" s="32" t="s">
        <v>32</v>
      </c>
      <c r="B6" s="32" t="s">
        <v>32</v>
      </c>
      <c r="C6" s="72" t="n">
        <v>4818</v>
      </c>
      <c r="D6" s="73" t="n">
        <v>2537</v>
      </c>
      <c r="E6" s="72" t="n">
        <v>4738</v>
      </c>
      <c r="F6" s="61" t="n">
        <v>3175</v>
      </c>
      <c r="G6" s="74" t="n">
        <f aca="false">(C6/E6)-1</f>
        <v>0.0168847615027439</v>
      </c>
      <c r="H6" s="74" t="n">
        <f aca="false">(D6/F6)-1</f>
        <v>-0.200944881889764</v>
      </c>
      <c r="I6" s="78"/>
      <c r="J6" s="123"/>
      <c r="K6" s="122"/>
    </row>
    <row r="7" customFormat="false" ht="15" hidden="false" customHeight="false" outlineLevel="0" collapsed="false">
      <c r="A7" s="17" t="s">
        <v>32</v>
      </c>
      <c r="B7" s="17" t="s">
        <v>126</v>
      </c>
      <c r="C7" s="59" t="n">
        <v>3205</v>
      </c>
      <c r="D7" s="60" t="n">
        <v>18651</v>
      </c>
      <c r="E7" s="59" t="n">
        <v>3072.06819377555</v>
      </c>
      <c r="F7" s="61" t="n">
        <v>24709</v>
      </c>
      <c r="G7" s="62" t="n">
        <f aca="false">(C7/E7)-1</f>
        <v>0.0432711117851456</v>
      </c>
      <c r="H7" s="74" t="n">
        <f aca="false">(D7/F7)-1</f>
        <v>-0.24517382330325</v>
      </c>
      <c r="I7" s="66" t="n">
        <v>69170</v>
      </c>
      <c r="J7" s="121" t="n">
        <v>199350</v>
      </c>
      <c r="K7" s="122" t="n">
        <f aca="false">I7-J7</f>
        <v>-130180</v>
      </c>
    </row>
    <row r="8" s="31" customFormat="true" ht="15" hidden="false" customHeight="false" outlineLevel="0" collapsed="false">
      <c r="A8" s="32" t="s">
        <v>50</v>
      </c>
      <c r="B8" s="32" t="s">
        <v>50</v>
      </c>
      <c r="C8" s="72" t="n">
        <v>6166</v>
      </c>
      <c r="D8" s="73" t="n">
        <v>2201</v>
      </c>
      <c r="E8" s="72" t="n">
        <v>5797</v>
      </c>
      <c r="F8" s="61" t="n">
        <v>2832</v>
      </c>
      <c r="G8" s="74" t="n">
        <f aca="false">(C8/E8)-1</f>
        <v>0.063653613938244</v>
      </c>
      <c r="H8" s="74" t="n">
        <f aca="false">(D8/F8)-1</f>
        <v>-0.222810734463277</v>
      </c>
      <c r="I8" s="78"/>
      <c r="J8" s="123"/>
      <c r="K8" s="122"/>
    </row>
    <row r="9" customFormat="false" ht="15" hidden="false" customHeight="false" outlineLevel="0" collapsed="false">
      <c r="A9" s="17" t="s">
        <v>50</v>
      </c>
      <c r="B9" s="17" t="s">
        <v>127</v>
      </c>
      <c r="C9" s="59" t="n">
        <v>3763</v>
      </c>
      <c r="D9" s="60" t="n">
        <v>10406</v>
      </c>
      <c r="E9" s="59" t="n">
        <v>3632.6540027137</v>
      </c>
      <c r="F9" s="61" t="n">
        <v>14740</v>
      </c>
      <c r="G9" s="62" t="n">
        <f aca="false">(C9/E9)-1</f>
        <v>0.0358817539982952</v>
      </c>
      <c r="H9" s="74" t="n">
        <f aca="false">(D9/F9)-1</f>
        <v>-0.294029850746269</v>
      </c>
      <c r="I9" s="66" t="n">
        <v>77300</v>
      </c>
      <c r="J9" s="121" t="n">
        <v>266810</v>
      </c>
      <c r="K9" s="122" t="n">
        <f aca="false">I9-J9</f>
        <v>-189510</v>
      </c>
    </row>
    <row r="10" s="31" customFormat="true" ht="15" hidden="false" customHeight="false" outlineLevel="0" collapsed="false">
      <c r="A10" s="32" t="s">
        <v>64</v>
      </c>
      <c r="B10" s="32" t="s">
        <v>64</v>
      </c>
      <c r="C10" s="72" t="n">
        <v>5799</v>
      </c>
      <c r="D10" s="73" t="n">
        <v>4837</v>
      </c>
      <c r="E10" s="72" t="n">
        <v>5663</v>
      </c>
      <c r="F10" s="61" t="n">
        <v>6820</v>
      </c>
      <c r="G10" s="74" t="n">
        <f aca="false">(C10/E10)-1</f>
        <v>0.0240155394667139</v>
      </c>
      <c r="H10" s="74" t="n">
        <f aca="false">(D10/F10)-1</f>
        <v>-0.290762463343109</v>
      </c>
      <c r="I10" s="78"/>
      <c r="J10" s="123"/>
      <c r="K10" s="122"/>
    </row>
    <row r="11" customFormat="false" ht="15" hidden="false" customHeight="false" outlineLevel="0" collapsed="false">
      <c r="A11" s="17" t="s">
        <v>64</v>
      </c>
      <c r="B11" s="17" t="s">
        <v>128</v>
      </c>
      <c r="C11" s="59" t="n">
        <v>3307</v>
      </c>
      <c r="D11" s="60" t="n">
        <v>6242</v>
      </c>
      <c r="E11" s="59" t="n">
        <v>3247.0214745884</v>
      </c>
      <c r="F11" s="61" t="n">
        <v>8382</v>
      </c>
      <c r="G11" s="62" t="n">
        <f aca="false">(C11/E11)-1</f>
        <v>0.0184718597893472</v>
      </c>
      <c r="H11" s="74" t="n">
        <f aca="false">(D11/F11)-1</f>
        <v>-0.255308995466476</v>
      </c>
      <c r="I11" s="66" t="n">
        <v>54587.4</v>
      </c>
      <c r="J11" s="121" t="n">
        <v>239940</v>
      </c>
      <c r="K11" s="122" t="n">
        <f aca="false">I11-J11</f>
        <v>-185352.6</v>
      </c>
    </row>
    <row r="12" s="31" customFormat="true" ht="15" hidden="false" customHeight="false" outlineLevel="0" collapsed="false">
      <c r="A12" s="32" t="s">
        <v>35</v>
      </c>
      <c r="B12" s="32" t="s">
        <v>35</v>
      </c>
      <c r="C12" s="72" t="n">
        <v>4755</v>
      </c>
      <c r="D12" s="73" t="n">
        <v>3244</v>
      </c>
      <c r="E12" s="72" t="n">
        <v>4395</v>
      </c>
      <c r="F12" s="61" t="n">
        <v>4450</v>
      </c>
      <c r="G12" s="74" t="n">
        <f aca="false">(C12/E12)-1</f>
        <v>0.0819112627986349</v>
      </c>
      <c r="H12" s="74" t="n">
        <f aca="false">(D12/F12)-1</f>
        <v>-0.271011235955056</v>
      </c>
      <c r="I12" s="78"/>
      <c r="J12" s="123"/>
      <c r="K12" s="122"/>
    </row>
    <row r="13" customFormat="false" ht="15" hidden="false" customHeight="false" outlineLevel="0" collapsed="false">
      <c r="A13" s="17" t="s">
        <v>35</v>
      </c>
      <c r="B13" s="17" t="s">
        <v>129</v>
      </c>
      <c r="C13" s="59" t="n">
        <v>3506</v>
      </c>
      <c r="D13" s="60" t="n">
        <v>13165</v>
      </c>
      <c r="E13" s="59" t="n">
        <v>3406.9459551907</v>
      </c>
      <c r="F13" s="61" t="n">
        <v>17541</v>
      </c>
      <c r="G13" s="62" t="n">
        <f aca="false">(C13/E13)-1</f>
        <v>0.0290741462036956</v>
      </c>
      <c r="H13" s="74" t="n">
        <f aca="false">(D13/F13)-1</f>
        <v>-0.249472664044239</v>
      </c>
      <c r="I13" s="66" t="n">
        <v>89040</v>
      </c>
      <c r="J13" s="121" t="n">
        <v>199240</v>
      </c>
      <c r="K13" s="122" t="n">
        <f aca="false">I13-J13</f>
        <v>-110200</v>
      </c>
    </row>
    <row r="14" s="31" customFormat="true" ht="15" hidden="false" customHeight="false" outlineLevel="0" collapsed="false">
      <c r="A14" s="32" t="s">
        <v>75</v>
      </c>
      <c r="B14" s="32" t="s">
        <v>75</v>
      </c>
      <c r="C14" s="72" t="n">
        <v>3114</v>
      </c>
      <c r="D14" s="73" t="n">
        <v>2546</v>
      </c>
      <c r="E14" s="72" t="n">
        <v>2989</v>
      </c>
      <c r="F14" s="61" t="n">
        <v>3713</v>
      </c>
      <c r="G14" s="74" t="n">
        <f aca="false">(C14/E14)-1</f>
        <v>0.0418200066912011</v>
      </c>
      <c r="H14" s="74" t="n">
        <f aca="false">(D14/F14)-1</f>
        <v>-0.314301104228387</v>
      </c>
      <c r="I14" s="78"/>
      <c r="J14" s="123"/>
      <c r="K14" s="122"/>
    </row>
    <row r="15" customFormat="false" ht="15" hidden="false" customHeight="false" outlineLevel="0" collapsed="false">
      <c r="A15" s="17" t="s">
        <v>75</v>
      </c>
      <c r="B15" s="17" t="s">
        <v>130</v>
      </c>
      <c r="C15" s="59" t="n">
        <v>1779</v>
      </c>
      <c r="D15" s="60" t="n">
        <v>2447</v>
      </c>
      <c r="E15" s="59" t="n">
        <v>1797.22316384181</v>
      </c>
      <c r="F15" s="61" t="n">
        <v>3540</v>
      </c>
      <c r="G15" s="62" t="n">
        <f aca="false">(C15/E15)-1</f>
        <v>-0.0101396221729378</v>
      </c>
      <c r="H15" s="74" t="n">
        <f aca="false">(D15/F15)-1</f>
        <v>-0.308757062146893</v>
      </c>
      <c r="I15" s="66" t="n">
        <v>36390</v>
      </c>
      <c r="J15" s="121" t="n">
        <v>67190</v>
      </c>
      <c r="K15" s="122" t="n">
        <f aca="false">I15-J15</f>
        <v>-30800</v>
      </c>
    </row>
    <row r="16" s="31" customFormat="true" ht="15" hidden="false" customHeight="false" outlineLevel="0" collapsed="false">
      <c r="A16" s="32" t="s">
        <v>81</v>
      </c>
      <c r="B16" s="32" t="s">
        <v>81</v>
      </c>
      <c r="C16" s="72" t="n">
        <v>8702</v>
      </c>
      <c r="D16" s="73" t="n">
        <v>6308</v>
      </c>
      <c r="E16" s="72" t="n">
        <v>8376</v>
      </c>
      <c r="F16" s="61" t="n">
        <v>7689</v>
      </c>
      <c r="G16" s="74" t="n">
        <f aca="false">(C16/E16)-1</f>
        <v>0.0389207258834765</v>
      </c>
      <c r="H16" s="74" t="n">
        <f aca="false">(D16/F16)-1</f>
        <v>-0.179607231109377</v>
      </c>
      <c r="I16" s="78"/>
      <c r="J16" s="123"/>
      <c r="K16" s="122"/>
    </row>
    <row r="17" customFormat="false" ht="15" hidden="false" customHeight="false" outlineLevel="0" collapsed="false">
      <c r="A17" s="17" t="s">
        <v>81</v>
      </c>
      <c r="B17" s="17" t="s">
        <v>131</v>
      </c>
      <c r="C17" s="59" t="n">
        <v>6218</v>
      </c>
      <c r="D17" s="60" t="n">
        <v>5638</v>
      </c>
      <c r="E17" s="59" t="n">
        <v>6208.554720872</v>
      </c>
      <c r="F17" s="61" t="n">
        <v>6789</v>
      </c>
      <c r="G17" s="62" t="n">
        <f aca="false">(C17/E17)-1</f>
        <v>0.0015213329917585</v>
      </c>
      <c r="H17" s="74" t="n">
        <f aca="false">(D17/F17)-1</f>
        <v>-0.169538960082486</v>
      </c>
      <c r="I17" s="66" t="n">
        <v>138030</v>
      </c>
      <c r="J17" s="121" t="n">
        <v>228580</v>
      </c>
      <c r="K17" s="122" t="n">
        <f aca="false">I17-J17</f>
        <v>-90550</v>
      </c>
    </row>
    <row r="18" s="31" customFormat="true" ht="15" hidden="false" customHeight="false" outlineLevel="0" collapsed="false">
      <c r="A18" s="32" t="s">
        <v>91</v>
      </c>
      <c r="B18" s="32" t="s">
        <v>91</v>
      </c>
      <c r="C18" s="72" t="n">
        <v>4759</v>
      </c>
      <c r="D18" s="73" t="n">
        <v>2366</v>
      </c>
      <c r="E18" s="72" t="n">
        <v>4679</v>
      </c>
      <c r="F18" s="61" t="n">
        <v>3004</v>
      </c>
      <c r="G18" s="74" t="n">
        <f aca="false">(C18/E18)-1</f>
        <v>0.0170976704424022</v>
      </c>
      <c r="H18" s="74" t="n">
        <f aca="false">(D18/F18)-1</f>
        <v>-0.212383488681758</v>
      </c>
      <c r="I18" s="78"/>
      <c r="J18" s="123"/>
      <c r="K18" s="122"/>
    </row>
    <row r="19" customFormat="false" ht="15" hidden="false" customHeight="false" outlineLevel="0" collapsed="false">
      <c r="A19" s="17" t="s">
        <v>91</v>
      </c>
      <c r="B19" s="17" t="s">
        <v>132</v>
      </c>
      <c r="C19" s="59" t="n">
        <v>3808</v>
      </c>
      <c r="D19" s="60" t="n">
        <v>10540</v>
      </c>
      <c r="E19" s="59" t="n">
        <v>3756.06823378108</v>
      </c>
      <c r="F19" s="61" t="n">
        <v>13996</v>
      </c>
      <c r="G19" s="62" t="n">
        <f aca="false">(C19/E19)-1</f>
        <v>0.0138260976602764</v>
      </c>
      <c r="H19" s="74" t="n">
        <f aca="false">(D19/F19)-1</f>
        <v>-0.246927693626751</v>
      </c>
      <c r="I19" s="66" t="n">
        <v>72780</v>
      </c>
      <c r="J19" s="121" t="n">
        <v>189220</v>
      </c>
      <c r="K19" s="122" t="n">
        <f aca="false">I19-J19</f>
        <v>-116440</v>
      </c>
    </row>
    <row r="22" customFormat="false" ht="15" hidden="false" customHeight="false" outlineLevel="0" collapsed="false">
      <c r="A22" s="57"/>
      <c r="C22" s="51" t="s">
        <v>99</v>
      </c>
    </row>
    <row r="23" customFormat="false" ht="15" hidden="false" customHeight="false" outlineLevel="0" collapsed="false">
      <c r="A23" s="91"/>
      <c r="C23" s="52" t="s">
        <v>100</v>
      </c>
    </row>
    <row r="24" customFormat="false" ht="15" hidden="false" customHeight="false" outlineLevel="0" collapsed="false">
      <c r="A24" s="58"/>
      <c r="C24" s="53"/>
    </row>
    <row r="25" customFormat="false" ht="15" hidden="false" customHeight="false" outlineLevel="0" collapsed="false">
      <c r="A25" s="57"/>
      <c r="C25" s="53" t="s">
        <v>101</v>
      </c>
    </row>
    <row r="26" customFormat="false" ht="15" hidden="false" customHeight="false" outlineLevel="0" collapsed="false">
      <c r="A26" s="91"/>
      <c r="C26" s="53" t="s">
        <v>102</v>
      </c>
    </row>
    <row r="27" customFormat="false" ht="15" hidden="false" customHeight="false" outlineLevel="0" collapsed="false">
      <c r="A27" s="92"/>
      <c r="C27" s="53" t="s">
        <v>103</v>
      </c>
    </row>
    <row r="28" customFormat="false" ht="15" hidden="false" customHeight="false" outlineLevel="0" collapsed="false">
      <c r="A28" s="92"/>
      <c r="C28" s="53"/>
      <c r="E28" s="55"/>
    </row>
    <row r="29" customFormat="false" ht="15" hidden="false" customHeight="false" outlineLevel="0" collapsed="false">
      <c r="A29" s="92"/>
      <c r="C29" s="53" t="s">
        <v>104</v>
      </c>
    </row>
    <row r="30" customFormat="false" ht="15" hidden="false" customHeight="false" outlineLevel="0" collapsed="false">
      <c r="A30" s="92"/>
      <c r="C30" s="53" t="s">
        <v>105</v>
      </c>
    </row>
    <row r="31" customFormat="false" ht="15" hidden="false" customHeight="false" outlineLevel="0" collapsed="false">
      <c r="A31" s="57"/>
      <c r="C31" s="53" t="s">
        <v>106</v>
      </c>
    </row>
    <row r="32" customFormat="false" ht="15" hidden="false" customHeight="false" outlineLevel="0" collapsed="false">
      <c r="A32" s="57"/>
      <c r="B32" s="57"/>
      <c r="C32" s="53" t="s">
        <v>107</v>
      </c>
      <c r="D32" s="57"/>
      <c r="E32" s="57"/>
      <c r="F32" s="57"/>
      <c r="G32" s="57"/>
      <c r="H32" s="57"/>
      <c r="I32" s="57"/>
      <c r="J32" s="57"/>
      <c r="K32" s="57"/>
    </row>
    <row r="33" customFormat="false" ht="15" hidden="false" customHeight="false" outlineLevel="0" collapsed="false">
      <c r="A33" s="57"/>
    </row>
    <row r="34" customFormat="false" ht="15" hidden="false" customHeight="false" outlineLevel="0" collapsed="false">
      <c r="A34" s="57"/>
    </row>
    <row r="35" customFormat="false" ht="15" hidden="false" customHeight="false" outlineLevel="0" collapsed="false">
      <c r="A35" s="57"/>
    </row>
    <row r="36" customFormat="false" ht="15" hidden="false" customHeight="false" outlineLevel="0" collapsed="false">
      <c r="A36" s="57"/>
    </row>
    <row r="37" customFormat="false" ht="15" hidden="false" customHeight="false" outlineLevel="0" collapsed="false">
      <c r="A37" s="57"/>
    </row>
    <row r="38" customFormat="false" ht="15" hidden="false" customHeight="false" outlineLevel="0" collapsed="false">
      <c r="A38" s="57"/>
      <c r="B38" s="57"/>
      <c r="C38" s="58"/>
      <c r="D38" s="58"/>
    </row>
    <row r="39" customFormat="false" ht="15" hidden="false" customHeight="false" outlineLevel="0" collapsed="false">
      <c r="A39" s="57"/>
    </row>
    <row r="40" customFormat="false" ht="15" hidden="false" customHeight="false" outlineLevel="0" collapsed="false">
      <c r="A40" s="57"/>
    </row>
  </sheetData>
  <autoFilter ref="A3:K3"/>
  <mergeCells count="4">
    <mergeCell ref="A1:Q1"/>
    <mergeCell ref="A2:B2"/>
    <mergeCell ref="C2:H2"/>
    <mergeCell ref="I2:K2"/>
  </mergeCells>
  <conditionalFormatting sqref="H4:H19">
    <cfRule type="colorScale" priority="2">
      <colorScale>
        <cfvo type="min" val="0"/>
        <cfvo type="num" val="0"/>
        <cfvo type="max" val="0"/>
        <color rgb="FFF8696B"/>
        <color rgb="FFFCFCFF"/>
        <color rgb="FF5A8AC6"/>
      </colorScale>
    </cfRule>
  </conditionalFormatting>
  <conditionalFormatting sqref="G4:G19">
    <cfRule type="colorScale" priority="3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4">
      <colorScale>
        <cfvo type="min" val="0"/>
        <cfvo type="num" val="0"/>
        <cfvo type="max" val="0"/>
        <color rgb="FFF8696B"/>
        <color rgb="FFFFEB84"/>
        <color rgb="FF63BE7B"/>
      </colorScale>
    </cfRule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4:D19">
    <cfRule type="dataBar" priority="6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{449937F9-939C-4C40-9D3E-46344EFC1F9A}</x14:id>
        </ext>
      </extLst>
    </cfRule>
  </conditionalFormatting>
  <conditionalFormatting sqref="F4:F19">
    <cfRule type="dataBar" priority="7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{9D743040-F730-4763-BD9A-D0BAAA2148D2}</x14:id>
        </ext>
      </extLst>
    </cfRule>
  </conditionalFormatting>
  <conditionalFormatting sqref="C4:C19">
    <cfRule type="dataBar" priority="8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{E173349A-5EED-4850-9426-9AE0FF809B48}</x14:id>
        </ext>
      </extLst>
    </cfRule>
  </conditionalFormatting>
  <conditionalFormatting sqref="G4:H19">
    <cfRule type="colorScale" priority="9">
      <colorScale>
        <cfvo type="min" val="0"/>
        <cfvo type="num" val="0"/>
        <cfvo type="max" val="0"/>
        <color rgb="FFF8696B"/>
        <color rgb="FFFFFFFF"/>
        <color rgb="FF83CBEB"/>
      </colorScale>
    </cfRule>
  </conditionalFormatting>
  <conditionalFormatting sqref="E4:E19">
    <cfRule type="dataBar" priority="10">
      <dataBar showValue="1" minLength="10" maxLength="90">
        <cfvo type="min" val="0"/>
        <cfvo type="max" val="0"/>
        <color rgb="FFD9D9D9"/>
      </dataBar>
      <extLst>
        <ext xmlns:x14="http://schemas.microsoft.com/office/spreadsheetml/2009/9/main" uri="{B025F937-C7B1-47D3-B67F-A62EFF666E3E}">
          <x14:id>{B3CB19B8-ACBD-4AFB-BC5F-244B4F6A2048}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9937F9-939C-4C40-9D3E-46344EFC1F9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D4:D19</xm:sqref>
        </x14:conditionalFormatting>
        <x14:conditionalFormatting xmlns:xm="http://schemas.microsoft.com/office/excel/2006/main">
          <x14:cfRule type="dataBar" id="{9D743040-F730-4763-BD9A-D0BAAA2148D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F4:F19</xm:sqref>
        </x14:conditionalFormatting>
        <x14:conditionalFormatting xmlns:xm="http://schemas.microsoft.com/office/excel/2006/main">
          <x14:cfRule type="dataBar" id="{E173349A-5EED-4850-9426-9AE0FF809B4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C4:C19</xm:sqref>
        </x14:conditionalFormatting>
        <x14:conditionalFormatting xmlns:xm="http://schemas.microsoft.com/office/excel/2006/main">
          <x14:cfRule type="dataBar" id="{B3CB19B8-ACBD-4AFB-BC5F-244B4F6A204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E4:E19</xm:sqref>
        </x14:conditionalFormatting>
      </x14:conditionalFormattings>
    </ext>
  </extLst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A4504CA4516C4A89AF1648E180D6B6" ma:contentTypeVersion="14" ma:contentTypeDescription="Ein neues Dokument erstellen." ma:contentTypeScope="" ma:versionID="25fd1e23bfc5674eb502d0cf637ef01d">
  <xsd:schema xmlns:xsd="http://www.w3.org/2001/XMLSchema" xmlns:xs="http://www.w3.org/2001/XMLSchema" xmlns:p="http://schemas.microsoft.com/office/2006/metadata/properties" xmlns:ns2="96a3a249-c392-4a32-bf61-7e6051075585" xmlns:ns3="e4fe2915-5bb5-43ae-8096-e8490e800890" targetNamespace="http://schemas.microsoft.com/office/2006/metadata/properties" ma:root="true" ma:fieldsID="2af431b58f713b6bbb8194e2c9bdedfe" ns2:_="" ns3:_="">
    <xsd:import namespace="96a3a249-c392-4a32-bf61-7e6051075585"/>
    <xsd:import namespace="e4fe2915-5bb5-43ae-8096-e8490e8008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3a249-c392-4a32-bf61-7e6051075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5f76db12-3ab3-40a5-97c6-922bf6a4de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e2915-5bb5-43ae-8096-e8490e80089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42ba8d-335a-420b-bd6d-bd06e7b9f534}" ma:internalName="TaxCatchAll" ma:showField="CatchAllData" ma:web="e4fe2915-5bb5-43ae-8096-e8490e800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fe2915-5bb5-43ae-8096-e8490e800890" xsi:nil="true"/>
    <lcf76f155ced4ddcb4097134ff3c332f xmlns="96a3a249-c392-4a32-bf61-7e60510755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2407A6-1E1E-43B0-9087-8CDAEE5305C3}"/>
</file>

<file path=customXml/itemProps2.xml><?xml version="1.0" encoding="utf-8"?>
<ds:datastoreItem xmlns:ds="http://schemas.openxmlformats.org/officeDocument/2006/customXml" ds:itemID="{837461F0-B8BC-425A-9D59-5ADAD00537B9}"/>
</file>

<file path=customXml/itemProps3.xml><?xml version="1.0" encoding="utf-8"?>
<ds:datastoreItem xmlns:ds="http://schemas.openxmlformats.org/officeDocument/2006/customXml" ds:itemID="{4EED2F77-2E08-4F20-A32A-73BCC4F0CC4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LibreOffice/24.8.4.2$MacOSX_X86_64 LibreOffice_project/bb3cfa12c7b1bf994ecc5649a80400d06cd71002</Application>
  <AppVersion>15.0000</AppVersion>
  <Company>VPI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2024-07-02T07:35:10Z</dcterms:created>
  <dc:creator>Levinger, Philipp</dc:creator>
  <dc:description/>
  <dc:language>de-DE</dc:language>
  <cp:lastModifiedBy/>
  <dcterms:modified xsi:type="dcterms:W3CDTF">2025-07-22T12:09:37Z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0x0101009FA4504CA4516C4A89AF1648E180D6B6</vt:lpwstr>
  </property>
</Properties>
</file>