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y Files\Univer\4 COURSE\Основы бизнеса и права\"/>
    </mc:Choice>
  </mc:AlternateContent>
  <xr:revisionPtr revIDLastSave="0" documentId="13_ncr:1_{87E55A5F-0C26-4283-86F8-07D855A25FE5}" xr6:coauthVersionLast="47" xr6:coauthVersionMax="47" xr10:uidLastSave="{00000000-0000-0000-0000-000000000000}"/>
  <bookViews>
    <workbookView xWindow="-103" yWindow="-103" windowWidth="21806" windowHeight="1388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13" i="1"/>
  <c r="B5" i="1"/>
  <c r="D10" i="1"/>
  <c r="C10" i="1"/>
  <c r="C9" i="1"/>
  <c r="C11" i="1" s="1"/>
  <c r="C12" i="1" s="1"/>
  <c r="B9" i="1"/>
  <c r="B11" i="1" s="1"/>
  <c r="B12" i="1" s="1"/>
  <c r="D8" i="1"/>
  <c r="C8" i="1"/>
  <c r="D7" i="1"/>
  <c r="D5" i="1" s="1"/>
  <c r="D9" i="1" s="1"/>
  <c r="D11" i="1" s="1"/>
  <c r="D12" i="1" s="1"/>
  <c r="C7" i="1"/>
  <c r="B7" i="1"/>
  <c r="C5" i="1"/>
  <c r="B14" i="1" l="1"/>
</calcChain>
</file>

<file path=xl/sharedStrings.xml><?xml version="1.0" encoding="utf-8"?>
<sst xmlns="http://schemas.openxmlformats.org/spreadsheetml/2006/main" count="20" uniqueCount="20">
  <si>
    <t>выпуск</t>
  </si>
  <si>
    <t>себест до внедрения</t>
  </si>
  <si>
    <t>себестоимость</t>
  </si>
  <si>
    <t>Себестоимость после внедрения: 71.07 руб.</t>
  </si>
  <si>
    <t>цена</t>
  </si>
  <si>
    <t>Общая экономия=(73−71.07)×20,000=1.93×20,000=38,592руб.</t>
  </si>
  <si>
    <t>себестоимость плановая</t>
  </si>
  <si>
    <t>срок окупаемости - инвестиции все что вложено в ноу хау делим на стоимость дохода</t>
  </si>
  <si>
    <t>новая цена</t>
  </si>
  <si>
    <t>Экономия за год на 1 изделие = (2 * 1200 * 1.34 * 12) / 20000 (т.е. Выпуск первого года)</t>
  </si>
  <si>
    <t>экономия</t>
  </si>
  <si>
    <t>(100 - 71,0734) * 20000</t>
  </si>
  <si>
    <t>прибыль фактическая</t>
  </si>
  <si>
    <t>прибыль плановая</t>
  </si>
  <si>
    <t>коффицент  дисконтирования</t>
  </si>
  <si>
    <t xml:space="preserve">прирост прибылей </t>
  </si>
  <si>
    <t>Дисконтироанный прирост прибыли</t>
  </si>
  <si>
    <t>стоимость ОИС</t>
  </si>
  <si>
    <t xml:space="preserve">срок окупаемости </t>
  </si>
  <si>
    <t>K=1, R=0.9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</si>
</sst>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zoomScale="110" workbookViewId="0">
      <selection activeCell="C14" sqref="C14"/>
    </sheetView>
  </sheetViews>
  <sheetFormatPr defaultRowHeight="14.6" x14ac:dyDescent="0.4"/>
  <cols>
    <col min="1" max="1" width="34.07421875" customWidth="1"/>
  </cols>
  <sheetData>
    <row r="1" spans="1:9" x14ac:dyDescent="0.4">
      <c r="B1">
        <v>2023</v>
      </c>
      <c r="C1">
        <v>2024</v>
      </c>
      <c r="D1">
        <v>2025</v>
      </c>
    </row>
    <row r="2" spans="1:9" x14ac:dyDescent="0.4">
      <c r="A2" t="s">
        <v>0</v>
      </c>
      <c r="B2">
        <v>20000</v>
      </c>
      <c r="C2">
        <v>21000</v>
      </c>
      <c r="D2">
        <v>23000</v>
      </c>
      <c r="F2" t="s">
        <v>1</v>
      </c>
      <c r="I2">
        <v>73</v>
      </c>
    </row>
    <row r="3" spans="1:9" x14ac:dyDescent="0.4">
      <c r="A3" t="s">
        <v>2</v>
      </c>
      <c r="B3">
        <v>73</v>
      </c>
      <c r="C3">
        <v>73</v>
      </c>
      <c r="D3">
        <v>73</v>
      </c>
      <c r="F3" s="1" t="s">
        <v>3</v>
      </c>
    </row>
    <row r="4" spans="1:9" x14ac:dyDescent="0.4">
      <c r="A4" t="s">
        <v>4</v>
      </c>
      <c r="B4">
        <v>95</v>
      </c>
      <c r="C4">
        <v>95</v>
      </c>
      <c r="D4">
        <v>95</v>
      </c>
      <c r="F4" t="s">
        <v>5</v>
      </c>
    </row>
    <row r="5" spans="1:9" x14ac:dyDescent="0.4">
      <c r="A5" t="s">
        <v>6</v>
      </c>
      <c r="B5">
        <f>B3-B7</f>
        <v>71.070400000000006</v>
      </c>
      <c r="C5">
        <f t="shared" ref="C5:D5" si="0">C3-C7</f>
        <v>71.162285714285716</v>
      </c>
      <c r="D5">
        <f t="shared" si="0"/>
        <v>71.322086956521744</v>
      </c>
      <c r="F5" t="s">
        <v>7</v>
      </c>
    </row>
    <row r="6" spans="1:9" x14ac:dyDescent="0.4">
      <c r="A6" t="s">
        <v>8</v>
      </c>
      <c r="B6">
        <v>100</v>
      </c>
      <c r="C6">
        <v>100</v>
      </c>
      <c r="D6">
        <v>100</v>
      </c>
      <c r="F6" t="s">
        <v>9</v>
      </c>
    </row>
    <row r="7" spans="1:9" x14ac:dyDescent="0.4">
      <c r="A7" t="s">
        <v>10</v>
      </c>
      <c r="B7">
        <f>38592/B2</f>
        <v>1.9296</v>
      </c>
      <c r="C7">
        <f t="shared" ref="C7:D7" si="1">38592/C2</f>
        <v>1.8377142857142856</v>
      </c>
      <c r="D7">
        <f t="shared" si="1"/>
        <v>1.677913043478261</v>
      </c>
      <c r="F7" t="s">
        <v>11</v>
      </c>
    </row>
    <row r="8" spans="1:9" x14ac:dyDescent="0.4">
      <c r="A8" t="s">
        <v>12</v>
      </c>
      <c r="B8">
        <f>(B4-B3)*B2</f>
        <v>440000</v>
      </c>
      <c r="C8">
        <f>(C4-C3)*C2</f>
        <v>462000</v>
      </c>
      <c r="D8">
        <f>(D4-D3)*D2</f>
        <v>506000</v>
      </c>
    </row>
    <row r="9" spans="1:9" x14ac:dyDescent="0.4">
      <c r="A9" t="s">
        <v>13</v>
      </c>
      <c r="B9">
        <f>(B6-B5)*B2</f>
        <v>578591.99999999988</v>
      </c>
      <c r="C9">
        <f t="shared" ref="C9:D9" si="2">(C6-C5)*C2</f>
        <v>605592</v>
      </c>
      <c r="D9">
        <f t="shared" si="2"/>
        <v>659591.99999999988</v>
      </c>
    </row>
    <row r="10" spans="1:9" x14ac:dyDescent="0.4">
      <c r="A10" t="s">
        <v>14</v>
      </c>
      <c r="B10">
        <v>1</v>
      </c>
      <c r="C10">
        <f>1/(1+0.16)^1</f>
        <v>0.86206896551724144</v>
      </c>
      <c r="D10">
        <f>1/(1+0.16)^2</f>
        <v>0.74316290130796681</v>
      </c>
    </row>
    <row r="11" spans="1:9" x14ac:dyDescent="0.4">
      <c r="A11" t="s">
        <v>15</v>
      </c>
      <c r="B11">
        <f>B9-B8</f>
        <v>138591.99999999988</v>
      </c>
      <c r="C11">
        <f t="shared" ref="C11:D11" si="3">C9-C8</f>
        <v>143592</v>
      </c>
      <c r="D11">
        <f t="shared" si="3"/>
        <v>153591.99999999988</v>
      </c>
    </row>
    <row r="12" spans="1:9" x14ac:dyDescent="0.4">
      <c r="A12" t="s">
        <v>16</v>
      </c>
      <c r="B12">
        <f>B11*B10</f>
        <v>138591.99999999988</v>
      </c>
      <c r="C12">
        <f>C11*C10</f>
        <v>123786.20689655174</v>
      </c>
      <c r="D12">
        <f>D11*D10</f>
        <v>114143.87633769315</v>
      </c>
    </row>
    <row r="13" spans="1:9" x14ac:dyDescent="0.4">
      <c r="A13" t="s">
        <v>17</v>
      </c>
      <c r="B13">
        <f>(B12+C12+D12)*1*0.9</f>
        <v>338869.87491082033</v>
      </c>
      <c r="C13" t="s">
        <v>19</v>
      </c>
    </row>
    <row r="14" spans="1:9" x14ac:dyDescent="0.4">
      <c r="A14" t="s">
        <v>18</v>
      </c>
      <c r="B14">
        <f>205000/(B13/3)</f>
        <v>1.8148559241562805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Halwa Эм</cp:lastModifiedBy>
  <dcterms:created xsi:type="dcterms:W3CDTF">2015-06-05T18:17:20Z</dcterms:created>
  <dcterms:modified xsi:type="dcterms:W3CDTF">2024-12-20T09:31:19Z</dcterms:modified>
</cp:coreProperties>
</file>