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Универ\2 COURSE\Лабы\ТерВер_МатСтат\"/>
    </mc:Choice>
  </mc:AlternateContent>
  <xr:revisionPtr revIDLastSave="0" documentId="13_ncr:1_{0DBE24BA-CA77-4CA4-9912-034714F7E7B6}" xr6:coauthVersionLast="45" xr6:coauthVersionMax="45" xr10:uidLastSave="{00000000-0000-0000-0000-000000000000}"/>
  <bookViews>
    <workbookView xWindow="-108" yWindow="-108" windowWidth="23256" windowHeight="12456" xr2:uid="{2912D122-9218-4856-A7F8-186EB95DA2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7" i="1" l="1"/>
  <c r="B57" i="1"/>
  <c r="A59" i="1" s="1" a="1"/>
  <c r="A57" i="1"/>
  <c r="D56" i="1"/>
  <c r="B56" i="1"/>
  <c r="A56" i="1"/>
  <c r="B53" i="1"/>
  <c r="D53" i="1" s="1"/>
  <c r="F53" i="1"/>
  <c r="B60" i="1" l="1"/>
  <c r="A60" i="1"/>
  <c r="B59" i="1"/>
  <c r="A59" i="1"/>
  <c r="D59" i="1" s="1" a="1"/>
  <c r="D60" i="1" l="1"/>
  <c r="F60" i="1" s="1"/>
  <c r="D59" i="1"/>
  <c r="F59" i="1" s="1"/>
  <c r="E51" i="1" l="1"/>
  <c r="C51" i="1"/>
  <c r="B51" i="1"/>
  <c r="D51" i="1"/>
  <c r="A51" i="1"/>
  <c r="D43" i="1"/>
  <c r="D44" i="1"/>
  <c r="D45" i="1"/>
  <c r="D46" i="1"/>
  <c r="D47" i="1"/>
  <c r="D48" i="1"/>
  <c r="D49" i="1"/>
  <c r="D50" i="1"/>
  <c r="E43" i="1"/>
  <c r="E44" i="1"/>
  <c r="E45" i="1"/>
  <c r="E46" i="1"/>
  <c r="E47" i="1"/>
  <c r="E48" i="1"/>
  <c r="E49" i="1"/>
  <c r="E50" i="1"/>
  <c r="C43" i="1"/>
  <c r="C44" i="1"/>
  <c r="C45" i="1"/>
  <c r="C46" i="1"/>
  <c r="C47" i="1"/>
  <c r="C48" i="1"/>
  <c r="C49" i="1"/>
  <c r="C50" i="1"/>
  <c r="B43" i="1"/>
  <c r="B44" i="1"/>
  <c r="B45" i="1"/>
  <c r="B46" i="1"/>
  <c r="B47" i="1"/>
  <c r="B48" i="1"/>
  <c r="B49" i="1"/>
  <c r="B50" i="1"/>
  <c r="B42" i="1"/>
  <c r="A43" i="1"/>
  <c r="A44" i="1"/>
  <c r="A45" i="1"/>
  <c r="A46" i="1"/>
  <c r="A47" i="1"/>
  <c r="A48" i="1"/>
  <c r="A49" i="1"/>
  <c r="A50" i="1"/>
  <c r="A42" i="1"/>
  <c r="C42" i="1" l="1"/>
  <c r="D42" i="1"/>
  <c r="E42" i="1"/>
  <c r="A22" i="1" l="1"/>
  <c r="D30" i="1"/>
  <c r="D31" i="1"/>
  <c r="D32" i="1"/>
  <c r="D33" i="1"/>
  <c r="D34" i="1"/>
  <c r="D35" i="1"/>
  <c r="D36" i="1"/>
  <c r="D37" i="1"/>
  <c r="D29" i="1"/>
  <c r="F39" i="1"/>
  <c r="D39" i="1"/>
  <c r="C30" i="1"/>
  <c r="C31" i="1"/>
  <c r="C32" i="1"/>
  <c r="C33" i="1"/>
  <c r="C34" i="1"/>
  <c r="C35" i="1"/>
  <c r="C36" i="1"/>
  <c r="C37" i="1"/>
  <c r="C29" i="1"/>
  <c r="B22" i="1"/>
  <c r="A37" i="1"/>
  <c r="A36" i="1"/>
  <c r="A35" i="1"/>
  <c r="A34" i="1"/>
  <c r="A33" i="1"/>
  <c r="A32" i="1"/>
  <c r="A31" i="1"/>
  <c r="A30" i="1"/>
  <c r="A29" i="1"/>
  <c r="F19" i="1"/>
  <c r="E12" i="1" l="1"/>
  <c r="E13" i="1"/>
  <c r="E14" i="1"/>
  <c r="E6" i="1"/>
  <c r="D13" i="1"/>
  <c r="D14" i="1"/>
  <c r="B14" i="1"/>
  <c r="B37" i="1" s="1"/>
  <c r="B13" i="1"/>
  <c r="B36" i="1" s="1"/>
  <c r="B12" i="1"/>
  <c r="B35" i="1" s="1"/>
  <c r="B11" i="1"/>
  <c r="B34" i="1" s="1"/>
  <c r="B10" i="1"/>
  <c r="B33" i="1" s="1"/>
  <c r="B9" i="1"/>
  <c r="B32" i="1" s="1"/>
  <c r="B8" i="1"/>
  <c r="B31" i="1" s="1"/>
  <c r="B7" i="1"/>
  <c r="B30" i="1" s="1"/>
  <c r="B6" i="1"/>
  <c r="A14" i="1"/>
  <c r="A13" i="1"/>
  <c r="C13" i="1" s="1"/>
  <c r="A12" i="1"/>
  <c r="C12" i="1" s="1"/>
  <c r="A11" i="1"/>
  <c r="D11" i="1" s="1"/>
  <c r="A10" i="1"/>
  <c r="D10" i="1" s="1"/>
  <c r="A9" i="1"/>
  <c r="D9" i="1" s="1"/>
  <c r="A8" i="1"/>
  <c r="D8" i="1" s="1"/>
  <c r="A7" i="1"/>
  <c r="C7" i="1" s="1"/>
  <c r="A6" i="1"/>
  <c r="C11" i="1" l="1"/>
  <c r="C10" i="1"/>
  <c r="D7" i="1"/>
  <c r="C9" i="1"/>
  <c r="B19" i="1"/>
  <c r="D19" i="1" s="1"/>
  <c r="A17" i="1"/>
  <c r="A23" i="1" s="1"/>
  <c r="C8" i="1"/>
  <c r="D6" i="1"/>
  <c r="D17" i="1" s="1"/>
  <c r="B23" i="1" s="1"/>
  <c r="E11" i="1"/>
  <c r="E10" i="1"/>
  <c r="C6" i="1"/>
  <c r="C17" i="1" s="1"/>
  <c r="D23" i="1" s="1"/>
  <c r="D12" i="1"/>
  <c r="E9" i="1"/>
  <c r="E7" i="1"/>
  <c r="E17" i="1" s="1"/>
  <c r="C14" i="1"/>
  <c r="E8" i="1"/>
  <c r="B17" i="1"/>
  <c r="D22" i="1" s="1"/>
  <c r="B29" i="1"/>
  <c r="A25" i="1" l="1" a="1"/>
  <c r="A26" i="1" l="1"/>
  <c r="B25" i="1"/>
  <c r="A25" i="1"/>
  <c r="B26" i="1"/>
  <c r="D25" i="1" l="1" a="1"/>
  <c r="D26" i="1" l="1"/>
  <c r="D25" i="1"/>
</calcChain>
</file>

<file path=xl/sharedStrings.xml><?xml version="1.0" encoding="utf-8"?>
<sst xmlns="http://schemas.openxmlformats.org/spreadsheetml/2006/main" count="39" uniqueCount="34">
  <si>
    <t>Исходные данные</t>
  </si>
  <si>
    <t>Втв</t>
  </si>
  <si>
    <t>Тз</t>
  </si>
  <si>
    <t>xi</t>
  </si>
  <si>
    <t>yi</t>
  </si>
  <si>
    <t>xiyi</t>
  </si>
  <si>
    <t>xi^2</t>
  </si>
  <si>
    <t>yi^2</t>
  </si>
  <si>
    <t xml:space="preserve">n = </t>
  </si>
  <si>
    <t xml:space="preserve">r = </t>
  </si>
  <si>
    <t xml:space="preserve">t расч = </t>
  </si>
  <si>
    <t xml:space="preserve">t табл = </t>
  </si>
  <si>
    <t>Система нормальных уравнений</t>
  </si>
  <si>
    <t>b0=</t>
  </si>
  <si>
    <t>b1=</t>
  </si>
  <si>
    <t>1/yi</t>
  </si>
  <si>
    <t>t расч &gt; t табл, сл-но, при уровне значимости α = 0,05 коэффициент</t>
  </si>
  <si>
    <t>корреляции считаем значимо отличающимся от нуля, а следовательно, связь между</t>
  </si>
  <si>
    <t>величинами x, y признается статистически значимой</t>
  </si>
  <si>
    <t xml:space="preserve">^y = </t>
  </si>
  <si>
    <t>y = ln|y|</t>
  </si>
  <si>
    <t>+</t>
  </si>
  <si>
    <t>x</t>
  </si>
  <si>
    <t>1/xi</t>
  </si>
  <si>
    <t>Xi=xi</t>
  </si>
  <si>
    <t>Yi=lnyi</t>
  </si>
  <si>
    <t>XiYi</t>
  </si>
  <si>
    <t>Xi^2</t>
  </si>
  <si>
    <t>Yi^2</t>
  </si>
  <si>
    <t>r=</t>
  </si>
  <si>
    <t>tрасч=</t>
  </si>
  <si>
    <t>tтабл=</t>
  </si>
  <si>
    <t>a=e^b0=</t>
  </si>
  <si>
    <t>b=b1=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</si>
</sst>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1" fillId="0" borderId="1" xfId="1" applyBorder="1"/>
    <xf numFmtId="0" fontId="1" fillId="0" borderId="0" xfId="1" applyBorder="1"/>
    <xf numFmtId="0" fontId="0" fillId="0" borderId="0" xfId="0" applyBorder="1"/>
    <xf numFmtId="0" fontId="1" fillId="2" borderId="0" xfId="1" applyFont="1" applyFill="1" applyBorder="1"/>
    <xf numFmtId="0" fontId="1" fillId="2" borderId="1" xfId="1" applyFont="1" applyFill="1" applyBorder="1"/>
    <xf numFmtId="0" fontId="1" fillId="2" borderId="2" xfId="1" applyFont="1" applyFill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1" fillId="2" borderId="0" xfId="1" applyFill="1" applyBorder="1"/>
    <xf numFmtId="0" fontId="0" fillId="2" borderId="0" xfId="0" applyFill="1"/>
    <xf numFmtId="0" fontId="1" fillId="3" borderId="1" xfId="1" applyFont="1" applyFill="1" applyBorder="1"/>
    <xf numFmtId="0" fontId="1" fillId="3" borderId="1" xfId="1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4" borderId="1" xfId="0" applyFill="1" applyBorder="1"/>
    <xf numFmtId="0" fontId="0" fillId="2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1" xfId="0" applyFill="1" applyBorder="1"/>
    <xf numFmtId="0" fontId="3" fillId="5" borderId="1" xfId="2" applyFont="1" applyFill="1" applyBorder="1"/>
    <xf numFmtId="0" fontId="0" fillId="6" borderId="0" xfId="0" applyFill="1"/>
    <xf numFmtId="0" fontId="0" fillId="0" borderId="0" xfId="0"/>
    <xf numFmtId="0" fontId="0" fillId="7" borderId="1" xfId="0" applyFill="1" applyBorder="1"/>
    <xf numFmtId="0" fontId="0" fillId="8" borderId="0" xfId="0" applyFill="1"/>
  </cellXfs>
  <cellStyles count="3">
    <cellStyle name="Гиперссылка" xfId="2" builtinId="8"/>
    <cellStyle name="Обычный" xfId="0" builtinId="0"/>
    <cellStyle name="Обычный 2" xfId="1" xr:uid="{5D954833-6004-4BF4-9B4C-DBDC2C6728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Кореляционное поле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30005346737024E-2"/>
          <c:y val="0.16136492517896342"/>
          <c:w val="0.87241805617909085"/>
          <c:h val="0.79627095689534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3480314960629921E-2"/>
                  <c:y val="-6.75415573053368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0.26496631671041121"/>
                  <c:y val="-0.103234543598716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73</c:v>
                </c:pt>
                <c:pt idx="1">
                  <c:v>74</c:v>
                </c:pt>
                <c:pt idx="2">
                  <c:v>75</c:v>
                </c:pt>
                <c:pt idx="3">
                  <c:v>76</c:v>
                </c:pt>
                <c:pt idx="4">
                  <c:v>77</c:v>
                </c:pt>
                <c:pt idx="5">
                  <c:v>78.5</c:v>
                </c:pt>
                <c:pt idx="6">
                  <c:v>79.5</c:v>
                </c:pt>
                <c:pt idx="7">
                  <c:v>80</c:v>
                </c:pt>
                <c:pt idx="8">
                  <c:v>81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-2.9</c:v>
                </c:pt>
                <c:pt idx="1">
                  <c:v>-2.4</c:v>
                </c:pt>
                <c:pt idx="2">
                  <c:v>-2</c:v>
                </c:pt>
                <c:pt idx="3">
                  <c:v>-2.1</c:v>
                </c:pt>
                <c:pt idx="4">
                  <c:v>-1.8</c:v>
                </c:pt>
                <c:pt idx="5">
                  <c:v>-1.6</c:v>
                </c:pt>
                <c:pt idx="6">
                  <c:v>-1.5</c:v>
                </c:pt>
                <c:pt idx="7">
                  <c:v>-1.6</c:v>
                </c:pt>
                <c:pt idx="8">
                  <c:v>-1.4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13-400D-A0AF-C4096410D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6911"/>
        <c:axId val="104414207"/>
      </c:scatterChart>
      <c:valAx>
        <c:axId val="1120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414207"/>
        <c:crosses val="autoZero"/>
        <c:crossBetween val="midCat"/>
      </c:valAx>
      <c:valAx>
        <c:axId val="10441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0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Лист1!$A$42:$A$50</c:f>
              <c:numCache>
                <c:formatCode>General</c:formatCode>
                <c:ptCount val="9"/>
                <c:pt idx="0">
                  <c:v>73</c:v>
                </c:pt>
                <c:pt idx="1">
                  <c:v>74</c:v>
                </c:pt>
                <c:pt idx="2">
                  <c:v>75</c:v>
                </c:pt>
                <c:pt idx="3">
                  <c:v>76</c:v>
                </c:pt>
                <c:pt idx="4">
                  <c:v>77</c:v>
                </c:pt>
                <c:pt idx="5">
                  <c:v>78.5</c:v>
                </c:pt>
                <c:pt idx="6">
                  <c:v>79.5</c:v>
                </c:pt>
                <c:pt idx="7">
                  <c:v>80</c:v>
                </c:pt>
                <c:pt idx="8">
                  <c:v>81</c:v>
                </c:pt>
              </c:numCache>
            </c:numRef>
          </c:xVal>
          <c:yVal>
            <c:numRef>
              <c:f>Лист1!$B$42:$B$50</c:f>
              <c:numCache>
                <c:formatCode>General</c:formatCode>
                <c:ptCount val="9"/>
                <c:pt idx="0">
                  <c:v>1.0647107369924282</c:v>
                </c:pt>
                <c:pt idx="1">
                  <c:v>0.87546873735389985</c:v>
                </c:pt>
                <c:pt idx="2">
                  <c:v>0.69314718055994529</c:v>
                </c:pt>
                <c:pt idx="3">
                  <c:v>0.74193734472937733</c:v>
                </c:pt>
                <c:pt idx="4">
                  <c:v>0.58778666490211906</c:v>
                </c:pt>
                <c:pt idx="5">
                  <c:v>0.47000362924573563</c:v>
                </c:pt>
                <c:pt idx="6">
                  <c:v>0.40546510810816438</c:v>
                </c:pt>
                <c:pt idx="7">
                  <c:v>0.47000362924573563</c:v>
                </c:pt>
                <c:pt idx="8">
                  <c:v>0.33647223662121289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2-47AD-8179-118F4611A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444768"/>
        <c:axId val="1102905216"/>
      </c:scatterChart>
      <c:valAx>
        <c:axId val="108044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2905216"/>
        <c:crosses val="autoZero"/>
        <c:crossBetween val="midCat"/>
      </c:valAx>
      <c:valAx>
        <c:axId val="110290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044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449149</xdr:colOff>
      <xdr:row>0</xdr:row>
      <xdr:rowOff>161693</xdr:rowOff>
    </xdr:from>
    <xdr:to>
      <xdr:col>12</xdr:col>
      <xdr:colOff>3667515</xdr:colOff>
      <xdr:row>16</xdr:row>
      <xdr:rowOff>173464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E1AB99C-568A-4B4B-BE87-67AF35D76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52658</xdr:colOff>
      <xdr:row>33</xdr:row>
      <xdr:rowOff>130717</xdr:rowOff>
    </xdr:from>
    <xdr:to>
      <xdr:col>12</xdr:col>
      <xdr:colOff>2196171</xdr:colOff>
      <xdr:row>48</xdr:row>
      <xdr:rowOff>86112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D22895A-9548-491F-8D7E-6A037C701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C65F-7181-4D2F-851D-04B64C520CB3}">
  <dimension ref="A1:M60"/>
  <sheetViews>
    <sheetView tabSelected="1" topLeftCell="A31" zoomScale="123" zoomScaleNormal="115" workbookViewId="0">
      <selection activeCell="H34" sqref="H34"/>
    </sheetView>
  </sheetViews>
  <sheetFormatPr defaultRowHeight="14.4" x14ac:dyDescent="0.3"/>
  <cols>
    <col min="8" max="8" width="8" customWidth="1"/>
    <col min="13" max="13" width="66.21875" customWidth="1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>
        <v>73</v>
      </c>
      <c r="C2" s="2">
        <v>74</v>
      </c>
      <c r="D2" s="2">
        <v>75</v>
      </c>
      <c r="E2" s="2">
        <v>76</v>
      </c>
      <c r="F2" s="2">
        <v>77</v>
      </c>
      <c r="G2" s="2">
        <v>78.5</v>
      </c>
      <c r="H2" s="2">
        <v>79.5</v>
      </c>
      <c r="I2" s="2">
        <v>80</v>
      </c>
      <c r="J2" s="2">
        <v>81</v>
      </c>
      <c r="K2" s="3"/>
    </row>
    <row r="3" spans="1:11" x14ac:dyDescent="0.3">
      <c r="A3" s="2" t="s">
        <v>2</v>
      </c>
      <c r="B3" s="2">
        <v>-2.9</v>
      </c>
      <c r="C3" s="2">
        <v>-2.4</v>
      </c>
      <c r="D3" s="2">
        <v>-2</v>
      </c>
      <c r="E3" s="2">
        <v>-2.1</v>
      </c>
      <c r="F3" s="2">
        <v>-1.8</v>
      </c>
      <c r="G3" s="2">
        <v>-1.6</v>
      </c>
      <c r="H3" s="2">
        <v>-1.5</v>
      </c>
      <c r="I3" s="2">
        <v>-1.6</v>
      </c>
      <c r="J3" s="2">
        <v>-1.4</v>
      </c>
      <c r="K3" s="3"/>
    </row>
    <row r="4" spans="1:11" ht="15" thickBot="1" x14ac:dyDescent="0.35">
      <c r="K4" s="4"/>
    </row>
    <row r="5" spans="1:11" ht="15" thickBot="1" x14ac:dyDescent="0.35">
      <c r="A5" s="9" t="s">
        <v>3</v>
      </c>
      <c r="B5" s="10" t="s">
        <v>4</v>
      </c>
      <c r="C5" s="10" t="s">
        <v>5</v>
      </c>
      <c r="D5" s="10" t="s">
        <v>6</v>
      </c>
      <c r="E5" s="11" t="s">
        <v>7</v>
      </c>
    </row>
    <row r="6" spans="1:11" x14ac:dyDescent="0.3">
      <c r="A6" s="7">
        <f>B2</f>
        <v>73</v>
      </c>
      <c r="B6" s="7">
        <f>B3</f>
        <v>-2.9</v>
      </c>
      <c r="C6" s="8">
        <f>A6*B6</f>
        <v>-211.7</v>
      </c>
      <c r="D6" s="8">
        <f>A6^2</f>
        <v>5329</v>
      </c>
      <c r="E6" s="8">
        <f>B6^2</f>
        <v>8.41</v>
      </c>
    </row>
    <row r="7" spans="1:11" x14ac:dyDescent="0.3">
      <c r="A7" s="7">
        <f>C2</f>
        <v>74</v>
      </c>
      <c r="B7" s="6">
        <f>C3</f>
        <v>-2.4</v>
      </c>
      <c r="C7" s="8">
        <f t="shared" ref="C7:C14" si="0">A7*B7</f>
        <v>-177.6</v>
      </c>
      <c r="D7" s="8">
        <f t="shared" ref="D7:D14" si="1">A7^2</f>
        <v>5476</v>
      </c>
      <c r="E7" s="8">
        <f t="shared" ref="E7:E14" si="2">B7^2</f>
        <v>5.76</v>
      </c>
    </row>
    <row r="8" spans="1:11" x14ac:dyDescent="0.3">
      <c r="A8" s="7">
        <f>D2</f>
        <v>75</v>
      </c>
      <c r="B8" s="6">
        <f>D3</f>
        <v>-2</v>
      </c>
      <c r="C8" s="8">
        <f t="shared" si="0"/>
        <v>-150</v>
      </c>
      <c r="D8" s="8">
        <f t="shared" si="1"/>
        <v>5625</v>
      </c>
      <c r="E8" s="8">
        <f t="shared" si="2"/>
        <v>4</v>
      </c>
    </row>
    <row r="9" spans="1:11" x14ac:dyDescent="0.3">
      <c r="A9" s="7">
        <f>E2</f>
        <v>76</v>
      </c>
      <c r="B9" s="6">
        <f>E3</f>
        <v>-2.1</v>
      </c>
      <c r="C9" s="8">
        <f t="shared" si="0"/>
        <v>-159.6</v>
      </c>
      <c r="D9" s="8">
        <f t="shared" si="1"/>
        <v>5776</v>
      </c>
      <c r="E9" s="8">
        <f t="shared" si="2"/>
        <v>4.41</v>
      </c>
    </row>
    <row r="10" spans="1:11" x14ac:dyDescent="0.3">
      <c r="A10" s="7">
        <f>F2</f>
        <v>77</v>
      </c>
      <c r="B10" s="6">
        <f>F3</f>
        <v>-1.8</v>
      </c>
      <c r="C10" s="8">
        <f t="shared" si="0"/>
        <v>-138.6</v>
      </c>
      <c r="D10" s="8">
        <f t="shared" si="1"/>
        <v>5929</v>
      </c>
      <c r="E10" s="8">
        <f t="shared" si="2"/>
        <v>3.24</v>
      </c>
    </row>
    <row r="11" spans="1:11" x14ac:dyDescent="0.3">
      <c r="A11" s="7">
        <f>G2</f>
        <v>78.5</v>
      </c>
      <c r="B11" s="6">
        <f>G3</f>
        <v>-1.6</v>
      </c>
      <c r="C11" s="8">
        <f t="shared" si="0"/>
        <v>-125.60000000000001</v>
      </c>
      <c r="D11" s="8">
        <f t="shared" si="1"/>
        <v>6162.25</v>
      </c>
      <c r="E11" s="8">
        <f t="shared" si="2"/>
        <v>2.5600000000000005</v>
      </c>
    </row>
    <row r="12" spans="1:11" x14ac:dyDescent="0.3">
      <c r="A12" s="7">
        <f>H2</f>
        <v>79.5</v>
      </c>
      <c r="B12" s="6">
        <f>H3</f>
        <v>-1.5</v>
      </c>
      <c r="C12" s="8">
        <f t="shared" si="0"/>
        <v>-119.25</v>
      </c>
      <c r="D12" s="8">
        <f t="shared" si="1"/>
        <v>6320.25</v>
      </c>
      <c r="E12" s="8">
        <f t="shared" si="2"/>
        <v>2.25</v>
      </c>
    </row>
    <row r="13" spans="1:11" x14ac:dyDescent="0.3">
      <c r="A13" s="6">
        <f>I2</f>
        <v>80</v>
      </c>
      <c r="B13" s="6">
        <f>I3</f>
        <v>-1.6</v>
      </c>
      <c r="C13" s="8">
        <f t="shared" si="0"/>
        <v>-128</v>
      </c>
      <c r="D13" s="8">
        <f t="shared" si="1"/>
        <v>6400</v>
      </c>
      <c r="E13" s="8">
        <f t="shared" si="2"/>
        <v>2.5600000000000005</v>
      </c>
    </row>
    <row r="14" spans="1:11" x14ac:dyDescent="0.3">
      <c r="A14" s="6">
        <f>J2</f>
        <v>81</v>
      </c>
      <c r="B14" s="6">
        <f>J3</f>
        <v>-1.4</v>
      </c>
      <c r="C14" s="8">
        <f t="shared" si="0"/>
        <v>-113.39999999999999</v>
      </c>
      <c r="D14" s="8">
        <f t="shared" si="1"/>
        <v>6561</v>
      </c>
      <c r="E14" s="8">
        <f t="shared" si="2"/>
        <v>1.9599999999999997</v>
      </c>
    </row>
    <row r="15" spans="1:11" x14ac:dyDescent="0.3">
      <c r="A15" s="5"/>
      <c r="B15" s="5"/>
      <c r="C15" s="12"/>
      <c r="D15" s="12"/>
      <c r="E15" s="12"/>
    </row>
    <row r="16" spans="1:11" x14ac:dyDescent="0.3">
      <c r="A16" s="5"/>
      <c r="B16" s="5"/>
      <c r="C16" s="12"/>
      <c r="D16" s="12"/>
      <c r="E16" s="12"/>
    </row>
    <row r="17" spans="1:13" x14ac:dyDescent="0.3">
      <c r="A17" s="14">
        <f>SUM(A6:A14)</f>
        <v>694</v>
      </c>
      <c r="B17" s="14">
        <f>SUM(B6:B14)</f>
        <v>-17.3</v>
      </c>
      <c r="C17" s="15">
        <f>SUM(C6:C14)</f>
        <v>-1323.75</v>
      </c>
      <c r="D17" s="15">
        <f>SUM(D6:D14)</f>
        <v>53578.5</v>
      </c>
      <c r="E17" s="15">
        <f>SUM(E6:E14)</f>
        <v>35.150000000000006</v>
      </c>
    </row>
    <row r="18" spans="1:13" ht="18.600000000000001" customHeight="1" x14ac:dyDescent="0.3">
      <c r="A18" s="19" t="s">
        <v>8</v>
      </c>
      <c r="B18" s="19">
        <v>9</v>
      </c>
      <c r="C18" s="13"/>
      <c r="D18" s="13"/>
      <c r="E18" s="13"/>
      <c r="M18" t="s">
        <v>16</v>
      </c>
    </row>
    <row r="19" spans="1:13" ht="18.600000000000001" customHeight="1" x14ac:dyDescent="0.3">
      <c r="A19" s="18" t="s">
        <v>9</v>
      </c>
      <c r="B19" s="18">
        <f>CORREL(A6:A16,B6:B16)</f>
        <v>0.93710785387050544</v>
      </c>
      <c r="C19" s="18" t="s">
        <v>10</v>
      </c>
      <c r="D19" s="18">
        <f>ABS(B19)*SQRT((B18-2)/(1-B19^2))</f>
        <v>7.1033545033978136</v>
      </c>
      <c r="E19" s="18" t="s">
        <v>11</v>
      </c>
      <c r="F19" s="18">
        <f>_xlfn.T.INV.2T(0.05,B18-2)</f>
        <v>2.3646242515927849</v>
      </c>
      <c r="H19" s="17"/>
      <c r="M19" t="s">
        <v>17</v>
      </c>
    </row>
    <row r="20" spans="1:13" x14ac:dyDescent="0.3">
      <c r="M20" t="s">
        <v>18</v>
      </c>
    </row>
    <row r="21" spans="1:13" x14ac:dyDescent="0.3">
      <c r="A21" t="s">
        <v>12</v>
      </c>
    </row>
    <row r="22" spans="1:13" x14ac:dyDescent="0.3">
      <c r="A22" s="16">
        <f>B18</f>
        <v>9</v>
      </c>
      <c r="B22" s="16">
        <f>A17</f>
        <v>694</v>
      </c>
      <c r="C22" s="16"/>
      <c r="D22" s="16">
        <f>B17</f>
        <v>-17.3</v>
      </c>
    </row>
    <row r="23" spans="1:13" x14ac:dyDescent="0.3">
      <c r="A23" s="16">
        <f>A17</f>
        <v>694</v>
      </c>
      <c r="B23" s="16">
        <f>D17</f>
        <v>53578.5</v>
      </c>
      <c r="C23" s="16"/>
      <c r="D23" s="16">
        <f>C17</f>
        <v>-1323.75</v>
      </c>
    </row>
    <row r="24" spans="1:13" x14ac:dyDescent="0.3">
      <c r="A24" s="16"/>
      <c r="B24" s="16"/>
      <c r="C24" s="16"/>
      <c r="D24" s="16"/>
    </row>
    <row r="25" spans="1:13" x14ac:dyDescent="0.3">
      <c r="A25" s="16">
        <f t="array" ref="A25:B26">MINVERSE(A22:B23)</f>
        <v>93.914986853635924</v>
      </c>
      <c r="B25" s="16">
        <v>-1.2164767747589675</v>
      </c>
      <c r="C25" s="16" t="s">
        <v>13</v>
      </c>
      <c r="D25" s="16">
        <f t="array" ref="D25:D26">MMULT(A25:B26,D22:D23)</f>
        <v>-14.418141980718246</v>
      </c>
    </row>
    <row r="26" spans="1:13" x14ac:dyDescent="0.3">
      <c r="A26" s="16">
        <v>-1.2164767747589673</v>
      </c>
      <c r="B26" s="16">
        <v>1.5775635407537042E-2</v>
      </c>
      <c r="C26" s="16" t="s">
        <v>14</v>
      </c>
      <c r="D26" s="16">
        <v>0.1620508326029757</v>
      </c>
    </row>
    <row r="27" spans="1:13" x14ac:dyDescent="0.3">
      <c r="A27" s="20"/>
      <c r="B27" s="21"/>
      <c r="C27" s="21"/>
      <c r="D27" s="22"/>
    </row>
    <row r="28" spans="1:13" x14ac:dyDescent="0.3">
      <c r="A28" s="16" t="s">
        <v>3</v>
      </c>
      <c r="B28" s="16" t="s">
        <v>15</v>
      </c>
      <c r="C28" s="16" t="s">
        <v>20</v>
      </c>
      <c r="D28" s="16" t="s">
        <v>23</v>
      </c>
    </row>
    <row r="29" spans="1:13" x14ac:dyDescent="0.3">
      <c r="A29" s="16">
        <f>B2</f>
        <v>73</v>
      </c>
      <c r="B29" s="16">
        <f>1/B6</f>
        <v>-0.34482758620689657</v>
      </c>
      <c r="C29" s="16">
        <f xml:space="preserve"> LN(ABS(B6))</f>
        <v>1.0647107369924282</v>
      </c>
      <c r="D29" s="16">
        <f>1/A6</f>
        <v>1.3698630136986301E-2</v>
      </c>
    </row>
    <row r="30" spans="1:13" x14ac:dyDescent="0.3">
      <c r="A30" s="16">
        <f>C2</f>
        <v>74</v>
      </c>
      <c r="B30" s="16">
        <f t="shared" ref="B30:B35" si="3">1/B7</f>
        <v>-0.41666666666666669</v>
      </c>
      <c r="C30" s="16">
        <f t="shared" ref="C30:C37" si="4" xml:space="preserve"> LN(ABS(B7))</f>
        <v>0.87546873735389985</v>
      </c>
      <c r="D30" s="16">
        <f t="shared" ref="D30:D37" si="5">1/A7</f>
        <v>1.3513513513513514E-2</v>
      </c>
    </row>
    <row r="31" spans="1:13" x14ac:dyDescent="0.3">
      <c r="A31" s="16">
        <f>D2</f>
        <v>75</v>
      </c>
      <c r="B31" s="16">
        <f t="shared" si="3"/>
        <v>-0.5</v>
      </c>
      <c r="C31" s="16">
        <f t="shared" si="4"/>
        <v>0.69314718055994529</v>
      </c>
      <c r="D31" s="16">
        <f t="shared" si="5"/>
        <v>1.3333333333333334E-2</v>
      </c>
    </row>
    <row r="32" spans="1:13" x14ac:dyDescent="0.3">
      <c r="A32" s="16">
        <f>E2</f>
        <v>76</v>
      </c>
      <c r="B32" s="16">
        <f t="shared" si="3"/>
        <v>-0.47619047619047616</v>
      </c>
      <c r="C32" s="16">
        <f t="shared" si="4"/>
        <v>0.74193734472937733</v>
      </c>
      <c r="D32" s="16">
        <f t="shared" si="5"/>
        <v>1.3157894736842105E-2</v>
      </c>
    </row>
    <row r="33" spans="1:7" x14ac:dyDescent="0.3">
      <c r="A33" s="16">
        <f>F2</f>
        <v>77</v>
      </c>
      <c r="B33" s="16">
        <f t="shared" si="3"/>
        <v>-0.55555555555555558</v>
      </c>
      <c r="C33" s="16">
        <f t="shared" si="4"/>
        <v>0.58778666490211906</v>
      </c>
      <c r="D33" s="16">
        <f t="shared" si="5"/>
        <v>1.2987012987012988E-2</v>
      </c>
    </row>
    <row r="34" spans="1:7" x14ac:dyDescent="0.3">
      <c r="A34" s="16">
        <f>G2</f>
        <v>78.5</v>
      </c>
      <c r="B34" s="16">
        <f t="shared" si="3"/>
        <v>-0.625</v>
      </c>
      <c r="C34" s="16">
        <f t="shared" si="4"/>
        <v>0.47000362924573563</v>
      </c>
      <c r="D34" s="16">
        <f t="shared" si="5"/>
        <v>1.2738853503184714E-2</v>
      </c>
    </row>
    <row r="35" spans="1:7" x14ac:dyDescent="0.3">
      <c r="A35" s="16">
        <f>H2</f>
        <v>79.5</v>
      </c>
      <c r="B35" s="16">
        <f t="shared" si="3"/>
        <v>-0.66666666666666663</v>
      </c>
      <c r="C35" s="16">
        <f t="shared" si="4"/>
        <v>0.40546510810816438</v>
      </c>
      <c r="D35" s="16">
        <f t="shared" si="5"/>
        <v>1.2578616352201259E-2</v>
      </c>
    </row>
    <row r="36" spans="1:7" x14ac:dyDescent="0.3">
      <c r="A36" s="16">
        <f>I2</f>
        <v>80</v>
      </c>
      <c r="B36" s="16">
        <f>1/B13</f>
        <v>-0.625</v>
      </c>
      <c r="C36" s="16">
        <f t="shared" si="4"/>
        <v>0.47000362924573563</v>
      </c>
      <c r="D36" s="16">
        <f t="shared" si="5"/>
        <v>1.2500000000000001E-2</v>
      </c>
    </row>
    <row r="37" spans="1:7" x14ac:dyDescent="0.3">
      <c r="A37" s="16">
        <f>J2</f>
        <v>81</v>
      </c>
      <c r="B37" s="16">
        <f>1/B14</f>
        <v>-0.7142857142857143</v>
      </c>
      <c r="C37" s="16">
        <f t="shared" si="4"/>
        <v>0.33647223662121289</v>
      </c>
      <c r="D37" s="16">
        <f t="shared" si="5"/>
        <v>1.2345679012345678E-2</v>
      </c>
    </row>
    <row r="39" spans="1:7" x14ac:dyDescent="0.3">
      <c r="C39" s="28" t="s">
        <v>19</v>
      </c>
      <c r="D39" s="28">
        <f>D25</f>
        <v>-14.418141980718246</v>
      </c>
      <c r="E39" s="28" t="s">
        <v>21</v>
      </c>
      <c r="F39" s="28">
        <f>D26</f>
        <v>0.1620508326029757</v>
      </c>
      <c r="G39" s="28" t="s">
        <v>22</v>
      </c>
    </row>
    <row r="41" spans="1:7" x14ac:dyDescent="0.3">
      <c r="A41" s="23" t="s">
        <v>24</v>
      </c>
      <c r="B41" s="23" t="s">
        <v>25</v>
      </c>
      <c r="C41" s="23" t="s">
        <v>26</v>
      </c>
      <c r="D41" s="24" t="s">
        <v>27</v>
      </c>
      <c r="E41" s="23" t="s">
        <v>28</v>
      </c>
    </row>
    <row r="42" spans="1:7" x14ac:dyDescent="0.3">
      <c r="A42" s="23">
        <f>A6</f>
        <v>73</v>
      </c>
      <c r="B42" s="23">
        <f>LN(ABS((B6)))</f>
        <v>1.0647107369924282</v>
      </c>
      <c r="C42" s="23">
        <f>A42*B42</f>
        <v>77.723883800447268</v>
      </c>
      <c r="D42" s="23">
        <f>A42*A42</f>
        <v>5329</v>
      </c>
      <c r="E42" s="23">
        <f>B42*B42</f>
        <v>1.1336089534669598</v>
      </c>
    </row>
    <row r="43" spans="1:7" x14ac:dyDescent="0.3">
      <c r="A43" s="23">
        <f t="shared" ref="A43:A50" si="6">A7</f>
        <v>74</v>
      </c>
      <c r="B43" s="23">
        <f t="shared" ref="B43:B50" si="7">LN(ABS((B7)))</f>
        <v>0.87546873735389985</v>
      </c>
      <c r="C43" s="23">
        <f t="shared" ref="C43:C50" si="8">A43*B43</f>
        <v>64.78468656418859</v>
      </c>
      <c r="D43" s="23">
        <f t="shared" ref="D43:D50" si="9">A43*A43</f>
        <v>5476</v>
      </c>
      <c r="E43" s="23">
        <f t="shared" ref="E43:E50" si="10">B43*B43</f>
        <v>0.76644551008403172</v>
      </c>
    </row>
    <row r="44" spans="1:7" x14ac:dyDescent="0.3">
      <c r="A44" s="23">
        <f t="shared" si="6"/>
        <v>75</v>
      </c>
      <c r="B44" s="23">
        <f t="shared" si="7"/>
        <v>0.69314718055994529</v>
      </c>
      <c r="C44" s="23">
        <f t="shared" si="8"/>
        <v>51.986038541995896</v>
      </c>
      <c r="D44" s="23">
        <f t="shared" si="9"/>
        <v>5625</v>
      </c>
      <c r="E44" s="23">
        <f t="shared" si="10"/>
        <v>0.48045301391820139</v>
      </c>
    </row>
    <row r="45" spans="1:7" x14ac:dyDescent="0.3">
      <c r="A45" s="23">
        <f t="shared" si="6"/>
        <v>76</v>
      </c>
      <c r="B45" s="23">
        <f t="shared" si="7"/>
        <v>0.74193734472937733</v>
      </c>
      <c r="C45" s="23">
        <f t="shared" si="8"/>
        <v>56.38723819943268</v>
      </c>
      <c r="D45" s="23">
        <f t="shared" si="9"/>
        <v>5776</v>
      </c>
      <c r="E45" s="23">
        <f t="shared" si="10"/>
        <v>0.55047102350407895</v>
      </c>
    </row>
    <row r="46" spans="1:7" x14ac:dyDescent="0.3">
      <c r="A46" s="23">
        <f t="shared" si="6"/>
        <v>77</v>
      </c>
      <c r="B46" s="23">
        <f t="shared" si="7"/>
        <v>0.58778666490211906</v>
      </c>
      <c r="C46" s="23">
        <f t="shared" si="8"/>
        <v>45.259573197463169</v>
      </c>
      <c r="D46" s="23">
        <f t="shared" si="9"/>
        <v>5929</v>
      </c>
      <c r="E46" s="23">
        <f t="shared" si="10"/>
        <v>0.34549316343675601</v>
      </c>
    </row>
    <row r="47" spans="1:7" x14ac:dyDescent="0.3">
      <c r="A47" s="23">
        <f t="shared" si="6"/>
        <v>78.5</v>
      </c>
      <c r="B47" s="23">
        <f t="shared" si="7"/>
        <v>0.47000362924573563</v>
      </c>
      <c r="C47" s="23">
        <f t="shared" si="8"/>
        <v>36.895284895790248</v>
      </c>
      <c r="D47" s="23">
        <f t="shared" si="9"/>
        <v>6162.25</v>
      </c>
      <c r="E47" s="23">
        <f t="shared" si="10"/>
        <v>0.22090341150416293</v>
      </c>
    </row>
    <row r="48" spans="1:7" x14ac:dyDescent="0.3">
      <c r="A48" s="23">
        <f t="shared" si="6"/>
        <v>79.5</v>
      </c>
      <c r="B48" s="23">
        <f t="shared" si="7"/>
        <v>0.40546510810816438</v>
      </c>
      <c r="C48" s="23">
        <f t="shared" si="8"/>
        <v>32.234476094599067</v>
      </c>
      <c r="D48" s="23">
        <f t="shared" si="9"/>
        <v>6320.25</v>
      </c>
      <c r="E48" s="23">
        <f t="shared" si="10"/>
        <v>0.16440195389316542</v>
      </c>
    </row>
    <row r="49" spans="1:6" x14ac:dyDescent="0.3">
      <c r="A49" s="23">
        <f t="shared" si="6"/>
        <v>80</v>
      </c>
      <c r="B49" s="23">
        <f t="shared" si="7"/>
        <v>0.47000362924573563</v>
      </c>
      <c r="C49" s="23">
        <f t="shared" si="8"/>
        <v>37.600290339658848</v>
      </c>
      <c r="D49" s="23">
        <f t="shared" si="9"/>
        <v>6400</v>
      </c>
      <c r="E49" s="23">
        <f t="shared" si="10"/>
        <v>0.22090341150416293</v>
      </c>
    </row>
    <row r="50" spans="1:6" x14ac:dyDescent="0.3">
      <c r="A50" s="23">
        <f t="shared" si="6"/>
        <v>81</v>
      </c>
      <c r="B50" s="23">
        <f t="shared" si="7"/>
        <v>0.33647223662121289</v>
      </c>
      <c r="C50" s="23">
        <f t="shared" si="8"/>
        <v>27.254251166318245</v>
      </c>
      <c r="D50" s="23">
        <f t="shared" si="9"/>
        <v>6561</v>
      </c>
      <c r="E50" s="23">
        <f t="shared" si="10"/>
        <v>0.11321356601688148</v>
      </c>
    </row>
    <row r="51" spans="1:6" x14ac:dyDescent="0.3">
      <c r="A51" s="23">
        <f>SUM(A42:A50)</f>
        <v>694</v>
      </c>
      <c r="B51" s="23">
        <f>SUM(B42:B50)</f>
        <v>5.6449952677586186</v>
      </c>
      <c r="C51" s="23">
        <f>SUM(C42:C50)</f>
        <v>430.12572279989405</v>
      </c>
      <c r="D51" s="23">
        <f>SUM(D42:D50)</f>
        <v>53578.5</v>
      </c>
      <c r="E51" s="23">
        <f>SUM(E42:E50)</f>
        <v>3.9958940073284008</v>
      </c>
    </row>
    <row r="52" spans="1:6" x14ac:dyDescent="0.3">
      <c r="A52" t="s">
        <v>8</v>
      </c>
      <c r="B52">
        <v>9</v>
      </c>
    </row>
    <row r="53" spans="1:6" x14ac:dyDescent="0.3">
      <c r="A53" s="25" t="s">
        <v>29</v>
      </c>
      <c r="B53" s="25">
        <f>CORREL(A42:A50,B42:B50)</f>
        <v>-0.96170852285630082</v>
      </c>
      <c r="C53" s="25" t="s">
        <v>30</v>
      </c>
      <c r="D53" s="25">
        <f>ABS(B53)*SQRT((B52-2)/(1-B53^2))</f>
        <v>9.2837659986183585</v>
      </c>
      <c r="E53" s="25" t="s">
        <v>31</v>
      </c>
      <c r="F53" s="25">
        <f>_xlfn.T.INV.2T(0.05,B52-2)</f>
        <v>2.3646242515927849</v>
      </c>
    </row>
    <row r="55" spans="1:6" x14ac:dyDescent="0.3">
      <c r="A55" s="26" t="s">
        <v>12</v>
      </c>
      <c r="B55" s="26"/>
      <c r="C55" s="26"/>
      <c r="D55" s="26"/>
    </row>
    <row r="56" spans="1:6" x14ac:dyDescent="0.3">
      <c r="A56" s="27">
        <f>B52</f>
        <v>9</v>
      </c>
      <c r="B56" s="27">
        <f>A51</f>
        <v>694</v>
      </c>
      <c r="C56" s="27"/>
      <c r="D56" s="27">
        <f>B51</f>
        <v>5.6449952677586186</v>
      </c>
      <c r="E56" s="27"/>
      <c r="F56" s="27"/>
    </row>
    <row r="57" spans="1:6" x14ac:dyDescent="0.3">
      <c r="A57" s="27">
        <f>A51</f>
        <v>694</v>
      </c>
      <c r="B57" s="27">
        <f>D51</f>
        <v>53578.5</v>
      </c>
      <c r="C57" s="27"/>
      <c r="D57" s="27">
        <f>C51</f>
        <v>430.12572279989405</v>
      </c>
      <c r="E57" s="27"/>
      <c r="F57" s="27"/>
    </row>
    <row r="58" spans="1:6" x14ac:dyDescent="0.3">
      <c r="A58" s="27"/>
      <c r="B58" s="27"/>
      <c r="C58" s="27"/>
      <c r="D58" s="27"/>
      <c r="E58" s="27"/>
      <c r="F58" s="27"/>
    </row>
    <row r="59" spans="1:6" x14ac:dyDescent="0.3">
      <c r="A59" s="27">
        <f t="array" ref="A59:B60">MINVERSE(A56:B57)</f>
        <v>93.914986853635924</v>
      </c>
      <c r="B59" s="27">
        <v>-1.2164767747589675</v>
      </c>
      <c r="C59" s="27" t="s">
        <v>13</v>
      </c>
      <c r="D59" s="27">
        <f t="array" ref="D59:D60">MMULT(A59:B60,D56:D57)</f>
        <v>6.9117043479028553</v>
      </c>
      <c r="E59" s="27" t="s">
        <v>32</v>
      </c>
      <c r="F59" s="27">
        <f>2.71828182845904^D59</f>
        <v>1003.9568767679008</v>
      </c>
    </row>
    <row r="60" spans="1:6" x14ac:dyDescent="0.3">
      <c r="A60" s="27">
        <v>-1.2164767747589673</v>
      </c>
      <c r="B60" s="27">
        <v>1.5775635407537042E-2</v>
      </c>
      <c r="C60" s="27" t="s">
        <v>14</v>
      </c>
      <c r="D60" s="27">
        <v>-8.1499054558165973E-2</v>
      </c>
      <c r="E60" s="27" t="s">
        <v>33</v>
      </c>
      <c r="F60" s="27">
        <f>D60</f>
        <v>-8.1499054558165973E-2</v>
      </c>
    </row>
  </sheetData>
  <mergeCells count="1">
    <mergeCell ref="A55:D5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Halwa Эм</dc:creator>
  <cp:lastModifiedBy>Halwa Эм</cp:lastModifiedBy>
  <dcterms:created xsi:type="dcterms:W3CDTF">2022-12-02T07:02:28Z</dcterms:created>
  <dcterms:modified xsi:type="dcterms:W3CDTF">2022-12-02T12:54:35Z</dcterms:modified>
</cp:coreProperties>
</file>